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0fcd1445b1268c5d/Documenti/UFFICIO/EUROSTAT/LAFO_2022/Report/FINAL_FILES/"/>
    </mc:Choice>
  </mc:AlternateContent>
  <xr:revisionPtr revIDLastSave="130" documentId="8_{43C7D9D4-33A0-454E-99B7-305ACAEA349E}" xr6:coauthVersionLast="47" xr6:coauthVersionMax="47" xr10:uidLastSave="{28A75C6E-C7E1-45FA-8B52-1FB28CB3CE73}"/>
  <bookViews>
    <workbookView xWindow="-120" yWindow="-120" windowWidth="29040" windowHeight="15840" tabRatio="792" xr2:uid="{9C9D98CE-9AED-4B90-B679-6D54133A1AA5}"/>
  </bookViews>
  <sheets>
    <sheet name="Read_me_First" sheetId="16" r:id="rId1"/>
    <sheet name="Area_Comparison" sheetId="1" r:id="rId2"/>
    <sheet name="for_area_WL" sheetId="2" r:id="rId3"/>
    <sheet name="for_area_WL figure" sheetId="9" r:id="rId4"/>
    <sheet name="for_area_FAWS" sheetId="4" r:id="rId5"/>
    <sheet name="for_area_FnAWS" sheetId="3" r:id="rId6"/>
    <sheet name="for_area_OWL" sheetId="5" r:id="rId7"/>
    <sheet name="FAO_WL" sheetId="6" r:id="rId8"/>
    <sheet name="panEuropean-forestArea" sheetId="7" r:id="rId9"/>
    <sheet name="UNFCCC" sheetId="10" r:id="rId10"/>
    <sheet name="JRC_Integrated_Assessment" sheetId="11" r:id="rId11"/>
    <sheet name="LUCAS_WL" sheetId="12" r:id="rId12"/>
    <sheet name="C3SLC" sheetId="13" r:id="rId13"/>
    <sheet name="GIS_Map" sheetId="14" r:id="rId14"/>
    <sheet name="Area_Comp" sheetId="8" r:id="rId15"/>
    <sheet name="EU27" sheetId="15" r:id="rId16"/>
  </sheets>
  <definedNames>
    <definedName name="_xlnm._FilterDatabase" localSheetId="10" hidden="1">JRC_Integrated_Assessment!$A$1:$J$256</definedName>
    <definedName name="Country" localSheetId="10">#REF!</definedName>
    <definedName name="Country" localSheetId="0">#REF!</definedName>
    <definedName name="Country">#REF!</definedName>
    <definedName name="_xlnm.Database">#REF!</definedName>
    <definedName name="Pop_region" localSheetId="10">#REF!</definedName>
    <definedName name="Pop_region" localSheetId="0">#REF!</definedName>
    <definedName name="Pop_region">#REF!</definedName>
    <definedName name="Population" localSheetId="10">#REF!</definedName>
    <definedName name="Population" localSheetId="0">#REF!</definedName>
    <definedName name="Population">#REF!</definedName>
    <definedName name="test">#REF!</definedName>
    <definedName name="Year" localSheetId="10">#REF!</definedName>
    <definedName name="Year" localSheetId="0">#REF!</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8" i="1" l="1"/>
  <c r="R31" i="1" s="1"/>
  <c r="R2" i="14" s="1"/>
  <c r="RA15" i="1"/>
  <c r="U48" i="1"/>
  <c r="U19" i="14" s="1"/>
  <c r="U31" i="1"/>
  <c r="U58" i="1" s="1"/>
  <c r="U32" i="1"/>
  <c r="U33" i="1"/>
  <c r="U34" i="1"/>
  <c r="U35" i="1"/>
  <c r="U36" i="1"/>
  <c r="U7" i="14" s="1"/>
  <c r="U37" i="1"/>
  <c r="U38" i="1"/>
  <c r="U9" i="14" s="1"/>
  <c r="U39" i="1"/>
  <c r="U40" i="1"/>
  <c r="U41" i="1"/>
  <c r="U42" i="1"/>
  <c r="U43" i="1"/>
  <c r="U44" i="1"/>
  <c r="U15" i="14" s="1"/>
  <c r="U45" i="1"/>
  <c r="U46" i="1"/>
  <c r="U17" i="14" s="1"/>
  <c r="U47" i="1"/>
  <c r="U49" i="1"/>
  <c r="U50" i="1"/>
  <c r="U51" i="1"/>
  <c r="U52" i="1"/>
  <c r="U53" i="1"/>
  <c r="U24" i="14" s="1"/>
  <c r="U54" i="1"/>
  <c r="U55" i="1"/>
  <c r="U26" i="14" s="1"/>
  <c r="U56" i="1"/>
  <c r="U57" i="1"/>
  <c r="QZ28" i="1"/>
  <c r="RB26" i="1"/>
  <c r="RB25" i="1"/>
  <c r="RB24" i="1"/>
  <c r="RB23" i="1"/>
  <c r="RB22" i="1"/>
  <c r="RB21" i="1"/>
  <c r="RB20" i="1"/>
  <c r="RB19" i="1"/>
  <c r="RB18" i="1"/>
  <c r="RB17" i="1"/>
  <c r="RB16" i="1"/>
  <c r="RB14" i="1"/>
  <c r="RB13" i="1"/>
  <c r="RB12" i="1"/>
  <c r="RB11" i="1"/>
  <c r="RB10" i="1"/>
  <c r="RB9" i="1"/>
  <c r="RB8" i="1"/>
  <c r="RB7" i="1"/>
  <c r="RB6" i="1"/>
  <c r="RB5" i="1"/>
  <c r="RB15" i="1"/>
  <c r="QR7" i="1"/>
  <c r="QR8" i="1"/>
  <c r="QR9" i="1"/>
  <c r="QR10" i="1"/>
  <c r="QR11" i="1"/>
  <c r="QR12" i="1"/>
  <c r="QR13" i="1"/>
  <c r="QR14" i="1"/>
  <c r="QR15" i="1"/>
  <c r="QR16" i="1"/>
  <c r="QR17" i="1"/>
  <c r="QR18" i="1"/>
  <c r="QR19" i="1"/>
  <c r="QR20" i="1"/>
  <c r="QR21" i="1"/>
  <c r="QR22" i="1"/>
  <c r="QR23" i="1"/>
  <c r="QR24" i="1"/>
  <c r="QR25" i="1"/>
  <c r="QR26" i="1"/>
  <c r="QR6" i="1"/>
  <c r="QR28" i="1" s="1"/>
  <c r="QR5" i="1"/>
  <c r="QA7" i="1"/>
  <c r="QA8" i="1"/>
  <c r="QA9" i="1"/>
  <c r="QA10" i="1"/>
  <c r="QA11" i="1"/>
  <c r="QA12" i="1"/>
  <c r="QA13" i="1"/>
  <c r="QA14" i="1"/>
  <c r="QA15" i="1"/>
  <c r="QA16" i="1"/>
  <c r="QA28" i="1" s="1"/>
  <c r="QA17" i="1"/>
  <c r="QA18" i="1"/>
  <c r="QA19" i="1"/>
  <c r="QA20" i="1"/>
  <c r="QA21" i="1"/>
  <c r="QA22" i="1"/>
  <c r="QA23" i="1"/>
  <c r="QA24" i="1"/>
  <c r="QA25" i="1"/>
  <c r="QA26" i="1"/>
  <c r="QA6" i="1"/>
  <c r="QA5" i="1"/>
  <c r="PJ7" i="1"/>
  <c r="PJ8" i="1"/>
  <c r="PJ9" i="1"/>
  <c r="PJ10" i="1"/>
  <c r="PJ11" i="1"/>
  <c r="PJ12" i="1"/>
  <c r="PJ13" i="1"/>
  <c r="PJ14" i="1"/>
  <c r="PJ15" i="1"/>
  <c r="PJ16" i="1"/>
  <c r="PJ28" i="1" s="1"/>
  <c r="PJ17" i="1"/>
  <c r="PJ18" i="1"/>
  <c r="PJ19" i="1"/>
  <c r="PJ20" i="1"/>
  <c r="PJ21" i="1"/>
  <c r="PJ22" i="1"/>
  <c r="PJ23" i="1"/>
  <c r="PJ24" i="1"/>
  <c r="PJ25" i="1"/>
  <c r="PJ26" i="1"/>
  <c r="PJ6" i="1"/>
  <c r="PJ5" i="1"/>
  <c r="OS7" i="1"/>
  <c r="OS8" i="1"/>
  <c r="OS9" i="1"/>
  <c r="OS10" i="1"/>
  <c r="OS11" i="1"/>
  <c r="OS12" i="1"/>
  <c r="OS13" i="1"/>
  <c r="OS14" i="1"/>
  <c r="OS15" i="1"/>
  <c r="OS16" i="1"/>
  <c r="OS17" i="1"/>
  <c r="OS18" i="1"/>
  <c r="OS19" i="1"/>
  <c r="OS20" i="1"/>
  <c r="OS21" i="1"/>
  <c r="OS22" i="1"/>
  <c r="OS23" i="1"/>
  <c r="OS24" i="1"/>
  <c r="OS25" i="1"/>
  <c r="OS26" i="1"/>
  <c r="OS6" i="1"/>
  <c r="OS5" i="1"/>
  <c r="OS28" i="1"/>
  <c r="OB7" i="1"/>
  <c r="OB8" i="1"/>
  <c r="OB9" i="1"/>
  <c r="OB10" i="1"/>
  <c r="OB11" i="1"/>
  <c r="OB12" i="1"/>
  <c r="OB13" i="1"/>
  <c r="OB14" i="1"/>
  <c r="OB15" i="1"/>
  <c r="OB16" i="1"/>
  <c r="OB17" i="1"/>
  <c r="OB18" i="1"/>
  <c r="OB19" i="1"/>
  <c r="OB20" i="1"/>
  <c r="OB21" i="1"/>
  <c r="OB22" i="1"/>
  <c r="OB23" i="1"/>
  <c r="OB24" i="1"/>
  <c r="OB25" i="1"/>
  <c r="OB26" i="1"/>
  <c r="OB6" i="1"/>
  <c r="OB5" i="1"/>
  <c r="OB28" i="1"/>
  <c r="NK7" i="1"/>
  <c r="NK8" i="1"/>
  <c r="NK9" i="1"/>
  <c r="NK10" i="1"/>
  <c r="NK11" i="1"/>
  <c r="NK12" i="1"/>
  <c r="NK13" i="1"/>
  <c r="NK14" i="1"/>
  <c r="NK15" i="1"/>
  <c r="NK16" i="1"/>
  <c r="NK17" i="1"/>
  <c r="NK18" i="1"/>
  <c r="NK19" i="1"/>
  <c r="NK20" i="1"/>
  <c r="NK21" i="1"/>
  <c r="NK22" i="1"/>
  <c r="NK23" i="1"/>
  <c r="NK24" i="1"/>
  <c r="NK25" i="1"/>
  <c r="NK26" i="1"/>
  <c r="NK6" i="1"/>
  <c r="NK5" i="1"/>
  <c r="MT7" i="1"/>
  <c r="MT8" i="1"/>
  <c r="MT9" i="1"/>
  <c r="MT10" i="1"/>
  <c r="MT11" i="1"/>
  <c r="MT12" i="1"/>
  <c r="MT13" i="1"/>
  <c r="MT14" i="1"/>
  <c r="MT15" i="1"/>
  <c r="MT16" i="1"/>
  <c r="MT28" i="1" s="1"/>
  <c r="MT17" i="1"/>
  <c r="MT18" i="1"/>
  <c r="MT19" i="1"/>
  <c r="MT20" i="1"/>
  <c r="MT21" i="1"/>
  <c r="MT22" i="1"/>
  <c r="MT23" i="1"/>
  <c r="MT24" i="1"/>
  <c r="MT25" i="1"/>
  <c r="MT26" i="1"/>
  <c r="MT6" i="1"/>
  <c r="MT5" i="1"/>
  <c r="MC7" i="1"/>
  <c r="MC8" i="1"/>
  <c r="MC9" i="1"/>
  <c r="MC10" i="1"/>
  <c r="MC11" i="1"/>
  <c r="MC12" i="1"/>
  <c r="MC13" i="1"/>
  <c r="MC14" i="1"/>
  <c r="MC15" i="1"/>
  <c r="MC16" i="1"/>
  <c r="MC28" i="1" s="1"/>
  <c r="MC17" i="1"/>
  <c r="MC18" i="1"/>
  <c r="MC19" i="1"/>
  <c r="MC20" i="1"/>
  <c r="MC21" i="1"/>
  <c r="MC22" i="1"/>
  <c r="MC23" i="1"/>
  <c r="MC24" i="1"/>
  <c r="MC25" i="1"/>
  <c r="MC26" i="1"/>
  <c r="MC6" i="1"/>
  <c r="MC5" i="1"/>
  <c r="LL7" i="1"/>
  <c r="LL8" i="1"/>
  <c r="LL9" i="1"/>
  <c r="LL10" i="1"/>
  <c r="LL11" i="1"/>
  <c r="LL12" i="1"/>
  <c r="LL13" i="1"/>
  <c r="LL14" i="1"/>
  <c r="LL15" i="1"/>
  <c r="LL16" i="1"/>
  <c r="LL17" i="1"/>
  <c r="LL18" i="1"/>
  <c r="LL19" i="1"/>
  <c r="LL20" i="1"/>
  <c r="LL21" i="1"/>
  <c r="LL22" i="1"/>
  <c r="LL23" i="1"/>
  <c r="LL24" i="1"/>
  <c r="LL25" i="1"/>
  <c r="LL26" i="1"/>
  <c r="LL6" i="1"/>
  <c r="LL5" i="1"/>
  <c r="LL28" i="1"/>
  <c r="KU7" i="1"/>
  <c r="KU8" i="1"/>
  <c r="KU9" i="1"/>
  <c r="KU10" i="1"/>
  <c r="KU11" i="1"/>
  <c r="KU12" i="1"/>
  <c r="KU13" i="1"/>
  <c r="KU14" i="1"/>
  <c r="KU15" i="1"/>
  <c r="KU16" i="1"/>
  <c r="KU17" i="1"/>
  <c r="KU18" i="1"/>
  <c r="KU19" i="1"/>
  <c r="KU20" i="1"/>
  <c r="KU21" i="1"/>
  <c r="KU22" i="1"/>
  <c r="KU23" i="1"/>
  <c r="KU24" i="1"/>
  <c r="KU25" i="1"/>
  <c r="KU26" i="1"/>
  <c r="KU6" i="1"/>
  <c r="KU5" i="1"/>
  <c r="KU28" i="1"/>
  <c r="KD7" i="1"/>
  <c r="KD8" i="1"/>
  <c r="KD9" i="1"/>
  <c r="KD10" i="1"/>
  <c r="KD11" i="1"/>
  <c r="KD12" i="1"/>
  <c r="KD13" i="1"/>
  <c r="KD14" i="1"/>
  <c r="KD15" i="1"/>
  <c r="KD16" i="1"/>
  <c r="KD17" i="1"/>
  <c r="KD18" i="1"/>
  <c r="KD19" i="1"/>
  <c r="KD20" i="1"/>
  <c r="KD21" i="1"/>
  <c r="KD22" i="1"/>
  <c r="KD23" i="1"/>
  <c r="KD24" i="1"/>
  <c r="KD25" i="1"/>
  <c r="KD26" i="1"/>
  <c r="KD6" i="1"/>
  <c r="KD5" i="1"/>
  <c r="JM7" i="1"/>
  <c r="JM8" i="1"/>
  <c r="JM9" i="1"/>
  <c r="JM10" i="1"/>
  <c r="JM11" i="1"/>
  <c r="JM12" i="1"/>
  <c r="JM13" i="1"/>
  <c r="JM14" i="1"/>
  <c r="JM15" i="1"/>
  <c r="JM16" i="1"/>
  <c r="JM17" i="1"/>
  <c r="JM18" i="1"/>
  <c r="JM19" i="1"/>
  <c r="JM20" i="1"/>
  <c r="JM21" i="1"/>
  <c r="JM22" i="1"/>
  <c r="JM23" i="1"/>
  <c r="JM24" i="1"/>
  <c r="JM25" i="1"/>
  <c r="JM26" i="1"/>
  <c r="JM5" i="1"/>
  <c r="JM6" i="1"/>
  <c r="JM28" i="1"/>
  <c r="IV7" i="1"/>
  <c r="IV8" i="1"/>
  <c r="IV9" i="1"/>
  <c r="IV10" i="1"/>
  <c r="IV11" i="1"/>
  <c r="IV12" i="1"/>
  <c r="IV13" i="1"/>
  <c r="IV14" i="1"/>
  <c r="IV15" i="1"/>
  <c r="IV16" i="1"/>
  <c r="IV17" i="1"/>
  <c r="IV18" i="1"/>
  <c r="IV19" i="1"/>
  <c r="IV20" i="1"/>
  <c r="IV21" i="1"/>
  <c r="IV22" i="1"/>
  <c r="IV23" i="1"/>
  <c r="IV24" i="1"/>
  <c r="IV25" i="1"/>
  <c r="IV26" i="1"/>
  <c r="IV6" i="1"/>
  <c r="IV5" i="1"/>
  <c r="IV28" i="1"/>
  <c r="IE28" i="1"/>
  <c r="IE7" i="1"/>
  <c r="IE8" i="1"/>
  <c r="IE9" i="1"/>
  <c r="IE10" i="1"/>
  <c r="IE11" i="1"/>
  <c r="IE12" i="1"/>
  <c r="IE13" i="1"/>
  <c r="IE14" i="1"/>
  <c r="IE15" i="1"/>
  <c r="IE16" i="1"/>
  <c r="IE17" i="1"/>
  <c r="IE18" i="1"/>
  <c r="IE19" i="1"/>
  <c r="IE20" i="1"/>
  <c r="IE21" i="1"/>
  <c r="IE22" i="1"/>
  <c r="IE23" i="1"/>
  <c r="IE24" i="1"/>
  <c r="IE25" i="1"/>
  <c r="IE26" i="1"/>
  <c r="IE6" i="1"/>
  <c r="IE5" i="1"/>
  <c r="HN7" i="1"/>
  <c r="HN8" i="1"/>
  <c r="HN9" i="1"/>
  <c r="HN10" i="1"/>
  <c r="HN11" i="1"/>
  <c r="HN12" i="1"/>
  <c r="HN13" i="1"/>
  <c r="HN14" i="1"/>
  <c r="HN15" i="1"/>
  <c r="HN16" i="1"/>
  <c r="HN17" i="1"/>
  <c r="HN18" i="1"/>
  <c r="HN19" i="1"/>
  <c r="HN20" i="1"/>
  <c r="HN21" i="1"/>
  <c r="HN22" i="1"/>
  <c r="HN23" i="1"/>
  <c r="HN24" i="1"/>
  <c r="HN25" i="1"/>
  <c r="HN26" i="1"/>
  <c r="HN6" i="1"/>
  <c r="HN5" i="1"/>
  <c r="HN28" i="1"/>
  <c r="GW7" i="1"/>
  <c r="GW8" i="1"/>
  <c r="GW9" i="1"/>
  <c r="GW10" i="1"/>
  <c r="GW11" i="1"/>
  <c r="GW12" i="1"/>
  <c r="GW13" i="1"/>
  <c r="GW14" i="1"/>
  <c r="GW15" i="1"/>
  <c r="GW16" i="1"/>
  <c r="GW17" i="1"/>
  <c r="GW18" i="1"/>
  <c r="GW19" i="1"/>
  <c r="GW20" i="1"/>
  <c r="GW21" i="1"/>
  <c r="GW22" i="1"/>
  <c r="GW23" i="1"/>
  <c r="GW24" i="1"/>
  <c r="GW25" i="1"/>
  <c r="GW26" i="1"/>
  <c r="GW6" i="1"/>
  <c r="GW5" i="1"/>
  <c r="GW28" i="1"/>
  <c r="GF7" i="1"/>
  <c r="GF8" i="1"/>
  <c r="GF9" i="1"/>
  <c r="GF10" i="1"/>
  <c r="GF11" i="1"/>
  <c r="GF12" i="1"/>
  <c r="GF13" i="1"/>
  <c r="GF14" i="1"/>
  <c r="GF15" i="1"/>
  <c r="GF16" i="1"/>
  <c r="GF28" i="1" s="1"/>
  <c r="GF17" i="1"/>
  <c r="GF18" i="1"/>
  <c r="GF19" i="1"/>
  <c r="GF20" i="1"/>
  <c r="GF21" i="1"/>
  <c r="GF22" i="1"/>
  <c r="GF23" i="1"/>
  <c r="GF24" i="1"/>
  <c r="GF25" i="1"/>
  <c r="GF26" i="1"/>
  <c r="GF5" i="1"/>
  <c r="GF6" i="1"/>
  <c r="FO7" i="1"/>
  <c r="FO8" i="1"/>
  <c r="FO9" i="1"/>
  <c r="FO10" i="1"/>
  <c r="FO11" i="1"/>
  <c r="FO12" i="1"/>
  <c r="FO13" i="1"/>
  <c r="FO14" i="1"/>
  <c r="FO15" i="1"/>
  <c r="FO16" i="1"/>
  <c r="FO28" i="1" s="1"/>
  <c r="FO17" i="1"/>
  <c r="FO18" i="1"/>
  <c r="FO19" i="1"/>
  <c r="FO20" i="1"/>
  <c r="FO21" i="1"/>
  <c r="FO22" i="1"/>
  <c r="FO23" i="1"/>
  <c r="FO24" i="1"/>
  <c r="FO25" i="1"/>
  <c r="FO26" i="1"/>
  <c r="FO6" i="1"/>
  <c r="FO5" i="1"/>
  <c r="EX7" i="1"/>
  <c r="EX8" i="1"/>
  <c r="EX9" i="1"/>
  <c r="EX10" i="1"/>
  <c r="EX11" i="1"/>
  <c r="EX12" i="1"/>
  <c r="EX13" i="1"/>
  <c r="EX14" i="1"/>
  <c r="EX15" i="1"/>
  <c r="EX16" i="1"/>
  <c r="EX28" i="1" s="1"/>
  <c r="EX17" i="1"/>
  <c r="EX18" i="1"/>
  <c r="EX19" i="1"/>
  <c r="EX20" i="1"/>
  <c r="EX21" i="1"/>
  <c r="EX22" i="1"/>
  <c r="EX23" i="1"/>
  <c r="EX24" i="1"/>
  <c r="EX25" i="1"/>
  <c r="EX26" i="1"/>
  <c r="EX6" i="1"/>
  <c r="EX5" i="1"/>
  <c r="EG7" i="1"/>
  <c r="EG8" i="1"/>
  <c r="EG9" i="1"/>
  <c r="EG10" i="1"/>
  <c r="EG11" i="1"/>
  <c r="EG12" i="1"/>
  <c r="EG13" i="1"/>
  <c r="EG14" i="1"/>
  <c r="EG15" i="1"/>
  <c r="EG16" i="1"/>
  <c r="EG17" i="1"/>
  <c r="EG18" i="1"/>
  <c r="EG28" i="1" s="1"/>
  <c r="EG19" i="1"/>
  <c r="EG20" i="1"/>
  <c r="EG21" i="1"/>
  <c r="EG22" i="1"/>
  <c r="EG23" i="1"/>
  <c r="EG24" i="1"/>
  <c r="EG25" i="1"/>
  <c r="EG26" i="1"/>
  <c r="EG6" i="1"/>
  <c r="EG5" i="1"/>
  <c r="DP7" i="1"/>
  <c r="DP8" i="1"/>
  <c r="DP9" i="1"/>
  <c r="DP10" i="1"/>
  <c r="DP11" i="1"/>
  <c r="DP12" i="1"/>
  <c r="DP13" i="1"/>
  <c r="DP14" i="1"/>
  <c r="DP15" i="1"/>
  <c r="DP16" i="1"/>
  <c r="DP17" i="1"/>
  <c r="DP18" i="1"/>
  <c r="DP19" i="1"/>
  <c r="DP20" i="1"/>
  <c r="DP21" i="1"/>
  <c r="DP22" i="1"/>
  <c r="DP23" i="1"/>
  <c r="DP24" i="1"/>
  <c r="DP25" i="1"/>
  <c r="DP26" i="1"/>
  <c r="DP6" i="1"/>
  <c r="DP5" i="1"/>
  <c r="CY7" i="1"/>
  <c r="CY8" i="1"/>
  <c r="CY9" i="1"/>
  <c r="CY10" i="1"/>
  <c r="CY11" i="1"/>
  <c r="CY12" i="1"/>
  <c r="CY13" i="1"/>
  <c r="CY14" i="1"/>
  <c r="CY15" i="1"/>
  <c r="CY16" i="1"/>
  <c r="CY17" i="1"/>
  <c r="CY18" i="1"/>
  <c r="CY19" i="1"/>
  <c r="CY20" i="1"/>
  <c r="CY21" i="1"/>
  <c r="CY22" i="1"/>
  <c r="CY23" i="1"/>
  <c r="CY24" i="1"/>
  <c r="CY25" i="1"/>
  <c r="CY26" i="1"/>
  <c r="CY6" i="1"/>
  <c r="CY5" i="1"/>
  <c r="CH7" i="1"/>
  <c r="CH8" i="1"/>
  <c r="CH9" i="1"/>
  <c r="CH10" i="1"/>
  <c r="CH11" i="1"/>
  <c r="CH12" i="1"/>
  <c r="CH13" i="1"/>
  <c r="CH14" i="1"/>
  <c r="CH15" i="1"/>
  <c r="CH16" i="1"/>
  <c r="CH28" i="1" s="1"/>
  <c r="CH17" i="1"/>
  <c r="CH18" i="1"/>
  <c r="CH19" i="1"/>
  <c r="CH20" i="1"/>
  <c r="CH21" i="1"/>
  <c r="CH22" i="1"/>
  <c r="CH23" i="1"/>
  <c r="CH24" i="1"/>
  <c r="CH25" i="1"/>
  <c r="CH26" i="1"/>
  <c r="CH6" i="1"/>
  <c r="CH5" i="1"/>
  <c r="BQ7" i="1"/>
  <c r="BQ8" i="1"/>
  <c r="BQ9" i="1"/>
  <c r="BQ10" i="1"/>
  <c r="BQ11" i="1"/>
  <c r="BQ12" i="1"/>
  <c r="BQ13" i="1"/>
  <c r="BQ14" i="1"/>
  <c r="BQ15" i="1"/>
  <c r="BQ16" i="1"/>
  <c r="BQ17" i="1"/>
  <c r="BQ18" i="1"/>
  <c r="BQ19" i="1"/>
  <c r="BQ20" i="1"/>
  <c r="BQ21" i="1"/>
  <c r="BQ22" i="1"/>
  <c r="BQ23" i="1"/>
  <c r="BQ24" i="1"/>
  <c r="BQ25" i="1"/>
  <c r="BQ26" i="1"/>
  <c r="BQ6" i="1"/>
  <c r="BQ5" i="1"/>
  <c r="BQ28" i="1"/>
  <c r="R28" i="1"/>
  <c r="AI28" i="1"/>
  <c r="AZ28" i="1"/>
  <c r="AY28" i="1"/>
  <c r="AZ7" i="1"/>
  <c r="AZ8" i="1"/>
  <c r="AZ9" i="1"/>
  <c r="AZ10" i="1"/>
  <c r="AZ11" i="1"/>
  <c r="AZ12" i="1"/>
  <c r="AZ13" i="1"/>
  <c r="AZ14" i="1"/>
  <c r="AZ15" i="1"/>
  <c r="AZ16" i="1"/>
  <c r="AZ17" i="1"/>
  <c r="AZ18" i="1"/>
  <c r="AZ19" i="1"/>
  <c r="AZ20" i="1"/>
  <c r="AZ21" i="1"/>
  <c r="AZ22" i="1"/>
  <c r="AZ23" i="1"/>
  <c r="AZ24" i="1"/>
  <c r="AZ25" i="1"/>
  <c r="AZ26" i="1"/>
  <c r="AZ6" i="1"/>
  <c r="AZ5" i="1"/>
  <c r="AI7" i="1"/>
  <c r="AI8" i="1"/>
  <c r="AI9" i="1"/>
  <c r="AI10" i="1"/>
  <c r="AI11" i="1"/>
  <c r="AI12" i="1"/>
  <c r="AI13" i="1"/>
  <c r="AI14" i="1"/>
  <c r="AI15" i="1"/>
  <c r="AI16" i="1"/>
  <c r="AI17" i="1"/>
  <c r="AI18" i="1"/>
  <c r="AI19" i="1"/>
  <c r="AI20" i="1"/>
  <c r="AI21" i="1"/>
  <c r="AI22" i="1"/>
  <c r="AI23" i="1"/>
  <c r="AI24" i="1"/>
  <c r="AI25" i="1"/>
  <c r="AI26" i="1"/>
  <c r="AI6" i="1"/>
  <c r="AI5" i="1"/>
  <c r="R6" i="1"/>
  <c r="R5" i="1"/>
  <c r="R7" i="1"/>
  <c r="R8" i="1"/>
  <c r="R9" i="1"/>
  <c r="R10" i="1"/>
  <c r="R11" i="1"/>
  <c r="R12" i="1"/>
  <c r="R13" i="1"/>
  <c r="R14" i="1"/>
  <c r="R15" i="1"/>
  <c r="R16" i="1"/>
  <c r="R17" i="1"/>
  <c r="R18" i="1"/>
  <c r="R19" i="1"/>
  <c r="R20" i="1"/>
  <c r="R21" i="1"/>
  <c r="R22" i="1"/>
  <c r="R23" i="1"/>
  <c r="R24" i="1"/>
  <c r="R25" i="1"/>
  <c r="R26" i="1"/>
  <c r="V2" i="14"/>
  <c r="V3" i="14"/>
  <c r="V4" i="14"/>
  <c r="V5" i="14"/>
  <c r="V6" i="14"/>
  <c r="V7" i="14"/>
  <c r="V8" i="14"/>
  <c r="V9" i="14"/>
  <c r="V10" i="14"/>
  <c r="V11" i="14"/>
  <c r="V12" i="14"/>
  <c r="V13" i="14"/>
  <c r="V14" i="14"/>
  <c r="V15" i="14"/>
  <c r="V16" i="14"/>
  <c r="V17" i="14"/>
  <c r="V18" i="14"/>
  <c r="V19" i="14"/>
  <c r="V20" i="14"/>
  <c r="V21" i="14"/>
  <c r="V22" i="14"/>
  <c r="V23" i="14"/>
  <c r="V24" i="14"/>
  <c r="V25" i="14"/>
  <c r="V26" i="14"/>
  <c r="V27" i="14"/>
  <c r="V28" i="14"/>
  <c r="U2" i="14"/>
  <c r="U3" i="14"/>
  <c r="U4" i="14"/>
  <c r="U5" i="14"/>
  <c r="U6" i="14"/>
  <c r="U8" i="14"/>
  <c r="U10" i="14"/>
  <c r="U11" i="14"/>
  <c r="U12" i="14"/>
  <c r="U13" i="14"/>
  <c r="U14" i="14"/>
  <c r="U16" i="14"/>
  <c r="U18" i="14"/>
  <c r="U20" i="14"/>
  <c r="U21" i="14"/>
  <c r="U22" i="14"/>
  <c r="U23" i="14"/>
  <c r="U25" i="14"/>
  <c r="U27" i="14"/>
  <c r="U28" i="14"/>
  <c r="O2" i="14"/>
  <c r="P2" i="14"/>
  <c r="S2" i="14"/>
  <c r="T2" i="14"/>
  <c r="O3" i="14"/>
  <c r="P3" i="14"/>
  <c r="Q3" i="14"/>
  <c r="R3" i="14"/>
  <c r="S3" i="14"/>
  <c r="T3" i="14"/>
  <c r="O4" i="14"/>
  <c r="P4" i="14"/>
  <c r="Q4" i="14"/>
  <c r="R4" i="14"/>
  <c r="S4" i="14"/>
  <c r="O5" i="14"/>
  <c r="P5" i="14"/>
  <c r="Q5" i="14"/>
  <c r="R5" i="14"/>
  <c r="S5" i="14"/>
  <c r="T5" i="14"/>
  <c r="O6" i="14"/>
  <c r="P6" i="14"/>
  <c r="Q6" i="14"/>
  <c r="R6" i="14"/>
  <c r="S6" i="14"/>
  <c r="T6" i="14"/>
  <c r="O7" i="14"/>
  <c r="P7" i="14"/>
  <c r="Q7" i="14"/>
  <c r="R7" i="14"/>
  <c r="S7" i="14"/>
  <c r="T7" i="14"/>
  <c r="O8" i="14"/>
  <c r="P8" i="14"/>
  <c r="Q8" i="14"/>
  <c r="R8" i="14"/>
  <c r="S8" i="14"/>
  <c r="T8" i="14"/>
  <c r="O9" i="14"/>
  <c r="P9" i="14"/>
  <c r="Q9" i="14"/>
  <c r="R9" i="14"/>
  <c r="S9" i="14"/>
  <c r="T9" i="14"/>
  <c r="O10" i="14"/>
  <c r="P10" i="14"/>
  <c r="Q10" i="14"/>
  <c r="R10" i="14"/>
  <c r="S10" i="14"/>
  <c r="T10" i="14"/>
  <c r="O11" i="14"/>
  <c r="P11" i="14"/>
  <c r="Q11" i="14"/>
  <c r="R11" i="14"/>
  <c r="S11" i="14"/>
  <c r="T11" i="14"/>
  <c r="O12" i="14"/>
  <c r="P12" i="14"/>
  <c r="Q12" i="14"/>
  <c r="R12" i="14"/>
  <c r="S12" i="14"/>
  <c r="T12" i="14"/>
  <c r="O13" i="14"/>
  <c r="P13" i="14"/>
  <c r="Q13" i="14"/>
  <c r="R13" i="14"/>
  <c r="S13" i="14"/>
  <c r="T13" i="14"/>
  <c r="O14" i="14"/>
  <c r="P14" i="14"/>
  <c r="Q14" i="14"/>
  <c r="R14" i="14"/>
  <c r="S14" i="14"/>
  <c r="T14" i="14"/>
  <c r="O15" i="14"/>
  <c r="P15" i="14"/>
  <c r="Q15" i="14"/>
  <c r="R15" i="14"/>
  <c r="S15" i="14"/>
  <c r="T15" i="14"/>
  <c r="O16" i="14"/>
  <c r="P16" i="14"/>
  <c r="Q16" i="14"/>
  <c r="R16" i="14"/>
  <c r="S16" i="14"/>
  <c r="T16" i="14"/>
  <c r="O17" i="14"/>
  <c r="P17" i="14"/>
  <c r="Q17" i="14"/>
  <c r="R17" i="14"/>
  <c r="S17" i="14"/>
  <c r="T17" i="14"/>
  <c r="O18" i="14"/>
  <c r="P18" i="14"/>
  <c r="Q18" i="14"/>
  <c r="R18" i="14"/>
  <c r="S18" i="14"/>
  <c r="T18" i="14"/>
  <c r="O19" i="14"/>
  <c r="P19" i="14"/>
  <c r="Q19" i="14"/>
  <c r="R19" i="14"/>
  <c r="S19" i="14"/>
  <c r="T19" i="14"/>
  <c r="O20" i="14"/>
  <c r="P20" i="14"/>
  <c r="Q20" i="14"/>
  <c r="R20" i="14"/>
  <c r="S20" i="14"/>
  <c r="T20" i="14"/>
  <c r="O21" i="14"/>
  <c r="P21" i="14"/>
  <c r="Q21" i="14"/>
  <c r="R21" i="14"/>
  <c r="S21" i="14"/>
  <c r="T21" i="14"/>
  <c r="O22" i="14"/>
  <c r="P22" i="14"/>
  <c r="Q22" i="14"/>
  <c r="R22" i="14"/>
  <c r="S22" i="14"/>
  <c r="T22" i="14"/>
  <c r="O23" i="14"/>
  <c r="P23" i="14"/>
  <c r="Q23" i="14"/>
  <c r="R23" i="14"/>
  <c r="S23" i="14"/>
  <c r="T23" i="14"/>
  <c r="O24" i="14"/>
  <c r="P24" i="14"/>
  <c r="Q24" i="14"/>
  <c r="R24" i="14"/>
  <c r="S24" i="14"/>
  <c r="T24" i="14"/>
  <c r="O25" i="14"/>
  <c r="P25" i="14"/>
  <c r="Q25" i="14"/>
  <c r="R25" i="14"/>
  <c r="S25" i="14"/>
  <c r="T25" i="14"/>
  <c r="O26" i="14"/>
  <c r="P26" i="14"/>
  <c r="Q26" i="14"/>
  <c r="R26" i="14"/>
  <c r="S26" i="14"/>
  <c r="T26" i="14"/>
  <c r="O27" i="14"/>
  <c r="P27" i="14"/>
  <c r="Q27" i="14"/>
  <c r="R27" i="14"/>
  <c r="S27" i="14"/>
  <c r="T27" i="14"/>
  <c r="O28" i="14"/>
  <c r="P28" i="14"/>
  <c r="Q28" i="14"/>
  <c r="R28" i="14"/>
  <c r="S28" i="14"/>
  <c r="T28" i="14"/>
  <c r="B2" i="14"/>
  <c r="C2" i="14"/>
  <c r="D2" i="14"/>
  <c r="E2" i="14"/>
  <c r="F2" i="14"/>
  <c r="G2" i="14"/>
  <c r="H2" i="14"/>
  <c r="I2" i="14"/>
  <c r="J2" i="14"/>
  <c r="K2" i="14"/>
  <c r="L2" i="14"/>
  <c r="M2" i="14"/>
  <c r="N2" i="14"/>
  <c r="B3" i="14"/>
  <c r="C3" i="14"/>
  <c r="D3" i="14"/>
  <c r="E3" i="14"/>
  <c r="F3" i="14"/>
  <c r="G3" i="14"/>
  <c r="H3" i="14"/>
  <c r="I3" i="14"/>
  <c r="J3" i="14"/>
  <c r="K3" i="14"/>
  <c r="L3" i="14"/>
  <c r="M3" i="14"/>
  <c r="N3" i="14"/>
  <c r="B4" i="14"/>
  <c r="C4" i="14"/>
  <c r="D4" i="14"/>
  <c r="E4" i="14"/>
  <c r="F4" i="14"/>
  <c r="G4" i="14"/>
  <c r="H4" i="14"/>
  <c r="I4" i="14"/>
  <c r="J4" i="14"/>
  <c r="K4" i="14"/>
  <c r="L4" i="14"/>
  <c r="M4" i="14"/>
  <c r="N4" i="14"/>
  <c r="B5" i="14"/>
  <c r="C5" i="14"/>
  <c r="D5" i="14"/>
  <c r="E5" i="14"/>
  <c r="F5" i="14"/>
  <c r="G5" i="14"/>
  <c r="H5" i="14"/>
  <c r="I5" i="14"/>
  <c r="J5" i="14"/>
  <c r="K5" i="14"/>
  <c r="L5" i="14"/>
  <c r="M5" i="14"/>
  <c r="N5" i="14"/>
  <c r="B6" i="14"/>
  <c r="C6" i="14"/>
  <c r="D6" i="14"/>
  <c r="E6" i="14"/>
  <c r="F6" i="14"/>
  <c r="G6" i="14"/>
  <c r="H6" i="14"/>
  <c r="I6" i="14"/>
  <c r="J6" i="14"/>
  <c r="K6" i="14"/>
  <c r="L6" i="14"/>
  <c r="M6" i="14"/>
  <c r="N6" i="14"/>
  <c r="B7" i="14"/>
  <c r="C7" i="14"/>
  <c r="D7" i="14"/>
  <c r="E7" i="14"/>
  <c r="F7" i="14"/>
  <c r="G7" i="14"/>
  <c r="H7" i="14"/>
  <c r="I7" i="14"/>
  <c r="J7" i="14"/>
  <c r="K7" i="14"/>
  <c r="L7" i="14"/>
  <c r="M7" i="14"/>
  <c r="N7" i="14"/>
  <c r="B8" i="14"/>
  <c r="C8" i="14"/>
  <c r="D8" i="14"/>
  <c r="E8" i="14"/>
  <c r="F8" i="14"/>
  <c r="G8" i="14"/>
  <c r="H8" i="14"/>
  <c r="I8" i="14"/>
  <c r="J8" i="14"/>
  <c r="K8" i="14"/>
  <c r="L8" i="14"/>
  <c r="M8" i="14"/>
  <c r="N8" i="14"/>
  <c r="B9" i="14"/>
  <c r="C9" i="14"/>
  <c r="D9" i="14"/>
  <c r="E9" i="14"/>
  <c r="F9" i="14"/>
  <c r="G9" i="14"/>
  <c r="H9" i="14"/>
  <c r="I9" i="14"/>
  <c r="J9" i="14"/>
  <c r="K9" i="14"/>
  <c r="L9" i="14"/>
  <c r="M9" i="14"/>
  <c r="N9" i="14"/>
  <c r="B10" i="14"/>
  <c r="C10" i="14"/>
  <c r="D10" i="14"/>
  <c r="E10" i="14"/>
  <c r="F10" i="14"/>
  <c r="G10" i="14"/>
  <c r="H10" i="14"/>
  <c r="I10" i="14"/>
  <c r="J10" i="14"/>
  <c r="K10" i="14"/>
  <c r="L10" i="14"/>
  <c r="M10" i="14"/>
  <c r="N10" i="14"/>
  <c r="B11" i="14"/>
  <c r="C11" i="14"/>
  <c r="D11" i="14"/>
  <c r="E11" i="14"/>
  <c r="F11" i="14"/>
  <c r="G11" i="14"/>
  <c r="H11" i="14"/>
  <c r="I11" i="14"/>
  <c r="J11" i="14"/>
  <c r="K11" i="14"/>
  <c r="L11" i="14"/>
  <c r="M11" i="14"/>
  <c r="N11" i="14"/>
  <c r="B12" i="14"/>
  <c r="C12" i="14"/>
  <c r="D12" i="14"/>
  <c r="E12" i="14"/>
  <c r="F12" i="14"/>
  <c r="G12" i="14"/>
  <c r="H12" i="14"/>
  <c r="I12" i="14"/>
  <c r="J12" i="14"/>
  <c r="K12" i="14"/>
  <c r="L12" i="14"/>
  <c r="M12" i="14"/>
  <c r="N12" i="14"/>
  <c r="B13" i="14"/>
  <c r="C13" i="14"/>
  <c r="D13" i="14"/>
  <c r="E13" i="14"/>
  <c r="F13" i="14"/>
  <c r="G13" i="14"/>
  <c r="H13" i="14"/>
  <c r="I13" i="14"/>
  <c r="J13" i="14"/>
  <c r="K13" i="14"/>
  <c r="L13" i="14"/>
  <c r="M13" i="14"/>
  <c r="N13" i="14"/>
  <c r="B14" i="14"/>
  <c r="C14" i="14"/>
  <c r="D14" i="14"/>
  <c r="E14" i="14"/>
  <c r="F14" i="14"/>
  <c r="G14" i="14"/>
  <c r="H14" i="14"/>
  <c r="I14" i="14"/>
  <c r="J14" i="14"/>
  <c r="K14" i="14"/>
  <c r="L14" i="14"/>
  <c r="M14" i="14"/>
  <c r="N14" i="14"/>
  <c r="B15" i="14"/>
  <c r="C15" i="14"/>
  <c r="D15" i="14"/>
  <c r="E15" i="14"/>
  <c r="F15" i="14"/>
  <c r="G15" i="14"/>
  <c r="H15" i="14"/>
  <c r="I15" i="14"/>
  <c r="J15" i="14"/>
  <c r="K15" i="14"/>
  <c r="L15" i="14"/>
  <c r="M15" i="14"/>
  <c r="N15" i="14"/>
  <c r="B16" i="14"/>
  <c r="C16" i="14"/>
  <c r="D16" i="14"/>
  <c r="E16" i="14"/>
  <c r="F16" i="14"/>
  <c r="G16" i="14"/>
  <c r="H16" i="14"/>
  <c r="I16" i="14"/>
  <c r="J16" i="14"/>
  <c r="K16" i="14"/>
  <c r="L16" i="14"/>
  <c r="M16" i="14"/>
  <c r="N16" i="14"/>
  <c r="B17" i="14"/>
  <c r="C17" i="14"/>
  <c r="D17" i="14"/>
  <c r="E17" i="14"/>
  <c r="F17" i="14"/>
  <c r="G17" i="14"/>
  <c r="H17" i="14"/>
  <c r="I17" i="14"/>
  <c r="J17" i="14"/>
  <c r="K17" i="14"/>
  <c r="L17" i="14"/>
  <c r="M17" i="14"/>
  <c r="N17" i="14"/>
  <c r="B18" i="14"/>
  <c r="C18" i="14"/>
  <c r="D18" i="14"/>
  <c r="E18" i="14"/>
  <c r="F18" i="14"/>
  <c r="G18" i="14"/>
  <c r="H18" i="14"/>
  <c r="I18" i="14"/>
  <c r="J18" i="14"/>
  <c r="K18" i="14"/>
  <c r="L18" i="14"/>
  <c r="M18" i="14"/>
  <c r="N18" i="14"/>
  <c r="B19" i="14"/>
  <c r="C19" i="14"/>
  <c r="D19" i="14"/>
  <c r="E19" i="14"/>
  <c r="F19" i="14"/>
  <c r="G19" i="14"/>
  <c r="H19" i="14"/>
  <c r="I19" i="14"/>
  <c r="J19" i="14"/>
  <c r="K19" i="14"/>
  <c r="L19" i="14"/>
  <c r="M19" i="14"/>
  <c r="N19" i="14"/>
  <c r="B20" i="14"/>
  <c r="C20" i="14"/>
  <c r="D20" i="14"/>
  <c r="E20" i="14"/>
  <c r="F20" i="14"/>
  <c r="G20" i="14"/>
  <c r="H20" i="14"/>
  <c r="I20" i="14"/>
  <c r="J20" i="14"/>
  <c r="K20" i="14"/>
  <c r="L20" i="14"/>
  <c r="M20" i="14"/>
  <c r="N20" i="14"/>
  <c r="B21" i="14"/>
  <c r="C21" i="14"/>
  <c r="D21" i="14"/>
  <c r="E21" i="14"/>
  <c r="F21" i="14"/>
  <c r="G21" i="14"/>
  <c r="H21" i="14"/>
  <c r="I21" i="14"/>
  <c r="J21" i="14"/>
  <c r="K21" i="14"/>
  <c r="L21" i="14"/>
  <c r="M21" i="14"/>
  <c r="N21" i="14"/>
  <c r="B22" i="14"/>
  <c r="C22" i="14"/>
  <c r="D22" i="14"/>
  <c r="E22" i="14"/>
  <c r="F22" i="14"/>
  <c r="G22" i="14"/>
  <c r="H22" i="14"/>
  <c r="I22" i="14"/>
  <c r="J22" i="14"/>
  <c r="K22" i="14"/>
  <c r="L22" i="14"/>
  <c r="M22" i="14"/>
  <c r="N22" i="14"/>
  <c r="B23" i="14"/>
  <c r="C23" i="14"/>
  <c r="D23" i="14"/>
  <c r="E23" i="14"/>
  <c r="F23" i="14"/>
  <c r="G23" i="14"/>
  <c r="H23" i="14"/>
  <c r="I23" i="14"/>
  <c r="J23" i="14"/>
  <c r="K23" i="14"/>
  <c r="L23" i="14"/>
  <c r="M23" i="14"/>
  <c r="N23" i="14"/>
  <c r="B24" i="14"/>
  <c r="C24" i="14"/>
  <c r="D24" i="14"/>
  <c r="E24" i="14"/>
  <c r="F24" i="14"/>
  <c r="G24" i="14"/>
  <c r="H24" i="14"/>
  <c r="I24" i="14"/>
  <c r="J24" i="14"/>
  <c r="K24" i="14"/>
  <c r="L24" i="14"/>
  <c r="M24" i="14"/>
  <c r="N24" i="14"/>
  <c r="B25" i="14"/>
  <c r="C25" i="14"/>
  <c r="D25" i="14"/>
  <c r="E25" i="14"/>
  <c r="F25" i="14"/>
  <c r="G25" i="14"/>
  <c r="H25" i="14"/>
  <c r="I25" i="14"/>
  <c r="J25" i="14"/>
  <c r="K25" i="14"/>
  <c r="L25" i="14"/>
  <c r="M25" i="14"/>
  <c r="N25" i="14"/>
  <c r="B26" i="14"/>
  <c r="C26" i="14"/>
  <c r="D26" i="14"/>
  <c r="E26" i="14"/>
  <c r="F26" i="14"/>
  <c r="G26" i="14"/>
  <c r="H26" i="14"/>
  <c r="I26" i="14"/>
  <c r="J26" i="14"/>
  <c r="K26" i="14"/>
  <c r="L26" i="14"/>
  <c r="M26" i="14"/>
  <c r="N26" i="14"/>
  <c r="B27" i="14"/>
  <c r="C27" i="14"/>
  <c r="D27" i="14"/>
  <c r="E27" i="14"/>
  <c r="F27" i="14"/>
  <c r="G27" i="14"/>
  <c r="H27" i="14"/>
  <c r="I27" i="14"/>
  <c r="J27" i="14"/>
  <c r="K27" i="14"/>
  <c r="L27" i="14"/>
  <c r="M27" i="14"/>
  <c r="N27" i="14"/>
  <c r="B28" i="14"/>
  <c r="C28" i="14"/>
  <c r="D28" i="14"/>
  <c r="E28" i="14"/>
  <c r="F28" i="14"/>
  <c r="G28" i="14"/>
  <c r="H28" i="14"/>
  <c r="I28" i="14"/>
  <c r="J28" i="14"/>
  <c r="K28" i="14"/>
  <c r="L28" i="14"/>
  <c r="M28" i="14"/>
  <c r="N28" i="14"/>
  <c r="A27" i="14"/>
  <c r="A28" i="14"/>
  <c r="A18" i="14"/>
  <c r="A19" i="14"/>
  <c r="A20" i="14"/>
  <c r="A21" i="14"/>
  <c r="A22" i="14"/>
  <c r="A23" i="14"/>
  <c r="A24" i="14"/>
  <c r="A25" i="14"/>
  <c r="A26" i="14"/>
  <c r="A2" i="14"/>
  <c r="A3" i="14"/>
  <c r="A4" i="14"/>
  <c r="A5" i="14"/>
  <c r="A6" i="14"/>
  <c r="A7" i="14"/>
  <c r="A8" i="14"/>
  <c r="A9" i="14"/>
  <c r="A10" i="14"/>
  <c r="A11" i="14"/>
  <c r="A12" i="14"/>
  <c r="A13" i="14"/>
  <c r="A14" i="14"/>
  <c r="A15" i="14"/>
  <c r="A16" i="14"/>
  <c r="A17" i="14"/>
  <c r="NK28" i="1" l="1"/>
  <c r="KD28" i="1"/>
  <c r="DP28" i="1"/>
  <c r="CY28" i="1"/>
  <c r="HA28" i="1"/>
  <c r="RA18" i="1"/>
  <c r="RA21" i="1"/>
  <c r="RA24" i="1"/>
  <c r="QQ24" i="1"/>
  <c r="QQ21" i="1"/>
  <c r="QQ18" i="1"/>
  <c r="QQ15" i="1"/>
  <c r="PZ24" i="1"/>
  <c r="PZ21" i="1"/>
  <c r="PZ18" i="1"/>
  <c r="PZ15" i="1"/>
  <c r="PI24" i="1"/>
  <c r="PI21" i="1"/>
  <c r="PI18" i="1"/>
  <c r="PI15" i="1"/>
  <c r="OR24" i="1"/>
  <c r="OR21" i="1"/>
  <c r="OR18" i="1"/>
  <c r="OR15" i="1"/>
  <c r="OA24" i="1"/>
  <c r="OA21" i="1"/>
  <c r="OA18" i="1"/>
  <c r="NJ24" i="1"/>
  <c r="NJ21" i="1"/>
  <c r="NJ18" i="1"/>
  <c r="NJ15" i="1"/>
  <c r="MS24" i="1"/>
  <c r="MS21" i="1"/>
  <c r="MS18" i="1"/>
  <c r="MS15" i="1"/>
  <c r="MB24" i="1"/>
  <c r="MB21" i="1"/>
  <c r="MB18" i="1"/>
  <c r="MB15" i="1"/>
  <c r="LK24" i="1"/>
  <c r="LK21" i="1"/>
  <c r="LK18" i="1"/>
  <c r="LK15" i="1"/>
  <c r="KT24" i="1"/>
  <c r="KT21" i="1"/>
  <c r="KT18" i="1"/>
  <c r="KC24" i="1"/>
  <c r="KC21" i="1"/>
  <c r="KC18" i="1"/>
  <c r="KC15" i="1"/>
  <c r="JL24" i="1"/>
  <c r="JL21" i="1"/>
  <c r="JL18" i="1"/>
  <c r="JL15" i="1"/>
  <c r="IU24" i="1"/>
  <c r="IU21" i="1"/>
  <c r="IU18" i="1"/>
  <c r="IU15" i="1"/>
  <c r="ID24" i="1"/>
  <c r="ID21" i="1"/>
  <c r="ID18" i="1"/>
  <c r="ID15" i="1"/>
  <c r="HM24" i="1"/>
  <c r="HM21" i="1"/>
  <c r="HM18" i="1"/>
  <c r="GV24" i="1"/>
  <c r="GV21" i="1"/>
  <c r="GV18" i="1"/>
  <c r="GV15" i="1"/>
  <c r="GE24" i="1"/>
  <c r="GE21" i="1"/>
  <c r="FN24" i="1"/>
  <c r="FN21" i="1"/>
  <c r="FN18" i="1"/>
  <c r="FN15" i="1"/>
  <c r="EW24" i="1"/>
  <c r="EW21" i="1"/>
  <c r="EW18" i="1"/>
  <c r="EW15" i="1"/>
  <c r="EF24" i="1"/>
  <c r="EF21" i="1"/>
  <c r="EF18" i="1"/>
  <c r="EF15" i="1"/>
  <c r="DO24" i="1"/>
  <c r="DO21" i="1"/>
  <c r="DO18" i="1"/>
  <c r="DO15" i="1"/>
  <c r="CX24" i="1"/>
  <c r="CX21" i="1"/>
  <c r="CX18" i="1"/>
  <c r="CX15" i="1"/>
  <c r="CG24" i="1"/>
  <c r="CG21" i="1"/>
  <c r="CG18" i="1"/>
  <c r="CG15" i="1"/>
  <c r="BP24" i="1"/>
  <c r="BP21" i="1"/>
  <c r="BP18" i="1"/>
  <c r="BP15" i="1"/>
  <c r="AY24" i="1"/>
  <c r="AY21" i="1"/>
  <c r="AY18" i="1"/>
  <c r="AY15" i="1"/>
  <c r="AH24" i="1"/>
  <c r="AH21" i="1"/>
  <c r="AH18" i="1"/>
  <c r="Q24" i="1"/>
  <c r="Q21" i="1"/>
  <c r="Q18" i="1"/>
  <c r="Q15" i="1"/>
  <c r="PG26" i="1" l="1"/>
  <c r="Q43" i="1" l="1"/>
  <c r="Q38" i="1"/>
  <c r="O33" i="1"/>
  <c r="O31" i="1"/>
  <c r="CW26" i="1"/>
  <c r="CV26" i="1"/>
  <c r="QP26" i="1"/>
  <c r="QO26" i="1"/>
  <c r="PY26" i="1"/>
  <c r="PX26" i="1"/>
  <c r="PH26" i="1"/>
  <c r="OQ26" i="1"/>
  <c r="OP26" i="1"/>
  <c r="NZ26" i="1"/>
  <c r="NY26" i="1"/>
  <c r="NI26" i="1"/>
  <c r="NH26" i="1"/>
  <c r="MR26" i="1"/>
  <c r="MQ26" i="1"/>
  <c r="LJ26" i="1"/>
  <c r="LI26" i="1"/>
  <c r="KS26" i="1"/>
  <c r="KR26" i="1"/>
  <c r="KB26" i="1"/>
  <c r="KA26" i="1"/>
  <c r="JK26" i="1"/>
  <c r="JJ26" i="1"/>
  <c r="IT26" i="1"/>
  <c r="IS26" i="1"/>
  <c r="IC26" i="1"/>
  <c r="IB26" i="1"/>
  <c r="HL26" i="1"/>
  <c r="HK26" i="1"/>
  <c r="GU26" i="1"/>
  <c r="GT26" i="1"/>
  <c r="GD26" i="1"/>
  <c r="GC26" i="1"/>
  <c r="FM26" i="1"/>
  <c r="FL26" i="1"/>
  <c r="EV26" i="1"/>
  <c r="EU26" i="1"/>
  <c r="EE26" i="1"/>
  <c r="ED26" i="1"/>
  <c r="DN26" i="1"/>
  <c r="DM26" i="1"/>
  <c r="CF26" i="1"/>
  <c r="CE26" i="1"/>
  <c r="BO26" i="1"/>
  <c r="BN26" i="1"/>
  <c r="AX26" i="1"/>
  <c r="AW26" i="1"/>
  <c r="AG26" i="1"/>
  <c r="AF26" i="1"/>
  <c r="P26" i="1"/>
  <c r="O26" i="1"/>
  <c r="FK7" i="1"/>
  <c r="FK8" i="1"/>
  <c r="FK9" i="1"/>
  <c r="FK10" i="1"/>
  <c r="FK11" i="1"/>
  <c r="FK12" i="1"/>
  <c r="FK13" i="1"/>
  <c r="FK14" i="1"/>
  <c r="FK15" i="1"/>
  <c r="FK16" i="1"/>
  <c r="FK17" i="1"/>
  <c r="FK18" i="1"/>
  <c r="FK19" i="1"/>
  <c r="FK20" i="1"/>
  <c r="FK21" i="1"/>
  <c r="FK22" i="1"/>
  <c r="FK23" i="1"/>
  <c r="FK24" i="1"/>
  <c r="FK25" i="1"/>
  <c r="FK26" i="1"/>
  <c r="FK6" i="1"/>
  <c r="FK5" i="1"/>
  <c r="FK4" i="1"/>
  <c r="L4" i="10"/>
  <c r="L5" i="10"/>
  <c r="L6" i="10"/>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 i="10"/>
  <c r="N7" i="1"/>
  <c r="N8" i="1"/>
  <c r="N9" i="1"/>
  <c r="N10" i="1"/>
  <c r="N11" i="1"/>
  <c r="N12" i="1"/>
  <c r="N13" i="1"/>
  <c r="N14" i="1"/>
  <c r="N15" i="1"/>
  <c r="N16" i="1"/>
  <c r="N17" i="1"/>
  <c r="N18" i="1"/>
  <c r="N19" i="1"/>
  <c r="N20" i="1"/>
  <c r="N21" i="1"/>
  <c r="N22" i="1"/>
  <c r="N23" i="1"/>
  <c r="N24" i="1"/>
  <c r="N25" i="1"/>
  <c r="N26" i="1"/>
  <c r="N6" i="1"/>
  <c r="N5" i="1"/>
  <c r="N4" i="1"/>
  <c r="AE7" i="1"/>
  <c r="AE8" i="1"/>
  <c r="AE9" i="1"/>
  <c r="AE10" i="1"/>
  <c r="AE11" i="1"/>
  <c r="AE12" i="1"/>
  <c r="AE13" i="1"/>
  <c r="AE14" i="1"/>
  <c r="AE15" i="1"/>
  <c r="AE16" i="1"/>
  <c r="AE17" i="1"/>
  <c r="AE18" i="1"/>
  <c r="AE19" i="1"/>
  <c r="AE20" i="1"/>
  <c r="AE21" i="1"/>
  <c r="AE22" i="1"/>
  <c r="AE23" i="1"/>
  <c r="AE24" i="1"/>
  <c r="AE25" i="1"/>
  <c r="AE26" i="1"/>
  <c r="AE6" i="1"/>
  <c r="AE5" i="1"/>
  <c r="AE4" i="1"/>
  <c r="AV7" i="1"/>
  <c r="AV8" i="1"/>
  <c r="AV9" i="1"/>
  <c r="AV10" i="1"/>
  <c r="AV11" i="1"/>
  <c r="AV12" i="1"/>
  <c r="AV13" i="1"/>
  <c r="AV14" i="1"/>
  <c r="AV15" i="1"/>
  <c r="AV16" i="1"/>
  <c r="AV17" i="1"/>
  <c r="AV18" i="1"/>
  <c r="AV19" i="1"/>
  <c r="AV20" i="1"/>
  <c r="AV21" i="1"/>
  <c r="AV22" i="1"/>
  <c r="AV23" i="1"/>
  <c r="AV24" i="1"/>
  <c r="AV25" i="1"/>
  <c r="AV26" i="1"/>
  <c r="AV6" i="1"/>
  <c r="AV5" i="1"/>
  <c r="AV4" i="1"/>
  <c r="BM7" i="1"/>
  <c r="BM8" i="1"/>
  <c r="BM9" i="1"/>
  <c r="BM10" i="1"/>
  <c r="BM11" i="1"/>
  <c r="BM12" i="1"/>
  <c r="BM13" i="1"/>
  <c r="BM14" i="1"/>
  <c r="BM15" i="1"/>
  <c r="BM16" i="1"/>
  <c r="BM17" i="1"/>
  <c r="BM18" i="1"/>
  <c r="BM19" i="1"/>
  <c r="BM20" i="1"/>
  <c r="BM21" i="1"/>
  <c r="BM22" i="1"/>
  <c r="BM23" i="1"/>
  <c r="BM24" i="1"/>
  <c r="BM25" i="1"/>
  <c r="BM26" i="1"/>
  <c r="BM6" i="1"/>
  <c r="BM5" i="1"/>
  <c r="BM4" i="1"/>
  <c r="CD7" i="1"/>
  <c r="CD8" i="1"/>
  <c r="CD9" i="1"/>
  <c r="CD10" i="1"/>
  <c r="CD11" i="1"/>
  <c r="CD12" i="1"/>
  <c r="CD13" i="1"/>
  <c r="CD14" i="1"/>
  <c r="CD15" i="1"/>
  <c r="CD16" i="1"/>
  <c r="CD17" i="1"/>
  <c r="CD18" i="1"/>
  <c r="CD19" i="1"/>
  <c r="CD20" i="1"/>
  <c r="CD21" i="1"/>
  <c r="CD22" i="1"/>
  <c r="CD23" i="1"/>
  <c r="CD24" i="1"/>
  <c r="CD25" i="1"/>
  <c r="CD26" i="1"/>
  <c r="CD6" i="1"/>
  <c r="CD5" i="1"/>
  <c r="CD4" i="1"/>
  <c r="CU7" i="1"/>
  <c r="CU8" i="1"/>
  <c r="CU9" i="1"/>
  <c r="CU10" i="1"/>
  <c r="CU11" i="1"/>
  <c r="CU12" i="1"/>
  <c r="CU13" i="1"/>
  <c r="CU14" i="1"/>
  <c r="CU15" i="1"/>
  <c r="CU16" i="1"/>
  <c r="CU17" i="1"/>
  <c r="CU18" i="1"/>
  <c r="CU19" i="1"/>
  <c r="CU20" i="1"/>
  <c r="CU21" i="1"/>
  <c r="CU22" i="1"/>
  <c r="CU23" i="1"/>
  <c r="CU24" i="1"/>
  <c r="CU25" i="1"/>
  <c r="CU26" i="1"/>
  <c r="CU6" i="1"/>
  <c r="CU5" i="1"/>
  <c r="CU4" i="1"/>
  <c r="DL7" i="1"/>
  <c r="DL8" i="1"/>
  <c r="DL9" i="1"/>
  <c r="DL10" i="1"/>
  <c r="DL11" i="1"/>
  <c r="DL12" i="1"/>
  <c r="DL13" i="1"/>
  <c r="DL14" i="1"/>
  <c r="DL15" i="1"/>
  <c r="DL16" i="1"/>
  <c r="DL17" i="1"/>
  <c r="DL18" i="1"/>
  <c r="DL19" i="1"/>
  <c r="DL20" i="1"/>
  <c r="DL21" i="1"/>
  <c r="DL22" i="1"/>
  <c r="DL23" i="1"/>
  <c r="DL24" i="1"/>
  <c r="DL25" i="1"/>
  <c r="DL26" i="1"/>
  <c r="DL6" i="1"/>
  <c r="DL5" i="1"/>
  <c r="DL4" i="1"/>
  <c r="EC7" i="1"/>
  <c r="EC8" i="1"/>
  <c r="EC9" i="1"/>
  <c r="EC10" i="1"/>
  <c r="EC11" i="1"/>
  <c r="EC12" i="1"/>
  <c r="EC13" i="1"/>
  <c r="EC14" i="1"/>
  <c r="EC15" i="1"/>
  <c r="EC16" i="1"/>
  <c r="EC17" i="1"/>
  <c r="EC18" i="1"/>
  <c r="EC19" i="1"/>
  <c r="EC20" i="1"/>
  <c r="EC21" i="1"/>
  <c r="EC22" i="1"/>
  <c r="EC23" i="1"/>
  <c r="EC24" i="1"/>
  <c r="EC25" i="1"/>
  <c r="EC26" i="1"/>
  <c r="EC6" i="1"/>
  <c r="EC5" i="1"/>
  <c r="EC4" i="1"/>
  <c r="ET7" i="1"/>
  <c r="ET8" i="1"/>
  <c r="ET9" i="1"/>
  <c r="ET10" i="1"/>
  <c r="ET11" i="1"/>
  <c r="ET12" i="1"/>
  <c r="ET13" i="1"/>
  <c r="ET14" i="1"/>
  <c r="ET15" i="1"/>
  <c r="ET16" i="1"/>
  <c r="ET17" i="1"/>
  <c r="ET18" i="1"/>
  <c r="ET19" i="1"/>
  <c r="ET20" i="1"/>
  <c r="ET21" i="1"/>
  <c r="ET22" i="1"/>
  <c r="ET23" i="1"/>
  <c r="ET24" i="1"/>
  <c r="ET25" i="1"/>
  <c r="ET26" i="1"/>
  <c r="ET6" i="1"/>
  <c r="ET5" i="1"/>
  <c r="ET4" i="1"/>
  <c r="GB7" i="1"/>
  <c r="GB8" i="1"/>
  <c r="GB9" i="1"/>
  <c r="GB10" i="1"/>
  <c r="GB11" i="1"/>
  <c r="GB12" i="1"/>
  <c r="GB13" i="1"/>
  <c r="GB14" i="1"/>
  <c r="GB15" i="1"/>
  <c r="GB16" i="1"/>
  <c r="GB17" i="1"/>
  <c r="GB18" i="1"/>
  <c r="GB19" i="1"/>
  <c r="GB20" i="1"/>
  <c r="GB21" i="1"/>
  <c r="GB22" i="1"/>
  <c r="GB23" i="1"/>
  <c r="GB24" i="1"/>
  <c r="GB25" i="1"/>
  <c r="GB26" i="1"/>
  <c r="GB6" i="1"/>
  <c r="GB5" i="1"/>
  <c r="GB4" i="1"/>
  <c r="GS7" i="1"/>
  <c r="GS8" i="1"/>
  <c r="GS9" i="1"/>
  <c r="GS10" i="1"/>
  <c r="GS11" i="1"/>
  <c r="GS12" i="1"/>
  <c r="GS13" i="1"/>
  <c r="GS14" i="1"/>
  <c r="GS15" i="1"/>
  <c r="GS16" i="1"/>
  <c r="GS17" i="1"/>
  <c r="GS18" i="1"/>
  <c r="GS19" i="1"/>
  <c r="GS20" i="1"/>
  <c r="GS21" i="1"/>
  <c r="GS22" i="1"/>
  <c r="GS23" i="1"/>
  <c r="GS24" i="1"/>
  <c r="GS25" i="1"/>
  <c r="GS26" i="1"/>
  <c r="GS6" i="1"/>
  <c r="GS5" i="1"/>
  <c r="GS4" i="1"/>
  <c r="HJ7" i="1"/>
  <c r="HJ8" i="1"/>
  <c r="HJ9" i="1"/>
  <c r="HJ10" i="1"/>
  <c r="HJ11" i="1"/>
  <c r="HJ12" i="1"/>
  <c r="HJ13" i="1"/>
  <c r="HJ14" i="1"/>
  <c r="HJ15" i="1"/>
  <c r="HJ16" i="1"/>
  <c r="HJ17" i="1"/>
  <c r="HJ18" i="1"/>
  <c r="HJ19" i="1"/>
  <c r="HJ20" i="1"/>
  <c r="HJ21" i="1"/>
  <c r="HJ22" i="1"/>
  <c r="HJ23" i="1"/>
  <c r="HJ24" i="1"/>
  <c r="HJ25" i="1"/>
  <c r="HJ26" i="1"/>
  <c r="HJ6" i="1"/>
  <c r="HJ5" i="1"/>
  <c r="HJ4" i="1"/>
  <c r="IA7" i="1"/>
  <c r="IA8" i="1"/>
  <c r="IA9" i="1"/>
  <c r="IA10" i="1"/>
  <c r="IA11" i="1"/>
  <c r="IA12" i="1"/>
  <c r="IA13" i="1"/>
  <c r="IA14" i="1"/>
  <c r="IA15" i="1"/>
  <c r="IA16" i="1"/>
  <c r="IA17" i="1"/>
  <c r="IA18" i="1"/>
  <c r="IA19" i="1"/>
  <c r="IA20" i="1"/>
  <c r="IA21" i="1"/>
  <c r="IA22" i="1"/>
  <c r="IA23" i="1"/>
  <c r="IA24" i="1"/>
  <c r="IA25" i="1"/>
  <c r="IA26" i="1"/>
  <c r="IA6" i="1"/>
  <c r="IA5" i="1"/>
  <c r="IA4" i="1"/>
  <c r="IR7" i="1"/>
  <c r="IR8" i="1"/>
  <c r="IR9" i="1"/>
  <c r="IR10" i="1"/>
  <c r="IR11" i="1"/>
  <c r="IR12" i="1"/>
  <c r="IR13" i="1"/>
  <c r="IR14" i="1"/>
  <c r="IR15" i="1"/>
  <c r="IR16" i="1"/>
  <c r="IR17" i="1"/>
  <c r="IR18" i="1"/>
  <c r="IR19" i="1"/>
  <c r="IR20" i="1"/>
  <c r="IR21" i="1"/>
  <c r="IR22" i="1"/>
  <c r="IR23" i="1"/>
  <c r="IR24" i="1"/>
  <c r="IR25" i="1"/>
  <c r="IR26" i="1"/>
  <c r="IR6" i="1"/>
  <c r="IR5" i="1"/>
  <c r="IR4" i="1"/>
  <c r="JI7" i="1"/>
  <c r="JI8" i="1"/>
  <c r="JI9" i="1"/>
  <c r="JI10" i="1"/>
  <c r="JI11" i="1"/>
  <c r="JI12" i="1"/>
  <c r="JI13" i="1"/>
  <c r="JI14" i="1"/>
  <c r="JI15" i="1"/>
  <c r="JI16" i="1"/>
  <c r="JI17" i="1"/>
  <c r="JI18" i="1"/>
  <c r="JI19" i="1"/>
  <c r="JI20" i="1"/>
  <c r="JI21" i="1"/>
  <c r="JI22" i="1"/>
  <c r="JI23" i="1"/>
  <c r="JI24" i="1"/>
  <c r="JI25" i="1"/>
  <c r="JI26" i="1"/>
  <c r="JI6" i="1"/>
  <c r="JI5" i="1"/>
  <c r="JI4" i="1"/>
  <c r="JZ7" i="1"/>
  <c r="JZ8" i="1"/>
  <c r="JZ9" i="1"/>
  <c r="JZ10" i="1"/>
  <c r="JZ11" i="1"/>
  <c r="JZ12" i="1"/>
  <c r="JZ13" i="1"/>
  <c r="JZ14" i="1"/>
  <c r="JZ15" i="1"/>
  <c r="JZ16" i="1"/>
  <c r="JZ17" i="1"/>
  <c r="JZ18" i="1"/>
  <c r="JZ19" i="1"/>
  <c r="JZ20" i="1"/>
  <c r="JZ21" i="1"/>
  <c r="JZ22" i="1"/>
  <c r="JZ23" i="1"/>
  <c r="JZ24" i="1"/>
  <c r="JZ25" i="1"/>
  <c r="JZ26" i="1"/>
  <c r="JZ6" i="1"/>
  <c r="JZ5" i="1"/>
  <c r="JZ4" i="1"/>
  <c r="KQ7" i="1"/>
  <c r="KQ8" i="1"/>
  <c r="KQ9" i="1"/>
  <c r="KQ10" i="1"/>
  <c r="KQ11" i="1"/>
  <c r="KQ12" i="1"/>
  <c r="KQ13" i="1"/>
  <c r="KQ14" i="1"/>
  <c r="KQ15" i="1"/>
  <c r="KQ16" i="1"/>
  <c r="KQ17" i="1"/>
  <c r="KQ18" i="1"/>
  <c r="KQ19" i="1"/>
  <c r="KQ20" i="1"/>
  <c r="KQ21" i="1"/>
  <c r="KQ22" i="1"/>
  <c r="KQ23" i="1"/>
  <c r="KQ24" i="1"/>
  <c r="KQ25" i="1"/>
  <c r="KQ26" i="1"/>
  <c r="KQ6" i="1"/>
  <c r="KQ5" i="1"/>
  <c r="KQ4" i="1"/>
  <c r="LH7" i="1"/>
  <c r="LH8" i="1"/>
  <c r="LH9" i="1"/>
  <c r="LH10" i="1"/>
  <c r="LH11" i="1"/>
  <c r="LH12" i="1"/>
  <c r="LH13" i="1"/>
  <c r="LH14" i="1"/>
  <c r="LH15" i="1"/>
  <c r="LH16" i="1"/>
  <c r="LH17" i="1"/>
  <c r="LH18" i="1"/>
  <c r="LH19" i="1"/>
  <c r="LH20" i="1"/>
  <c r="LH21" i="1"/>
  <c r="LH22" i="1"/>
  <c r="LH23" i="1"/>
  <c r="LH24" i="1"/>
  <c r="LH25" i="1"/>
  <c r="LH26" i="1"/>
  <c r="LH6" i="1"/>
  <c r="LH5" i="1"/>
  <c r="LH4" i="1"/>
  <c r="MA26" i="1"/>
  <c r="LZ26" i="1"/>
  <c r="A256" i="11"/>
  <c r="A255" i="11"/>
  <c r="A254" i="11"/>
  <c r="A253" i="11"/>
  <c r="A252" i="11"/>
  <c r="A251" i="11"/>
  <c r="A250" i="11"/>
  <c r="A249" i="11"/>
  <c r="A247" i="11"/>
  <c r="A246" i="11"/>
  <c r="A244" i="11"/>
  <c r="A243" i="11"/>
  <c r="A242" i="11"/>
  <c r="A241" i="11"/>
  <c r="A240" i="11"/>
  <c r="A239" i="11"/>
  <c r="A238" i="11"/>
  <c r="A237" i="11"/>
  <c r="A235" i="11"/>
  <c r="A234" i="11"/>
  <c r="A233" i="11"/>
  <c r="A232" i="11"/>
  <c r="A230" i="11"/>
  <c r="A229" i="11"/>
  <c r="A228" i="11"/>
  <c r="A227" i="11"/>
  <c r="A226" i="11"/>
  <c r="A224" i="11"/>
  <c r="A223" i="11"/>
  <c r="A222" i="11"/>
  <c r="A221" i="11"/>
  <c r="A220" i="11"/>
  <c r="A219" i="11"/>
  <c r="A218" i="11"/>
  <c r="A217" i="11"/>
  <c r="A216" i="11"/>
  <c r="A215" i="11"/>
  <c r="A214" i="11"/>
  <c r="A213" i="11"/>
  <c r="A212" i="11"/>
  <c r="A211" i="11"/>
  <c r="A210" i="11"/>
  <c r="A209" i="11"/>
  <c r="A207" i="11"/>
  <c r="A206" i="11"/>
  <c r="A205" i="11"/>
  <c r="A204" i="11"/>
  <c r="A203" i="11"/>
  <c r="A202" i="11"/>
  <c r="A201" i="11"/>
  <c r="A200" i="11"/>
  <c r="A199" i="11"/>
  <c r="A198" i="11"/>
  <c r="A197" i="11"/>
  <c r="A196" i="11"/>
  <c r="A190" i="11"/>
  <c r="A189" i="11"/>
  <c r="A188" i="11"/>
  <c r="A187" i="11"/>
  <c r="A186" i="11"/>
  <c r="A185" i="11"/>
  <c r="A184" i="11"/>
  <c r="A183" i="11"/>
  <c r="A182" i="11"/>
  <c r="A181" i="11"/>
  <c r="A179" i="11"/>
  <c r="A178" i="11"/>
  <c r="A177" i="11"/>
  <c r="A176" i="11"/>
  <c r="A175" i="11"/>
  <c r="A174" i="11"/>
  <c r="A173" i="11"/>
  <c r="A172" i="11"/>
  <c r="A171" i="11"/>
  <c r="A170" i="11"/>
  <c r="A169" i="11"/>
  <c r="A168" i="11"/>
  <c r="A167" i="11"/>
  <c r="A166" i="11"/>
  <c r="A165" i="11"/>
  <c r="A164" i="11"/>
  <c r="A163" i="11"/>
  <c r="A162" i="11"/>
  <c r="A161" i="11"/>
  <c r="A160" i="11"/>
  <c r="A159" i="11"/>
  <c r="A157" i="11"/>
  <c r="A156" i="11"/>
  <c r="A154" i="11"/>
  <c r="A153" i="11"/>
  <c r="A152" i="11"/>
  <c r="A151" i="11"/>
  <c r="A150" i="11"/>
  <c r="A149" i="11"/>
  <c r="A148" i="11"/>
  <c r="A147" i="11"/>
  <c r="A146" i="11"/>
  <c r="A145" i="11"/>
  <c r="A144" i="11"/>
  <c r="A143" i="11"/>
  <c r="A142" i="11"/>
  <c r="A141" i="11"/>
  <c r="A140" i="11"/>
  <c r="A139" i="11"/>
  <c r="A138" i="11"/>
  <c r="A137" i="11"/>
  <c r="A136" i="11"/>
  <c r="A135" i="11"/>
  <c r="A132" i="11"/>
  <c r="A131" i="11"/>
  <c r="A129" i="11"/>
  <c r="A128" i="11"/>
  <c r="A127" i="11"/>
  <c r="A126" i="11"/>
  <c r="A125" i="11"/>
  <c r="A124" i="11"/>
  <c r="A123" i="11"/>
  <c r="A122" i="11"/>
  <c r="A121" i="11"/>
  <c r="A120" i="11"/>
  <c r="A119" i="11"/>
  <c r="A118" i="11"/>
  <c r="A117" i="11"/>
  <c r="A116" i="11"/>
  <c r="A115" i="11"/>
  <c r="A114" i="11"/>
  <c r="A113" i="11"/>
  <c r="A112" i="11"/>
  <c r="A111" i="11"/>
  <c r="A110" i="11"/>
  <c r="A109" i="11"/>
  <c r="A108" i="11"/>
  <c r="A106" i="11"/>
  <c r="A105" i="11"/>
  <c r="A104" i="11"/>
  <c r="A103" i="11"/>
  <c r="A102"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49" i="11"/>
  <c r="A48" i="11"/>
  <c r="A47" i="11"/>
  <c r="A46" i="11"/>
  <c r="A45" i="11"/>
  <c r="A44" i="11"/>
  <c r="A43" i="11"/>
  <c r="A42" i="11"/>
  <c r="A41" i="11"/>
  <c r="A40" i="11"/>
  <c r="A39" i="11"/>
  <c r="A38" i="11"/>
  <c r="A37" i="11"/>
  <c r="A36" i="11"/>
  <c r="A35" i="11"/>
  <c r="A34" i="11"/>
  <c r="A32" i="11"/>
  <c r="A31" i="11"/>
  <c r="A30" i="11"/>
  <c r="A29" i="11"/>
  <c r="A28" i="11"/>
  <c r="A27" i="11"/>
  <c r="A26" i="11"/>
  <c r="A25" i="11"/>
  <c r="A24" i="11"/>
  <c r="A23" i="11"/>
  <c r="A22" i="11"/>
  <c r="A21" i="11"/>
  <c r="A20" i="11"/>
  <c r="A19" i="11"/>
  <c r="A15" i="11"/>
  <c r="A14" i="11"/>
  <c r="A13" i="11"/>
  <c r="A11" i="11"/>
  <c r="A10" i="11"/>
  <c r="A9" i="11"/>
  <c r="A8" i="11"/>
  <c r="A7" i="11"/>
  <c r="A6" i="11"/>
  <c r="A5" i="11"/>
  <c r="A4" i="11"/>
  <c r="A3" i="11"/>
  <c r="QY26" i="1" l="1"/>
  <c r="QZ26" i="1"/>
  <c r="LY7" i="1"/>
  <c r="LY8" i="1"/>
  <c r="LY9" i="1"/>
  <c r="LY10" i="1"/>
  <c r="LY11" i="1"/>
  <c r="LY12" i="1"/>
  <c r="LY13" i="1"/>
  <c r="LY14" i="1"/>
  <c r="LY15" i="1"/>
  <c r="LY16" i="1"/>
  <c r="LY17" i="1"/>
  <c r="LY18" i="1"/>
  <c r="LY19" i="1"/>
  <c r="LY20" i="1"/>
  <c r="LY21" i="1"/>
  <c r="LY22" i="1"/>
  <c r="LY23" i="1"/>
  <c r="LY24" i="1"/>
  <c r="LY25" i="1"/>
  <c r="LY26" i="1"/>
  <c r="LY6" i="1"/>
  <c r="LY5" i="1"/>
  <c r="LY4" i="1"/>
  <c r="MP7" i="1"/>
  <c r="MP8" i="1"/>
  <c r="MP9" i="1"/>
  <c r="MP10" i="1"/>
  <c r="MP11" i="1"/>
  <c r="MP12" i="1"/>
  <c r="MP13" i="1"/>
  <c r="MP14" i="1"/>
  <c r="MP15" i="1"/>
  <c r="MP16" i="1"/>
  <c r="MP17" i="1"/>
  <c r="MP18" i="1"/>
  <c r="MP19" i="1"/>
  <c r="MP20" i="1"/>
  <c r="MP21" i="1"/>
  <c r="MP22" i="1"/>
  <c r="MP23" i="1"/>
  <c r="MP24" i="1"/>
  <c r="MP25" i="1"/>
  <c r="MP26" i="1"/>
  <c r="MP6" i="1"/>
  <c r="MP5" i="1"/>
  <c r="MP4" i="1"/>
  <c r="NG7" i="1"/>
  <c r="NG8" i="1"/>
  <c r="NG9" i="1"/>
  <c r="NG10" i="1"/>
  <c r="NG11" i="1"/>
  <c r="NG12" i="1"/>
  <c r="NG13" i="1"/>
  <c r="NG14" i="1"/>
  <c r="NG15" i="1"/>
  <c r="NG16" i="1"/>
  <c r="NG17" i="1"/>
  <c r="NG18" i="1"/>
  <c r="NG19" i="1"/>
  <c r="NG20" i="1"/>
  <c r="NG21" i="1"/>
  <c r="NG22" i="1"/>
  <c r="NG23" i="1"/>
  <c r="NG24" i="1"/>
  <c r="NG25" i="1"/>
  <c r="NG26" i="1"/>
  <c r="NG6" i="1"/>
  <c r="NG5" i="1"/>
  <c r="NG4" i="1"/>
  <c r="NX7" i="1"/>
  <c r="NX8" i="1"/>
  <c r="NX9" i="1"/>
  <c r="NX10" i="1"/>
  <c r="NX11" i="1"/>
  <c r="NX12" i="1"/>
  <c r="NX13" i="1"/>
  <c r="NX14" i="1"/>
  <c r="NX15" i="1"/>
  <c r="NX16" i="1"/>
  <c r="NX17" i="1"/>
  <c r="NX18" i="1"/>
  <c r="NX19" i="1"/>
  <c r="NX20" i="1"/>
  <c r="NX21" i="1"/>
  <c r="NX22" i="1"/>
  <c r="NX23" i="1"/>
  <c r="NX24" i="1"/>
  <c r="NX25" i="1"/>
  <c r="NX26" i="1"/>
  <c r="NX6" i="1"/>
  <c r="NX5" i="1"/>
  <c r="NX4" i="1"/>
  <c r="OO7" i="1"/>
  <c r="OO8" i="1"/>
  <c r="OO9" i="1"/>
  <c r="OO10" i="1"/>
  <c r="OO11" i="1"/>
  <c r="OO12" i="1"/>
  <c r="OO13" i="1"/>
  <c r="OO14" i="1"/>
  <c r="OO15" i="1"/>
  <c r="OO16" i="1"/>
  <c r="OO17" i="1"/>
  <c r="OO18" i="1"/>
  <c r="OO19" i="1"/>
  <c r="OO20" i="1"/>
  <c r="OO21" i="1"/>
  <c r="OO22" i="1"/>
  <c r="OO23" i="1"/>
  <c r="OO24" i="1"/>
  <c r="OO25" i="1"/>
  <c r="OO26" i="1"/>
  <c r="OO6" i="1"/>
  <c r="OO5" i="1"/>
  <c r="OO4" i="1"/>
  <c r="PF7" i="1"/>
  <c r="PF8" i="1"/>
  <c r="PF9" i="1"/>
  <c r="PF10" i="1"/>
  <c r="PF11" i="1"/>
  <c r="PF12" i="1"/>
  <c r="PF13" i="1"/>
  <c r="PF14" i="1"/>
  <c r="PF15" i="1"/>
  <c r="PF16" i="1"/>
  <c r="PF17" i="1"/>
  <c r="PF18" i="1"/>
  <c r="PF19" i="1"/>
  <c r="PF20" i="1"/>
  <c r="PF21" i="1"/>
  <c r="PF22" i="1"/>
  <c r="PF23" i="1"/>
  <c r="PF24" i="1"/>
  <c r="PF25" i="1"/>
  <c r="PF26" i="1"/>
  <c r="PF6" i="1"/>
  <c r="PF5" i="1"/>
  <c r="PF4" i="1"/>
  <c r="PW7" i="1"/>
  <c r="PW8" i="1"/>
  <c r="PW9" i="1"/>
  <c r="PW10" i="1"/>
  <c r="PW11" i="1"/>
  <c r="PW12" i="1"/>
  <c r="PW13" i="1"/>
  <c r="PW14" i="1"/>
  <c r="PW15" i="1"/>
  <c r="PW16" i="1"/>
  <c r="PW17" i="1"/>
  <c r="PW18" i="1"/>
  <c r="PW19" i="1"/>
  <c r="PW20" i="1"/>
  <c r="PW21" i="1"/>
  <c r="PW22" i="1"/>
  <c r="PW23" i="1"/>
  <c r="PW24" i="1"/>
  <c r="PW25" i="1"/>
  <c r="PW26" i="1"/>
  <c r="PW6" i="1"/>
  <c r="PW5" i="1"/>
  <c r="PW4" i="1"/>
  <c r="QN7" i="1"/>
  <c r="QN8" i="1"/>
  <c r="QN9" i="1"/>
  <c r="QN10" i="1"/>
  <c r="QN11" i="1"/>
  <c r="QN12" i="1"/>
  <c r="QN13" i="1"/>
  <c r="QN14" i="1"/>
  <c r="QN15" i="1"/>
  <c r="QN16" i="1"/>
  <c r="QN17" i="1"/>
  <c r="QN18" i="1"/>
  <c r="QN19" i="1"/>
  <c r="QN20" i="1"/>
  <c r="QN21" i="1"/>
  <c r="QN22" i="1"/>
  <c r="QN23" i="1"/>
  <c r="QN24" i="1"/>
  <c r="QN25" i="1"/>
  <c r="QN26" i="1"/>
  <c r="QN6" i="1"/>
  <c r="QN5" i="1"/>
  <c r="QN4" i="1"/>
  <c r="QX6" i="1" l="1"/>
  <c r="QX19" i="1"/>
  <c r="QX11" i="1"/>
  <c r="QX18" i="1"/>
  <c r="QX26" i="1"/>
  <c r="QX25" i="1"/>
  <c r="QX17" i="1"/>
  <c r="QX10" i="1"/>
  <c r="QX16" i="1"/>
  <c r="QX8" i="1"/>
  <c r="QX23" i="1"/>
  <c r="QX22" i="1"/>
  <c r="QX14" i="1"/>
  <c r="QX24" i="1"/>
  <c r="QX7" i="1"/>
  <c r="QX9" i="1"/>
  <c r="QX15" i="1"/>
  <c r="QX4" i="1"/>
  <c r="QX21" i="1"/>
  <c r="QX13" i="1"/>
  <c r="QX5" i="1"/>
  <c r="QX20" i="1"/>
  <c r="QX12" i="1"/>
  <c r="PV28" i="1"/>
  <c r="M56" i="1" s="1"/>
  <c r="PE28" i="1"/>
  <c r="M55" i="1" s="1"/>
  <c r="ON28" i="1"/>
  <c r="M54" i="1" s="1"/>
  <c r="IQ28" i="1"/>
  <c r="M45" i="1" s="1"/>
  <c r="QM28" i="1"/>
  <c r="M57" i="1" s="1"/>
  <c r="NW28" i="1"/>
  <c r="M53" i="1" s="1"/>
  <c r="HI28" i="1"/>
  <c r="M43" i="1" s="1"/>
  <c r="GA28" i="1"/>
  <c r="M41" i="1" s="1"/>
  <c r="BL28" i="1"/>
  <c r="M34" i="1" s="1"/>
  <c r="DK28" i="1"/>
  <c r="M37" i="1" s="1"/>
  <c r="CT28" i="1"/>
  <c r="M36" i="1" s="1"/>
  <c r="LX28" i="1" l="1"/>
  <c r="M50" i="1" s="1"/>
  <c r="JH28" i="1"/>
  <c r="M46" i="1" s="1"/>
  <c r="GR28" i="1"/>
  <c r="M42" i="1" s="1"/>
  <c r="JY18" i="1"/>
  <c r="JY23" i="1"/>
  <c r="EB28" i="1"/>
  <c r="M38" i="1" s="1"/>
  <c r="AT19" i="1"/>
  <c r="AU19" i="1"/>
  <c r="AU28" i="1" s="1"/>
  <c r="M33" i="1" s="1"/>
  <c r="N33" i="1" s="1"/>
  <c r="JY28" i="1" l="1"/>
  <c r="M47" i="1" s="1"/>
  <c r="QG25" i="1" l="1"/>
  <c r="QG24" i="1"/>
  <c r="QG23" i="1"/>
  <c r="QG22" i="1"/>
  <c r="QG21" i="1"/>
  <c r="QG16" i="1"/>
  <c r="QG6" i="1"/>
  <c r="PP25" i="1"/>
  <c r="PP24" i="1"/>
  <c r="PP23" i="1"/>
  <c r="PP22" i="1"/>
  <c r="PP21" i="1"/>
  <c r="PP16" i="1"/>
  <c r="PP6" i="1"/>
  <c r="OY25" i="1"/>
  <c r="OY24" i="1"/>
  <c r="OY23" i="1"/>
  <c r="OY22" i="1"/>
  <c r="OY21" i="1"/>
  <c r="OY16" i="1"/>
  <c r="OY6" i="1"/>
  <c r="OH25" i="1"/>
  <c r="OH24" i="1"/>
  <c r="OH23" i="1"/>
  <c r="OH22" i="1"/>
  <c r="OH21" i="1"/>
  <c r="OH16" i="1"/>
  <c r="OH6" i="1"/>
  <c r="NQ25" i="1"/>
  <c r="NQ24" i="1"/>
  <c r="NQ23" i="1"/>
  <c r="NQ22" i="1"/>
  <c r="NQ21" i="1"/>
  <c r="NQ16" i="1"/>
  <c r="NQ6" i="1"/>
  <c r="MZ25" i="1"/>
  <c r="MZ24" i="1"/>
  <c r="MZ23" i="1"/>
  <c r="MZ22" i="1"/>
  <c r="MZ21" i="1"/>
  <c r="MZ16" i="1"/>
  <c r="MZ6" i="1"/>
  <c r="MI25" i="1"/>
  <c r="MI24" i="1"/>
  <c r="MI23" i="1"/>
  <c r="MI22" i="1"/>
  <c r="MI21" i="1"/>
  <c r="MI16" i="1"/>
  <c r="MI6" i="1"/>
  <c r="LR25" i="1"/>
  <c r="LR24" i="1"/>
  <c r="LR23" i="1"/>
  <c r="LR22" i="1"/>
  <c r="LR21" i="1"/>
  <c r="LR16" i="1"/>
  <c r="LR6" i="1"/>
  <c r="LA25" i="1"/>
  <c r="LA24" i="1"/>
  <c r="LA23" i="1"/>
  <c r="LA22" i="1"/>
  <c r="LA21" i="1"/>
  <c r="LA16" i="1"/>
  <c r="LA6" i="1"/>
  <c r="JS25" i="1"/>
  <c r="JS24" i="1"/>
  <c r="JS23" i="1"/>
  <c r="JS22" i="1"/>
  <c r="JS21" i="1"/>
  <c r="JB25" i="1"/>
  <c r="JB24" i="1"/>
  <c r="JB23" i="1"/>
  <c r="JB22" i="1"/>
  <c r="JB21" i="1"/>
  <c r="JB16" i="1"/>
  <c r="JB6" i="1"/>
  <c r="IK25" i="1"/>
  <c r="IK24" i="1"/>
  <c r="IK23" i="1"/>
  <c r="IK22" i="1"/>
  <c r="IK21" i="1"/>
  <c r="IK16" i="1"/>
  <c r="IK6" i="1"/>
  <c r="HT25" i="1"/>
  <c r="HT24" i="1"/>
  <c r="HT23" i="1"/>
  <c r="HT22" i="1"/>
  <c r="HT21" i="1"/>
  <c r="HT16" i="1"/>
  <c r="HT6" i="1"/>
  <c r="HC25" i="1"/>
  <c r="HC24" i="1"/>
  <c r="HC23" i="1"/>
  <c r="HC22" i="1"/>
  <c r="HC21" i="1"/>
  <c r="HC11" i="1"/>
  <c r="HC6" i="1"/>
  <c r="HB25" i="1"/>
  <c r="HB24" i="1"/>
  <c r="HB23" i="1"/>
  <c r="HB22" i="1"/>
  <c r="HB21" i="1"/>
  <c r="HB6" i="1"/>
  <c r="HB11" i="1"/>
  <c r="GL25" i="1"/>
  <c r="GL24" i="1"/>
  <c r="GL23" i="1"/>
  <c r="GL22" i="1"/>
  <c r="GL21" i="1"/>
  <c r="GL16" i="1"/>
  <c r="GL6" i="1"/>
  <c r="FU25" i="1"/>
  <c r="FU24" i="1"/>
  <c r="FU23" i="1"/>
  <c r="FU22" i="1"/>
  <c r="FU21" i="1"/>
  <c r="FU16" i="1"/>
  <c r="FU6" i="1"/>
  <c r="FD25" i="1"/>
  <c r="FD24" i="1"/>
  <c r="FD23" i="1"/>
  <c r="FD22" i="1"/>
  <c r="FD21" i="1"/>
  <c r="FD16" i="1"/>
  <c r="FD6" i="1"/>
  <c r="EM25" i="1"/>
  <c r="EM24" i="1"/>
  <c r="EM23" i="1"/>
  <c r="EM22" i="1"/>
  <c r="EM21" i="1"/>
  <c r="EM16" i="1"/>
  <c r="EM6" i="1"/>
  <c r="DV25" i="1"/>
  <c r="DV24" i="1"/>
  <c r="DV23" i="1"/>
  <c r="DV22" i="1"/>
  <c r="DV21" i="1"/>
  <c r="DV16" i="1"/>
  <c r="DV6" i="1"/>
  <c r="DE25" i="1"/>
  <c r="DE24" i="1"/>
  <c r="DE23" i="1"/>
  <c r="DE22" i="1"/>
  <c r="DE21" i="1"/>
  <c r="DE16" i="1"/>
  <c r="DE6" i="1"/>
  <c r="CN25" i="1"/>
  <c r="CN24" i="1"/>
  <c r="CN23" i="1"/>
  <c r="CN22" i="1"/>
  <c r="CN21" i="1"/>
  <c r="CN16" i="1"/>
  <c r="CN6" i="1"/>
  <c r="BW26" i="1"/>
  <c r="BW25" i="1"/>
  <c r="BW24" i="1"/>
  <c r="BW23" i="1"/>
  <c r="BW22" i="1"/>
  <c r="BW21" i="1"/>
  <c r="BW16" i="1"/>
  <c r="BW6" i="1"/>
  <c r="BF25" i="1"/>
  <c r="BF24" i="1"/>
  <c r="BF23" i="1"/>
  <c r="BF22" i="1"/>
  <c r="BF21" i="1"/>
  <c r="BF16" i="1"/>
  <c r="BF6" i="1"/>
  <c r="AO26" i="1"/>
  <c r="AO25" i="1"/>
  <c r="AO24" i="1"/>
  <c r="AO23" i="1"/>
  <c r="AO22" i="1"/>
  <c r="AO21" i="1"/>
  <c r="AO16" i="1"/>
  <c r="AO6" i="1"/>
  <c r="X25" i="1"/>
  <c r="X24" i="1"/>
  <c r="X23" i="1"/>
  <c r="X22" i="1"/>
  <c r="X21" i="1"/>
  <c r="X16" i="1"/>
  <c r="X6" i="1"/>
  <c r="G25" i="1"/>
  <c r="G24" i="1"/>
  <c r="G23" i="1"/>
  <c r="G22" i="1"/>
  <c r="G21" i="1"/>
  <c r="G16" i="1"/>
  <c r="G6" i="1"/>
  <c r="IP24" i="8"/>
  <c r="II24" i="8"/>
  <c r="IR24" i="8" s="1"/>
  <c r="IG24" i="8"/>
  <c r="HZ24" i="8"/>
  <c r="HX24" i="8"/>
  <c r="HQ24" i="8"/>
  <c r="HO24" i="8"/>
  <c r="HH24" i="8"/>
  <c r="HF24" i="8"/>
  <c r="GY24" i="8"/>
  <c r="GW24" i="8"/>
  <c r="GP24" i="8"/>
  <c r="GN24" i="8"/>
  <c r="GG24" i="8"/>
  <c r="GE24" i="8"/>
  <c r="FX24" i="8"/>
  <c r="FV24" i="8"/>
  <c r="FO24" i="8"/>
  <c r="FM24" i="8"/>
  <c r="FF24" i="8"/>
  <c r="FE24" i="8"/>
  <c r="EX24" i="8"/>
  <c r="EV24" i="8"/>
  <c r="EO24" i="8"/>
  <c r="EM24" i="8"/>
  <c r="EF24" i="8"/>
  <c r="ED24" i="8"/>
  <c r="DW24" i="8"/>
  <c r="DU24" i="8"/>
  <c r="DN24" i="8"/>
  <c r="DF24" i="8"/>
  <c r="DD24" i="8"/>
  <c r="CW24" i="8"/>
  <c r="CU24" i="8"/>
  <c r="CN24" i="8"/>
  <c r="CL24" i="8"/>
  <c r="CE24" i="8"/>
  <c r="CC24" i="8"/>
  <c r="BV24" i="8"/>
  <c r="BT24" i="8"/>
  <c r="BM24" i="8"/>
  <c r="BK24" i="8"/>
  <c r="BD24" i="8"/>
  <c r="BB24" i="8"/>
  <c r="AU24" i="8"/>
  <c r="AS24" i="8"/>
  <c r="AL24" i="8"/>
  <c r="AJ24" i="8"/>
  <c r="AC24" i="8"/>
  <c r="AA24" i="8"/>
  <c r="T24" i="8"/>
  <c r="R24" i="8"/>
  <c r="K24" i="8"/>
  <c r="I24" i="8"/>
  <c r="B24" i="8"/>
  <c r="IZ23" i="8"/>
  <c r="IZ22" i="8"/>
  <c r="IS22" i="8"/>
  <c r="IR22" i="8"/>
  <c r="IZ21" i="8"/>
  <c r="IS21" i="8"/>
  <c r="IR21" i="8"/>
  <c r="IZ20" i="8"/>
  <c r="IS20" i="8"/>
  <c r="IR20" i="8"/>
  <c r="IZ19" i="8"/>
  <c r="IU19" i="8"/>
  <c r="IT19" i="8"/>
  <c r="IS19" i="8"/>
  <c r="IR19" i="8"/>
  <c r="IZ18" i="8"/>
  <c r="IZ17" i="8"/>
  <c r="IZ16" i="8"/>
  <c r="IZ15" i="8"/>
  <c r="IZ14" i="8"/>
  <c r="IU14" i="8"/>
  <c r="IT14" i="8"/>
  <c r="IS14" i="8"/>
  <c r="IR14" i="8"/>
  <c r="IZ13" i="8"/>
  <c r="IZ12" i="8"/>
  <c r="IZ11" i="8"/>
  <c r="IZ10" i="8"/>
  <c r="IZ9" i="8"/>
  <c r="IU9" i="8"/>
  <c r="IT9" i="8"/>
  <c r="IZ8" i="8"/>
  <c r="IZ7" i="8"/>
  <c r="IZ6" i="8"/>
  <c r="IZ5" i="8"/>
  <c r="IZ4" i="8"/>
  <c r="IU4" i="8"/>
  <c r="IT4" i="8"/>
  <c r="IS4" i="8"/>
  <c r="IR4" i="8"/>
  <c r="HM28" i="1" l="1"/>
  <c r="T43" i="1" s="1"/>
  <c r="QT6" i="1"/>
  <c r="QT23" i="1"/>
  <c r="QT24" i="1"/>
  <c r="QT16" i="1"/>
  <c r="QT25" i="1"/>
  <c r="QT21" i="1"/>
  <c r="QT22" i="1"/>
  <c r="HJ28" i="1"/>
  <c r="R43" i="1" s="1"/>
  <c r="HC28" i="1"/>
  <c r="K43" i="1" s="1"/>
  <c r="QJ26" i="1"/>
  <c r="QI26" i="1"/>
  <c r="QP28" i="1" s="1"/>
  <c r="V57" i="1" s="1"/>
  <c r="QH26" i="1"/>
  <c r="QO28" i="1" s="1"/>
  <c r="S57" i="1" s="1"/>
  <c r="QJ21" i="1"/>
  <c r="QI21" i="1"/>
  <c r="QH21" i="1"/>
  <c r="QJ16" i="1"/>
  <c r="QI16" i="1"/>
  <c r="QH16" i="1"/>
  <c r="QJ11" i="1"/>
  <c r="QI11" i="1"/>
  <c r="QH11" i="1"/>
  <c r="QJ6" i="1"/>
  <c r="QI6" i="1"/>
  <c r="QH6" i="1"/>
  <c r="QJ4" i="1"/>
  <c r="QI4" i="1"/>
  <c r="QH4" i="1"/>
  <c r="QF26" i="1"/>
  <c r="QF25" i="1"/>
  <c r="QF24" i="1"/>
  <c r="QF23" i="1"/>
  <c r="QF22" i="1"/>
  <c r="QF21" i="1"/>
  <c r="QF16" i="1"/>
  <c r="QF6" i="1"/>
  <c r="QF4" i="1"/>
  <c r="QE26" i="1"/>
  <c r="QD26" i="1"/>
  <c r="QC26" i="1"/>
  <c r="QB26" i="1"/>
  <c r="QE25" i="1"/>
  <c r="QD25" i="1"/>
  <c r="QC25" i="1"/>
  <c r="QB25" i="1"/>
  <c r="QE24" i="1"/>
  <c r="QD24" i="1"/>
  <c r="QC24" i="1"/>
  <c r="QB24" i="1"/>
  <c r="QE23" i="1"/>
  <c r="QD23" i="1"/>
  <c r="QC23" i="1"/>
  <c r="QB23" i="1"/>
  <c r="QE22" i="1"/>
  <c r="QD22" i="1"/>
  <c r="QC22" i="1"/>
  <c r="QB22" i="1"/>
  <c r="QE21" i="1"/>
  <c r="QD21" i="1"/>
  <c r="QC21" i="1"/>
  <c r="QB21" i="1"/>
  <c r="QE20" i="1"/>
  <c r="QD20" i="1"/>
  <c r="QC20" i="1"/>
  <c r="QB20" i="1"/>
  <c r="QE19" i="1"/>
  <c r="QD19" i="1"/>
  <c r="QC19" i="1"/>
  <c r="QB19" i="1"/>
  <c r="QE18" i="1"/>
  <c r="QD18" i="1"/>
  <c r="QC18" i="1"/>
  <c r="QB18" i="1"/>
  <c r="QE17" i="1"/>
  <c r="QD17" i="1"/>
  <c r="QC17" i="1"/>
  <c r="QB17" i="1"/>
  <c r="QE16" i="1"/>
  <c r="QD16" i="1"/>
  <c r="QC16" i="1"/>
  <c r="QB16" i="1"/>
  <c r="QE15" i="1"/>
  <c r="QD15" i="1"/>
  <c r="QC15" i="1"/>
  <c r="QB15" i="1"/>
  <c r="QE14" i="1"/>
  <c r="QD14" i="1"/>
  <c r="QC14" i="1"/>
  <c r="QB14" i="1"/>
  <c r="QE13" i="1"/>
  <c r="QD13" i="1"/>
  <c r="QC13" i="1"/>
  <c r="QB13" i="1"/>
  <c r="QE12" i="1"/>
  <c r="QD12" i="1"/>
  <c r="QC12" i="1"/>
  <c r="QB12" i="1"/>
  <c r="QE6" i="1"/>
  <c r="QD6" i="1"/>
  <c r="QC6" i="1"/>
  <c r="QB6" i="1"/>
  <c r="QE4" i="1"/>
  <c r="QD4" i="1"/>
  <c r="QC4" i="1"/>
  <c r="QB4" i="1"/>
  <c r="PN26" i="1"/>
  <c r="PM26" i="1"/>
  <c r="PL26" i="1"/>
  <c r="PK26" i="1"/>
  <c r="PN25" i="1"/>
  <c r="PM25" i="1"/>
  <c r="PL25" i="1"/>
  <c r="PK25" i="1"/>
  <c r="PN24" i="1"/>
  <c r="PM24" i="1"/>
  <c r="PL24" i="1"/>
  <c r="PK24" i="1"/>
  <c r="PN23" i="1"/>
  <c r="PM23" i="1"/>
  <c r="PL23" i="1"/>
  <c r="PK23" i="1"/>
  <c r="PN22" i="1"/>
  <c r="PM22" i="1"/>
  <c r="PL22" i="1"/>
  <c r="PK22" i="1"/>
  <c r="PN21" i="1"/>
  <c r="PM21" i="1"/>
  <c r="PL21" i="1"/>
  <c r="PK21" i="1"/>
  <c r="PN20" i="1"/>
  <c r="PM20" i="1"/>
  <c r="PL20" i="1"/>
  <c r="PK20" i="1"/>
  <c r="PN19" i="1"/>
  <c r="PM19" i="1"/>
  <c r="PL19" i="1"/>
  <c r="PK19" i="1"/>
  <c r="PN18" i="1"/>
  <c r="PM18" i="1"/>
  <c r="PL18" i="1"/>
  <c r="PK18" i="1"/>
  <c r="PN17" i="1"/>
  <c r="PM17" i="1"/>
  <c r="PL17" i="1"/>
  <c r="PK17" i="1"/>
  <c r="PN16" i="1"/>
  <c r="PM16" i="1"/>
  <c r="PL16" i="1"/>
  <c r="PK16" i="1"/>
  <c r="PN15" i="1"/>
  <c r="PM15" i="1"/>
  <c r="PL15" i="1"/>
  <c r="PK15" i="1"/>
  <c r="PN14" i="1"/>
  <c r="PM14" i="1"/>
  <c r="PL14" i="1"/>
  <c r="PK14" i="1"/>
  <c r="PN13" i="1"/>
  <c r="PM13" i="1"/>
  <c r="PL13" i="1"/>
  <c r="PK13" i="1"/>
  <c r="PN12" i="1"/>
  <c r="PM12" i="1"/>
  <c r="PL12" i="1"/>
  <c r="PK12" i="1"/>
  <c r="PN6" i="1"/>
  <c r="PM6" i="1"/>
  <c r="PL6" i="1"/>
  <c r="PK6" i="1"/>
  <c r="PN4" i="1"/>
  <c r="PM4" i="1"/>
  <c r="PL4" i="1"/>
  <c r="PK4" i="1"/>
  <c r="PO26" i="1"/>
  <c r="PO25" i="1"/>
  <c r="PO24" i="1"/>
  <c r="PO23" i="1"/>
  <c r="PO22" i="1"/>
  <c r="PO21" i="1"/>
  <c r="PO16" i="1"/>
  <c r="PO6" i="1"/>
  <c r="PO4" i="1"/>
  <c r="PS26" i="1"/>
  <c r="PR26" i="1"/>
  <c r="PY28" i="1" s="1"/>
  <c r="V56" i="1" s="1"/>
  <c r="PQ26" i="1"/>
  <c r="PX28" i="1" s="1"/>
  <c r="S56" i="1" s="1"/>
  <c r="PS21" i="1"/>
  <c r="PR21" i="1"/>
  <c r="PQ21" i="1"/>
  <c r="PS16" i="1"/>
  <c r="PR16" i="1"/>
  <c r="PQ16" i="1"/>
  <c r="PS11" i="1"/>
  <c r="PR11" i="1"/>
  <c r="PQ11" i="1"/>
  <c r="PS6" i="1"/>
  <c r="PR6" i="1"/>
  <c r="PQ6" i="1"/>
  <c r="PS4" i="1"/>
  <c r="PR4" i="1"/>
  <c r="PQ4" i="1"/>
  <c r="PB26" i="1"/>
  <c r="PA26" i="1"/>
  <c r="PH28" i="1" s="1"/>
  <c r="V55" i="1" s="1"/>
  <c r="OZ26" i="1"/>
  <c r="PB21" i="1"/>
  <c r="PA21" i="1"/>
  <c r="OZ21" i="1"/>
  <c r="PB16" i="1"/>
  <c r="PA16" i="1"/>
  <c r="OZ16" i="1"/>
  <c r="PB11" i="1"/>
  <c r="PA11" i="1"/>
  <c r="OZ11" i="1"/>
  <c r="PB6" i="1"/>
  <c r="PA6" i="1"/>
  <c r="OZ6" i="1"/>
  <c r="PB4" i="1"/>
  <c r="PA4" i="1"/>
  <c r="OZ4" i="1"/>
  <c r="OX26" i="1"/>
  <c r="OX25" i="1"/>
  <c r="OX24" i="1"/>
  <c r="OX23" i="1"/>
  <c r="OX22" i="1"/>
  <c r="OX21" i="1"/>
  <c r="OX16" i="1"/>
  <c r="OX6" i="1"/>
  <c r="OX4" i="1"/>
  <c r="OW26" i="1"/>
  <c r="OV26" i="1"/>
  <c r="OU26" i="1"/>
  <c r="OT26" i="1"/>
  <c r="OW25" i="1"/>
  <c r="OV25" i="1"/>
  <c r="OU25" i="1"/>
  <c r="OT25" i="1"/>
  <c r="OW24" i="1"/>
  <c r="OV24" i="1"/>
  <c r="OU24" i="1"/>
  <c r="OT24" i="1"/>
  <c r="OW23" i="1"/>
  <c r="OV23" i="1"/>
  <c r="OU23" i="1"/>
  <c r="OT23" i="1"/>
  <c r="OW22" i="1"/>
  <c r="OV22" i="1"/>
  <c r="OU22" i="1"/>
  <c r="OT22" i="1"/>
  <c r="OW21" i="1"/>
  <c r="OV21" i="1"/>
  <c r="OU21" i="1"/>
  <c r="OT21" i="1"/>
  <c r="OW20" i="1"/>
  <c r="OV20" i="1"/>
  <c r="OU20" i="1"/>
  <c r="OT20" i="1"/>
  <c r="OW19" i="1"/>
  <c r="OV19" i="1"/>
  <c r="OU19" i="1"/>
  <c r="OT19" i="1"/>
  <c r="OW18" i="1"/>
  <c r="OV18" i="1"/>
  <c r="OU18" i="1"/>
  <c r="OT18" i="1"/>
  <c r="OW17" i="1"/>
  <c r="OV17" i="1"/>
  <c r="OU17" i="1"/>
  <c r="OT17" i="1"/>
  <c r="OW16" i="1"/>
  <c r="OV16" i="1"/>
  <c r="OU16" i="1"/>
  <c r="OT16" i="1"/>
  <c r="OW15" i="1"/>
  <c r="OV15" i="1"/>
  <c r="OU15" i="1"/>
  <c r="OT15" i="1"/>
  <c r="OW14" i="1"/>
  <c r="OV14" i="1"/>
  <c r="OU14" i="1"/>
  <c r="OT14" i="1"/>
  <c r="OW13" i="1"/>
  <c r="OV13" i="1"/>
  <c r="OU13" i="1"/>
  <c r="OT13" i="1"/>
  <c r="OW12" i="1"/>
  <c r="OV12" i="1"/>
  <c r="OU12" i="1"/>
  <c r="OT12" i="1"/>
  <c r="OW6" i="1"/>
  <c r="OV6" i="1"/>
  <c r="OU6" i="1"/>
  <c r="OT6" i="1"/>
  <c r="OW4" i="1"/>
  <c r="OV4" i="1"/>
  <c r="OU4" i="1"/>
  <c r="OT4" i="1"/>
  <c r="OF26" i="1"/>
  <c r="OE26" i="1"/>
  <c r="OD26" i="1"/>
  <c r="OC26" i="1"/>
  <c r="OF25" i="1"/>
  <c r="OE25" i="1"/>
  <c r="OD25" i="1"/>
  <c r="OC25" i="1"/>
  <c r="OF24" i="1"/>
  <c r="OE24" i="1"/>
  <c r="OD24" i="1"/>
  <c r="OC24" i="1"/>
  <c r="OF23" i="1"/>
  <c r="OE23" i="1"/>
  <c r="OD23" i="1"/>
  <c r="OC23" i="1"/>
  <c r="OF22" i="1"/>
  <c r="OE22" i="1"/>
  <c r="OD22" i="1"/>
  <c r="OC22" i="1"/>
  <c r="OF21" i="1"/>
  <c r="OE21" i="1"/>
  <c r="OD21" i="1"/>
  <c r="OC21" i="1"/>
  <c r="OF20" i="1"/>
  <c r="OE20" i="1"/>
  <c r="OD20" i="1"/>
  <c r="OC20" i="1"/>
  <c r="OF19" i="1"/>
  <c r="OE19" i="1"/>
  <c r="OD19" i="1"/>
  <c r="OC19" i="1"/>
  <c r="OF18" i="1"/>
  <c r="OE18" i="1"/>
  <c r="OD18" i="1"/>
  <c r="OC18" i="1"/>
  <c r="OF17" i="1"/>
  <c r="OE17" i="1"/>
  <c r="OD17" i="1"/>
  <c r="OC17" i="1"/>
  <c r="OF16" i="1"/>
  <c r="OE16" i="1"/>
  <c r="OD16" i="1"/>
  <c r="OC16" i="1"/>
  <c r="OF15" i="1"/>
  <c r="OE15" i="1"/>
  <c r="OD15" i="1"/>
  <c r="OC15" i="1"/>
  <c r="OF14" i="1"/>
  <c r="OE14" i="1"/>
  <c r="OD14" i="1"/>
  <c r="OC14" i="1"/>
  <c r="OF13" i="1"/>
  <c r="OE13" i="1"/>
  <c r="OD13" i="1"/>
  <c r="OC13" i="1"/>
  <c r="OF12" i="1"/>
  <c r="OE12" i="1"/>
  <c r="OD12" i="1"/>
  <c r="OC12" i="1"/>
  <c r="OF6" i="1"/>
  <c r="OE6" i="1"/>
  <c r="OD6" i="1"/>
  <c r="OC6" i="1"/>
  <c r="OF4" i="1"/>
  <c r="OE4" i="1"/>
  <c r="OD4" i="1"/>
  <c r="OC4" i="1"/>
  <c r="OG26" i="1"/>
  <c r="OG25" i="1"/>
  <c r="OG24" i="1"/>
  <c r="OG23" i="1"/>
  <c r="OG22" i="1"/>
  <c r="OG21" i="1"/>
  <c r="OG16" i="1"/>
  <c r="OG6" i="1"/>
  <c r="OG4" i="1"/>
  <c r="OK26" i="1"/>
  <c r="OJ26" i="1"/>
  <c r="OQ28" i="1" s="1"/>
  <c r="V54" i="1" s="1"/>
  <c r="OI26" i="1"/>
  <c r="OP28" i="1" s="1"/>
  <c r="S54" i="1" s="1"/>
  <c r="OK21" i="1"/>
  <c r="OJ21" i="1"/>
  <c r="OI21" i="1"/>
  <c r="OK16" i="1"/>
  <c r="OJ16" i="1"/>
  <c r="OI16" i="1"/>
  <c r="OK11" i="1"/>
  <c r="OJ11" i="1"/>
  <c r="OI11" i="1"/>
  <c r="OK6" i="1"/>
  <c r="OJ6" i="1"/>
  <c r="OI6" i="1"/>
  <c r="OK4" i="1"/>
  <c r="OJ4" i="1"/>
  <c r="OI4" i="1"/>
  <c r="NT26" i="1"/>
  <c r="NS26" i="1"/>
  <c r="NZ28" i="1" s="1"/>
  <c r="V53" i="1" s="1"/>
  <c r="NR26" i="1"/>
  <c r="NY28" i="1" s="1"/>
  <c r="S53" i="1" s="1"/>
  <c r="NT21" i="1"/>
  <c r="NS21" i="1"/>
  <c r="NR21" i="1"/>
  <c r="NT16" i="1"/>
  <c r="NS16" i="1"/>
  <c r="NR16" i="1"/>
  <c r="NT11" i="1"/>
  <c r="NS11" i="1"/>
  <c r="NR11" i="1"/>
  <c r="NT6" i="1"/>
  <c r="NS6" i="1"/>
  <c r="NR6" i="1"/>
  <c r="NT4" i="1"/>
  <c r="NS4" i="1"/>
  <c r="NR4" i="1"/>
  <c r="NP26" i="1"/>
  <c r="NP25" i="1"/>
  <c r="NP24" i="1"/>
  <c r="NP23" i="1"/>
  <c r="NP22" i="1"/>
  <c r="NP21" i="1"/>
  <c r="NP16" i="1"/>
  <c r="NP6" i="1"/>
  <c r="NP4" i="1"/>
  <c r="NO26" i="1"/>
  <c r="NN26" i="1"/>
  <c r="NM26" i="1"/>
  <c r="NL26" i="1"/>
  <c r="NO25" i="1"/>
  <c r="NN25" i="1"/>
  <c r="NM25" i="1"/>
  <c r="NL25" i="1"/>
  <c r="NO24" i="1"/>
  <c r="NN24" i="1"/>
  <c r="NM24" i="1"/>
  <c r="NL24" i="1"/>
  <c r="NO23" i="1"/>
  <c r="NN23" i="1"/>
  <c r="NM23" i="1"/>
  <c r="NL23" i="1"/>
  <c r="NO22" i="1"/>
  <c r="NN22" i="1"/>
  <c r="NM22" i="1"/>
  <c r="NL22" i="1"/>
  <c r="NO21" i="1"/>
  <c r="NN21" i="1"/>
  <c r="NM21" i="1"/>
  <c r="NL21" i="1"/>
  <c r="NO20" i="1"/>
  <c r="NN20" i="1"/>
  <c r="NM20" i="1"/>
  <c r="NL20" i="1"/>
  <c r="NO19" i="1"/>
  <c r="NN19" i="1"/>
  <c r="NM19" i="1"/>
  <c r="NL19" i="1"/>
  <c r="NO18" i="1"/>
  <c r="NN18" i="1"/>
  <c r="NM18" i="1"/>
  <c r="NL18" i="1"/>
  <c r="NO17" i="1"/>
  <c r="NN17" i="1"/>
  <c r="NM17" i="1"/>
  <c r="NL17" i="1"/>
  <c r="NO16" i="1"/>
  <c r="NN16" i="1"/>
  <c r="NM16" i="1"/>
  <c r="NL16" i="1"/>
  <c r="NO15" i="1"/>
  <c r="NN15" i="1"/>
  <c r="NM15" i="1"/>
  <c r="NL15" i="1"/>
  <c r="NO14" i="1"/>
  <c r="NN14" i="1"/>
  <c r="NM14" i="1"/>
  <c r="NL14" i="1"/>
  <c r="NO13" i="1"/>
  <c r="NN13" i="1"/>
  <c r="NM13" i="1"/>
  <c r="NL13" i="1"/>
  <c r="NO12" i="1"/>
  <c r="NN12" i="1"/>
  <c r="NM12" i="1"/>
  <c r="NL12" i="1"/>
  <c r="NO6" i="1"/>
  <c r="NN6" i="1"/>
  <c r="NM6" i="1"/>
  <c r="NL6" i="1"/>
  <c r="NO4" i="1"/>
  <c r="NN4" i="1"/>
  <c r="NM4" i="1"/>
  <c r="NL4" i="1"/>
  <c r="MX26" i="1"/>
  <c r="MW26" i="1"/>
  <c r="MV26" i="1"/>
  <c r="MU26" i="1"/>
  <c r="MX25" i="1"/>
  <c r="MW25" i="1"/>
  <c r="MV25" i="1"/>
  <c r="MU25" i="1"/>
  <c r="MX24" i="1"/>
  <c r="MW24" i="1"/>
  <c r="MV24" i="1"/>
  <c r="MU24" i="1"/>
  <c r="MX23" i="1"/>
  <c r="MW23" i="1"/>
  <c r="MV23" i="1"/>
  <c r="MU23" i="1"/>
  <c r="MX22" i="1"/>
  <c r="MW22" i="1"/>
  <c r="MV22" i="1"/>
  <c r="MU22" i="1"/>
  <c r="MX21" i="1"/>
  <c r="MW21" i="1"/>
  <c r="MV21" i="1"/>
  <c r="MU21" i="1"/>
  <c r="MX20" i="1"/>
  <c r="MW20" i="1"/>
  <c r="MV20" i="1"/>
  <c r="MU20" i="1"/>
  <c r="MX19" i="1"/>
  <c r="MW19" i="1"/>
  <c r="MV19" i="1"/>
  <c r="MU19" i="1"/>
  <c r="MX18" i="1"/>
  <c r="MW18" i="1"/>
  <c r="MV18" i="1"/>
  <c r="MU18" i="1"/>
  <c r="MX17" i="1"/>
  <c r="MW17" i="1"/>
  <c r="MV17" i="1"/>
  <c r="MU17" i="1"/>
  <c r="MX16" i="1"/>
  <c r="MW16" i="1"/>
  <c r="MV16" i="1"/>
  <c r="MU16" i="1"/>
  <c r="MX15" i="1"/>
  <c r="MW15" i="1"/>
  <c r="MV15" i="1"/>
  <c r="MU15" i="1"/>
  <c r="MX14" i="1"/>
  <c r="MW14" i="1"/>
  <c r="MV14" i="1"/>
  <c r="MU14" i="1"/>
  <c r="MX13" i="1"/>
  <c r="MW13" i="1"/>
  <c r="MV13" i="1"/>
  <c r="MU13" i="1"/>
  <c r="MX12" i="1"/>
  <c r="MW12" i="1"/>
  <c r="MV12" i="1"/>
  <c r="MU12" i="1"/>
  <c r="MX6" i="1"/>
  <c r="MW6" i="1"/>
  <c r="MV6" i="1"/>
  <c r="MU6" i="1"/>
  <c r="MX4" i="1"/>
  <c r="MW4" i="1"/>
  <c r="MV4" i="1"/>
  <c r="MU4" i="1"/>
  <c r="MY26" i="1"/>
  <c r="MY25" i="1"/>
  <c r="MY24" i="1"/>
  <c r="MY23" i="1"/>
  <c r="MY22" i="1"/>
  <c r="MY21" i="1"/>
  <c r="MY16" i="1"/>
  <c r="MY6" i="1"/>
  <c r="MY4" i="1"/>
  <c r="NC26" i="1"/>
  <c r="NB26" i="1"/>
  <c r="NI28" i="1" s="1"/>
  <c r="V52" i="1" s="1"/>
  <c r="NA26" i="1"/>
  <c r="NH28" i="1" s="1"/>
  <c r="S52" i="1" s="1"/>
  <c r="NC21" i="1"/>
  <c r="NB21" i="1"/>
  <c r="NA21" i="1"/>
  <c r="NC16" i="1"/>
  <c r="NB16" i="1"/>
  <c r="NA16" i="1"/>
  <c r="NC11" i="1"/>
  <c r="NB11" i="1"/>
  <c r="NA11" i="1"/>
  <c r="NC6" i="1"/>
  <c r="NB6" i="1"/>
  <c r="NA6" i="1"/>
  <c r="NC4" i="1"/>
  <c r="NB4" i="1"/>
  <c r="NA4" i="1"/>
  <c r="ML26" i="1"/>
  <c r="MK26" i="1"/>
  <c r="MR28" i="1" s="1"/>
  <c r="V51" i="1" s="1"/>
  <c r="MJ26" i="1"/>
  <c r="MQ28" i="1" s="1"/>
  <c r="S51" i="1" s="1"/>
  <c r="ML21" i="1"/>
  <c r="MK21" i="1"/>
  <c r="MJ21" i="1"/>
  <c r="ML16" i="1"/>
  <c r="MK16" i="1"/>
  <c r="MJ16" i="1"/>
  <c r="ML11" i="1"/>
  <c r="MK11" i="1"/>
  <c r="MJ11" i="1"/>
  <c r="ML6" i="1"/>
  <c r="MK6" i="1"/>
  <c r="MJ6" i="1"/>
  <c r="ML4" i="1"/>
  <c r="MK4" i="1"/>
  <c r="MJ4" i="1"/>
  <c r="MH26" i="1"/>
  <c r="MH25" i="1"/>
  <c r="MH24" i="1"/>
  <c r="MH23" i="1"/>
  <c r="MH22" i="1"/>
  <c r="MH21" i="1"/>
  <c r="MH16" i="1"/>
  <c r="MH6" i="1"/>
  <c r="MH4" i="1"/>
  <c r="MG26" i="1"/>
  <c r="MF26" i="1"/>
  <c r="ME26" i="1"/>
  <c r="MD26" i="1"/>
  <c r="MG25" i="1"/>
  <c r="MF25" i="1"/>
  <c r="ME25" i="1"/>
  <c r="MD25" i="1"/>
  <c r="MG24" i="1"/>
  <c r="MF24" i="1"/>
  <c r="ME24" i="1"/>
  <c r="MD24" i="1"/>
  <c r="MG23" i="1"/>
  <c r="MF23" i="1"/>
  <c r="ME23" i="1"/>
  <c r="MD23" i="1"/>
  <c r="MG22" i="1"/>
  <c r="MF22" i="1"/>
  <c r="ME22" i="1"/>
  <c r="MD22" i="1"/>
  <c r="MG21" i="1"/>
  <c r="MF21" i="1"/>
  <c r="ME21" i="1"/>
  <c r="MD21" i="1"/>
  <c r="MG20" i="1"/>
  <c r="MF20" i="1"/>
  <c r="ME20" i="1"/>
  <c r="MD20" i="1"/>
  <c r="MG19" i="1"/>
  <c r="MF19" i="1"/>
  <c r="ME19" i="1"/>
  <c r="MD19" i="1"/>
  <c r="MG18" i="1"/>
  <c r="MF18" i="1"/>
  <c r="ME18" i="1"/>
  <c r="MD18" i="1"/>
  <c r="MG17" i="1"/>
  <c r="MF17" i="1"/>
  <c r="ME17" i="1"/>
  <c r="MD17" i="1"/>
  <c r="MG16" i="1"/>
  <c r="MF16" i="1"/>
  <c r="ME16" i="1"/>
  <c r="MD16" i="1"/>
  <c r="MG15" i="1"/>
  <c r="MF15" i="1"/>
  <c r="ME15" i="1"/>
  <c r="MD15" i="1"/>
  <c r="MG14" i="1"/>
  <c r="MF14" i="1"/>
  <c r="ME14" i="1"/>
  <c r="MD14" i="1"/>
  <c r="MG13" i="1"/>
  <c r="MF13" i="1"/>
  <c r="ME13" i="1"/>
  <c r="MD13" i="1"/>
  <c r="MG12" i="1"/>
  <c r="MF12" i="1"/>
  <c r="ME12" i="1"/>
  <c r="MD12" i="1"/>
  <c r="MG6" i="1"/>
  <c r="MF6" i="1"/>
  <c r="ME6" i="1"/>
  <c r="MD6" i="1"/>
  <c r="MG4" i="1"/>
  <c r="MF4" i="1"/>
  <c r="ME4" i="1"/>
  <c r="MD4" i="1"/>
  <c r="LP26" i="1"/>
  <c r="LO26" i="1"/>
  <c r="LN26" i="1"/>
  <c r="LM26" i="1"/>
  <c r="LP25" i="1"/>
  <c r="LO25" i="1"/>
  <c r="LN25" i="1"/>
  <c r="LM25" i="1"/>
  <c r="LP24" i="1"/>
  <c r="LO24" i="1"/>
  <c r="LN24" i="1"/>
  <c r="LM24" i="1"/>
  <c r="LP23" i="1"/>
  <c r="LO23" i="1"/>
  <c r="LN23" i="1"/>
  <c r="LM23" i="1"/>
  <c r="LP22" i="1"/>
  <c r="LO22" i="1"/>
  <c r="LN22" i="1"/>
  <c r="LM22" i="1"/>
  <c r="LP21" i="1"/>
  <c r="LO21" i="1"/>
  <c r="LN21" i="1"/>
  <c r="LM21" i="1"/>
  <c r="LP20" i="1"/>
  <c r="LO20" i="1"/>
  <c r="LN20" i="1"/>
  <c r="LM20" i="1"/>
  <c r="LP19" i="1"/>
  <c r="LO19" i="1"/>
  <c r="LN19" i="1"/>
  <c r="LM19" i="1"/>
  <c r="LP18" i="1"/>
  <c r="LO18" i="1"/>
  <c r="LN18" i="1"/>
  <c r="LM18" i="1"/>
  <c r="LP17" i="1"/>
  <c r="LO17" i="1"/>
  <c r="LN17" i="1"/>
  <c r="LM17" i="1"/>
  <c r="LP16" i="1"/>
  <c r="LO16" i="1"/>
  <c r="LN16" i="1"/>
  <c r="LM16" i="1"/>
  <c r="LP15" i="1"/>
  <c r="LO15" i="1"/>
  <c r="LN15" i="1"/>
  <c r="LM15" i="1"/>
  <c r="LP14" i="1"/>
  <c r="LO14" i="1"/>
  <c r="LN14" i="1"/>
  <c r="LM14" i="1"/>
  <c r="LP13" i="1"/>
  <c r="LO13" i="1"/>
  <c r="LN13" i="1"/>
  <c r="LM13" i="1"/>
  <c r="LP12" i="1"/>
  <c r="LO12" i="1"/>
  <c r="LN12" i="1"/>
  <c r="LM12" i="1"/>
  <c r="LP6" i="1"/>
  <c r="LO6" i="1"/>
  <c r="LN6" i="1"/>
  <c r="LM6" i="1"/>
  <c r="LP4" i="1"/>
  <c r="LO4" i="1"/>
  <c r="LN4" i="1"/>
  <c r="LM4" i="1"/>
  <c r="LQ26" i="1"/>
  <c r="LQ25" i="1"/>
  <c r="LQ24" i="1"/>
  <c r="LQ23" i="1"/>
  <c r="LQ22" i="1"/>
  <c r="LQ21" i="1"/>
  <c r="LQ16" i="1"/>
  <c r="LQ6" i="1"/>
  <c r="LQ4" i="1"/>
  <c r="LU26" i="1"/>
  <c r="LT26" i="1"/>
  <c r="MA28" i="1" s="1"/>
  <c r="V50" i="1" s="1"/>
  <c r="LS26" i="1"/>
  <c r="LZ28" i="1" s="1"/>
  <c r="S50" i="1" s="1"/>
  <c r="LU21" i="1"/>
  <c r="LT21" i="1"/>
  <c r="LS21" i="1"/>
  <c r="LU16" i="1"/>
  <c r="LT16" i="1"/>
  <c r="LS16" i="1"/>
  <c r="LU11" i="1"/>
  <c r="LT11" i="1"/>
  <c r="LS11" i="1"/>
  <c r="LU6" i="1"/>
  <c r="LT6" i="1"/>
  <c r="LS6" i="1"/>
  <c r="LU4" i="1"/>
  <c r="LT4" i="1"/>
  <c r="LS4" i="1"/>
  <c r="LD26" i="1"/>
  <c r="LC26" i="1"/>
  <c r="LJ28" i="1" s="1"/>
  <c r="V49" i="1" s="1"/>
  <c r="LB26" i="1"/>
  <c r="LI28" i="1" s="1"/>
  <c r="S49" i="1" s="1"/>
  <c r="LD21" i="1"/>
  <c r="LC21" i="1"/>
  <c r="LB21" i="1"/>
  <c r="LD16" i="1"/>
  <c r="LC16" i="1"/>
  <c r="LB16" i="1"/>
  <c r="LD11" i="1"/>
  <c r="LC11" i="1"/>
  <c r="LB11" i="1"/>
  <c r="LD6" i="1"/>
  <c r="LC6" i="1"/>
  <c r="LB6" i="1"/>
  <c r="LD4" i="1"/>
  <c r="LC4" i="1"/>
  <c r="LB4" i="1"/>
  <c r="KZ26" i="1"/>
  <c r="KZ25" i="1"/>
  <c r="KZ24" i="1"/>
  <c r="KZ23" i="1"/>
  <c r="KZ22" i="1"/>
  <c r="KZ21" i="1"/>
  <c r="KZ16" i="1"/>
  <c r="KZ6" i="1"/>
  <c r="KZ4" i="1"/>
  <c r="KY26" i="1"/>
  <c r="KX26" i="1"/>
  <c r="KW26" i="1"/>
  <c r="KV26" i="1"/>
  <c r="KY25" i="1"/>
  <c r="KX25" i="1"/>
  <c r="KW25" i="1"/>
  <c r="KV25" i="1"/>
  <c r="KY24" i="1"/>
  <c r="KX24" i="1"/>
  <c r="KW24" i="1"/>
  <c r="KV24" i="1"/>
  <c r="KY23" i="1"/>
  <c r="KX23" i="1"/>
  <c r="KW23" i="1"/>
  <c r="KV23" i="1"/>
  <c r="KY22" i="1"/>
  <c r="KX22" i="1"/>
  <c r="KW22" i="1"/>
  <c r="KV22" i="1"/>
  <c r="KY21" i="1"/>
  <c r="KX21" i="1"/>
  <c r="KW21" i="1"/>
  <c r="KV21" i="1"/>
  <c r="KY20" i="1"/>
  <c r="KX20" i="1"/>
  <c r="KW20" i="1"/>
  <c r="KV20" i="1"/>
  <c r="KY19" i="1"/>
  <c r="KX19" i="1"/>
  <c r="KW19" i="1"/>
  <c r="KV19" i="1"/>
  <c r="KY18" i="1"/>
  <c r="KX18" i="1"/>
  <c r="KW18" i="1"/>
  <c r="KV18" i="1"/>
  <c r="KY17" i="1"/>
  <c r="KX17" i="1"/>
  <c r="KW17" i="1"/>
  <c r="KV17" i="1"/>
  <c r="KY16" i="1"/>
  <c r="KX16" i="1"/>
  <c r="KW16" i="1"/>
  <c r="KV16" i="1"/>
  <c r="KY15" i="1"/>
  <c r="KX15" i="1"/>
  <c r="KW15" i="1"/>
  <c r="KV15" i="1"/>
  <c r="KY14" i="1"/>
  <c r="KX14" i="1"/>
  <c r="KW14" i="1"/>
  <c r="KV14" i="1"/>
  <c r="KY13" i="1"/>
  <c r="KX13" i="1"/>
  <c r="KW13" i="1"/>
  <c r="KV13" i="1"/>
  <c r="KY12" i="1"/>
  <c r="KX12" i="1"/>
  <c r="KW12" i="1"/>
  <c r="KV12" i="1"/>
  <c r="KY6" i="1"/>
  <c r="KX6" i="1"/>
  <c r="KW6" i="1"/>
  <c r="KV6" i="1"/>
  <c r="KY4" i="1"/>
  <c r="KX4" i="1"/>
  <c r="KW4" i="1"/>
  <c r="KV4" i="1"/>
  <c r="KH26" i="1"/>
  <c r="KG26" i="1"/>
  <c r="KF26" i="1"/>
  <c r="KE26" i="1"/>
  <c r="KH25" i="1"/>
  <c r="KG25" i="1"/>
  <c r="KF25" i="1"/>
  <c r="KE25" i="1"/>
  <c r="KH24" i="1"/>
  <c r="KG24" i="1"/>
  <c r="KF24" i="1"/>
  <c r="KE24" i="1"/>
  <c r="KH23" i="1"/>
  <c r="KG23" i="1"/>
  <c r="KF23" i="1"/>
  <c r="KE23" i="1"/>
  <c r="KH22" i="1"/>
  <c r="KG22" i="1"/>
  <c r="KF22" i="1"/>
  <c r="KE22" i="1"/>
  <c r="KH21" i="1"/>
  <c r="KG21" i="1"/>
  <c r="KF21" i="1"/>
  <c r="KE21" i="1"/>
  <c r="KH20" i="1"/>
  <c r="KG20" i="1"/>
  <c r="KF20" i="1"/>
  <c r="KE20" i="1"/>
  <c r="KH19" i="1"/>
  <c r="KG19" i="1"/>
  <c r="KF19" i="1"/>
  <c r="KE19" i="1"/>
  <c r="KH18" i="1"/>
  <c r="KG18" i="1"/>
  <c r="KF18" i="1"/>
  <c r="KE18" i="1"/>
  <c r="KH17" i="1"/>
  <c r="KG17" i="1"/>
  <c r="KF17" i="1"/>
  <c r="KE17" i="1"/>
  <c r="KH16" i="1"/>
  <c r="KG16" i="1"/>
  <c r="KF16" i="1"/>
  <c r="KE16" i="1"/>
  <c r="KH15" i="1"/>
  <c r="KG15" i="1"/>
  <c r="KF15" i="1"/>
  <c r="KE15" i="1"/>
  <c r="KH14" i="1"/>
  <c r="KG14" i="1"/>
  <c r="KF14" i="1"/>
  <c r="KE14" i="1"/>
  <c r="KH13" i="1"/>
  <c r="KG13" i="1"/>
  <c r="KF13" i="1"/>
  <c r="KE13" i="1"/>
  <c r="KH12" i="1"/>
  <c r="KG12" i="1"/>
  <c r="KF12" i="1"/>
  <c r="KE12" i="1"/>
  <c r="KH6" i="1"/>
  <c r="KG6" i="1"/>
  <c r="KF6" i="1"/>
  <c r="KE6" i="1"/>
  <c r="KH4" i="1"/>
  <c r="KG4" i="1"/>
  <c r="KF4" i="1"/>
  <c r="KE4" i="1"/>
  <c r="KI26" i="1"/>
  <c r="KI25" i="1"/>
  <c r="KI24" i="1"/>
  <c r="KI23" i="1"/>
  <c r="KI22" i="1"/>
  <c r="KI21" i="1"/>
  <c r="KI16" i="1"/>
  <c r="KI6" i="1"/>
  <c r="KI4" i="1"/>
  <c r="KM26" i="1"/>
  <c r="KL26" i="1"/>
  <c r="KK26" i="1"/>
  <c r="KR28" i="1" s="1"/>
  <c r="S48" i="1" s="1"/>
  <c r="KM21" i="1"/>
  <c r="KL21" i="1"/>
  <c r="KK21" i="1"/>
  <c r="KM16" i="1"/>
  <c r="KL16" i="1"/>
  <c r="KK16" i="1"/>
  <c r="KM11" i="1"/>
  <c r="KL11" i="1"/>
  <c r="KK11" i="1"/>
  <c r="KM6" i="1"/>
  <c r="KL6" i="1"/>
  <c r="KK6" i="1"/>
  <c r="KM4" i="1"/>
  <c r="KL4" i="1"/>
  <c r="KK4" i="1"/>
  <c r="JV26" i="1"/>
  <c r="JU26" i="1"/>
  <c r="KB28" i="1" s="1"/>
  <c r="V47" i="1" s="1"/>
  <c r="JT26" i="1"/>
  <c r="KA28" i="1" s="1"/>
  <c r="S47" i="1" s="1"/>
  <c r="JV21" i="1"/>
  <c r="JU21" i="1"/>
  <c r="JT21" i="1"/>
  <c r="JV16" i="1"/>
  <c r="JU16" i="1"/>
  <c r="JT16" i="1"/>
  <c r="JV11" i="1"/>
  <c r="JU11" i="1"/>
  <c r="JT11" i="1"/>
  <c r="JV6" i="1"/>
  <c r="JU6" i="1"/>
  <c r="JT6" i="1"/>
  <c r="JV4" i="1"/>
  <c r="JU4" i="1"/>
  <c r="JT4" i="1"/>
  <c r="JR26" i="1"/>
  <c r="JR25" i="1"/>
  <c r="JR24" i="1"/>
  <c r="JR23" i="1"/>
  <c r="JR22" i="1"/>
  <c r="JR21" i="1"/>
  <c r="JR16" i="1"/>
  <c r="JR6" i="1"/>
  <c r="JR4" i="1"/>
  <c r="JQ26" i="1"/>
  <c r="JP26" i="1"/>
  <c r="JO26" i="1"/>
  <c r="JN26" i="1"/>
  <c r="JQ25" i="1"/>
  <c r="JP25" i="1"/>
  <c r="JO25" i="1"/>
  <c r="JN25" i="1"/>
  <c r="JQ24" i="1"/>
  <c r="JP24" i="1"/>
  <c r="JO24" i="1"/>
  <c r="JN24" i="1"/>
  <c r="JQ23" i="1"/>
  <c r="JP23" i="1"/>
  <c r="JO23" i="1"/>
  <c r="JN23" i="1"/>
  <c r="JQ22" i="1"/>
  <c r="JP22" i="1"/>
  <c r="JO22" i="1"/>
  <c r="JN22" i="1"/>
  <c r="JQ21" i="1"/>
  <c r="JP21" i="1"/>
  <c r="JO21" i="1"/>
  <c r="JN21" i="1"/>
  <c r="JQ20" i="1"/>
  <c r="JP20" i="1"/>
  <c r="JO20" i="1"/>
  <c r="JN20" i="1"/>
  <c r="JQ19" i="1"/>
  <c r="JP19" i="1"/>
  <c r="JO19" i="1"/>
  <c r="JN19" i="1"/>
  <c r="JQ18" i="1"/>
  <c r="JP18" i="1"/>
  <c r="JO18" i="1"/>
  <c r="JN18" i="1"/>
  <c r="JQ17" i="1"/>
  <c r="JP17" i="1"/>
  <c r="JO17" i="1"/>
  <c r="JN17" i="1"/>
  <c r="JQ16" i="1"/>
  <c r="JP16" i="1"/>
  <c r="JO16" i="1"/>
  <c r="JN16" i="1"/>
  <c r="JQ15" i="1"/>
  <c r="JP15" i="1"/>
  <c r="JO15" i="1"/>
  <c r="JN15" i="1"/>
  <c r="JQ14" i="1"/>
  <c r="JP14" i="1"/>
  <c r="JO14" i="1"/>
  <c r="JN14" i="1"/>
  <c r="JQ13" i="1"/>
  <c r="JP13" i="1"/>
  <c r="JO13" i="1"/>
  <c r="JN13" i="1"/>
  <c r="JQ12" i="1"/>
  <c r="JP12" i="1"/>
  <c r="JO12" i="1"/>
  <c r="JN12" i="1"/>
  <c r="JQ6" i="1"/>
  <c r="JP6" i="1"/>
  <c r="JO6" i="1"/>
  <c r="JN6" i="1"/>
  <c r="JQ4" i="1"/>
  <c r="JP4" i="1"/>
  <c r="JO4" i="1"/>
  <c r="JN4" i="1"/>
  <c r="IZ26" i="1"/>
  <c r="IY26" i="1"/>
  <c r="IX26" i="1"/>
  <c r="IW26" i="1"/>
  <c r="IZ25" i="1"/>
  <c r="IY25" i="1"/>
  <c r="IX25" i="1"/>
  <c r="IW25" i="1"/>
  <c r="IZ24" i="1"/>
  <c r="IY24" i="1"/>
  <c r="IX24" i="1"/>
  <c r="IW24" i="1"/>
  <c r="IZ23" i="1"/>
  <c r="IY23" i="1"/>
  <c r="IX23" i="1"/>
  <c r="IW23" i="1"/>
  <c r="IZ22" i="1"/>
  <c r="IY22" i="1"/>
  <c r="IX22" i="1"/>
  <c r="IW22" i="1"/>
  <c r="IZ21" i="1"/>
  <c r="IY21" i="1"/>
  <c r="IX21" i="1"/>
  <c r="IW21" i="1"/>
  <c r="IZ20" i="1"/>
  <c r="IY20" i="1"/>
  <c r="IX20" i="1"/>
  <c r="IW20" i="1"/>
  <c r="IZ19" i="1"/>
  <c r="IY19" i="1"/>
  <c r="IX19" i="1"/>
  <c r="IW19" i="1"/>
  <c r="IZ18" i="1"/>
  <c r="IY18" i="1"/>
  <c r="IX18" i="1"/>
  <c r="IW18" i="1"/>
  <c r="IZ17" i="1"/>
  <c r="IY17" i="1"/>
  <c r="IX17" i="1"/>
  <c r="IW17" i="1"/>
  <c r="IZ16" i="1"/>
  <c r="IY16" i="1"/>
  <c r="IX16" i="1"/>
  <c r="IW16" i="1"/>
  <c r="IZ15" i="1"/>
  <c r="IY15" i="1"/>
  <c r="IX15" i="1"/>
  <c r="IW15" i="1"/>
  <c r="IZ14" i="1"/>
  <c r="IY14" i="1"/>
  <c r="IX14" i="1"/>
  <c r="IW14" i="1"/>
  <c r="IZ13" i="1"/>
  <c r="IY13" i="1"/>
  <c r="IX13" i="1"/>
  <c r="IW13" i="1"/>
  <c r="IZ12" i="1"/>
  <c r="IY12" i="1"/>
  <c r="IX12" i="1"/>
  <c r="IW12" i="1"/>
  <c r="IZ6" i="1"/>
  <c r="IY6" i="1"/>
  <c r="IX6" i="1"/>
  <c r="IW6" i="1"/>
  <c r="IZ4" i="1"/>
  <c r="IY4" i="1"/>
  <c r="IX4" i="1"/>
  <c r="IW4" i="1"/>
  <c r="JA26" i="1"/>
  <c r="JA25" i="1"/>
  <c r="JA24" i="1"/>
  <c r="JA23" i="1"/>
  <c r="JA22" i="1"/>
  <c r="JA21" i="1"/>
  <c r="JA16" i="1"/>
  <c r="JA6" i="1"/>
  <c r="JA4" i="1"/>
  <c r="JE26" i="1"/>
  <c r="JD26" i="1"/>
  <c r="JC26" i="1"/>
  <c r="JJ28" i="1" s="1"/>
  <c r="S46" i="1" s="1"/>
  <c r="JE21" i="1"/>
  <c r="JD21" i="1"/>
  <c r="JK28" i="1" s="1"/>
  <c r="V46" i="1" s="1"/>
  <c r="JC21" i="1"/>
  <c r="JE16" i="1"/>
  <c r="JD16" i="1"/>
  <c r="JC16" i="1"/>
  <c r="JE11" i="1"/>
  <c r="JD11" i="1"/>
  <c r="JC11" i="1"/>
  <c r="JE6" i="1"/>
  <c r="JD6" i="1"/>
  <c r="JC6" i="1"/>
  <c r="JE4" i="1"/>
  <c r="JD4" i="1"/>
  <c r="JC4" i="1"/>
  <c r="IN26" i="1"/>
  <c r="IM26" i="1"/>
  <c r="IT28" i="1" s="1"/>
  <c r="V45" i="1" s="1"/>
  <c r="IL26" i="1"/>
  <c r="IS28" i="1" s="1"/>
  <c r="S45" i="1" s="1"/>
  <c r="IN21" i="1"/>
  <c r="IM21" i="1"/>
  <c r="IL21" i="1"/>
  <c r="IN16" i="1"/>
  <c r="IM16" i="1"/>
  <c r="IL16" i="1"/>
  <c r="IN11" i="1"/>
  <c r="IM11" i="1"/>
  <c r="IL11" i="1"/>
  <c r="IN6" i="1"/>
  <c r="IM6" i="1"/>
  <c r="IL6" i="1"/>
  <c r="IN4" i="1"/>
  <c r="IM4" i="1"/>
  <c r="IL4" i="1"/>
  <c r="IJ26" i="1"/>
  <c r="IJ25" i="1"/>
  <c r="IJ24" i="1"/>
  <c r="IJ23" i="1"/>
  <c r="IJ22" i="1"/>
  <c r="IJ21" i="1"/>
  <c r="IJ16" i="1"/>
  <c r="IJ6" i="1"/>
  <c r="IJ4" i="1"/>
  <c r="II26" i="1"/>
  <c r="IH26" i="1"/>
  <c r="IG26" i="1"/>
  <c r="IF26" i="1"/>
  <c r="II25" i="1"/>
  <c r="IH25" i="1"/>
  <c r="IG25" i="1"/>
  <c r="IF25" i="1"/>
  <c r="II24" i="1"/>
  <c r="IH24" i="1"/>
  <c r="IG24" i="1"/>
  <c r="IF24" i="1"/>
  <c r="II23" i="1"/>
  <c r="IH23" i="1"/>
  <c r="IG23" i="1"/>
  <c r="IF23" i="1"/>
  <c r="II22" i="1"/>
  <c r="IH22" i="1"/>
  <c r="IG22" i="1"/>
  <c r="IF22" i="1"/>
  <c r="II21" i="1"/>
  <c r="IH21" i="1"/>
  <c r="IG21" i="1"/>
  <c r="IF21" i="1"/>
  <c r="II20" i="1"/>
  <c r="IH20" i="1"/>
  <c r="IG20" i="1"/>
  <c r="IF20" i="1"/>
  <c r="II19" i="1"/>
  <c r="IH19" i="1"/>
  <c r="IG19" i="1"/>
  <c r="IF19" i="1"/>
  <c r="II18" i="1"/>
  <c r="IH18" i="1"/>
  <c r="IG18" i="1"/>
  <c r="IF18" i="1"/>
  <c r="II17" i="1"/>
  <c r="IH17" i="1"/>
  <c r="IG17" i="1"/>
  <c r="IF17" i="1"/>
  <c r="II16" i="1"/>
  <c r="IH16" i="1"/>
  <c r="IG16" i="1"/>
  <c r="IF16" i="1"/>
  <c r="II15" i="1"/>
  <c r="IH15" i="1"/>
  <c r="IG15" i="1"/>
  <c r="IF15" i="1"/>
  <c r="II14" i="1"/>
  <c r="IH14" i="1"/>
  <c r="IG14" i="1"/>
  <c r="IF14" i="1"/>
  <c r="II13" i="1"/>
  <c r="IH13" i="1"/>
  <c r="IG13" i="1"/>
  <c r="IF13" i="1"/>
  <c r="II12" i="1"/>
  <c r="IH12" i="1"/>
  <c r="IG12" i="1"/>
  <c r="IF12" i="1"/>
  <c r="II6" i="1"/>
  <c r="IH6" i="1"/>
  <c r="IG6" i="1"/>
  <c r="IF6" i="1"/>
  <c r="II4" i="1"/>
  <c r="IH4" i="1"/>
  <c r="IG4" i="1"/>
  <c r="IF4" i="1"/>
  <c r="HR26" i="1"/>
  <c r="HQ26" i="1"/>
  <c r="HP26" i="1"/>
  <c r="HO26" i="1"/>
  <c r="HR25" i="1"/>
  <c r="HQ25" i="1"/>
  <c r="HP25" i="1"/>
  <c r="HO25" i="1"/>
  <c r="HR24" i="1"/>
  <c r="HQ24" i="1"/>
  <c r="HP24" i="1"/>
  <c r="HO24" i="1"/>
  <c r="HR23" i="1"/>
  <c r="HQ23" i="1"/>
  <c r="HP23" i="1"/>
  <c r="HO23" i="1"/>
  <c r="HR22" i="1"/>
  <c r="HQ22" i="1"/>
  <c r="HP22" i="1"/>
  <c r="HO22" i="1"/>
  <c r="HR21" i="1"/>
  <c r="HQ21" i="1"/>
  <c r="HP21" i="1"/>
  <c r="HO21" i="1"/>
  <c r="HR20" i="1"/>
  <c r="HQ20" i="1"/>
  <c r="HP20" i="1"/>
  <c r="HO20" i="1"/>
  <c r="HR19" i="1"/>
  <c r="HQ19" i="1"/>
  <c r="HP19" i="1"/>
  <c r="HO19" i="1"/>
  <c r="HR18" i="1"/>
  <c r="HQ18" i="1"/>
  <c r="HP18" i="1"/>
  <c r="HO18" i="1"/>
  <c r="HR17" i="1"/>
  <c r="HQ17" i="1"/>
  <c r="HP17" i="1"/>
  <c r="HO17" i="1"/>
  <c r="HR16" i="1"/>
  <c r="HQ16" i="1"/>
  <c r="HP16" i="1"/>
  <c r="HO16" i="1"/>
  <c r="HR15" i="1"/>
  <c r="HQ15" i="1"/>
  <c r="HP15" i="1"/>
  <c r="HO15" i="1"/>
  <c r="HR14" i="1"/>
  <c r="HQ14" i="1"/>
  <c r="HP14" i="1"/>
  <c r="HO14" i="1"/>
  <c r="HR13" i="1"/>
  <c r="HQ13" i="1"/>
  <c r="HP13" i="1"/>
  <c r="HO13" i="1"/>
  <c r="HR12" i="1"/>
  <c r="HQ12" i="1"/>
  <c r="HP12" i="1"/>
  <c r="HO12" i="1"/>
  <c r="HR6" i="1"/>
  <c r="HQ6" i="1"/>
  <c r="HP6" i="1"/>
  <c r="HO6" i="1"/>
  <c r="HR4" i="1"/>
  <c r="HQ4" i="1"/>
  <c r="HP4" i="1"/>
  <c r="HO4" i="1"/>
  <c r="HS26" i="1"/>
  <c r="HS25" i="1"/>
  <c r="HS24" i="1"/>
  <c r="HS23" i="1"/>
  <c r="HS22" i="1"/>
  <c r="HS21" i="1"/>
  <c r="HS16" i="1"/>
  <c r="HS6" i="1"/>
  <c r="HS4" i="1"/>
  <c r="HW26" i="1"/>
  <c r="HV26" i="1"/>
  <c r="IC28" i="1" s="1"/>
  <c r="V44" i="1" s="1"/>
  <c r="HU26" i="1"/>
  <c r="IB28" i="1" s="1"/>
  <c r="S44" i="1" s="1"/>
  <c r="HW21" i="1"/>
  <c r="HV21" i="1"/>
  <c r="HU21" i="1"/>
  <c r="HW16" i="1"/>
  <c r="HV16" i="1"/>
  <c r="HU16" i="1"/>
  <c r="HW11" i="1"/>
  <c r="HV11" i="1"/>
  <c r="HU11" i="1"/>
  <c r="HW6" i="1"/>
  <c r="HV6" i="1"/>
  <c r="HU6" i="1"/>
  <c r="HW4" i="1"/>
  <c r="HV4" i="1"/>
  <c r="HU4" i="1"/>
  <c r="HF26" i="1"/>
  <c r="HE26" i="1"/>
  <c r="HL28" i="1" s="1"/>
  <c r="V43" i="1" s="1"/>
  <c r="HD26" i="1"/>
  <c r="HK28" i="1" s="1"/>
  <c r="S43" i="1" s="1"/>
  <c r="HF21" i="1"/>
  <c r="HE21" i="1"/>
  <c r="HD21" i="1"/>
  <c r="HF16" i="1"/>
  <c r="HE16" i="1"/>
  <c r="HD16" i="1"/>
  <c r="HF11" i="1"/>
  <c r="HE11" i="1"/>
  <c r="HD11" i="1"/>
  <c r="HF6" i="1"/>
  <c r="HE6" i="1"/>
  <c r="HD6" i="1"/>
  <c r="HF4" i="1"/>
  <c r="HE4" i="1"/>
  <c r="HD4" i="1"/>
  <c r="HA26" i="1"/>
  <c r="GZ26" i="1"/>
  <c r="GY26" i="1"/>
  <c r="GX26" i="1"/>
  <c r="HA25" i="1"/>
  <c r="GZ25" i="1"/>
  <c r="GY25" i="1"/>
  <c r="GX25" i="1"/>
  <c r="HA24" i="1"/>
  <c r="GZ24" i="1"/>
  <c r="GY24" i="1"/>
  <c r="GX24" i="1"/>
  <c r="HA23" i="1"/>
  <c r="GZ23" i="1"/>
  <c r="GY23" i="1"/>
  <c r="GX23" i="1"/>
  <c r="HA22" i="1"/>
  <c r="GZ22" i="1"/>
  <c r="GY22" i="1"/>
  <c r="GX22" i="1"/>
  <c r="HA21" i="1"/>
  <c r="GZ21" i="1"/>
  <c r="GY21" i="1"/>
  <c r="GX21" i="1"/>
  <c r="HA20" i="1"/>
  <c r="GZ20" i="1"/>
  <c r="GY20" i="1"/>
  <c r="GX20" i="1"/>
  <c r="HA19" i="1"/>
  <c r="GZ19" i="1"/>
  <c r="GY19" i="1"/>
  <c r="GX19" i="1"/>
  <c r="HA18" i="1"/>
  <c r="GZ18" i="1"/>
  <c r="GY18" i="1"/>
  <c r="GX18" i="1"/>
  <c r="HA17" i="1"/>
  <c r="GZ17" i="1"/>
  <c r="GY17" i="1"/>
  <c r="GX17" i="1"/>
  <c r="HA16" i="1"/>
  <c r="GZ16" i="1"/>
  <c r="GY16" i="1"/>
  <c r="GX16" i="1"/>
  <c r="HA15" i="1"/>
  <c r="GZ15" i="1"/>
  <c r="GY15" i="1"/>
  <c r="GX15" i="1"/>
  <c r="HA14" i="1"/>
  <c r="GZ14" i="1"/>
  <c r="GY14" i="1"/>
  <c r="GX14" i="1"/>
  <c r="HA13" i="1"/>
  <c r="GZ13" i="1"/>
  <c r="GY13" i="1"/>
  <c r="GX13" i="1"/>
  <c r="HA12" i="1"/>
  <c r="GZ12" i="1"/>
  <c r="GY12" i="1"/>
  <c r="GX12" i="1"/>
  <c r="HA6" i="1"/>
  <c r="GZ6" i="1"/>
  <c r="GY6" i="1"/>
  <c r="GX6" i="1"/>
  <c r="HA4" i="1"/>
  <c r="GZ4" i="1"/>
  <c r="GY4" i="1"/>
  <c r="GX4" i="1"/>
  <c r="GJ26" i="1"/>
  <c r="GI26" i="1"/>
  <c r="GH26" i="1"/>
  <c r="GG26" i="1"/>
  <c r="GJ25" i="1"/>
  <c r="GI25" i="1"/>
  <c r="GH25" i="1"/>
  <c r="GG25" i="1"/>
  <c r="GJ24" i="1"/>
  <c r="GI24" i="1"/>
  <c r="GH24" i="1"/>
  <c r="GG24" i="1"/>
  <c r="GJ23" i="1"/>
  <c r="GI23" i="1"/>
  <c r="GH23" i="1"/>
  <c r="GG23" i="1"/>
  <c r="GJ22" i="1"/>
  <c r="GI22" i="1"/>
  <c r="GH22" i="1"/>
  <c r="GG22" i="1"/>
  <c r="GJ21" i="1"/>
  <c r="GI21" i="1"/>
  <c r="GH21" i="1"/>
  <c r="GG21" i="1"/>
  <c r="GJ20" i="1"/>
  <c r="GI20" i="1"/>
  <c r="GH20" i="1"/>
  <c r="GG20" i="1"/>
  <c r="GJ19" i="1"/>
  <c r="GI19" i="1"/>
  <c r="GH19" i="1"/>
  <c r="GG19" i="1"/>
  <c r="GJ18" i="1"/>
  <c r="GI18" i="1"/>
  <c r="GH18" i="1"/>
  <c r="GG18" i="1"/>
  <c r="GJ17" i="1"/>
  <c r="GI17" i="1"/>
  <c r="GH17" i="1"/>
  <c r="GG17" i="1"/>
  <c r="GJ16" i="1"/>
  <c r="GI16" i="1"/>
  <c r="GH16" i="1"/>
  <c r="GG16" i="1"/>
  <c r="GJ15" i="1"/>
  <c r="GI15" i="1"/>
  <c r="GH15" i="1"/>
  <c r="GG15" i="1"/>
  <c r="GJ14" i="1"/>
  <c r="GI14" i="1"/>
  <c r="GH14" i="1"/>
  <c r="GG14" i="1"/>
  <c r="GJ13" i="1"/>
  <c r="GI13" i="1"/>
  <c r="GH13" i="1"/>
  <c r="GG13" i="1"/>
  <c r="GJ12" i="1"/>
  <c r="GI12" i="1"/>
  <c r="GH12" i="1"/>
  <c r="GG12" i="1"/>
  <c r="GJ6" i="1"/>
  <c r="GI6" i="1"/>
  <c r="GH6" i="1"/>
  <c r="GG6" i="1"/>
  <c r="GJ4" i="1"/>
  <c r="GI4" i="1"/>
  <c r="GH4" i="1"/>
  <c r="GG4" i="1"/>
  <c r="GK26" i="1"/>
  <c r="GK25" i="1"/>
  <c r="GK24" i="1"/>
  <c r="GK23" i="1"/>
  <c r="GK22" i="1"/>
  <c r="GK21" i="1"/>
  <c r="GK16" i="1"/>
  <c r="GK6" i="1"/>
  <c r="GK4" i="1"/>
  <c r="GO26" i="1"/>
  <c r="GN26" i="1"/>
  <c r="GU28" i="1" s="1"/>
  <c r="V42" i="1" s="1"/>
  <c r="GM26" i="1"/>
  <c r="GT28" i="1" s="1"/>
  <c r="S42" i="1" s="1"/>
  <c r="GO21" i="1"/>
  <c r="GN21" i="1"/>
  <c r="GM21" i="1"/>
  <c r="GO16" i="1"/>
  <c r="GN16" i="1"/>
  <c r="GM16" i="1"/>
  <c r="GO11" i="1"/>
  <c r="GN11" i="1"/>
  <c r="GM11" i="1"/>
  <c r="GO6" i="1"/>
  <c r="GN6" i="1"/>
  <c r="GM6" i="1"/>
  <c r="GO4" i="1"/>
  <c r="GN4" i="1"/>
  <c r="GM4" i="1"/>
  <c r="FX26" i="1"/>
  <c r="FW26" i="1"/>
  <c r="GD28" i="1" s="1"/>
  <c r="V41" i="1" s="1"/>
  <c r="FV26" i="1"/>
  <c r="GC28" i="1" s="1"/>
  <c r="S41" i="1" s="1"/>
  <c r="FX21" i="1"/>
  <c r="FW21" i="1"/>
  <c r="FV21" i="1"/>
  <c r="FX16" i="1"/>
  <c r="FW16" i="1"/>
  <c r="FV16" i="1"/>
  <c r="FX11" i="1"/>
  <c r="FW11" i="1"/>
  <c r="FV11" i="1"/>
  <c r="FX6" i="1"/>
  <c r="FW6" i="1"/>
  <c r="FV6" i="1"/>
  <c r="FX4" i="1"/>
  <c r="FW4" i="1"/>
  <c r="FV4" i="1"/>
  <c r="FT26" i="1"/>
  <c r="FT25" i="1"/>
  <c r="FT24" i="1"/>
  <c r="FT23" i="1"/>
  <c r="FT22" i="1"/>
  <c r="FT21" i="1"/>
  <c r="FT16" i="1"/>
  <c r="FT6" i="1"/>
  <c r="FT4" i="1"/>
  <c r="FS26" i="1"/>
  <c r="FR26" i="1"/>
  <c r="FQ26" i="1"/>
  <c r="FP26" i="1"/>
  <c r="FS25" i="1"/>
  <c r="FR25" i="1"/>
  <c r="FQ25" i="1"/>
  <c r="FP25" i="1"/>
  <c r="FS24" i="1"/>
  <c r="FR24" i="1"/>
  <c r="FQ24" i="1"/>
  <c r="FP24" i="1"/>
  <c r="FS23" i="1"/>
  <c r="FR23" i="1"/>
  <c r="FQ23" i="1"/>
  <c r="FP23" i="1"/>
  <c r="FS22" i="1"/>
  <c r="FR22" i="1"/>
  <c r="FQ22" i="1"/>
  <c r="FP22" i="1"/>
  <c r="FS21" i="1"/>
  <c r="FR21" i="1"/>
  <c r="FQ21" i="1"/>
  <c r="FP21" i="1"/>
  <c r="FS20" i="1"/>
  <c r="FR20" i="1"/>
  <c r="FQ20" i="1"/>
  <c r="FP20" i="1"/>
  <c r="FS19" i="1"/>
  <c r="FR19" i="1"/>
  <c r="FQ19" i="1"/>
  <c r="FP19" i="1"/>
  <c r="FS18" i="1"/>
  <c r="FR18" i="1"/>
  <c r="FQ18" i="1"/>
  <c r="FP18" i="1"/>
  <c r="FS17" i="1"/>
  <c r="FR17" i="1"/>
  <c r="FQ17" i="1"/>
  <c r="FP17" i="1"/>
  <c r="FS16" i="1"/>
  <c r="FR16" i="1"/>
  <c r="FQ16" i="1"/>
  <c r="FP16" i="1"/>
  <c r="FS15" i="1"/>
  <c r="FR15" i="1"/>
  <c r="FQ15" i="1"/>
  <c r="FP15" i="1"/>
  <c r="FS14" i="1"/>
  <c r="FR14" i="1"/>
  <c r="FQ14" i="1"/>
  <c r="FP14" i="1"/>
  <c r="FS13" i="1"/>
  <c r="FR13" i="1"/>
  <c r="FQ13" i="1"/>
  <c r="FP13" i="1"/>
  <c r="FS12" i="1"/>
  <c r="FR12" i="1"/>
  <c r="FQ12" i="1"/>
  <c r="FP12" i="1"/>
  <c r="FS6" i="1"/>
  <c r="FR6" i="1"/>
  <c r="FQ6" i="1"/>
  <c r="FP6" i="1"/>
  <c r="FS4" i="1"/>
  <c r="FR4" i="1"/>
  <c r="FQ4" i="1"/>
  <c r="FP4" i="1"/>
  <c r="FB26" i="1"/>
  <c r="FA26" i="1"/>
  <c r="EZ26" i="1"/>
  <c r="EY26" i="1"/>
  <c r="FB25" i="1"/>
  <c r="FA25" i="1"/>
  <c r="EZ25" i="1"/>
  <c r="EY25" i="1"/>
  <c r="FB24" i="1"/>
  <c r="FA24" i="1"/>
  <c r="EZ24" i="1"/>
  <c r="EY24" i="1"/>
  <c r="FB23" i="1"/>
  <c r="FA23" i="1"/>
  <c r="EZ23" i="1"/>
  <c r="EY23" i="1"/>
  <c r="FB22" i="1"/>
  <c r="FA22" i="1"/>
  <c r="EZ22" i="1"/>
  <c r="EY22" i="1"/>
  <c r="FB21" i="1"/>
  <c r="FA21" i="1"/>
  <c r="EZ21" i="1"/>
  <c r="EY21" i="1"/>
  <c r="FB20" i="1"/>
  <c r="FA20" i="1"/>
  <c r="EZ20" i="1"/>
  <c r="EY20" i="1"/>
  <c r="FB19" i="1"/>
  <c r="FA19" i="1"/>
  <c r="EZ19" i="1"/>
  <c r="EY19" i="1"/>
  <c r="FB18" i="1"/>
  <c r="FA18" i="1"/>
  <c r="EZ18" i="1"/>
  <c r="EY18" i="1"/>
  <c r="FB17" i="1"/>
  <c r="FA17" i="1"/>
  <c r="EZ17" i="1"/>
  <c r="EY17" i="1"/>
  <c r="FB16" i="1"/>
  <c r="FA16" i="1"/>
  <c r="EZ16" i="1"/>
  <c r="EY16" i="1"/>
  <c r="FB15" i="1"/>
  <c r="FA15" i="1"/>
  <c r="EZ15" i="1"/>
  <c r="EY15" i="1"/>
  <c r="FB14" i="1"/>
  <c r="FA14" i="1"/>
  <c r="EZ14" i="1"/>
  <c r="EY14" i="1"/>
  <c r="FB13" i="1"/>
  <c r="FA13" i="1"/>
  <c r="EZ13" i="1"/>
  <c r="EY13" i="1"/>
  <c r="FB12" i="1"/>
  <c r="FA12" i="1"/>
  <c r="EZ12" i="1"/>
  <c r="EY12" i="1"/>
  <c r="FB6" i="1"/>
  <c r="FA6" i="1"/>
  <c r="EZ6" i="1"/>
  <c r="EY6" i="1"/>
  <c r="FB4" i="1"/>
  <c r="FA4" i="1"/>
  <c r="EZ4" i="1"/>
  <c r="EY4" i="1"/>
  <c r="FC26" i="1"/>
  <c r="FC25" i="1"/>
  <c r="FC24" i="1"/>
  <c r="FC23" i="1"/>
  <c r="FC22" i="1"/>
  <c r="FC21" i="1"/>
  <c r="FC16" i="1"/>
  <c r="FC6" i="1"/>
  <c r="FC4" i="1"/>
  <c r="FG26" i="1"/>
  <c r="FF26" i="1"/>
  <c r="FM28" i="1" s="1"/>
  <c r="V40" i="1" s="1"/>
  <c r="FE26" i="1"/>
  <c r="FL28" i="1" s="1"/>
  <c r="S40" i="1" s="1"/>
  <c r="FG21" i="1"/>
  <c r="FF21" i="1"/>
  <c r="FE21" i="1"/>
  <c r="FG16" i="1"/>
  <c r="FF16" i="1"/>
  <c r="FE16" i="1"/>
  <c r="FG11" i="1"/>
  <c r="FF11" i="1"/>
  <c r="FE11" i="1"/>
  <c r="FG6" i="1"/>
  <c r="FF6" i="1"/>
  <c r="FE6" i="1"/>
  <c r="FG4" i="1"/>
  <c r="FF4" i="1"/>
  <c r="FE4" i="1"/>
  <c r="EP26" i="1"/>
  <c r="EO26" i="1"/>
  <c r="EV28" i="1" s="1"/>
  <c r="V39" i="1" s="1"/>
  <c r="EN26" i="1"/>
  <c r="EU28" i="1" s="1"/>
  <c r="S39" i="1" s="1"/>
  <c r="EP21" i="1"/>
  <c r="EO21" i="1"/>
  <c r="EN21" i="1"/>
  <c r="EP16" i="1"/>
  <c r="EO16" i="1"/>
  <c r="EN16" i="1"/>
  <c r="EP11" i="1"/>
  <c r="EO11" i="1"/>
  <c r="EN11" i="1"/>
  <c r="EP6" i="1"/>
  <c r="EO6" i="1"/>
  <c r="EN6" i="1"/>
  <c r="EP4" i="1"/>
  <c r="EO4" i="1"/>
  <c r="EN4" i="1"/>
  <c r="EL26" i="1"/>
  <c r="EL25" i="1"/>
  <c r="EL24" i="1"/>
  <c r="EL23" i="1"/>
  <c r="EL22" i="1"/>
  <c r="EL21" i="1"/>
  <c r="EL16" i="1"/>
  <c r="EL6" i="1"/>
  <c r="EL4" i="1"/>
  <c r="EK26" i="1"/>
  <c r="EJ26" i="1"/>
  <c r="EI26" i="1"/>
  <c r="EH26" i="1"/>
  <c r="EK25" i="1"/>
  <c r="EJ25" i="1"/>
  <c r="EI25" i="1"/>
  <c r="EH25" i="1"/>
  <c r="EK24" i="1"/>
  <c r="EJ24" i="1"/>
  <c r="EI24" i="1"/>
  <c r="EH24" i="1"/>
  <c r="EK23" i="1"/>
  <c r="EJ23" i="1"/>
  <c r="EI23" i="1"/>
  <c r="EH23" i="1"/>
  <c r="EK22" i="1"/>
  <c r="EJ22" i="1"/>
  <c r="EI22" i="1"/>
  <c r="EH22" i="1"/>
  <c r="EK21" i="1"/>
  <c r="EJ21" i="1"/>
  <c r="EI21" i="1"/>
  <c r="EH21" i="1"/>
  <c r="EK20" i="1"/>
  <c r="EJ20" i="1"/>
  <c r="EI20" i="1"/>
  <c r="EH20" i="1"/>
  <c r="EK19" i="1"/>
  <c r="EJ19" i="1"/>
  <c r="EI19" i="1"/>
  <c r="EH19" i="1"/>
  <c r="EK18" i="1"/>
  <c r="EJ18" i="1"/>
  <c r="EI18" i="1"/>
  <c r="EH18" i="1"/>
  <c r="EK17" i="1"/>
  <c r="EJ17" i="1"/>
  <c r="EI17" i="1"/>
  <c r="EH17" i="1"/>
  <c r="EK16" i="1"/>
  <c r="EJ16" i="1"/>
  <c r="EI16" i="1"/>
  <c r="EH16" i="1"/>
  <c r="EK15" i="1"/>
  <c r="EJ15" i="1"/>
  <c r="EI15" i="1"/>
  <c r="EH15" i="1"/>
  <c r="EK14" i="1"/>
  <c r="EJ14" i="1"/>
  <c r="EI14" i="1"/>
  <c r="EH14" i="1"/>
  <c r="EK13" i="1"/>
  <c r="EJ13" i="1"/>
  <c r="EI13" i="1"/>
  <c r="EH13" i="1"/>
  <c r="EK12" i="1"/>
  <c r="EJ12" i="1"/>
  <c r="EI12" i="1"/>
  <c r="EH12" i="1"/>
  <c r="EK6" i="1"/>
  <c r="EJ6" i="1"/>
  <c r="EI6" i="1"/>
  <c r="EH6" i="1"/>
  <c r="EK4" i="1"/>
  <c r="EJ4" i="1"/>
  <c r="EI4" i="1"/>
  <c r="EH4" i="1"/>
  <c r="DT26" i="1"/>
  <c r="DS26" i="1"/>
  <c r="DR26" i="1"/>
  <c r="DQ26" i="1"/>
  <c r="DT25" i="1"/>
  <c r="DS25" i="1"/>
  <c r="DR25" i="1"/>
  <c r="DQ25" i="1"/>
  <c r="DT24" i="1"/>
  <c r="DS24" i="1"/>
  <c r="DR24" i="1"/>
  <c r="DQ24" i="1"/>
  <c r="DT23" i="1"/>
  <c r="DS23" i="1"/>
  <c r="DR23" i="1"/>
  <c r="DQ23" i="1"/>
  <c r="DT22" i="1"/>
  <c r="DS22" i="1"/>
  <c r="DR22" i="1"/>
  <c r="DQ22" i="1"/>
  <c r="DT21" i="1"/>
  <c r="DS21" i="1"/>
  <c r="DR21" i="1"/>
  <c r="DQ21" i="1"/>
  <c r="DT20" i="1"/>
  <c r="DS20" i="1"/>
  <c r="DR20" i="1"/>
  <c r="DQ20" i="1"/>
  <c r="DT19" i="1"/>
  <c r="DS19" i="1"/>
  <c r="DR19" i="1"/>
  <c r="DQ19" i="1"/>
  <c r="DT18" i="1"/>
  <c r="DS18" i="1"/>
  <c r="DR18" i="1"/>
  <c r="DQ18" i="1"/>
  <c r="DT17" i="1"/>
  <c r="DS17" i="1"/>
  <c r="DR17" i="1"/>
  <c r="DQ17" i="1"/>
  <c r="DT16" i="1"/>
  <c r="DS16" i="1"/>
  <c r="DR16" i="1"/>
  <c r="DQ16" i="1"/>
  <c r="DT15" i="1"/>
  <c r="DS15" i="1"/>
  <c r="DR15" i="1"/>
  <c r="DQ15" i="1"/>
  <c r="DT14" i="1"/>
  <c r="DS14" i="1"/>
  <c r="DR14" i="1"/>
  <c r="DQ14" i="1"/>
  <c r="DT13" i="1"/>
  <c r="DS13" i="1"/>
  <c r="DR13" i="1"/>
  <c r="DQ13" i="1"/>
  <c r="DT12" i="1"/>
  <c r="DS12" i="1"/>
  <c r="DR12" i="1"/>
  <c r="DQ12" i="1"/>
  <c r="DT6" i="1"/>
  <c r="DS6" i="1"/>
  <c r="DR6" i="1"/>
  <c r="DQ6" i="1"/>
  <c r="DT4" i="1"/>
  <c r="DS4" i="1"/>
  <c r="DR4" i="1"/>
  <c r="DQ4" i="1"/>
  <c r="DU26" i="1"/>
  <c r="DU25" i="1"/>
  <c r="DU24" i="1"/>
  <c r="DU23" i="1"/>
  <c r="DU22" i="1"/>
  <c r="DU21" i="1"/>
  <c r="DU16" i="1"/>
  <c r="DU6" i="1"/>
  <c r="DU4" i="1"/>
  <c r="DY26" i="1"/>
  <c r="DX26" i="1"/>
  <c r="EE28" i="1" s="1"/>
  <c r="V38" i="1" s="1"/>
  <c r="DW26" i="1"/>
  <c r="ED28" i="1" s="1"/>
  <c r="S38" i="1" s="1"/>
  <c r="DY21" i="1"/>
  <c r="DX21" i="1"/>
  <c r="DW21" i="1"/>
  <c r="DY16" i="1"/>
  <c r="DX16" i="1"/>
  <c r="DW16" i="1"/>
  <c r="DY11" i="1"/>
  <c r="DX11" i="1"/>
  <c r="DW11" i="1"/>
  <c r="DY6" i="1"/>
  <c r="DX6" i="1"/>
  <c r="DW6" i="1"/>
  <c r="DY4" i="1"/>
  <c r="DX4" i="1"/>
  <c r="DW4" i="1"/>
  <c r="DH26" i="1"/>
  <c r="DG26" i="1"/>
  <c r="DN28" i="1" s="1"/>
  <c r="V37" i="1" s="1"/>
  <c r="DF26" i="1"/>
  <c r="DM28" i="1" s="1"/>
  <c r="S37" i="1" s="1"/>
  <c r="DH21" i="1"/>
  <c r="DG21" i="1"/>
  <c r="DF21" i="1"/>
  <c r="DH16" i="1"/>
  <c r="DG16" i="1"/>
  <c r="DF16" i="1"/>
  <c r="DH11" i="1"/>
  <c r="DG11" i="1"/>
  <c r="DF11" i="1"/>
  <c r="DH6" i="1"/>
  <c r="DG6" i="1"/>
  <c r="DF6" i="1"/>
  <c r="DH4" i="1"/>
  <c r="DG4" i="1"/>
  <c r="DF4" i="1"/>
  <c r="DD26" i="1"/>
  <c r="DD25" i="1"/>
  <c r="DD24" i="1"/>
  <c r="DD23" i="1"/>
  <c r="DD22" i="1"/>
  <c r="DD21" i="1"/>
  <c r="DD16" i="1"/>
  <c r="DD6" i="1"/>
  <c r="DD4" i="1"/>
  <c r="DC26" i="1"/>
  <c r="DB26" i="1"/>
  <c r="DA26" i="1"/>
  <c r="CZ26" i="1"/>
  <c r="DC25" i="1"/>
  <c r="DB25" i="1"/>
  <c r="DA25" i="1"/>
  <c r="CZ25" i="1"/>
  <c r="DC24" i="1"/>
  <c r="DB24" i="1"/>
  <c r="DA24" i="1"/>
  <c r="CZ24" i="1"/>
  <c r="DC23" i="1"/>
  <c r="DB23" i="1"/>
  <c r="DA23" i="1"/>
  <c r="CZ23" i="1"/>
  <c r="DC22" i="1"/>
  <c r="DB22" i="1"/>
  <c r="DA22" i="1"/>
  <c r="CZ22" i="1"/>
  <c r="DC21" i="1"/>
  <c r="DB21" i="1"/>
  <c r="DA21" i="1"/>
  <c r="CZ21" i="1"/>
  <c r="DC20" i="1"/>
  <c r="DB20" i="1"/>
  <c r="DA20" i="1"/>
  <c r="CZ20" i="1"/>
  <c r="DC19" i="1"/>
  <c r="DB19" i="1"/>
  <c r="DA19" i="1"/>
  <c r="CZ19" i="1"/>
  <c r="DC18" i="1"/>
  <c r="DB18" i="1"/>
  <c r="DA18" i="1"/>
  <c r="CZ18" i="1"/>
  <c r="DC17" i="1"/>
  <c r="DB17" i="1"/>
  <c r="DA17" i="1"/>
  <c r="CZ17" i="1"/>
  <c r="DC16" i="1"/>
  <c r="DB16" i="1"/>
  <c r="DA16" i="1"/>
  <c r="CZ16" i="1"/>
  <c r="DC15" i="1"/>
  <c r="DB15" i="1"/>
  <c r="DA15" i="1"/>
  <c r="CZ15" i="1"/>
  <c r="DC14" i="1"/>
  <c r="DB14" i="1"/>
  <c r="DA14" i="1"/>
  <c r="CZ14" i="1"/>
  <c r="DC13" i="1"/>
  <c r="DB13" i="1"/>
  <c r="DA13" i="1"/>
  <c r="CZ13" i="1"/>
  <c r="DC12" i="1"/>
  <c r="DB12" i="1"/>
  <c r="DA12" i="1"/>
  <c r="CZ12" i="1"/>
  <c r="DC6" i="1"/>
  <c r="DB6" i="1"/>
  <c r="DA6" i="1"/>
  <c r="CZ6" i="1"/>
  <c r="DC4" i="1"/>
  <c r="DB4" i="1"/>
  <c r="DA4" i="1"/>
  <c r="CZ4" i="1"/>
  <c r="CL26" i="1"/>
  <c r="CK26" i="1"/>
  <c r="CJ26" i="1"/>
  <c r="CI26" i="1"/>
  <c r="CL25" i="1"/>
  <c r="CK25" i="1"/>
  <c r="CJ25" i="1"/>
  <c r="CI25" i="1"/>
  <c r="CL24" i="1"/>
  <c r="CK24" i="1"/>
  <c r="CJ24" i="1"/>
  <c r="CI24" i="1"/>
  <c r="CL23" i="1"/>
  <c r="CK23" i="1"/>
  <c r="CJ23" i="1"/>
  <c r="CI23" i="1"/>
  <c r="CL22" i="1"/>
  <c r="CK22" i="1"/>
  <c r="CJ22" i="1"/>
  <c r="CI22" i="1"/>
  <c r="CL21" i="1"/>
  <c r="CK21" i="1"/>
  <c r="CJ21" i="1"/>
  <c r="CI21" i="1"/>
  <c r="CL20" i="1"/>
  <c r="CK20" i="1"/>
  <c r="CJ20" i="1"/>
  <c r="CI20" i="1"/>
  <c r="CL19" i="1"/>
  <c r="CK19" i="1"/>
  <c r="CJ19" i="1"/>
  <c r="CI19" i="1"/>
  <c r="CL18" i="1"/>
  <c r="CK18" i="1"/>
  <c r="CJ18" i="1"/>
  <c r="CI18" i="1"/>
  <c r="CL17" i="1"/>
  <c r="CK17" i="1"/>
  <c r="CJ17" i="1"/>
  <c r="CI17" i="1"/>
  <c r="CL16" i="1"/>
  <c r="CK16" i="1"/>
  <c r="CJ16" i="1"/>
  <c r="CI16" i="1"/>
  <c r="CL15" i="1"/>
  <c r="CK15" i="1"/>
  <c r="CJ15" i="1"/>
  <c r="CI15" i="1"/>
  <c r="CL14" i="1"/>
  <c r="CK14" i="1"/>
  <c r="CJ14" i="1"/>
  <c r="CI14" i="1"/>
  <c r="CL13" i="1"/>
  <c r="CK13" i="1"/>
  <c r="CJ13" i="1"/>
  <c r="CI13" i="1"/>
  <c r="CL12" i="1"/>
  <c r="CK12" i="1"/>
  <c r="CJ12" i="1"/>
  <c r="CI12" i="1"/>
  <c r="CL6" i="1"/>
  <c r="CK6" i="1"/>
  <c r="CJ6" i="1"/>
  <c r="CI6" i="1"/>
  <c r="CL4" i="1"/>
  <c r="CK4" i="1"/>
  <c r="CJ4" i="1"/>
  <c r="CI4" i="1"/>
  <c r="CM26" i="1"/>
  <c r="CM25" i="1"/>
  <c r="CM24" i="1"/>
  <c r="CM23" i="1"/>
  <c r="CM22" i="1"/>
  <c r="CM21" i="1"/>
  <c r="CM16" i="1"/>
  <c r="CM6" i="1"/>
  <c r="CM4" i="1"/>
  <c r="CQ26" i="1"/>
  <c r="CP26" i="1"/>
  <c r="CW28" i="1" s="1"/>
  <c r="V36" i="1" s="1"/>
  <c r="CO26" i="1"/>
  <c r="CV28" i="1" s="1"/>
  <c r="S36" i="1" s="1"/>
  <c r="CQ21" i="1"/>
  <c r="CP21" i="1"/>
  <c r="CO21" i="1"/>
  <c r="CQ16" i="1"/>
  <c r="CP16" i="1"/>
  <c r="CO16" i="1"/>
  <c r="CQ11" i="1"/>
  <c r="CP11" i="1"/>
  <c r="CO11" i="1"/>
  <c r="CQ6" i="1"/>
  <c r="CP6" i="1"/>
  <c r="CO6" i="1"/>
  <c r="CQ4" i="1"/>
  <c r="CP4" i="1"/>
  <c r="CO4" i="1"/>
  <c r="BZ26" i="1"/>
  <c r="BY26" i="1"/>
  <c r="CF28" i="1" s="1"/>
  <c r="V35" i="1" s="1"/>
  <c r="BX26" i="1"/>
  <c r="CE28" i="1" s="1"/>
  <c r="S35" i="1" s="1"/>
  <c r="BZ21" i="1"/>
  <c r="BY21" i="1"/>
  <c r="BX21" i="1"/>
  <c r="BZ16" i="1"/>
  <c r="BY16" i="1"/>
  <c r="BX16" i="1"/>
  <c r="BZ11" i="1"/>
  <c r="BY11" i="1"/>
  <c r="BX11" i="1"/>
  <c r="BZ6" i="1"/>
  <c r="BY6" i="1"/>
  <c r="BX6" i="1"/>
  <c r="BZ4" i="1"/>
  <c r="BY4" i="1"/>
  <c r="BX4" i="1"/>
  <c r="BV26" i="1"/>
  <c r="BV25" i="1"/>
  <c r="BV24" i="1"/>
  <c r="BV23" i="1"/>
  <c r="BV22" i="1"/>
  <c r="BV21" i="1"/>
  <c r="BV16" i="1"/>
  <c r="BV6" i="1"/>
  <c r="BV4" i="1"/>
  <c r="BU26" i="1"/>
  <c r="BT26" i="1"/>
  <c r="BS26" i="1"/>
  <c r="BR26" i="1"/>
  <c r="BU25" i="1"/>
  <c r="BT25" i="1"/>
  <c r="BS25" i="1"/>
  <c r="BR25" i="1"/>
  <c r="BU24" i="1"/>
  <c r="BT24" i="1"/>
  <c r="BS24" i="1"/>
  <c r="BR24" i="1"/>
  <c r="BU23" i="1"/>
  <c r="BT23" i="1"/>
  <c r="BS23" i="1"/>
  <c r="BR23" i="1"/>
  <c r="BU22" i="1"/>
  <c r="BT22" i="1"/>
  <c r="BS22" i="1"/>
  <c r="BR22" i="1"/>
  <c r="BU21" i="1"/>
  <c r="BT21" i="1"/>
  <c r="BS21" i="1"/>
  <c r="BR21" i="1"/>
  <c r="BU20" i="1"/>
  <c r="BT20" i="1"/>
  <c r="BS20" i="1"/>
  <c r="BR20" i="1"/>
  <c r="BU19" i="1"/>
  <c r="BT19" i="1"/>
  <c r="BS19" i="1"/>
  <c r="BR19" i="1"/>
  <c r="BU18" i="1"/>
  <c r="BT18" i="1"/>
  <c r="BS18" i="1"/>
  <c r="BR18" i="1"/>
  <c r="BU17" i="1"/>
  <c r="BT17" i="1"/>
  <c r="BS17" i="1"/>
  <c r="BR17" i="1"/>
  <c r="BU16" i="1"/>
  <c r="BT16" i="1"/>
  <c r="BS16" i="1"/>
  <c r="BR16" i="1"/>
  <c r="BU15" i="1"/>
  <c r="BT15" i="1"/>
  <c r="BS15" i="1"/>
  <c r="BR15" i="1"/>
  <c r="BU14" i="1"/>
  <c r="BT14" i="1"/>
  <c r="BS14" i="1"/>
  <c r="BR14" i="1"/>
  <c r="BU13" i="1"/>
  <c r="BT13" i="1"/>
  <c r="BS13" i="1"/>
  <c r="BR13" i="1"/>
  <c r="BU12" i="1"/>
  <c r="BT12" i="1"/>
  <c r="BS12" i="1"/>
  <c r="BR12" i="1"/>
  <c r="BU6" i="1"/>
  <c r="BT6" i="1"/>
  <c r="BS6" i="1"/>
  <c r="BR6" i="1"/>
  <c r="BU4" i="1"/>
  <c r="BT4" i="1"/>
  <c r="BS4" i="1"/>
  <c r="BR4" i="1"/>
  <c r="BI26" i="1"/>
  <c r="BH26" i="1"/>
  <c r="BO28" i="1" s="1"/>
  <c r="V34" i="1" s="1"/>
  <c r="BG26" i="1"/>
  <c r="BN28" i="1" s="1"/>
  <c r="S34" i="1" s="1"/>
  <c r="BI21" i="1"/>
  <c r="BH21" i="1"/>
  <c r="BG21" i="1"/>
  <c r="BI16" i="1"/>
  <c r="BH16" i="1"/>
  <c r="BG16" i="1"/>
  <c r="BI11" i="1"/>
  <c r="BH11" i="1"/>
  <c r="BG11" i="1"/>
  <c r="BI6" i="1"/>
  <c r="BH6" i="1"/>
  <c r="BG6" i="1"/>
  <c r="BI4" i="1"/>
  <c r="BH4" i="1"/>
  <c r="BG4" i="1"/>
  <c r="BE26" i="1"/>
  <c r="BE25" i="1"/>
  <c r="BE24" i="1"/>
  <c r="BE23" i="1"/>
  <c r="BE22" i="1"/>
  <c r="BE21" i="1"/>
  <c r="BE16" i="1"/>
  <c r="BE6" i="1"/>
  <c r="BE4" i="1"/>
  <c r="BD26" i="1"/>
  <c r="BC26" i="1"/>
  <c r="BB26" i="1"/>
  <c r="BA26" i="1"/>
  <c r="BD25" i="1"/>
  <c r="BC25" i="1"/>
  <c r="BB25" i="1"/>
  <c r="BA25" i="1"/>
  <c r="BD24" i="1"/>
  <c r="BC24" i="1"/>
  <c r="BB24" i="1"/>
  <c r="BA24" i="1"/>
  <c r="BD23" i="1"/>
  <c r="BC23" i="1"/>
  <c r="BB23" i="1"/>
  <c r="BA23" i="1"/>
  <c r="BD22" i="1"/>
  <c r="BC22" i="1"/>
  <c r="BB22" i="1"/>
  <c r="BA22" i="1"/>
  <c r="BD21" i="1"/>
  <c r="BC21" i="1"/>
  <c r="BB21" i="1"/>
  <c r="BA21" i="1"/>
  <c r="BD20" i="1"/>
  <c r="BC20" i="1"/>
  <c r="BB20" i="1"/>
  <c r="BA20" i="1"/>
  <c r="BD19" i="1"/>
  <c r="BC19" i="1"/>
  <c r="BB19" i="1"/>
  <c r="BA19" i="1"/>
  <c r="BD18" i="1"/>
  <c r="BC18" i="1"/>
  <c r="BB18" i="1"/>
  <c r="BA18" i="1"/>
  <c r="BD17" i="1"/>
  <c r="BC17" i="1"/>
  <c r="BB17" i="1"/>
  <c r="BA17" i="1"/>
  <c r="BD16" i="1"/>
  <c r="BC16" i="1"/>
  <c r="BB16" i="1"/>
  <c r="BA16" i="1"/>
  <c r="BD15" i="1"/>
  <c r="BC15" i="1"/>
  <c r="BB15" i="1"/>
  <c r="BA15" i="1"/>
  <c r="BD14" i="1"/>
  <c r="BC14" i="1"/>
  <c r="BB14" i="1"/>
  <c r="BA14" i="1"/>
  <c r="BD13" i="1"/>
  <c r="BC13" i="1"/>
  <c r="BB13" i="1"/>
  <c r="BA13" i="1"/>
  <c r="BD12" i="1"/>
  <c r="BC12" i="1"/>
  <c r="BB12" i="1"/>
  <c r="BA12" i="1"/>
  <c r="BD6" i="1"/>
  <c r="BC6" i="1"/>
  <c r="BB6" i="1"/>
  <c r="BA6" i="1"/>
  <c r="BD4" i="1"/>
  <c r="BC4" i="1"/>
  <c r="BB4" i="1"/>
  <c r="BA4" i="1"/>
  <c r="AR26" i="1"/>
  <c r="AQ26" i="1"/>
  <c r="AX28" i="1" s="1"/>
  <c r="V33" i="1" s="1"/>
  <c r="AP26" i="1"/>
  <c r="AW28" i="1" s="1"/>
  <c r="S33" i="1" s="1"/>
  <c r="AR21" i="1"/>
  <c r="AQ21" i="1"/>
  <c r="AP21" i="1"/>
  <c r="AR16" i="1"/>
  <c r="AQ16" i="1"/>
  <c r="AP16" i="1"/>
  <c r="AR11" i="1"/>
  <c r="AQ11" i="1"/>
  <c r="AP11" i="1"/>
  <c r="AR6" i="1"/>
  <c r="AQ6" i="1"/>
  <c r="AP6" i="1"/>
  <c r="AR4" i="1"/>
  <c r="AQ4" i="1"/>
  <c r="AP4" i="1"/>
  <c r="AN26" i="1"/>
  <c r="AN25" i="1"/>
  <c r="AN24" i="1"/>
  <c r="AN23" i="1"/>
  <c r="AN22" i="1"/>
  <c r="AN21" i="1"/>
  <c r="AN16" i="1"/>
  <c r="AN6" i="1"/>
  <c r="AN4" i="1"/>
  <c r="AM26" i="1"/>
  <c r="AL26" i="1"/>
  <c r="AK26" i="1"/>
  <c r="AJ26" i="1"/>
  <c r="AM25" i="1"/>
  <c r="AL25" i="1"/>
  <c r="AK25" i="1"/>
  <c r="AJ25" i="1"/>
  <c r="AM24" i="1"/>
  <c r="AL24" i="1"/>
  <c r="AK24" i="1"/>
  <c r="AJ24" i="1"/>
  <c r="AM23" i="1"/>
  <c r="AL23" i="1"/>
  <c r="AK23" i="1"/>
  <c r="AJ23" i="1"/>
  <c r="AM22" i="1"/>
  <c r="AL22" i="1"/>
  <c r="AK22" i="1"/>
  <c r="AJ22" i="1"/>
  <c r="AM21" i="1"/>
  <c r="AL21" i="1"/>
  <c r="AK21" i="1"/>
  <c r="AJ21" i="1"/>
  <c r="AM20" i="1"/>
  <c r="AL20" i="1"/>
  <c r="AK20" i="1"/>
  <c r="AJ20" i="1"/>
  <c r="AM19" i="1"/>
  <c r="AL19" i="1"/>
  <c r="AK19" i="1"/>
  <c r="AJ19" i="1"/>
  <c r="AM18" i="1"/>
  <c r="AL18" i="1"/>
  <c r="AK18" i="1"/>
  <c r="AJ18" i="1"/>
  <c r="AM17" i="1"/>
  <c r="AL17" i="1"/>
  <c r="AK17" i="1"/>
  <c r="AJ17" i="1"/>
  <c r="AM16" i="1"/>
  <c r="AL16" i="1"/>
  <c r="AK16" i="1"/>
  <c r="AJ16" i="1"/>
  <c r="AM15" i="1"/>
  <c r="AL15" i="1"/>
  <c r="AK15" i="1"/>
  <c r="AJ15" i="1"/>
  <c r="AM14" i="1"/>
  <c r="AL14" i="1"/>
  <c r="AK14" i="1"/>
  <c r="AJ14" i="1"/>
  <c r="AM13" i="1"/>
  <c r="AL13" i="1"/>
  <c r="AK13" i="1"/>
  <c r="AJ13" i="1"/>
  <c r="AM12" i="1"/>
  <c r="AL12" i="1"/>
  <c r="AK12" i="1"/>
  <c r="AJ12" i="1"/>
  <c r="AM6" i="1"/>
  <c r="AL6" i="1"/>
  <c r="AK6" i="1"/>
  <c r="AJ6" i="1"/>
  <c r="AM4" i="1"/>
  <c r="AL4" i="1"/>
  <c r="AK4" i="1"/>
  <c r="AJ4" i="1"/>
  <c r="W26" i="1"/>
  <c r="W25" i="1"/>
  <c r="W24" i="1"/>
  <c r="W23" i="1"/>
  <c r="W22" i="1"/>
  <c r="W21" i="1"/>
  <c r="W16" i="1"/>
  <c r="W6" i="1"/>
  <c r="W4" i="1"/>
  <c r="F26" i="1"/>
  <c r="F25" i="1"/>
  <c r="F24" i="1"/>
  <c r="F23" i="1"/>
  <c r="F22" i="1"/>
  <c r="F21" i="1"/>
  <c r="F16" i="1"/>
  <c r="F6" i="1"/>
  <c r="F4" i="1"/>
  <c r="AA26" i="1"/>
  <c r="Z26" i="1"/>
  <c r="AG28" i="1" s="1"/>
  <c r="V32" i="1" s="1"/>
  <c r="Y26" i="1"/>
  <c r="AF28" i="1" s="1"/>
  <c r="S32" i="1" s="1"/>
  <c r="AA21" i="1"/>
  <c r="Z21" i="1"/>
  <c r="Y21" i="1"/>
  <c r="AA16" i="1"/>
  <c r="Z16" i="1"/>
  <c r="Y16" i="1"/>
  <c r="AA11" i="1"/>
  <c r="Z11" i="1"/>
  <c r="Y11" i="1"/>
  <c r="AA6" i="1"/>
  <c r="Z6" i="1"/>
  <c r="Y6" i="1"/>
  <c r="AA4" i="1"/>
  <c r="Z4" i="1"/>
  <c r="Y4" i="1"/>
  <c r="J26" i="1"/>
  <c r="J21" i="1"/>
  <c r="J16" i="1"/>
  <c r="J11" i="1"/>
  <c r="J6" i="1"/>
  <c r="J4" i="1"/>
  <c r="I26" i="1"/>
  <c r="I21" i="1"/>
  <c r="I16" i="1"/>
  <c r="I11" i="1"/>
  <c r="I6" i="1"/>
  <c r="I4" i="1"/>
  <c r="H26" i="1"/>
  <c r="H21" i="1"/>
  <c r="H16" i="1"/>
  <c r="H11" i="1"/>
  <c r="H6" i="1"/>
  <c r="H4" i="1"/>
  <c r="V26" i="1"/>
  <c r="U26" i="1"/>
  <c r="T26" i="1"/>
  <c r="S26" i="1"/>
  <c r="V25" i="1"/>
  <c r="U25" i="1"/>
  <c r="T25" i="1"/>
  <c r="S25" i="1"/>
  <c r="V24" i="1"/>
  <c r="U24" i="1"/>
  <c r="T24" i="1"/>
  <c r="S24" i="1"/>
  <c r="V23" i="1"/>
  <c r="U23" i="1"/>
  <c r="T23" i="1"/>
  <c r="S23" i="1"/>
  <c r="V22" i="1"/>
  <c r="U22" i="1"/>
  <c r="T22" i="1"/>
  <c r="S22" i="1"/>
  <c r="V21" i="1"/>
  <c r="U21" i="1"/>
  <c r="T21" i="1"/>
  <c r="S21" i="1"/>
  <c r="V20" i="1"/>
  <c r="U20" i="1"/>
  <c r="T20" i="1"/>
  <c r="S20" i="1"/>
  <c r="V19" i="1"/>
  <c r="U19" i="1"/>
  <c r="T19" i="1"/>
  <c r="S19" i="1"/>
  <c r="V18" i="1"/>
  <c r="U18" i="1"/>
  <c r="T18" i="1"/>
  <c r="S18" i="1"/>
  <c r="V17" i="1"/>
  <c r="U17" i="1"/>
  <c r="T17" i="1"/>
  <c r="S17" i="1"/>
  <c r="V16" i="1"/>
  <c r="U16" i="1"/>
  <c r="T16" i="1"/>
  <c r="S16" i="1"/>
  <c r="V15" i="1"/>
  <c r="U15" i="1"/>
  <c r="T15" i="1"/>
  <c r="S15" i="1"/>
  <c r="V14" i="1"/>
  <c r="U14" i="1"/>
  <c r="T14" i="1"/>
  <c r="S14" i="1"/>
  <c r="V13" i="1"/>
  <c r="U13" i="1"/>
  <c r="T13" i="1"/>
  <c r="S13" i="1"/>
  <c r="V12" i="1"/>
  <c r="U12" i="1"/>
  <c r="T12" i="1"/>
  <c r="S12" i="1"/>
  <c r="V6" i="1"/>
  <c r="U6" i="1"/>
  <c r="T6" i="1"/>
  <c r="S6" i="1"/>
  <c r="V4" i="1"/>
  <c r="U4" i="1"/>
  <c r="T4" i="1"/>
  <c r="S4" i="1"/>
  <c r="E26" i="1"/>
  <c r="E25" i="1"/>
  <c r="E24" i="1"/>
  <c r="E23" i="1"/>
  <c r="E22" i="1"/>
  <c r="E21" i="1"/>
  <c r="E20" i="1"/>
  <c r="E19" i="1"/>
  <c r="E18" i="1"/>
  <c r="E17" i="1"/>
  <c r="E16" i="1"/>
  <c r="E15" i="1"/>
  <c r="E14" i="1"/>
  <c r="E13" i="1"/>
  <c r="E12" i="1"/>
  <c r="E6" i="1"/>
  <c r="E4" i="1"/>
  <c r="D26" i="1"/>
  <c r="D25" i="1"/>
  <c r="D24" i="1"/>
  <c r="D23" i="1"/>
  <c r="D22" i="1"/>
  <c r="D21" i="1"/>
  <c r="D20" i="1"/>
  <c r="D19" i="1"/>
  <c r="D18" i="1"/>
  <c r="D17" i="1"/>
  <c r="D16" i="1"/>
  <c r="D15" i="1"/>
  <c r="D14" i="1"/>
  <c r="D13" i="1"/>
  <c r="D12" i="1"/>
  <c r="D6" i="1"/>
  <c r="D4" i="1"/>
  <c r="B26" i="1"/>
  <c r="B25" i="1"/>
  <c r="B24" i="1"/>
  <c r="B23" i="1"/>
  <c r="B22" i="1"/>
  <c r="B21" i="1"/>
  <c r="B20" i="1"/>
  <c r="B19" i="1"/>
  <c r="B18" i="1"/>
  <c r="B17" i="1"/>
  <c r="B16" i="1"/>
  <c r="B15" i="1"/>
  <c r="B14" i="1"/>
  <c r="B13" i="1"/>
  <c r="B12" i="1"/>
  <c r="B6" i="1"/>
  <c r="B4" i="1"/>
  <c r="C26" i="1"/>
  <c r="C25" i="1"/>
  <c r="C24" i="1"/>
  <c r="C23" i="1"/>
  <c r="C22" i="1"/>
  <c r="C21" i="1"/>
  <c r="C20" i="1"/>
  <c r="C19" i="1"/>
  <c r="C18" i="1"/>
  <c r="C17" i="1"/>
  <c r="C16" i="1"/>
  <c r="C15" i="1"/>
  <c r="C14" i="1"/>
  <c r="C13" i="1"/>
  <c r="C12" i="1"/>
  <c r="C6" i="1"/>
  <c r="C4" i="1"/>
  <c r="IU28" i="1" l="1"/>
  <c r="T45" i="1" s="1"/>
  <c r="OA28" i="1"/>
  <c r="T53" i="1" s="1"/>
  <c r="EF28" i="1"/>
  <c r="T38" i="1" s="1"/>
  <c r="KC28" i="1"/>
  <c r="T47" i="1" s="1"/>
  <c r="PI28" i="1"/>
  <c r="T55" i="1" s="1"/>
  <c r="QW6" i="1"/>
  <c r="QS6" i="1"/>
  <c r="GE28" i="1"/>
  <c r="T41" i="1" s="1"/>
  <c r="QQ28" i="1"/>
  <c r="T57" i="1" s="1"/>
  <c r="GX28" i="1"/>
  <c r="O43" i="1" s="1"/>
  <c r="PZ28" i="1"/>
  <c r="T56" i="1" s="1"/>
  <c r="QU16" i="1"/>
  <c r="S28" i="1"/>
  <c r="QU21" i="1"/>
  <c r="QS26" i="1"/>
  <c r="T33" i="1"/>
  <c r="T4" i="14" s="1"/>
  <c r="OR28" i="1"/>
  <c r="T54" i="1" s="1"/>
  <c r="QU26" i="1"/>
  <c r="O28" i="1"/>
  <c r="S31" i="1" s="1"/>
  <c r="QW4" i="1"/>
  <c r="QV4" i="1"/>
  <c r="QW11" i="1"/>
  <c r="Q28" i="1"/>
  <c r="T31" i="1" s="1"/>
  <c r="QS16" i="1"/>
  <c r="CI28" i="1"/>
  <c r="DI28" i="1"/>
  <c r="Q37" i="1" s="1"/>
  <c r="EW28" i="1"/>
  <c r="T39" i="1" s="1"/>
  <c r="FP28" i="1"/>
  <c r="O41" i="1" s="1"/>
  <c r="ID28" i="1"/>
  <c r="T44" i="1" s="1"/>
  <c r="IL28" i="1"/>
  <c r="P45" i="1" s="1"/>
  <c r="KK28" i="1"/>
  <c r="P48" i="1" s="1"/>
  <c r="LV28" i="1"/>
  <c r="Q50" i="1" s="1"/>
  <c r="NJ28" i="1"/>
  <c r="T52" i="1" s="1"/>
  <c r="NR28" i="1"/>
  <c r="P53" i="1" s="1"/>
  <c r="PQ28" i="1"/>
  <c r="P56" i="1" s="1"/>
  <c r="K28" i="1"/>
  <c r="Q31" i="1" s="1"/>
  <c r="Q2" i="14" s="1"/>
  <c r="QS4" i="1"/>
  <c r="QW16" i="1"/>
  <c r="QS21" i="1"/>
  <c r="CX28" i="1"/>
  <c r="T36" i="1" s="1"/>
  <c r="QV6" i="1"/>
  <c r="AH28" i="1"/>
  <c r="T32" i="1" s="1"/>
  <c r="QU4" i="1"/>
  <c r="QV11" i="1"/>
  <c r="QW21" i="1"/>
  <c r="QS22" i="1"/>
  <c r="DO28" i="1"/>
  <c r="T37" i="1" s="1"/>
  <c r="MB28" i="1"/>
  <c r="T50" i="1" s="1"/>
  <c r="QV16" i="1"/>
  <c r="GV28" i="1"/>
  <c r="T42" i="1" s="1"/>
  <c r="MS28" i="1"/>
  <c r="T51" i="1" s="1"/>
  <c r="QU6" i="1"/>
  <c r="QW26" i="1"/>
  <c r="QS23" i="1"/>
  <c r="QU11" i="1"/>
  <c r="QV21" i="1"/>
  <c r="QS24" i="1"/>
  <c r="CG28" i="1"/>
  <c r="T35" i="1" s="1"/>
  <c r="CZ28" i="1"/>
  <c r="O37" i="1" s="1"/>
  <c r="KT28" i="1"/>
  <c r="P28" i="1"/>
  <c r="V31" i="1" s="1"/>
  <c r="V58" i="1" s="1"/>
  <c r="QV26" i="1"/>
  <c r="QS25" i="1"/>
  <c r="BP28" i="1"/>
  <c r="T34" i="1" s="1"/>
  <c r="FN28" i="1"/>
  <c r="T40" i="1" s="1"/>
  <c r="LK28" i="1"/>
  <c r="T49" i="1" s="1"/>
  <c r="PG28" i="1"/>
  <c r="S55" i="1" s="1"/>
  <c r="S58" i="1" s="1"/>
  <c r="JL28" i="1"/>
  <c r="T46" i="1" s="1"/>
  <c r="DF28" i="1"/>
  <c r="P37" i="1" s="1"/>
  <c r="FE28" i="1"/>
  <c r="P40" i="1" s="1"/>
  <c r="GP28" i="1"/>
  <c r="Q42" i="1" s="1"/>
  <c r="JN28" i="1"/>
  <c r="LM28" i="1"/>
  <c r="O50" i="1" s="1"/>
  <c r="MM28" i="1"/>
  <c r="Q51" i="1" s="1"/>
  <c r="OT28" i="1"/>
  <c r="O55" i="1" s="1"/>
  <c r="EH28" i="1"/>
  <c r="GG28" i="1"/>
  <c r="HD28" i="1"/>
  <c r="P43" i="1" s="1"/>
  <c r="JC28" i="1"/>
  <c r="P46" i="1" s="1"/>
  <c r="MJ28" i="1"/>
  <c r="P51" i="1" s="1"/>
  <c r="OI28" i="1"/>
  <c r="P54" i="1" s="1"/>
  <c r="PT28" i="1"/>
  <c r="Q56" i="1" s="1"/>
  <c r="DW28" i="1"/>
  <c r="P38" i="1" s="1"/>
  <c r="FH28" i="1"/>
  <c r="Q40" i="1" s="1"/>
  <c r="IF28" i="1"/>
  <c r="O45" i="1" s="1"/>
  <c r="KE28" i="1"/>
  <c r="LE28" i="1"/>
  <c r="Q49" i="1" s="1"/>
  <c r="NL28" i="1"/>
  <c r="O53" i="1" s="1"/>
  <c r="PK28" i="1"/>
  <c r="QK28" i="1"/>
  <c r="Q57" i="1" s="1"/>
  <c r="EY28" i="1"/>
  <c r="O40" i="1" s="1"/>
  <c r="FY28" i="1"/>
  <c r="Q41" i="1" s="1"/>
  <c r="HU28" i="1"/>
  <c r="P44" i="1" s="1"/>
  <c r="JF28" i="1"/>
  <c r="Q46" i="1" s="1"/>
  <c r="LB28" i="1"/>
  <c r="P49" i="1" s="1"/>
  <c r="NA28" i="1"/>
  <c r="P52" i="1" s="1"/>
  <c r="OL28" i="1"/>
  <c r="Q54" i="1" s="1"/>
  <c r="QH28" i="1"/>
  <c r="P57" i="1" s="1"/>
  <c r="CO28" i="1"/>
  <c r="P36" i="1" s="1"/>
  <c r="FV28" i="1"/>
  <c r="P41" i="1" s="1"/>
  <c r="IW28" i="1"/>
  <c r="O46" i="1" s="1"/>
  <c r="JW28" i="1"/>
  <c r="Q47" i="1" s="1"/>
  <c r="MD28" i="1"/>
  <c r="O51" i="1" s="1"/>
  <c r="OC28" i="1"/>
  <c r="O54" i="1" s="1"/>
  <c r="PC28" i="1"/>
  <c r="Q55" i="1" s="1"/>
  <c r="DQ28" i="1"/>
  <c r="EQ28" i="1"/>
  <c r="Q39" i="1" s="1"/>
  <c r="HX28" i="1"/>
  <c r="Q44" i="1" s="1"/>
  <c r="JT28" i="1"/>
  <c r="P47" i="1" s="1"/>
  <c r="LS28" i="1"/>
  <c r="P50" i="1" s="1"/>
  <c r="ND28" i="1"/>
  <c r="Q52" i="1" s="1"/>
  <c r="OZ28" i="1"/>
  <c r="P55" i="1" s="1"/>
  <c r="CR28" i="1"/>
  <c r="Q36" i="1" s="1"/>
  <c r="EN28" i="1"/>
  <c r="P39" i="1" s="1"/>
  <c r="GM28" i="1"/>
  <c r="P42" i="1" s="1"/>
  <c r="HO28" i="1"/>
  <c r="IO28" i="1"/>
  <c r="Q45" i="1" s="1"/>
  <c r="KV28" i="1"/>
  <c r="O49" i="1" s="1"/>
  <c r="MU28" i="1"/>
  <c r="O52" i="1" s="1"/>
  <c r="NU28" i="1"/>
  <c r="Q53" i="1" s="1"/>
  <c r="QB28" i="1"/>
  <c r="DL28" i="1"/>
  <c r="R37" i="1" s="1"/>
  <c r="BM28" i="1"/>
  <c r="R34" i="1" s="1"/>
  <c r="FK28" i="1"/>
  <c r="R40" i="1" s="1"/>
  <c r="LH28" i="1"/>
  <c r="R49" i="1" s="1"/>
  <c r="GS28" i="1"/>
  <c r="R42" i="1" s="1"/>
  <c r="AV28" i="1"/>
  <c r="R33" i="1" s="1"/>
  <c r="GB28" i="1"/>
  <c r="R41" i="1" s="1"/>
  <c r="JI28" i="1"/>
  <c r="R46" i="1" s="1"/>
  <c r="LP28" i="1"/>
  <c r="J50" i="1" s="1"/>
  <c r="EC28" i="1"/>
  <c r="R38" i="1" s="1"/>
  <c r="JZ28" i="1"/>
  <c r="R47" i="1" s="1"/>
  <c r="CD28" i="1"/>
  <c r="R35" i="1" s="1"/>
  <c r="ET28" i="1"/>
  <c r="R39" i="1" s="1"/>
  <c r="IA28" i="1"/>
  <c r="R44" i="1" s="1"/>
  <c r="KQ28" i="1"/>
  <c r="R48" i="1" s="1"/>
  <c r="AE28" i="1"/>
  <c r="R32" i="1" s="1"/>
  <c r="CU28" i="1"/>
  <c r="R36" i="1" s="1"/>
  <c r="IR28" i="1"/>
  <c r="R45" i="1" s="1"/>
  <c r="DC28" i="1"/>
  <c r="J37" i="1" s="1"/>
  <c r="NT28" i="1"/>
  <c r="L53" i="1" s="1"/>
  <c r="PF28" i="1"/>
  <c r="R55" i="1" s="1"/>
  <c r="JS28" i="1"/>
  <c r="K47" i="1" s="1"/>
  <c r="QJ28" i="1"/>
  <c r="L57" i="1" s="1"/>
  <c r="NO28" i="1"/>
  <c r="J53" i="1" s="1"/>
  <c r="PW28" i="1"/>
  <c r="R56" i="1" s="1"/>
  <c r="BJ28" i="1"/>
  <c r="Q34" i="1" s="1"/>
  <c r="BX28" i="1"/>
  <c r="P35" i="1" s="1"/>
  <c r="FB28" i="1"/>
  <c r="J40" i="1" s="1"/>
  <c r="JV28" i="1"/>
  <c r="L47" i="1" s="1"/>
  <c r="OO28" i="1"/>
  <c r="R54" i="1" s="1"/>
  <c r="PS28" i="1"/>
  <c r="L56" i="1" s="1"/>
  <c r="BZ28" i="1"/>
  <c r="DY28" i="1"/>
  <c r="L38" i="1" s="1"/>
  <c r="LY28" i="1"/>
  <c r="R50" i="1" s="1"/>
  <c r="V28" i="1"/>
  <c r="J32" i="1" s="1"/>
  <c r="AA28" i="1"/>
  <c r="L32" i="1" s="1"/>
  <c r="BI28" i="1"/>
  <c r="L34" i="1" s="1"/>
  <c r="HW28" i="1"/>
  <c r="L44" i="1" s="1"/>
  <c r="MP28" i="1"/>
  <c r="R51" i="1" s="1"/>
  <c r="NC28" i="1"/>
  <c r="L52" i="1" s="1"/>
  <c r="H28" i="1"/>
  <c r="P31" i="1" s="1"/>
  <c r="AR28" i="1"/>
  <c r="CA28" i="1"/>
  <c r="Q35" i="1" s="1"/>
  <c r="CQ28" i="1"/>
  <c r="L36" i="1" s="1"/>
  <c r="FX28" i="1"/>
  <c r="L41" i="1" s="1"/>
  <c r="II28" i="1"/>
  <c r="J45" i="1" s="1"/>
  <c r="LU28" i="1"/>
  <c r="L50" i="1" s="1"/>
  <c r="PB28" i="1"/>
  <c r="L55" i="1" s="1"/>
  <c r="QN28" i="1"/>
  <c r="R57" i="1" s="1"/>
  <c r="AS28" i="1"/>
  <c r="Q33" i="1" s="1"/>
  <c r="BG28" i="1"/>
  <c r="P34" i="1" s="1"/>
  <c r="EP28" i="1"/>
  <c r="L39" i="1" s="1"/>
  <c r="GO28" i="1"/>
  <c r="L42" i="1" s="1"/>
  <c r="IZ28" i="1"/>
  <c r="J46" i="1" s="1"/>
  <c r="OF28" i="1"/>
  <c r="J54" i="1" s="1"/>
  <c r="Y28" i="1"/>
  <c r="P32" i="1" s="1"/>
  <c r="AP28" i="1"/>
  <c r="P33" i="1" s="1"/>
  <c r="J43" i="1"/>
  <c r="N43" i="1" s="1"/>
  <c r="IN28" i="1"/>
  <c r="L45" i="1" s="1"/>
  <c r="KJ28" i="1"/>
  <c r="K48" i="1" s="1"/>
  <c r="N48" i="1" s="1"/>
  <c r="BR28" i="1"/>
  <c r="O35" i="1" s="1"/>
  <c r="DH28" i="1"/>
  <c r="L37" i="1" s="1"/>
  <c r="FG28" i="1"/>
  <c r="L40" i="1" s="1"/>
  <c r="NG28" i="1"/>
  <c r="R52" i="1" s="1"/>
  <c r="MX28" i="1"/>
  <c r="J52" i="1" s="1"/>
  <c r="J28" i="1"/>
  <c r="L31" i="1" s="1"/>
  <c r="AB28" i="1"/>
  <c r="Q32" i="1" s="1"/>
  <c r="BA28" i="1"/>
  <c r="O34" i="1" s="1"/>
  <c r="FS28" i="1"/>
  <c r="J41" i="1" s="1"/>
  <c r="HF28" i="1"/>
  <c r="L43" i="1" s="1"/>
  <c r="JE28" i="1"/>
  <c r="L46" i="1" s="1"/>
  <c r="ML28" i="1"/>
  <c r="NX28" i="1"/>
  <c r="R53" i="1" s="1"/>
  <c r="OK28" i="1"/>
  <c r="L54" i="1" s="1"/>
  <c r="DE28" i="1"/>
  <c r="K37" i="1" s="1"/>
  <c r="G28" i="1"/>
  <c r="EM28" i="1"/>
  <c r="K39" i="1" s="1"/>
  <c r="HT28" i="1"/>
  <c r="K44" i="1" s="1"/>
  <c r="MZ28" i="1"/>
  <c r="K52" i="1" s="1"/>
  <c r="X28" i="1"/>
  <c r="K32" i="1" s="1"/>
  <c r="CN28" i="1"/>
  <c r="K36" i="1" s="1"/>
  <c r="IK28" i="1"/>
  <c r="K45" i="1" s="1"/>
  <c r="GL28" i="1"/>
  <c r="K42" i="1" s="1"/>
  <c r="PP28" i="1"/>
  <c r="K56" i="1" s="1"/>
  <c r="BF28" i="1"/>
  <c r="K34" i="1" s="1"/>
  <c r="FD28" i="1"/>
  <c r="K40" i="1" s="1"/>
  <c r="QG28" i="1"/>
  <c r="K57" i="1" s="1"/>
  <c r="BW28" i="1"/>
  <c r="AO28" i="1"/>
  <c r="FU28" i="1"/>
  <c r="K41" i="1" s="1"/>
  <c r="JB28" i="1"/>
  <c r="K46" i="1" s="1"/>
  <c r="OH28" i="1"/>
  <c r="K54" i="1" s="1"/>
  <c r="DV28" i="1"/>
  <c r="K38" i="1" s="1"/>
  <c r="MI28" i="1"/>
  <c r="NQ28" i="1"/>
  <c r="K53" i="1" s="1"/>
  <c r="OY28" i="1"/>
  <c r="K55" i="1" s="1"/>
  <c r="LR28" i="1"/>
  <c r="K50" i="1" s="1"/>
  <c r="QT28" i="1" l="1"/>
  <c r="T58" i="1"/>
  <c r="QV28" i="1"/>
  <c r="R58" i="1"/>
  <c r="P58" i="1"/>
  <c r="Q58" i="1"/>
  <c r="QW28" i="1"/>
  <c r="N39" i="1"/>
  <c r="N36" i="1"/>
  <c r="N57" i="1"/>
  <c r="N34" i="1"/>
  <c r="N47" i="1"/>
  <c r="N56" i="1"/>
  <c r="N50" i="1"/>
  <c r="N53" i="1"/>
  <c r="N38" i="1"/>
  <c r="N37" i="1"/>
  <c r="N55" i="1"/>
  <c r="N42" i="1"/>
  <c r="N52" i="1"/>
  <c r="N40" i="1"/>
  <c r="N46" i="1"/>
  <c r="N41" i="1"/>
  <c r="N44" i="1"/>
  <c r="N45" i="1"/>
  <c r="N32" i="1"/>
  <c r="K31" i="1"/>
  <c r="N31" i="1" s="1"/>
  <c r="O32" i="1"/>
  <c r="O58" i="1" s="1"/>
  <c r="N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Roberto Pilli</author>
  </authors>
  <commentList>
    <comment ref="K1" authorId="0" shapeId="0" xr:uid="{B8B226FF-B9C3-47E8-A625-380AA584B450}">
      <text>
        <r>
          <rPr>
            <b/>
            <sz val="9"/>
            <color indexed="81"/>
            <rFont val="Tahoma"/>
            <family val="2"/>
          </rPr>
          <t>separate NFIs are available fro Wallonia and Flanders</t>
        </r>
      </text>
    </comment>
    <comment ref="OL1" authorId="0" shapeId="0" xr:uid="{5EFA0944-0383-48FE-8E33-FE22CA36A68D}">
      <text>
        <r>
          <rPr>
            <sz val="9"/>
            <color indexed="81"/>
            <rFont val="Tahoma"/>
            <family val="2"/>
          </rPr>
          <t>see FISE website</t>
        </r>
      </text>
    </comment>
    <comment ref="B2" authorId="0" shapeId="0" xr:uid="{5D1F6C01-449F-4C7B-8B65-30BA8F6EE7E0}">
      <text>
        <r>
          <rPr>
            <b/>
            <sz val="9"/>
            <color indexed="81"/>
            <rFont val="Tahoma"/>
            <family val="2"/>
          </rPr>
          <t>Roberto Pilli:</t>
        </r>
        <r>
          <rPr>
            <sz val="9"/>
            <color indexed="81"/>
            <rFont val="Tahoma"/>
            <family val="2"/>
          </rPr>
          <t xml:space="preserve">
all data referred to the opening stock</t>
        </r>
      </text>
    </comment>
    <comment ref="K2" authorId="0" shapeId="0" xr:uid="{23F2C647-1155-43C5-B447-7B72B8C36435}">
      <text>
        <r>
          <rPr>
            <b/>
            <sz val="9"/>
            <color indexed="81"/>
            <rFont val="Tahoma"/>
            <family val="2"/>
          </rPr>
          <t>Roberto Pilli:</t>
        </r>
        <r>
          <rPr>
            <sz val="9"/>
            <color indexed="81"/>
            <rFont val="Tahoma"/>
            <family val="2"/>
          </rPr>
          <t xml:space="preserve">
see NFAP (pag 56)</t>
        </r>
      </text>
    </comment>
    <comment ref="S2" authorId="0" shapeId="0" xr:uid="{E2CAD027-A306-4113-BB24-41F13370CFBB}">
      <text>
        <r>
          <rPr>
            <b/>
            <sz val="9"/>
            <color indexed="81"/>
            <rFont val="Tahoma"/>
            <family val="2"/>
          </rPr>
          <t>Roberto Pilli:</t>
        </r>
        <r>
          <rPr>
            <sz val="9"/>
            <color indexed="81"/>
            <rFont val="Tahoma"/>
            <family val="2"/>
          </rPr>
          <t xml:space="preserve">
all data referred to the opening stock</t>
        </r>
      </text>
    </comment>
    <comment ref="AJ2" authorId="0" shapeId="0" xr:uid="{BC71FC45-5B3C-4455-B49A-8D2DC2AF8DE9}">
      <text>
        <r>
          <rPr>
            <b/>
            <sz val="9"/>
            <color indexed="81"/>
            <rFont val="Tahoma"/>
            <family val="2"/>
          </rPr>
          <t>Roberto Pilli:</t>
        </r>
        <r>
          <rPr>
            <sz val="9"/>
            <color indexed="81"/>
            <rFont val="Tahoma"/>
            <family val="2"/>
          </rPr>
          <t xml:space="preserve">
all data referred to the opening stock</t>
        </r>
      </text>
    </comment>
    <comment ref="AS2" authorId="0" shapeId="0" xr:uid="{3833E9C4-E73A-4BB8-AA5A-95EC4024EE02}">
      <text>
        <r>
          <rPr>
            <b/>
            <sz val="9"/>
            <color indexed="81"/>
            <rFont val="Tahoma"/>
            <family val="2"/>
          </rPr>
          <t>Roberto Pilli:</t>
        </r>
        <r>
          <rPr>
            <sz val="9"/>
            <color indexed="81"/>
            <rFont val="Tahoma"/>
            <family val="2"/>
          </rPr>
          <t xml:space="preserve">
NFAP: Area over 0.1 ha, covered with forest tree species higher than 5 meters and tree crown cover over 10% or with trees which can reach these parameters in natural environment”</t>
        </r>
      </text>
    </comment>
    <comment ref="BA2" authorId="0" shapeId="0" xr:uid="{9A458A73-073C-4537-A8E6-43329733F57C}">
      <text>
        <r>
          <rPr>
            <b/>
            <sz val="9"/>
            <color indexed="81"/>
            <rFont val="Tahoma"/>
            <family val="2"/>
          </rPr>
          <t>Roberto Pilli:</t>
        </r>
        <r>
          <rPr>
            <sz val="9"/>
            <color indexed="81"/>
            <rFont val="Tahoma"/>
            <family val="2"/>
          </rPr>
          <t xml:space="preserve">
all data referred to the opening stock</t>
        </r>
      </text>
    </comment>
    <comment ref="BR2" authorId="0" shapeId="0" xr:uid="{693A0077-F497-4673-8931-4DB3F9286672}">
      <text>
        <r>
          <rPr>
            <b/>
            <sz val="9"/>
            <color indexed="81"/>
            <rFont val="Tahoma"/>
            <family val="2"/>
          </rPr>
          <t>Roberto Pilli:</t>
        </r>
        <r>
          <rPr>
            <sz val="9"/>
            <color indexed="81"/>
            <rFont val="Tahoma"/>
            <family val="2"/>
          </rPr>
          <t xml:space="preserve">
all data referred to the opening stock</t>
        </r>
      </text>
    </comment>
    <comment ref="CI2" authorId="0" shapeId="0" xr:uid="{C07E060A-82F0-45F1-A10E-C07AA0FEC04D}">
      <text>
        <r>
          <rPr>
            <b/>
            <sz val="9"/>
            <color indexed="81"/>
            <rFont val="Tahoma"/>
            <family val="2"/>
          </rPr>
          <t>Roberto Pilli:</t>
        </r>
        <r>
          <rPr>
            <sz val="9"/>
            <color indexed="81"/>
            <rFont val="Tahoma"/>
            <family val="2"/>
          </rPr>
          <t xml:space="preserve">
all data referred to the opening stock</t>
        </r>
      </text>
    </comment>
    <comment ref="CZ2" authorId="0" shapeId="0" xr:uid="{9D2330CC-2384-4A35-B8C5-D0DF1515B0E6}">
      <text>
        <r>
          <rPr>
            <b/>
            <sz val="9"/>
            <color indexed="81"/>
            <rFont val="Tahoma"/>
            <family val="2"/>
          </rPr>
          <t>Roberto Pilli:</t>
        </r>
        <r>
          <rPr>
            <sz val="9"/>
            <color indexed="81"/>
            <rFont val="Tahoma"/>
            <family val="2"/>
          </rPr>
          <t xml:space="preserve">
all data referred to the opening stock</t>
        </r>
      </text>
    </comment>
    <comment ref="DQ2" authorId="0" shapeId="0" xr:uid="{07F62142-CC0D-4FC7-B9AF-5FA0AD266576}">
      <text>
        <r>
          <rPr>
            <b/>
            <sz val="9"/>
            <color indexed="81"/>
            <rFont val="Tahoma"/>
            <family val="2"/>
          </rPr>
          <t>Roberto Pilli:</t>
        </r>
        <r>
          <rPr>
            <sz val="9"/>
            <color indexed="81"/>
            <rFont val="Tahoma"/>
            <family val="2"/>
          </rPr>
          <t xml:space="preserve">
all data referred to the opening stock</t>
        </r>
      </text>
    </comment>
    <comment ref="EH2" authorId="0" shapeId="0" xr:uid="{C5960169-DA96-4B22-BB69-6B0D8DEFE58D}">
      <text>
        <r>
          <rPr>
            <b/>
            <sz val="9"/>
            <color indexed="81"/>
            <rFont val="Tahoma"/>
            <family val="2"/>
          </rPr>
          <t>Roberto Pilli:</t>
        </r>
        <r>
          <rPr>
            <sz val="9"/>
            <color indexed="81"/>
            <rFont val="Tahoma"/>
            <family val="2"/>
          </rPr>
          <t xml:space="preserve">
all data referred to the opening stock</t>
        </r>
      </text>
    </comment>
    <comment ref="EY2" authorId="0" shapeId="0" xr:uid="{56AA9043-FF57-4073-8979-B3C4B992713D}">
      <text>
        <r>
          <rPr>
            <b/>
            <sz val="9"/>
            <color indexed="81"/>
            <rFont val="Tahoma"/>
            <family val="2"/>
          </rPr>
          <t>Roberto Pilli:</t>
        </r>
        <r>
          <rPr>
            <sz val="9"/>
            <color indexed="81"/>
            <rFont val="Tahoma"/>
            <family val="2"/>
          </rPr>
          <t xml:space="preserve">
all data referred to the opening stock</t>
        </r>
      </text>
    </comment>
    <comment ref="FP2" authorId="0" shapeId="0" xr:uid="{F431F9B9-0540-40D1-8C34-A7C043011719}">
      <text>
        <r>
          <rPr>
            <b/>
            <sz val="9"/>
            <color indexed="81"/>
            <rFont val="Tahoma"/>
            <family val="2"/>
          </rPr>
          <t>Roberto Pilli:</t>
        </r>
        <r>
          <rPr>
            <sz val="9"/>
            <color indexed="81"/>
            <rFont val="Tahoma"/>
            <family val="2"/>
          </rPr>
          <t xml:space="preserve">
all data referred to the opening stock</t>
        </r>
      </text>
    </comment>
    <comment ref="GG2" authorId="0" shapeId="0" xr:uid="{E3A9B816-DD5E-47A6-B18C-0E032E11F9D4}">
      <text>
        <r>
          <rPr>
            <b/>
            <sz val="9"/>
            <color indexed="81"/>
            <rFont val="Tahoma"/>
            <family val="2"/>
          </rPr>
          <t>Roberto Pilli:</t>
        </r>
        <r>
          <rPr>
            <sz val="9"/>
            <color indexed="81"/>
            <rFont val="Tahoma"/>
            <family val="2"/>
          </rPr>
          <t xml:space="preserve">
all data referred to the opening stock</t>
        </r>
      </text>
    </comment>
    <comment ref="GX2" authorId="0" shapeId="0" xr:uid="{9CB70D3C-D5A5-42AA-B6AB-7C3E1892F594}">
      <text>
        <r>
          <rPr>
            <b/>
            <sz val="9"/>
            <color indexed="81"/>
            <rFont val="Tahoma"/>
            <family val="2"/>
          </rPr>
          <t>Roberto Pilli:</t>
        </r>
        <r>
          <rPr>
            <sz val="9"/>
            <color indexed="81"/>
            <rFont val="Tahoma"/>
            <family val="2"/>
          </rPr>
          <t xml:space="preserve">
all data referred to the opening stock</t>
        </r>
      </text>
    </comment>
    <comment ref="HO2" authorId="0" shapeId="0" xr:uid="{A422454A-FE12-490A-BAB0-CF0467BD24F4}">
      <text>
        <r>
          <rPr>
            <b/>
            <sz val="9"/>
            <color indexed="81"/>
            <rFont val="Tahoma"/>
            <family val="2"/>
          </rPr>
          <t>Roberto Pilli:</t>
        </r>
        <r>
          <rPr>
            <sz val="9"/>
            <color indexed="81"/>
            <rFont val="Tahoma"/>
            <family val="2"/>
          </rPr>
          <t xml:space="preserve">
all data referred to the opening stock</t>
        </r>
      </text>
    </comment>
    <comment ref="IF2" authorId="0" shapeId="0" xr:uid="{88C51C0A-BA8C-4012-A4B7-CB459F32A7A9}">
      <text>
        <r>
          <rPr>
            <b/>
            <sz val="9"/>
            <color indexed="81"/>
            <rFont val="Tahoma"/>
            <family val="2"/>
          </rPr>
          <t>Roberto Pilli:</t>
        </r>
        <r>
          <rPr>
            <sz val="9"/>
            <color indexed="81"/>
            <rFont val="Tahoma"/>
            <family val="2"/>
          </rPr>
          <t xml:space="preserve">
all data referred to the opening stock</t>
        </r>
      </text>
    </comment>
    <comment ref="IW2" authorId="0" shapeId="0" xr:uid="{78EE1E68-EF52-48B1-9108-7FAB0A750BCC}">
      <text>
        <r>
          <rPr>
            <b/>
            <sz val="9"/>
            <color indexed="81"/>
            <rFont val="Tahoma"/>
            <family val="2"/>
          </rPr>
          <t>Roberto Pilli:</t>
        </r>
        <r>
          <rPr>
            <sz val="9"/>
            <color indexed="81"/>
            <rFont val="Tahoma"/>
            <family val="2"/>
          </rPr>
          <t xml:space="preserve">
all data referred to the opening stock</t>
        </r>
      </text>
    </comment>
    <comment ref="JN2" authorId="0" shapeId="0" xr:uid="{EC55C469-428F-4F87-9582-4C4607E55686}">
      <text>
        <r>
          <rPr>
            <b/>
            <sz val="9"/>
            <color indexed="81"/>
            <rFont val="Tahoma"/>
            <family val="2"/>
          </rPr>
          <t>Roberto Pilli:</t>
        </r>
        <r>
          <rPr>
            <sz val="9"/>
            <color indexed="81"/>
            <rFont val="Tahoma"/>
            <family val="2"/>
          </rPr>
          <t xml:space="preserve">
all data referred to the opening stock</t>
        </r>
      </text>
    </comment>
    <comment ref="KE2" authorId="0" shapeId="0" xr:uid="{60CD0050-E076-4159-A304-2E772893FB73}">
      <text>
        <r>
          <rPr>
            <b/>
            <sz val="9"/>
            <color indexed="81"/>
            <rFont val="Tahoma"/>
            <family val="2"/>
          </rPr>
          <t>Roberto Pilli:</t>
        </r>
        <r>
          <rPr>
            <sz val="9"/>
            <color indexed="81"/>
            <rFont val="Tahoma"/>
            <family val="2"/>
          </rPr>
          <t xml:space="preserve">
all data referred to the opening stock</t>
        </r>
      </text>
    </comment>
    <comment ref="KV2" authorId="0" shapeId="0" xr:uid="{00DF5223-6784-48C0-B536-94839B090C77}">
      <text>
        <r>
          <rPr>
            <b/>
            <sz val="9"/>
            <color indexed="81"/>
            <rFont val="Tahoma"/>
            <family val="2"/>
          </rPr>
          <t>Roberto Pilli:</t>
        </r>
        <r>
          <rPr>
            <sz val="9"/>
            <color indexed="81"/>
            <rFont val="Tahoma"/>
            <family val="2"/>
          </rPr>
          <t xml:space="preserve">
all data referred to the opening stock</t>
        </r>
      </text>
    </comment>
    <comment ref="LM2" authorId="0" shapeId="0" xr:uid="{737B4CA2-545B-41C2-982D-616B191769C4}">
      <text>
        <r>
          <rPr>
            <b/>
            <sz val="9"/>
            <color indexed="81"/>
            <rFont val="Tahoma"/>
            <family val="2"/>
          </rPr>
          <t>Roberto Pilli:</t>
        </r>
        <r>
          <rPr>
            <sz val="9"/>
            <color indexed="81"/>
            <rFont val="Tahoma"/>
            <family val="2"/>
          </rPr>
          <t xml:space="preserve">
all data referred to the opening stock</t>
        </r>
      </text>
    </comment>
    <comment ref="MD2" authorId="0" shapeId="0" xr:uid="{FAD97F49-18C3-4288-B2A7-A352EF72D218}">
      <text>
        <r>
          <rPr>
            <b/>
            <sz val="9"/>
            <color indexed="81"/>
            <rFont val="Tahoma"/>
            <family val="2"/>
          </rPr>
          <t>Roberto Pilli:</t>
        </r>
        <r>
          <rPr>
            <sz val="9"/>
            <color indexed="81"/>
            <rFont val="Tahoma"/>
            <family val="2"/>
          </rPr>
          <t xml:space="preserve">
all data referred to the opening stock</t>
        </r>
      </text>
    </comment>
    <comment ref="MU2" authorId="0" shapeId="0" xr:uid="{CD3A6974-BE84-4260-88F6-4591F8EDE23F}">
      <text>
        <r>
          <rPr>
            <b/>
            <sz val="9"/>
            <color indexed="81"/>
            <rFont val="Tahoma"/>
            <family val="2"/>
          </rPr>
          <t>Roberto Pilli:</t>
        </r>
        <r>
          <rPr>
            <sz val="9"/>
            <color indexed="81"/>
            <rFont val="Tahoma"/>
            <family val="2"/>
          </rPr>
          <t xml:space="preserve">
all data referred to the opening stock</t>
        </r>
      </text>
    </comment>
    <comment ref="NL2" authorId="0" shapeId="0" xr:uid="{BF1F09BD-2FF9-4CAB-B286-7E815D8EC7DD}">
      <text>
        <r>
          <rPr>
            <b/>
            <sz val="9"/>
            <color indexed="81"/>
            <rFont val="Tahoma"/>
            <family val="2"/>
          </rPr>
          <t>Roberto Pilli:</t>
        </r>
        <r>
          <rPr>
            <sz val="9"/>
            <color indexed="81"/>
            <rFont val="Tahoma"/>
            <family val="2"/>
          </rPr>
          <t xml:space="preserve">
all data referred to the opening stock</t>
        </r>
      </text>
    </comment>
    <comment ref="OC2" authorId="0" shapeId="0" xr:uid="{D934D85A-0E20-4076-B367-2A9C78B671E6}">
      <text>
        <r>
          <rPr>
            <b/>
            <sz val="9"/>
            <color indexed="81"/>
            <rFont val="Tahoma"/>
            <family val="2"/>
          </rPr>
          <t>Roberto Pilli:</t>
        </r>
        <r>
          <rPr>
            <sz val="9"/>
            <color indexed="81"/>
            <rFont val="Tahoma"/>
            <family val="2"/>
          </rPr>
          <t xml:space="preserve">
all data referred to the opening stock</t>
        </r>
      </text>
    </comment>
    <comment ref="OT2" authorId="0" shapeId="0" xr:uid="{D3B27086-B8D6-40BF-A15C-15CBB24CFE65}">
      <text>
        <r>
          <rPr>
            <b/>
            <sz val="9"/>
            <color indexed="81"/>
            <rFont val="Tahoma"/>
            <family val="2"/>
          </rPr>
          <t>Roberto Pilli:</t>
        </r>
        <r>
          <rPr>
            <sz val="9"/>
            <color indexed="81"/>
            <rFont val="Tahoma"/>
            <family val="2"/>
          </rPr>
          <t xml:space="preserve">
all data referred to the opening stock</t>
        </r>
      </text>
    </comment>
    <comment ref="PK2" authorId="0" shapeId="0" xr:uid="{404FC6BE-8FA7-4C2F-826C-48416D0DCF1E}">
      <text>
        <r>
          <rPr>
            <b/>
            <sz val="9"/>
            <color indexed="81"/>
            <rFont val="Tahoma"/>
            <family val="2"/>
          </rPr>
          <t>Roberto Pilli:</t>
        </r>
        <r>
          <rPr>
            <sz val="9"/>
            <color indexed="81"/>
            <rFont val="Tahoma"/>
            <family val="2"/>
          </rPr>
          <t xml:space="preserve">
all data referred to the opening stock</t>
        </r>
      </text>
    </comment>
    <comment ref="QB2" authorId="0" shapeId="0" xr:uid="{57DB4986-2D9B-43C0-BCFE-6FEB12E79D96}">
      <text>
        <r>
          <rPr>
            <b/>
            <sz val="9"/>
            <color indexed="81"/>
            <rFont val="Tahoma"/>
            <family val="2"/>
          </rPr>
          <t>Roberto Pilli:</t>
        </r>
        <r>
          <rPr>
            <sz val="9"/>
            <color indexed="81"/>
            <rFont val="Tahoma"/>
            <family val="2"/>
          </rPr>
          <t xml:space="preserve">
all data referred to the opening stock</t>
        </r>
      </text>
    </comment>
    <comment ref="LE4" authorId="0" shapeId="0" xr:uid="{DA087F36-846B-4B14-9BA0-F484CD97D155}">
      <text>
        <r>
          <rPr>
            <b/>
            <sz val="9"/>
            <color indexed="81"/>
            <rFont val="Tahoma"/>
            <family val="2"/>
          </rPr>
          <t>Development in forest area (in ha) per province according to the LULUCF series.</t>
        </r>
      </text>
    </comment>
    <comment ref="HB6" authorId="0" shapeId="0" xr:uid="{F1F0A73A-D4E1-4258-B524-B42164175808}">
      <text>
        <r>
          <rPr>
            <b/>
            <sz val="9"/>
            <color indexed="81"/>
            <rFont val="Tahoma"/>
            <family val="2"/>
          </rPr>
          <t>Data reported on FRA 2020, not on ESTAT table</t>
        </r>
      </text>
    </comment>
    <comment ref="ND6" authorId="0" shapeId="0" xr:uid="{AA2546F7-3CDA-4A23-9085-9BC13BB0AED1}">
      <text>
        <r>
          <rPr>
            <b/>
            <sz val="9"/>
            <color indexed="81"/>
            <rFont val="Tahoma"/>
            <family val="2"/>
          </rPr>
          <t>NFAP</t>
        </r>
      </text>
    </comment>
    <comment ref="PU6" authorId="0" shapeId="0" xr:uid="{1CB6B13B-A327-433E-BCFE-346E33B6ED6B}">
      <text>
        <r>
          <rPr>
            <b/>
            <sz val="9"/>
            <color indexed="81"/>
            <rFont val="Tahoma"/>
            <family val="2"/>
          </rPr>
          <t>See Tab A61 NFAP</t>
        </r>
      </text>
    </comment>
    <comment ref="LV7" authorId="0" shapeId="0" xr:uid="{55F02EB1-5036-4921-B904-F9B2AE36999C}">
      <text>
        <r>
          <rPr>
            <b/>
            <sz val="9"/>
            <color indexed="81"/>
            <rFont val="Tahoma"/>
            <family val="2"/>
          </rPr>
          <t>NFI 2000-2002</t>
        </r>
      </text>
    </comment>
    <comment ref="ND11" authorId="0" shapeId="0" xr:uid="{03C9EF1E-2E91-457A-97F8-0FFA7AEF6554}">
      <text>
        <r>
          <rPr>
            <b/>
            <sz val="9"/>
            <color indexed="81"/>
            <rFont val="Tahoma"/>
            <family val="2"/>
          </rPr>
          <t>NFI/NFAP</t>
        </r>
      </text>
    </comment>
    <comment ref="DI12" authorId="0" shapeId="0" xr:uid="{A5EECF8B-D91C-4885-98D2-7A1A4EE35685}">
      <text>
        <r>
          <rPr>
            <b/>
            <sz val="9"/>
            <color indexed="81"/>
            <rFont val="Tahoma"/>
            <family val="2"/>
          </rPr>
          <t>NFI 2004-2006</t>
        </r>
      </text>
    </comment>
    <comment ref="LV14" authorId="0" shapeId="0" xr:uid="{E6104A85-94D5-476F-9F42-268A5A4B1FD4}">
      <text>
        <r>
          <rPr>
            <b/>
            <sz val="9"/>
            <color indexed="81"/>
            <rFont val="Tahoma"/>
            <family val="2"/>
          </rPr>
          <t>NFI 2007-2009</t>
        </r>
      </text>
    </comment>
    <comment ref="ND15" authorId="0" shapeId="0" xr:uid="{E76CD9D2-6FAB-4643-BFAD-CA4D73834524}">
      <text>
        <r>
          <rPr>
            <b/>
            <sz val="9"/>
            <color indexed="81"/>
            <rFont val="Tahoma"/>
            <family val="2"/>
          </rPr>
          <t>NFAP</t>
        </r>
      </text>
    </comment>
    <comment ref="ND16" authorId="0" shapeId="0" xr:uid="{20CB9F96-3AD7-419C-9740-4517E092672A}">
      <text>
        <r>
          <rPr>
            <b/>
            <sz val="9"/>
            <color indexed="81"/>
            <rFont val="Tahoma"/>
            <family val="2"/>
          </rPr>
          <t>NFI 2010</t>
        </r>
      </text>
    </comment>
    <comment ref="JW18" authorId="0" shapeId="0" xr:uid="{4AE646C6-4340-41A0-A05D-BB9301C92C92}">
      <text>
        <r>
          <rPr>
            <b/>
            <sz val="9"/>
            <color indexed="81"/>
            <rFont val="Tahoma"/>
            <family val="2"/>
          </rPr>
          <t>NFI 2010-2014</t>
        </r>
      </text>
    </comment>
    <comment ref="AS19" authorId="0" shapeId="0" xr:uid="{224FB254-9E3A-4416-AD4A-77B279E674A6}">
      <text>
        <r>
          <rPr>
            <b/>
            <sz val="9"/>
            <color indexed="81"/>
            <rFont val="Tahoma"/>
            <family val="2"/>
          </rPr>
          <t>NFI 2011-2015</t>
        </r>
      </text>
    </comment>
    <comment ref="AT19" authorId="0" shapeId="0" xr:uid="{6FFB148F-E580-4030-95DA-84EBFC97B864}">
      <text>
        <r>
          <rPr>
            <sz val="9"/>
            <color indexed="81"/>
            <rFont val="Tahoma"/>
            <family val="2"/>
          </rPr>
          <t xml:space="preserve">FnAWS= 151.6 kha according to NFI
</t>
        </r>
      </text>
    </comment>
    <comment ref="AU19" authorId="0" shapeId="0" xr:uid="{DE82C3C4-E5B6-4DCA-A9E5-4854D5F9C7F0}">
      <text>
        <r>
          <rPr>
            <b/>
            <sz val="9"/>
            <color indexed="81"/>
            <rFont val="Tahoma"/>
            <family val="2"/>
          </rPr>
          <t>Including Other Wooded Land with tree cover</t>
        </r>
        <r>
          <rPr>
            <sz val="9"/>
            <color indexed="81"/>
            <rFont val="Tahoma"/>
            <family val="2"/>
          </rPr>
          <t xml:space="preserve">
</t>
        </r>
      </text>
    </comment>
    <comment ref="ND21" authorId="0" shapeId="0" xr:uid="{37C6F289-F062-4F27-AB55-C88A01FF7753}">
      <text>
        <r>
          <rPr>
            <b/>
            <sz val="9"/>
            <color indexed="81"/>
            <rFont val="Tahoma"/>
            <family val="2"/>
          </rPr>
          <t>NFI 2015</t>
        </r>
      </text>
    </comment>
    <comment ref="JW23" authorId="0" shapeId="0" xr:uid="{35345DDA-7770-4089-A89B-CC14F1FE01A8}">
      <text>
        <r>
          <rPr>
            <b/>
            <sz val="9"/>
            <color indexed="81"/>
            <rFont val="Tahoma"/>
            <family val="2"/>
          </rPr>
          <t>NFI 2015-2019</t>
        </r>
      </text>
    </comment>
    <comment ref="FH24" authorId="0" shapeId="0" xr:uid="{5AB4464A-395C-49D1-BBE6-E3D29B50E32C}">
      <text>
        <r>
          <rPr>
            <b/>
            <sz val="9"/>
            <color indexed="81"/>
            <rFont val="Tahoma"/>
            <family val="2"/>
          </rPr>
          <t>NFI 2016-2020</t>
        </r>
      </text>
    </comment>
    <comment ref="LV24" authorId="0" shapeId="0" xr:uid="{B53C9C4D-861A-42DA-A548-374CA7F4B6DF}">
      <text>
        <r>
          <rPr>
            <b/>
            <sz val="9"/>
            <color indexed="81"/>
            <rFont val="Tahoma"/>
            <family val="2"/>
          </rPr>
          <t>NFI 2016-2021</t>
        </r>
      </text>
    </comment>
    <comment ref="A31" authorId="0" shapeId="0" xr:uid="{AA8BF5B0-5F8D-42EE-8984-91C4B8B80B3A}">
      <text>
        <r>
          <rPr>
            <b/>
            <sz val="9"/>
            <color indexed="81"/>
            <rFont val="Tahoma"/>
            <family val="2"/>
          </rPr>
          <t>Walloon region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Roberto Pilli</author>
  </authors>
  <commentList>
    <comment ref="D3" authorId="0" shapeId="0" xr:uid="{8DBBB581-67E0-491F-8EE6-A16D84AF7E8C}">
      <text>
        <r>
          <rPr>
            <b/>
            <sz val="9"/>
            <color indexed="81"/>
            <rFont val="Tahoma"/>
            <family val="2"/>
          </rPr>
          <t>Roberto Pilli:</t>
        </r>
        <r>
          <rPr>
            <sz val="9"/>
            <color indexed="81"/>
            <rFont val="Tahoma"/>
            <family val="2"/>
          </rPr>
          <t xml:space="preserve">
Tab A1.3</t>
        </r>
      </text>
    </comment>
    <comment ref="E3" authorId="0" shapeId="0" xr:uid="{9583988B-F36E-4B30-8CE5-9F4E9FA53863}">
      <text>
        <r>
          <rPr>
            <b/>
            <sz val="9"/>
            <color indexed="81"/>
            <rFont val="Tahoma"/>
            <family val="2"/>
          </rPr>
          <t>Roberto Pilli:</t>
        </r>
        <r>
          <rPr>
            <sz val="9"/>
            <color indexed="81"/>
            <rFont val="Tahoma"/>
            <family val="2"/>
          </rPr>
          <t xml:space="preserve">
Tab A1.4</t>
        </r>
      </text>
    </comment>
    <comment ref="M3" authorId="0" shapeId="0" xr:uid="{31BACE26-8F35-41BB-AE5D-748881F1DF68}">
      <text>
        <r>
          <rPr>
            <b/>
            <sz val="9"/>
            <color indexed="81"/>
            <rFont val="Tahoma"/>
            <family val="2"/>
          </rPr>
          <t>Roberto Pilli:</t>
        </r>
        <r>
          <rPr>
            <sz val="9"/>
            <color indexed="81"/>
            <rFont val="Tahoma"/>
            <family val="2"/>
          </rPr>
          <t xml:space="preserve">
Tab A1.3</t>
        </r>
      </text>
    </comment>
    <comment ref="N3" authorId="0" shapeId="0" xr:uid="{E714E106-C0E0-4E1C-BEB7-8F77F221CBF9}">
      <text>
        <r>
          <rPr>
            <b/>
            <sz val="9"/>
            <color indexed="81"/>
            <rFont val="Tahoma"/>
            <family val="2"/>
          </rPr>
          <t>Roberto Pilli:</t>
        </r>
        <r>
          <rPr>
            <sz val="9"/>
            <color indexed="81"/>
            <rFont val="Tahoma"/>
            <family val="2"/>
          </rPr>
          <t xml:space="preserve">
Tab A1.4</t>
        </r>
      </text>
    </comment>
    <comment ref="V3" authorId="0" shapeId="0" xr:uid="{55AF30C5-9019-41DF-A419-16C909C5B060}">
      <text>
        <r>
          <rPr>
            <b/>
            <sz val="9"/>
            <color indexed="81"/>
            <rFont val="Tahoma"/>
            <family val="2"/>
          </rPr>
          <t>Roberto Pilli:</t>
        </r>
        <r>
          <rPr>
            <sz val="9"/>
            <color indexed="81"/>
            <rFont val="Tahoma"/>
            <family val="2"/>
          </rPr>
          <t xml:space="preserve">
Tab A1.3</t>
        </r>
      </text>
    </comment>
    <comment ref="W3" authorId="0" shapeId="0" xr:uid="{F4C1AB9F-E562-456A-8F33-13F0440DD214}">
      <text>
        <r>
          <rPr>
            <b/>
            <sz val="9"/>
            <color indexed="81"/>
            <rFont val="Tahoma"/>
            <family val="2"/>
          </rPr>
          <t>Roberto Pilli:</t>
        </r>
        <r>
          <rPr>
            <sz val="9"/>
            <color indexed="81"/>
            <rFont val="Tahoma"/>
            <family val="2"/>
          </rPr>
          <t xml:space="preserve">
Tab A1.4</t>
        </r>
      </text>
    </comment>
    <comment ref="AE3" authorId="0" shapeId="0" xr:uid="{806733C4-3265-4EDF-839F-517778687DE9}">
      <text>
        <r>
          <rPr>
            <b/>
            <sz val="9"/>
            <color indexed="81"/>
            <rFont val="Tahoma"/>
            <family val="2"/>
          </rPr>
          <t>Roberto Pilli:</t>
        </r>
        <r>
          <rPr>
            <sz val="9"/>
            <color indexed="81"/>
            <rFont val="Tahoma"/>
            <family val="2"/>
          </rPr>
          <t xml:space="preserve">
Tab A1.3</t>
        </r>
      </text>
    </comment>
    <comment ref="AF3" authorId="0" shapeId="0" xr:uid="{5D9D6A90-86CC-47BF-BB45-B4FAC0566BFE}">
      <text>
        <r>
          <rPr>
            <b/>
            <sz val="9"/>
            <color indexed="81"/>
            <rFont val="Tahoma"/>
            <family val="2"/>
          </rPr>
          <t>Roberto Pilli:</t>
        </r>
        <r>
          <rPr>
            <sz val="9"/>
            <color indexed="81"/>
            <rFont val="Tahoma"/>
            <family val="2"/>
          </rPr>
          <t xml:space="preserve">
Tab A1.4</t>
        </r>
      </text>
    </comment>
    <comment ref="AN3" authorId="0" shapeId="0" xr:uid="{3D25A1E0-8B15-436E-85F7-75089AA3F9F7}">
      <text>
        <r>
          <rPr>
            <b/>
            <sz val="9"/>
            <color indexed="81"/>
            <rFont val="Tahoma"/>
            <family val="2"/>
          </rPr>
          <t>Roberto Pilli:</t>
        </r>
        <r>
          <rPr>
            <sz val="9"/>
            <color indexed="81"/>
            <rFont val="Tahoma"/>
            <family val="2"/>
          </rPr>
          <t xml:space="preserve">
Tab A1.3</t>
        </r>
      </text>
    </comment>
    <comment ref="AO3" authorId="0" shapeId="0" xr:uid="{DAC5B093-82A6-48A3-BA38-CC7726FF55EF}">
      <text>
        <r>
          <rPr>
            <b/>
            <sz val="9"/>
            <color indexed="81"/>
            <rFont val="Tahoma"/>
            <family val="2"/>
          </rPr>
          <t>Roberto Pilli:</t>
        </r>
        <r>
          <rPr>
            <sz val="9"/>
            <color indexed="81"/>
            <rFont val="Tahoma"/>
            <family val="2"/>
          </rPr>
          <t xml:space="preserve">
Tab A1.4</t>
        </r>
      </text>
    </comment>
    <comment ref="AW3" authorId="0" shapeId="0" xr:uid="{CBAEA74D-E5EE-47F0-BB1A-D77DDA17DC60}">
      <text>
        <r>
          <rPr>
            <b/>
            <sz val="9"/>
            <color indexed="81"/>
            <rFont val="Tahoma"/>
            <family val="2"/>
          </rPr>
          <t>Roberto Pilli:</t>
        </r>
        <r>
          <rPr>
            <sz val="9"/>
            <color indexed="81"/>
            <rFont val="Tahoma"/>
            <family val="2"/>
          </rPr>
          <t xml:space="preserve">
Tab A1.3</t>
        </r>
      </text>
    </comment>
    <comment ref="AX3" authorId="0" shapeId="0" xr:uid="{2BD6C227-6465-45AA-9A12-587BA7F06433}">
      <text>
        <r>
          <rPr>
            <b/>
            <sz val="9"/>
            <color indexed="81"/>
            <rFont val="Tahoma"/>
            <family val="2"/>
          </rPr>
          <t>Roberto Pilli:</t>
        </r>
        <r>
          <rPr>
            <sz val="9"/>
            <color indexed="81"/>
            <rFont val="Tahoma"/>
            <family val="2"/>
          </rPr>
          <t xml:space="preserve">
Tab A1.4</t>
        </r>
      </text>
    </comment>
    <comment ref="BF3" authorId="0" shapeId="0" xr:uid="{D58F64E7-F911-4814-81DF-83856DBA6F1B}">
      <text>
        <r>
          <rPr>
            <b/>
            <sz val="9"/>
            <color indexed="81"/>
            <rFont val="Tahoma"/>
            <family val="2"/>
          </rPr>
          <t>Roberto Pilli:</t>
        </r>
        <r>
          <rPr>
            <sz val="9"/>
            <color indexed="81"/>
            <rFont val="Tahoma"/>
            <family val="2"/>
          </rPr>
          <t xml:space="preserve">
Tab A1.3</t>
        </r>
      </text>
    </comment>
    <comment ref="BG3" authorId="0" shapeId="0" xr:uid="{F5526CCB-69C9-4357-8CF9-6F384F07BC7C}">
      <text>
        <r>
          <rPr>
            <b/>
            <sz val="9"/>
            <color indexed="81"/>
            <rFont val="Tahoma"/>
            <family val="2"/>
          </rPr>
          <t>Roberto Pilli:</t>
        </r>
        <r>
          <rPr>
            <sz val="9"/>
            <color indexed="81"/>
            <rFont val="Tahoma"/>
            <family val="2"/>
          </rPr>
          <t xml:space="preserve">
Tab A1.4</t>
        </r>
      </text>
    </comment>
    <comment ref="BO3" authorId="0" shapeId="0" xr:uid="{29195758-9FFB-4838-A709-8DCB798F8941}">
      <text>
        <r>
          <rPr>
            <b/>
            <sz val="9"/>
            <color indexed="81"/>
            <rFont val="Tahoma"/>
            <family val="2"/>
          </rPr>
          <t>Roberto Pilli:</t>
        </r>
        <r>
          <rPr>
            <sz val="9"/>
            <color indexed="81"/>
            <rFont val="Tahoma"/>
            <family val="2"/>
          </rPr>
          <t xml:space="preserve">
Tab A1.3</t>
        </r>
      </text>
    </comment>
    <comment ref="BP3" authorId="0" shapeId="0" xr:uid="{A505A51A-915A-4A16-9CF9-2057E042A7A9}">
      <text>
        <r>
          <rPr>
            <b/>
            <sz val="9"/>
            <color indexed="81"/>
            <rFont val="Tahoma"/>
            <family val="2"/>
          </rPr>
          <t>Roberto Pilli:</t>
        </r>
        <r>
          <rPr>
            <sz val="9"/>
            <color indexed="81"/>
            <rFont val="Tahoma"/>
            <family val="2"/>
          </rPr>
          <t xml:space="preserve">
Tab A1.4</t>
        </r>
      </text>
    </comment>
    <comment ref="BU3" authorId="0" shapeId="0" xr:uid="{C0A60D58-8475-4EF8-89DE-F2F400F10A38}">
      <text>
        <r>
          <rPr>
            <b/>
            <sz val="9"/>
            <color indexed="81"/>
            <rFont val="Tahoma"/>
            <family val="2"/>
          </rPr>
          <t>Roberto Pilli:</t>
        </r>
        <r>
          <rPr>
            <sz val="9"/>
            <color indexed="81"/>
            <rFont val="Tahoma"/>
            <family val="2"/>
          </rPr>
          <t xml:space="preserve">
Defined as "Managed Forest Land"</t>
        </r>
      </text>
    </comment>
    <comment ref="BX3" authorId="0" shapeId="0" xr:uid="{E0B34C06-A63E-4A8B-A697-0405A829A1B0}">
      <text>
        <r>
          <rPr>
            <b/>
            <sz val="9"/>
            <color indexed="81"/>
            <rFont val="Tahoma"/>
            <family val="2"/>
          </rPr>
          <t>Roberto Pilli:</t>
        </r>
        <r>
          <rPr>
            <sz val="9"/>
            <color indexed="81"/>
            <rFont val="Tahoma"/>
            <family val="2"/>
          </rPr>
          <t xml:space="preserve">
Tab A1.3</t>
        </r>
      </text>
    </comment>
    <comment ref="BY3" authorId="0" shapeId="0" xr:uid="{7C10B0BA-BE8F-4E90-AEC0-37B0DA7A32EF}">
      <text>
        <r>
          <rPr>
            <b/>
            <sz val="9"/>
            <color indexed="81"/>
            <rFont val="Tahoma"/>
            <family val="2"/>
          </rPr>
          <t>Roberto Pilli:</t>
        </r>
        <r>
          <rPr>
            <sz val="9"/>
            <color indexed="81"/>
            <rFont val="Tahoma"/>
            <family val="2"/>
          </rPr>
          <t xml:space="preserve">
Tab A1.4</t>
        </r>
      </text>
    </comment>
    <comment ref="CG3" authorId="0" shapeId="0" xr:uid="{F9EC5AA4-A4E1-447B-88C8-78B18B9C9C16}">
      <text>
        <r>
          <rPr>
            <b/>
            <sz val="9"/>
            <color indexed="81"/>
            <rFont val="Tahoma"/>
            <family val="2"/>
          </rPr>
          <t>Roberto Pilli:</t>
        </r>
        <r>
          <rPr>
            <sz val="9"/>
            <color indexed="81"/>
            <rFont val="Tahoma"/>
            <family val="2"/>
          </rPr>
          <t xml:space="preserve">
Tab A1.3</t>
        </r>
      </text>
    </comment>
    <comment ref="CH3" authorId="0" shapeId="0" xr:uid="{2E78FD34-C28B-4D04-B7F1-7E2B5AA0536D}">
      <text>
        <r>
          <rPr>
            <b/>
            <sz val="9"/>
            <color indexed="81"/>
            <rFont val="Tahoma"/>
            <family val="2"/>
          </rPr>
          <t>Roberto Pilli:</t>
        </r>
        <r>
          <rPr>
            <sz val="9"/>
            <color indexed="81"/>
            <rFont val="Tahoma"/>
            <family val="2"/>
          </rPr>
          <t xml:space="preserve">
Tab A1.4</t>
        </r>
      </text>
    </comment>
    <comment ref="CP3" authorId="0" shapeId="0" xr:uid="{778A8E75-69C0-485C-BE02-C2844D566EEE}">
      <text>
        <r>
          <rPr>
            <b/>
            <sz val="9"/>
            <color indexed="81"/>
            <rFont val="Tahoma"/>
            <family val="2"/>
          </rPr>
          <t>Roberto Pilli:</t>
        </r>
        <r>
          <rPr>
            <sz val="9"/>
            <color indexed="81"/>
            <rFont val="Tahoma"/>
            <family val="2"/>
          </rPr>
          <t xml:space="preserve">
Tab A1.3</t>
        </r>
      </text>
    </comment>
    <comment ref="CQ3" authorId="0" shapeId="0" xr:uid="{2E619D82-74FF-4FEB-A492-782ECFF2FBF7}">
      <text>
        <r>
          <rPr>
            <b/>
            <sz val="9"/>
            <color indexed="81"/>
            <rFont val="Tahoma"/>
            <family val="2"/>
          </rPr>
          <t>Roberto Pilli:</t>
        </r>
        <r>
          <rPr>
            <sz val="9"/>
            <color indexed="81"/>
            <rFont val="Tahoma"/>
            <family val="2"/>
          </rPr>
          <t xml:space="preserve">
Tab A1.4</t>
        </r>
      </text>
    </comment>
    <comment ref="CY3" authorId="0" shapeId="0" xr:uid="{2EE8F002-C40F-4253-A742-C1C9F776F936}">
      <text>
        <r>
          <rPr>
            <b/>
            <sz val="9"/>
            <color indexed="81"/>
            <rFont val="Tahoma"/>
            <family val="2"/>
          </rPr>
          <t>Roberto Pilli:</t>
        </r>
        <r>
          <rPr>
            <sz val="9"/>
            <color indexed="81"/>
            <rFont val="Tahoma"/>
            <family val="2"/>
          </rPr>
          <t xml:space="preserve">
Tab A1.3</t>
        </r>
      </text>
    </comment>
    <comment ref="CZ3" authorId="0" shapeId="0" xr:uid="{168B999D-3791-4DD1-9E41-7CB5D2A3A28C}">
      <text>
        <r>
          <rPr>
            <b/>
            <sz val="9"/>
            <color indexed="81"/>
            <rFont val="Tahoma"/>
            <family val="2"/>
          </rPr>
          <t>Roberto Pilli:</t>
        </r>
        <r>
          <rPr>
            <sz val="9"/>
            <color indexed="81"/>
            <rFont val="Tahoma"/>
            <family val="2"/>
          </rPr>
          <t xml:space="preserve">
Tab A1.4</t>
        </r>
      </text>
    </comment>
    <comment ref="DH3" authorId="0" shapeId="0" xr:uid="{81CDBD0C-02B1-4B39-A515-6CF22A4EDE8E}">
      <text>
        <r>
          <rPr>
            <b/>
            <sz val="9"/>
            <color indexed="81"/>
            <rFont val="Tahoma"/>
            <family val="2"/>
          </rPr>
          <t>Roberto Pilli:</t>
        </r>
        <r>
          <rPr>
            <sz val="9"/>
            <color indexed="81"/>
            <rFont val="Tahoma"/>
            <family val="2"/>
          </rPr>
          <t xml:space="preserve">
Tab A1.3</t>
        </r>
      </text>
    </comment>
    <comment ref="DI3" authorId="0" shapeId="0" xr:uid="{C052E8D2-6BB1-471B-89F7-9B0851DE7CC6}">
      <text>
        <r>
          <rPr>
            <b/>
            <sz val="9"/>
            <color indexed="81"/>
            <rFont val="Tahoma"/>
            <family val="2"/>
          </rPr>
          <t>Roberto Pilli:</t>
        </r>
        <r>
          <rPr>
            <sz val="9"/>
            <color indexed="81"/>
            <rFont val="Tahoma"/>
            <family val="2"/>
          </rPr>
          <t xml:space="preserve">
Tab A1.4</t>
        </r>
      </text>
    </comment>
    <comment ref="DP3" authorId="0" shapeId="0" xr:uid="{EE8D5783-3239-4659-84CD-161504A9F790}">
      <text>
        <r>
          <rPr>
            <b/>
            <sz val="9"/>
            <color indexed="81"/>
            <rFont val="Tahoma"/>
            <family val="2"/>
          </rPr>
          <t>Roberto Pilli:</t>
        </r>
        <r>
          <rPr>
            <sz val="9"/>
            <color indexed="81"/>
            <rFont val="Tahoma"/>
            <family val="2"/>
          </rPr>
          <t xml:space="preserve">
Tab A1.3</t>
        </r>
      </text>
    </comment>
    <comment ref="DQ3" authorId="0" shapeId="0" xr:uid="{06247A95-1744-41F7-B757-7ADF9C29E620}">
      <text>
        <r>
          <rPr>
            <b/>
            <sz val="9"/>
            <color indexed="81"/>
            <rFont val="Tahoma"/>
            <family val="2"/>
          </rPr>
          <t>Roberto Pilli:</t>
        </r>
        <r>
          <rPr>
            <sz val="9"/>
            <color indexed="81"/>
            <rFont val="Tahoma"/>
            <family val="2"/>
          </rPr>
          <t xml:space="preserve">
Tab A1.4</t>
        </r>
      </text>
    </comment>
    <comment ref="DY3" authorId="0" shapeId="0" xr:uid="{72754169-ACF1-46CB-9B18-77CB16E00F7E}">
      <text>
        <r>
          <rPr>
            <b/>
            <sz val="9"/>
            <color indexed="81"/>
            <rFont val="Tahoma"/>
            <family val="2"/>
          </rPr>
          <t>Roberto Pilli:</t>
        </r>
        <r>
          <rPr>
            <sz val="9"/>
            <color indexed="81"/>
            <rFont val="Tahoma"/>
            <family val="2"/>
          </rPr>
          <t xml:space="preserve">
Tab A1.3</t>
        </r>
      </text>
    </comment>
    <comment ref="DZ3" authorId="0" shapeId="0" xr:uid="{823902EC-1443-49E1-B935-2572360B1ABF}">
      <text>
        <r>
          <rPr>
            <b/>
            <sz val="9"/>
            <color indexed="81"/>
            <rFont val="Tahoma"/>
            <family val="2"/>
          </rPr>
          <t>Roberto Pilli:</t>
        </r>
        <r>
          <rPr>
            <sz val="9"/>
            <color indexed="81"/>
            <rFont val="Tahoma"/>
            <family val="2"/>
          </rPr>
          <t xml:space="preserve">
Tab A1.4</t>
        </r>
      </text>
    </comment>
    <comment ref="EH3" authorId="0" shapeId="0" xr:uid="{AB11776C-1641-4B5E-9B3B-862E4EFEE76A}">
      <text>
        <r>
          <rPr>
            <b/>
            <sz val="9"/>
            <color indexed="81"/>
            <rFont val="Tahoma"/>
            <family val="2"/>
          </rPr>
          <t>Roberto Pilli:</t>
        </r>
        <r>
          <rPr>
            <sz val="9"/>
            <color indexed="81"/>
            <rFont val="Tahoma"/>
            <family val="2"/>
          </rPr>
          <t xml:space="preserve">
Tab A1.3</t>
        </r>
      </text>
    </comment>
    <comment ref="EI3" authorId="0" shapeId="0" xr:uid="{897C4996-B0FC-492F-8178-8B8AF26BC634}">
      <text>
        <r>
          <rPr>
            <b/>
            <sz val="9"/>
            <color indexed="81"/>
            <rFont val="Tahoma"/>
            <family val="2"/>
          </rPr>
          <t>Roberto Pilli:</t>
        </r>
        <r>
          <rPr>
            <sz val="9"/>
            <color indexed="81"/>
            <rFont val="Tahoma"/>
            <family val="2"/>
          </rPr>
          <t xml:space="preserve">
Tab A1.4</t>
        </r>
      </text>
    </comment>
    <comment ref="EQ3" authorId="0" shapeId="0" xr:uid="{11317CAE-A27D-480A-B8A9-8218B072D037}">
      <text>
        <r>
          <rPr>
            <b/>
            <sz val="9"/>
            <color indexed="81"/>
            <rFont val="Tahoma"/>
            <family val="2"/>
          </rPr>
          <t>Roberto Pilli:</t>
        </r>
        <r>
          <rPr>
            <sz val="9"/>
            <color indexed="81"/>
            <rFont val="Tahoma"/>
            <family val="2"/>
          </rPr>
          <t xml:space="preserve">
Tab A1.3</t>
        </r>
      </text>
    </comment>
    <comment ref="ER3" authorId="0" shapeId="0" xr:uid="{633E9203-4516-4A32-9AA8-0473C3742265}">
      <text>
        <r>
          <rPr>
            <b/>
            <sz val="9"/>
            <color indexed="81"/>
            <rFont val="Tahoma"/>
            <family val="2"/>
          </rPr>
          <t>Roberto Pilli:</t>
        </r>
        <r>
          <rPr>
            <sz val="9"/>
            <color indexed="81"/>
            <rFont val="Tahoma"/>
            <family val="2"/>
          </rPr>
          <t xml:space="preserve">
Tab A1.4</t>
        </r>
      </text>
    </comment>
    <comment ref="EZ3" authorId="0" shapeId="0" xr:uid="{656F0AC9-8758-4780-9889-670FC660B2F6}">
      <text>
        <r>
          <rPr>
            <b/>
            <sz val="9"/>
            <color indexed="81"/>
            <rFont val="Tahoma"/>
            <family val="2"/>
          </rPr>
          <t>Roberto Pilli:</t>
        </r>
        <r>
          <rPr>
            <sz val="9"/>
            <color indexed="81"/>
            <rFont val="Tahoma"/>
            <family val="2"/>
          </rPr>
          <t xml:space="preserve">
Tab A1.3</t>
        </r>
      </text>
    </comment>
    <comment ref="FA3" authorId="0" shapeId="0" xr:uid="{16C4D9B3-A6FF-4D51-9E99-826D140360EC}">
      <text>
        <r>
          <rPr>
            <b/>
            <sz val="9"/>
            <color indexed="81"/>
            <rFont val="Tahoma"/>
            <family val="2"/>
          </rPr>
          <t>Roberto Pilli:</t>
        </r>
        <r>
          <rPr>
            <sz val="9"/>
            <color indexed="81"/>
            <rFont val="Tahoma"/>
            <family val="2"/>
          </rPr>
          <t xml:space="preserve">
Tab A1.4</t>
        </r>
      </text>
    </comment>
    <comment ref="FH3" authorId="0" shapeId="0" xr:uid="{32499F59-5E6D-4A8A-B713-C5CDAF0B8D41}">
      <text>
        <r>
          <rPr>
            <b/>
            <sz val="9"/>
            <color indexed="81"/>
            <rFont val="Tahoma"/>
            <family val="2"/>
          </rPr>
          <t>Roberto Pilli:</t>
        </r>
        <r>
          <rPr>
            <sz val="9"/>
            <color indexed="81"/>
            <rFont val="Tahoma"/>
            <family val="2"/>
          </rPr>
          <t xml:space="preserve">
Tab A1.3</t>
        </r>
      </text>
    </comment>
    <comment ref="FI3" authorId="0" shapeId="0" xr:uid="{9834D686-5561-4D69-8CA8-01F465D9BD3B}">
      <text>
        <r>
          <rPr>
            <b/>
            <sz val="9"/>
            <color indexed="81"/>
            <rFont val="Tahoma"/>
            <family val="2"/>
          </rPr>
          <t>Roberto Pilli:</t>
        </r>
        <r>
          <rPr>
            <sz val="9"/>
            <color indexed="81"/>
            <rFont val="Tahoma"/>
            <family val="2"/>
          </rPr>
          <t xml:space="preserve">
Tab A1.4</t>
        </r>
      </text>
    </comment>
    <comment ref="FQ3" authorId="0" shapeId="0" xr:uid="{CEBA1E5B-9AD3-4E40-A3A2-6C3B16D24E1F}">
      <text>
        <r>
          <rPr>
            <b/>
            <sz val="9"/>
            <color indexed="81"/>
            <rFont val="Tahoma"/>
            <family val="2"/>
          </rPr>
          <t>Roberto Pilli:</t>
        </r>
        <r>
          <rPr>
            <sz val="9"/>
            <color indexed="81"/>
            <rFont val="Tahoma"/>
            <family val="2"/>
          </rPr>
          <t xml:space="preserve">
Tab A1.3</t>
        </r>
      </text>
    </comment>
    <comment ref="FR3" authorId="0" shapeId="0" xr:uid="{87469439-D585-4906-A219-22988850D092}">
      <text>
        <r>
          <rPr>
            <b/>
            <sz val="9"/>
            <color indexed="81"/>
            <rFont val="Tahoma"/>
            <family val="2"/>
          </rPr>
          <t>Roberto Pilli:</t>
        </r>
        <r>
          <rPr>
            <sz val="9"/>
            <color indexed="81"/>
            <rFont val="Tahoma"/>
            <family val="2"/>
          </rPr>
          <t xml:space="preserve">
Tab A1.4</t>
        </r>
      </text>
    </comment>
    <comment ref="FZ3" authorId="0" shapeId="0" xr:uid="{751CCC8B-7F00-45BD-B5CF-DF25BE6DB33D}">
      <text>
        <r>
          <rPr>
            <b/>
            <sz val="9"/>
            <color indexed="81"/>
            <rFont val="Tahoma"/>
            <family val="2"/>
          </rPr>
          <t>Roberto Pilli:</t>
        </r>
        <r>
          <rPr>
            <sz val="9"/>
            <color indexed="81"/>
            <rFont val="Tahoma"/>
            <family val="2"/>
          </rPr>
          <t xml:space="preserve">
Tab A1.3</t>
        </r>
      </text>
    </comment>
    <comment ref="GA3" authorId="0" shapeId="0" xr:uid="{3E04B9B3-5194-4F06-ADF2-777A080A8107}">
      <text>
        <r>
          <rPr>
            <b/>
            <sz val="9"/>
            <color indexed="81"/>
            <rFont val="Tahoma"/>
            <family val="2"/>
          </rPr>
          <t>Roberto Pilli:</t>
        </r>
        <r>
          <rPr>
            <sz val="9"/>
            <color indexed="81"/>
            <rFont val="Tahoma"/>
            <family val="2"/>
          </rPr>
          <t xml:space="preserve">
Tab A1.4</t>
        </r>
      </text>
    </comment>
    <comment ref="GI3" authorId="0" shapeId="0" xr:uid="{4D499D13-4E50-4A1C-BD29-DB08CAEEF47F}">
      <text>
        <r>
          <rPr>
            <b/>
            <sz val="9"/>
            <color indexed="81"/>
            <rFont val="Tahoma"/>
            <family val="2"/>
          </rPr>
          <t>Roberto Pilli:</t>
        </r>
        <r>
          <rPr>
            <sz val="9"/>
            <color indexed="81"/>
            <rFont val="Tahoma"/>
            <family val="2"/>
          </rPr>
          <t xml:space="preserve">
Tab A1.3</t>
        </r>
      </text>
    </comment>
    <comment ref="GJ3" authorId="0" shapeId="0" xr:uid="{47C97AB6-911A-497F-AD10-586C75A0BD89}">
      <text>
        <r>
          <rPr>
            <b/>
            <sz val="9"/>
            <color indexed="81"/>
            <rFont val="Tahoma"/>
            <family val="2"/>
          </rPr>
          <t>Roberto Pilli:</t>
        </r>
        <r>
          <rPr>
            <sz val="9"/>
            <color indexed="81"/>
            <rFont val="Tahoma"/>
            <family val="2"/>
          </rPr>
          <t xml:space="preserve">
Tab A1.4</t>
        </r>
      </text>
    </comment>
    <comment ref="GR3" authorId="0" shapeId="0" xr:uid="{7660A54D-98D1-4FBC-8789-61EDBC82C590}">
      <text>
        <r>
          <rPr>
            <b/>
            <sz val="9"/>
            <color indexed="81"/>
            <rFont val="Tahoma"/>
            <family val="2"/>
          </rPr>
          <t>Roberto Pilli:</t>
        </r>
        <r>
          <rPr>
            <sz val="9"/>
            <color indexed="81"/>
            <rFont val="Tahoma"/>
            <family val="2"/>
          </rPr>
          <t xml:space="preserve">
Tab A1.3</t>
        </r>
      </text>
    </comment>
    <comment ref="GS3" authorId="0" shapeId="0" xr:uid="{8D92EC4B-0765-4700-B8BB-EBCE9B8EFA3B}">
      <text>
        <r>
          <rPr>
            <b/>
            <sz val="9"/>
            <color indexed="81"/>
            <rFont val="Tahoma"/>
            <family val="2"/>
          </rPr>
          <t>Roberto Pilli:</t>
        </r>
        <r>
          <rPr>
            <sz val="9"/>
            <color indexed="81"/>
            <rFont val="Tahoma"/>
            <family val="2"/>
          </rPr>
          <t xml:space="preserve">
Tab A1.4</t>
        </r>
      </text>
    </comment>
    <comment ref="HA3" authorId="0" shapeId="0" xr:uid="{49B04CB4-C084-423D-ABD0-37BD5FB21F56}">
      <text>
        <r>
          <rPr>
            <b/>
            <sz val="9"/>
            <color indexed="81"/>
            <rFont val="Tahoma"/>
            <family val="2"/>
          </rPr>
          <t>Roberto Pilli:</t>
        </r>
        <r>
          <rPr>
            <sz val="9"/>
            <color indexed="81"/>
            <rFont val="Tahoma"/>
            <family val="2"/>
          </rPr>
          <t xml:space="preserve">
Tab A1.3</t>
        </r>
      </text>
    </comment>
    <comment ref="HB3" authorId="0" shapeId="0" xr:uid="{6B681082-A836-47B4-ADF2-287672F83BE8}">
      <text>
        <r>
          <rPr>
            <b/>
            <sz val="9"/>
            <color indexed="81"/>
            <rFont val="Tahoma"/>
            <family val="2"/>
          </rPr>
          <t>Roberto Pilli:</t>
        </r>
        <r>
          <rPr>
            <sz val="9"/>
            <color indexed="81"/>
            <rFont val="Tahoma"/>
            <family val="2"/>
          </rPr>
          <t xml:space="preserve">
Tab A1.4</t>
        </r>
      </text>
    </comment>
    <comment ref="HJ3" authorId="0" shapeId="0" xr:uid="{DDC6FCBD-BB63-4600-ABFB-21693738E349}">
      <text>
        <r>
          <rPr>
            <b/>
            <sz val="9"/>
            <color indexed="81"/>
            <rFont val="Tahoma"/>
            <family val="2"/>
          </rPr>
          <t>Roberto Pilli:</t>
        </r>
        <r>
          <rPr>
            <sz val="9"/>
            <color indexed="81"/>
            <rFont val="Tahoma"/>
            <family val="2"/>
          </rPr>
          <t xml:space="preserve">
Tab A1.3</t>
        </r>
      </text>
    </comment>
    <comment ref="HK3" authorId="0" shapeId="0" xr:uid="{9767C756-26B1-4A89-9859-FBC47DE14EBE}">
      <text>
        <r>
          <rPr>
            <b/>
            <sz val="9"/>
            <color indexed="81"/>
            <rFont val="Tahoma"/>
            <family val="2"/>
          </rPr>
          <t>Roberto Pilli:</t>
        </r>
        <r>
          <rPr>
            <sz val="9"/>
            <color indexed="81"/>
            <rFont val="Tahoma"/>
            <family val="2"/>
          </rPr>
          <t xml:space="preserve">
Tab A1.4</t>
        </r>
      </text>
    </comment>
    <comment ref="HS3" authorId="0" shapeId="0" xr:uid="{BA72366D-3612-486E-96E4-E1173DDD594D}">
      <text>
        <r>
          <rPr>
            <b/>
            <sz val="9"/>
            <color indexed="81"/>
            <rFont val="Tahoma"/>
            <family val="2"/>
          </rPr>
          <t>Roberto Pilli:</t>
        </r>
        <r>
          <rPr>
            <sz val="9"/>
            <color indexed="81"/>
            <rFont val="Tahoma"/>
            <family val="2"/>
          </rPr>
          <t xml:space="preserve">
Tab A1.3</t>
        </r>
      </text>
    </comment>
    <comment ref="HT3" authorId="0" shapeId="0" xr:uid="{F29144AA-1088-4FBC-95D5-B06AC9A31A9A}">
      <text>
        <r>
          <rPr>
            <b/>
            <sz val="9"/>
            <color indexed="81"/>
            <rFont val="Tahoma"/>
            <family val="2"/>
          </rPr>
          <t>Roberto Pilli:</t>
        </r>
        <r>
          <rPr>
            <sz val="9"/>
            <color indexed="81"/>
            <rFont val="Tahoma"/>
            <family val="2"/>
          </rPr>
          <t xml:space="preserve">
Tab A1.4</t>
        </r>
      </text>
    </comment>
    <comment ref="IB3" authorId="0" shapeId="0" xr:uid="{9DEE0D89-76ED-4768-9750-DA6419230BA9}">
      <text>
        <r>
          <rPr>
            <b/>
            <sz val="9"/>
            <color indexed="81"/>
            <rFont val="Tahoma"/>
            <family val="2"/>
          </rPr>
          <t>Roberto Pilli:</t>
        </r>
        <r>
          <rPr>
            <sz val="9"/>
            <color indexed="81"/>
            <rFont val="Tahoma"/>
            <family val="2"/>
          </rPr>
          <t xml:space="preserve">
Tab A1.3</t>
        </r>
      </text>
    </comment>
    <comment ref="IC3" authorId="0" shapeId="0" xr:uid="{39904342-8732-44E1-9927-978E5BE4A986}">
      <text>
        <r>
          <rPr>
            <b/>
            <sz val="9"/>
            <color indexed="81"/>
            <rFont val="Tahoma"/>
            <family val="2"/>
          </rPr>
          <t>Roberto Pilli:</t>
        </r>
        <r>
          <rPr>
            <sz val="9"/>
            <color indexed="81"/>
            <rFont val="Tahoma"/>
            <family val="2"/>
          </rPr>
          <t xml:space="preserve">
Tab A1.4</t>
        </r>
      </text>
    </comment>
    <comment ref="IK3" authorId="0" shapeId="0" xr:uid="{D299020A-6CE5-4794-B5BC-7373C75D8568}">
      <text>
        <r>
          <rPr>
            <b/>
            <sz val="9"/>
            <color indexed="81"/>
            <rFont val="Tahoma"/>
            <family val="2"/>
          </rPr>
          <t>Roberto Pilli:</t>
        </r>
        <r>
          <rPr>
            <sz val="9"/>
            <color indexed="81"/>
            <rFont val="Tahoma"/>
            <family val="2"/>
          </rPr>
          <t xml:space="preserve">
Tab A1.3</t>
        </r>
      </text>
    </comment>
    <comment ref="IL3" authorId="0" shapeId="0" xr:uid="{84AC6E41-F8BE-4263-B38B-16CD19D8539A}">
      <text>
        <r>
          <rPr>
            <b/>
            <sz val="9"/>
            <color indexed="81"/>
            <rFont val="Tahoma"/>
            <family val="2"/>
          </rPr>
          <t>Roberto Pilli:</t>
        </r>
        <r>
          <rPr>
            <sz val="9"/>
            <color indexed="81"/>
            <rFont val="Tahoma"/>
            <family val="2"/>
          </rPr>
          <t xml:space="preserve">
Tab A1.4</t>
        </r>
      </text>
    </comment>
    <comment ref="CE4" authorId="0" shapeId="0" xr:uid="{5AAA6FDC-DF7A-41D0-B102-470CDC5B820C}">
      <text>
        <r>
          <rPr>
            <b/>
            <sz val="9"/>
            <color indexed="81"/>
            <rFont val="Tahoma"/>
            <family val="2"/>
          </rPr>
          <t>Roberto Pilli:</t>
        </r>
        <r>
          <rPr>
            <sz val="9"/>
            <color indexed="81"/>
            <rFont val="Tahoma"/>
            <family val="2"/>
          </rPr>
          <t xml:space="preserve">
87% Temperate forest</t>
        </r>
      </text>
    </comment>
    <comment ref="GN20" authorId="0" shapeId="0" xr:uid="{CD993530-AB3B-48C5-8608-EB62E7B5EAEC}">
      <text>
        <r>
          <rPr>
            <b/>
            <sz val="9"/>
            <color indexed="81"/>
            <rFont val="Tahoma"/>
            <family val="2"/>
          </rPr>
          <t>Roberto Pilli:</t>
        </r>
        <r>
          <rPr>
            <sz val="9"/>
            <color indexed="81"/>
            <rFont val="Tahoma"/>
            <family val="2"/>
          </rPr>
          <t xml:space="preserve">
Tab 4.A GHGI</t>
        </r>
      </text>
    </comment>
    <comment ref="AS21" authorId="0" shapeId="0" xr:uid="{58857A4B-5415-4A99-A9D0-679AF902765B}">
      <text>
        <r>
          <rPr>
            <b/>
            <sz val="9"/>
            <color indexed="81"/>
            <rFont val="Tahoma"/>
            <family val="2"/>
          </rPr>
          <t>Roberto Pilli:</t>
        </r>
        <r>
          <rPr>
            <sz val="9"/>
            <color indexed="81"/>
            <rFont val="Tahoma"/>
            <family val="2"/>
          </rPr>
          <t xml:space="preserve">
as reported in GHGI</t>
        </r>
      </text>
    </comment>
    <comment ref="BM24" authorId="0" shapeId="0" xr:uid="{67CECC34-5C67-49BA-B2E2-D0D2A89DF6FD}">
      <text>
        <r>
          <rPr>
            <b/>
            <sz val="9"/>
            <color indexed="81"/>
            <rFont val="Tahoma"/>
            <family val="2"/>
          </rPr>
          <t>Roberto Pilli:</t>
        </r>
        <r>
          <rPr>
            <sz val="9"/>
            <color indexed="81"/>
            <rFont val="Tahoma"/>
            <family val="2"/>
          </rPr>
          <t xml:space="preserve">
According to Greece NFAP and National Inventory Report (NIR), the GS is referred to 1.247 kha, defined as "Permanent Managed Forests" (see pag.21, Tab. 6, NFAP). For this reason, the GS reported to FRA should be scaled to this area.</t>
        </r>
      </text>
    </comment>
  </commentList>
</comments>
</file>

<file path=xl/sharedStrings.xml><?xml version="1.0" encoding="utf-8"?>
<sst xmlns="http://schemas.openxmlformats.org/spreadsheetml/2006/main" count="7468" uniqueCount="568">
  <si>
    <t>Belgium</t>
  </si>
  <si>
    <t>Bulgaria</t>
  </si>
  <si>
    <t>Czechia</t>
  </si>
  <si>
    <t>Denmark</t>
  </si>
  <si>
    <t>Germany (until 1990 former territory of the FRG)</t>
  </si>
  <si>
    <t>Estonia</t>
  </si>
  <si>
    <t>Ireland</t>
  </si>
  <si>
    <t>Greece</t>
  </si>
  <si>
    <t>Spain</t>
  </si>
  <si>
    <t>France</t>
  </si>
  <si>
    <t>Croatia</t>
  </si>
  <si>
    <t>Italy</t>
  </si>
  <si>
    <t>Latvia</t>
  </si>
  <si>
    <t>Lithuania</t>
  </si>
  <si>
    <t>Luxembourg</t>
  </si>
  <si>
    <t>Hungary</t>
  </si>
  <si>
    <t>Malta</t>
  </si>
  <si>
    <t>Netherlands</t>
  </si>
  <si>
    <t>Austria</t>
  </si>
  <si>
    <t>Poland</t>
  </si>
  <si>
    <t>Portugal</t>
  </si>
  <si>
    <t>Romania</t>
  </si>
  <si>
    <t>Slovenia</t>
  </si>
  <si>
    <t>Slovakia</t>
  </si>
  <si>
    <t>Finland</t>
  </si>
  <si>
    <t>Sweden</t>
  </si>
  <si>
    <t>Cyprus</t>
  </si>
  <si>
    <t>FOR_AREA_EFA</t>
  </si>
  <si>
    <t>FAWS</t>
  </si>
  <si>
    <t>FnAWS</t>
  </si>
  <si>
    <t>provisional</t>
  </si>
  <si>
    <t>p</t>
  </si>
  <si>
    <t>estimated</t>
  </si>
  <si>
    <t>e</t>
  </si>
  <si>
    <t>Available flags:</t>
  </si>
  <si>
    <t>not available</t>
  </si>
  <si>
    <t>:</t>
  </si>
  <si>
    <t>Special value</t>
  </si>
  <si>
    <t/>
  </si>
  <si>
    <t>European Union - 28 countries (2013-2020)</t>
  </si>
  <si>
    <t>European Union - 27 countries (from 2020)</t>
  </si>
  <si>
    <t>GEO (Labels)</t>
  </si>
  <si>
    <t>2020</t>
  </si>
  <si>
    <t>2019</t>
  </si>
  <si>
    <t>2018</t>
  </si>
  <si>
    <t>2017</t>
  </si>
  <si>
    <t>2016</t>
  </si>
  <si>
    <t>2015</t>
  </si>
  <si>
    <t>2014</t>
  </si>
  <si>
    <t>2013</t>
  </si>
  <si>
    <t>2012</t>
  </si>
  <si>
    <t>2011</t>
  </si>
  <si>
    <t>2010</t>
  </si>
  <si>
    <t>2009</t>
  </si>
  <si>
    <t>2008</t>
  </si>
  <si>
    <t>2007</t>
  </si>
  <si>
    <t>2006</t>
  </si>
  <si>
    <t>2000</t>
  </si>
  <si>
    <t>1990</t>
  </si>
  <si>
    <t>TIME</t>
  </si>
  <si>
    <t>Thousand hectares</t>
  </si>
  <si>
    <t>Unit of measure</t>
  </si>
  <si>
    <t>Forest</t>
  </si>
  <si>
    <t>Forestry indicators</t>
  </si>
  <si>
    <t>Opening stock</t>
  </si>
  <si>
    <t>Stock or flow</t>
  </si>
  <si>
    <t>Annual</t>
  </si>
  <si>
    <t>Time frequency</t>
  </si>
  <si>
    <t>19/08/2022 23:00</t>
  </si>
  <si>
    <t xml:space="preserve">Last updated: </t>
  </si>
  <si>
    <t>Area of wooded land (source: EFA questionnaire) [FOR_AREA_EFA__custom_3393329]</t>
  </si>
  <si>
    <t xml:space="preserve">Dataset: </t>
  </si>
  <si>
    <t>Data extracted on 19/09/2022 12:17:49 from [ESTAT]</t>
  </si>
  <si>
    <t>Data extracted on 19/09/2022 12:17:52 from [ESTAT]</t>
  </si>
  <si>
    <t>Forest not available for wood supply</t>
  </si>
  <si>
    <t>Data extracted on 19/09/2022 12:17:51 from [ESTAT]</t>
  </si>
  <si>
    <t>Forest available for wood supply</t>
  </si>
  <si>
    <t>Data extracted on 19/09/2022 12:17:54 from [ESTAT]</t>
  </si>
  <si>
    <t>Other wooded land</t>
  </si>
  <si>
    <t>WL</t>
  </si>
  <si>
    <t>OWL</t>
  </si>
  <si>
    <t>Data extracted on 19/09/2022 13:02:03 from [ESTAT]</t>
  </si>
  <si>
    <t>Area of wooded land (source: FAO - FE) [FOR_AREA]</t>
  </si>
  <si>
    <t>12/03/2021 11:00</t>
  </si>
  <si>
    <t>Liechtenstein</t>
  </si>
  <si>
    <t>Norway</t>
  </si>
  <si>
    <t>Switzerland</t>
  </si>
  <si>
    <t>United Kingdom</t>
  </si>
  <si>
    <t>Bosnia and Herzegovina</t>
  </si>
  <si>
    <t>SoEF 2020</t>
  </si>
  <si>
    <t>Forest - 2020 ( 1000 ha )</t>
  </si>
  <si>
    <t>Forest - 2015 ( 1000 ha )</t>
  </si>
  <si>
    <t>Forest - 2010 ( 1000 ha )</t>
  </si>
  <si>
    <t>Forest - 2005 ( 1000 ha )</t>
  </si>
  <si>
    <t>Forest - 2000 ( 1000 ha )</t>
  </si>
  <si>
    <t>Forest - 1990 ( 1000 ha )</t>
  </si>
  <si>
    <t>… of which available for wood supply - 2020 ( 1000 ha )</t>
  </si>
  <si>
    <t>… of which available for wood supply - 2015 ( 1000 ha )</t>
  </si>
  <si>
    <t>… of which available for wood supply - 2010 ( 1000 ha )</t>
  </si>
  <si>
    <t>… of which available for wood supply - 2005 ( 1000 ha )</t>
  </si>
  <si>
    <t>… of which available for wood supply - 2000 ( 1000 ha )</t>
  </si>
  <si>
    <t>… of which available for wood supply - 1990 ( 1000 ha )</t>
  </si>
  <si>
    <t>Other wooded land - 2020 ( 1000 ha )</t>
  </si>
  <si>
    <t>Other wooded land - 2015 ( 1000 ha )</t>
  </si>
  <si>
    <t>Other wooded land - 2010 ( 1000 ha )</t>
  </si>
  <si>
    <t>Other wooded land - 2005 ( 1000 ha )</t>
  </si>
  <si>
    <t>Other wooded land - 2000 ( 1000 ha )</t>
  </si>
  <si>
    <t>Other wooded land - 1990 ( 1000 ha )</t>
  </si>
  <si>
    <t>Total forest and other wooded land - 2020 ( 1000 ha )</t>
  </si>
  <si>
    <t>Total forest and other wooded land - 2015 ( 1000 ha )</t>
  </si>
  <si>
    <t>Total forest and other wooded land - 2010 ( 1000 ha )</t>
  </si>
  <si>
    <t>Total forest and other wooded land - 2005 ( 1000 ha )</t>
  </si>
  <si>
    <t>Total forest and other wooded land - 2000 ( 1000 ha )</t>
  </si>
  <si>
    <t>Total forest and other wooded land - 1990 ( 1000 ha )</t>
  </si>
  <si>
    <t>Other land - 2020 ( 1000 ha )</t>
  </si>
  <si>
    <t>Other land - 2015 ( 1000 ha )</t>
  </si>
  <si>
    <t>Other land - 2010 ( 1000 ha )</t>
  </si>
  <si>
    <t>Other land - 2005 ( 1000 ha )</t>
  </si>
  <si>
    <t>Other land - 2000 ( 1000 ha )</t>
  </si>
  <si>
    <t>Other land - 1990 ( 1000 ha )</t>
  </si>
  <si>
    <t>… of which with tree cover - 2020 ( 1000 ha )</t>
  </si>
  <si>
    <t>… of which with tree cover - 2015 ( 1000 ha )</t>
  </si>
  <si>
    <t>… of which with tree cover - 2010 ( 1000 ha )</t>
  </si>
  <si>
    <t>… of which with tree cover - 2005 ( 1000 ha )</t>
  </si>
  <si>
    <t>… of which with tree cover - 2000 ( 1000 ha )</t>
  </si>
  <si>
    <t>… of which with tree cover - 1990 ( 1000 ha )</t>
  </si>
  <si>
    <t>Area</t>
  </si>
  <si>
    <t>Germany</t>
  </si>
  <si>
    <t>© FRA 2022</t>
  </si>
  <si>
    <t>NFI/NFAP</t>
  </si>
  <si>
    <t>Country</t>
  </si>
  <si>
    <t>Total EU</t>
  </si>
  <si>
    <r>
      <t>All data in ha 10</t>
    </r>
    <r>
      <rPr>
        <b/>
        <vertAlign val="superscript"/>
        <sz val="10"/>
        <color rgb="FFFF0000"/>
        <rFont val="Calibri"/>
        <family val="2"/>
        <scheme val="minor"/>
      </rPr>
      <t>3</t>
    </r>
  </si>
  <si>
    <t>FRA 2020</t>
  </si>
  <si>
    <t>SoEF 2015</t>
  </si>
  <si>
    <t>EFA</t>
  </si>
  <si>
    <t>Source</t>
  </si>
  <si>
    <t>FRA-For</t>
  </si>
  <si>
    <t>FRA-OWL</t>
  </si>
  <si>
    <t>SoEF-For</t>
  </si>
  <si>
    <t>SoEF-FAWS</t>
  </si>
  <si>
    <t>EFA-For</t>
  </si>
  <si>
    <t>EFA-FAWS</t>
  </si>
  <si>
    <t>EFA-OWL</t>
  </si>
  <si>
    <t>NFAP</t>
  </si>
  <si>
    <t>CBM</t>
  </si>
  <si>
    <t>2001</t>
  </si>
  <si>
    <t>2002</t>
  </si>
  <si>
    <t>2003</t>
  </si>
  <si>
    <t>2004</t>
  </si>
  <si>
    <t>2005</t>
  </si>
  <si>
    <t xml:space="preserve"> </t>
  </si>
  <si>
    <t>Avg.</t>
  </si>
  <si>
    <t>FAO (FRA 2020)</t>
  </si>
  <si>
    <t>Share OWL</t>
  </si>
  <si>
    <t>NFI</t>
  </si>
  <si>
    <t>Forest Statistics 2017</t>
  </si>
  <si>
    <t>NFI/NFAP/Other</t>
  </si>
  <si>
    <t>NFAP/NFI 2011-2015</t>
  </si>
  <si>
    <t>NFI 2011-2013</t>
  </si>
  <si>
    <t xml:space="preserve">NFI </t>
  </si>
  <si>
    <t>Forest Statistics. Ireland 2020</t>
  </si>
  <si>
    <t>Min area</t>
  </si>
  <si>
    <t>Min height</t>
  </si>
  <si>
    <t>Min width</t>
  </si>
  <si>
    <t>5-10%</t>
  </si>
  <si>
    <t>-</t>
  </si>
  <si>
    <t>NFAP/NFI 2006</t>
  </si>
  <si>
    <t>NFAP/NFI</t>
  </si>
  <si>
    <t>Various data reported from FISE</t>
  </si>
  <si>
    <t>2 - 5</t>
  </si>
  <si>
    <t>20% (10%*)</t>
  </si>
  <si>
    <t>30 (20*)</t>
  </si>
  <si>
    <t>*Only applied for FAO_FRA reporting</t>
  </si>
  <si>
    <t>shrub, bushes, P. mugo &amp; A. viridis</t>
  </si>
  <si>
    <t>3216/3671</t>
  </si>
  <si>
    <t>National Forest Statistics</t>
  </si>
  <si>
    <t>Alpine vegetation zone with Pinus mugo</t>
  </si>
  <si>
    <t>groups of trees that do not meet the criteria of the forest definition</t>
  </si>
  <si>
    <t>land which has some forest characteristics but is not forest as defined above</t>
  </si>
  <si>
    <t>open and dense forest stands, areas covered by shrubs and/or herbaceous vegetation</t>
  </si>
  <si>
    <t xml:space="preserve">5% for open spaces with little or no vegetation </t>
  </si>
  <si>
    <t>0.5-0.05</t>
  </si>
  <si>
    <t>NFI/Other</t>
  </si>
  <si>
    <t>AVG</t>
  </si>
  <si>
    <t>Czech Republic</t>
  </si>
  <si>
    <t>Czech Rep</t>
  </si>
  <si>
    <t>Last update: 19/08/2022</t>
  </si>
  <si>
    <t xml:space="preserve">Germany </t>
  </si>
  <si>
    <t>Threshold</t>
  </si>
  <si>
    <t>Min % cover</t>
  </si>
  <si>
    <t>(75% for afforested lands)</t>
  </si>
  <si>
    <t>not used for agriculture for the last 20 yrs</t>
  </si>
  <si>
    <t>Delta Forest area</t>
  </si>
  <si>
    <t>Total Forest land (Submission 2022)</t>
  </si>
  <si>
    <t>kha</t>
  </si>
  <si>
    <t>EU</t>
  </si>
  <si>
    <t>UNFCCC</t>
  </si>
  <si>
    <t>Tot FL</t>
  </si>
  <si>
    <t>COUNTRY</t>
  </si>
  <si>
    <t>NUTS</t>
  </si>
  <si>
    <t>FNAWS</t>
  </si>
  <si>
    <t>AGB</t>
  </si>
  <si>
    <t>BAWS</t>
  </si>
  <si>
    <t>BNAWS</t>
  </si>
  <si>
    <t>AGB (t/ha)</t>
  </si>
  <si>
    <t>AT</t>
  </si>
  <si>
    <t>AT11</t>
  </si>
  <si>
    <t>AT12</t>
  </si>
  <si>
    <t>AT13</t>
  </si>
  <si>
    <t>AT21</t>
  </si>
  <si>
    <t>AT22</t>
  </si>
  <si>
    <t>AT31</t>
  </si>
  <si>
    <t>AT32</t>
  </si>
  <si>
    <t>AT33</t>
  </si>
  <si>
    <t>AT34</t>
  </si>
  <si>
    <t>BE</t>
  </si>
  <si>
    <t>BE1</t>
  </si>
  <si>
    <t>BE2</t>
  </si>
  <si>
    <t>BE3</t>
  </si>
  <si>
    <t>BG</t>
  </si>
  <si>
    <t>CY</t>
  </si>
  <si>
    <t>CZ</t>
  </si>
  <si>
    <t>CZ010</t>
  </si>
  <si>
    <t>CZ020</t>
  </si>
  <si>
    <t>CZ031</t>
  </si>
  <si>
    <t>CZ032</t>
  </si>
  <si>
    <t>CZ041</t>
  </si>
  <si>
    <t>CZ042</t>
  </si>
  <si>
    <t>CZ051</t>
  </si>
  <si>
    <t>CZ052</t>
  </si>
  <si>
    <t>CZ053</t>
  </si>
  <si>
    <t>CZ063</t>
  </si>
  <si>
    <t>CZ064</t>
  </si>
  <si>
    <t>CZ071</t>
  </si>
  <si>
    <t>CZ072</t>
  </si>
  <si>
    <t>CZ080</t>
  </si>
  <si>
    <t>DE</t>
  </si>
  <si>
    <t>DE1</t>
  </si>
  <si>
    <t>DE2</t>
  </si>
  <si>
    <t>DE3</t>
  </si>
  <si>
    <t>DE4</t>
  </si>
  <si>
    <t>DE5</t>
  </si>
  <si>
    <t>DE6</t>
  </si>
  <si>
    <t>DE7</t>
  </si>
  <si>
    <t>DE8</t>
  </si>
  <si>
    <t>DE9</t>
  </si>
  <si>
    <t>DEA</t>
  </si>
  <si>
    <t>DEB</t>
  </si>
  <si>
    <t>DEC</t>
  </si>
  <si>
    <t>DED</t>
  </si>
  <si>
    <t>DEE</t>
  </si>
  <si>
    <t>DEF</t>
  </si>
  <si>
    <t>DEG</t>
  </si>
  <si>
    <t>DK</t>
  </si>
  <si>
    <t>EE</t>
  </si>
  <si>
    <t>ES</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</si>
  <si>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</si>
  <si>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</si>
  <si>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</si>
  <si>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</si>
  <si>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</si>
  <si>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</si>
  <si>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</si>
  <si>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</si>
  <si>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</si>
  <si>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</si>
  <si>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</si>
  <si>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</si>
  <si>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</si>
  <si>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</si>
  <si>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</si>
  <si>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</si>
  <si>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</si>
  <si>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</si>
  <si>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</si>
  <si>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</si>
  <si>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</si>
  <si>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</si>
  <si>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</si>
  <si>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</si>
  <si>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</si>
  <si>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</si>
  <si>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</si>
  <si>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</si>
  <si>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</si>
  <si>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</si>
  <si>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</si>
  <si>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</si>
  <si>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</si>
  <si>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</si>
  <si>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</si>
  <si>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</si>
  <si>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</si>
  <si>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</si>
  <si>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ES530</t>
  </si>
  <si>
    <t>ES611</t>
  </si>
  <si>
    <t>ES612</t>
  </si>
  <si>
    <t>ES613</t>
  </si>
  <si>
    <t>ES614</t>
  </si>
  <si>
    <t>ES615</t>
  </si>
  <si>
    <t>ES616</t>
  </si>
  <si>
    <t>ES617</t>
  </si>
  <si>
    <t>ES618</t>
  </si>
  <si>
    <t>ES620</t>
  </si>
  <si>
    <t>FI</t>
  </si>
  <si>
    <t>FI19</t>
  </si>
  <si>
    <t>FI1B</t>
  </si>
  <si>
    <t>FI1C</t>
  </si>
  <si>
    <t>FI1D</t>
  </si>
  <si>
    <t>FI20</t>
  </si>
  <si>
    <t>FR</t>
  </si>
  <si>
    <t>FR10</t>
  </si>
  <si>
    <t>FRB0</t>
  </si>
  <si>
    <t>FRC1</t>
  </si>
  <si>
    <t>FRC2</t>
  </si>
  <si>
    <t>FRD1</t>
  </si>
  <si>
    <t>FRD2</t>
  </si>
  <si>
    <t>FRE1</t>
  </si>
  <si>
    <t>FRE2</t>
  </si>
  <si>
    <t>FRF1</t>
  </si>
  <si>
    <t>FRF2</t>
  </si>
  <si>
    <t>FRF3</t>
  </si>
  <si>
    <t>FRG0</t>
  </si>
  <si>
    <t>FRH0</t>
  </si>
  <si>
    <t>FRI1</t>
  </si>
  <si>
    <t>FRI2</t>
  </si>
  <si>
    <t>FRI3</t>
  </si>
  <si>
    <t>FRJ1</t>
  </si>
  <si>
    <t>FRJ2</t>
  </si>
  <si>
    <t>FRK1</t>
  </si>
  <si>
    <t>FRK2</t>
  </si>
  <si>
    <t>FRL0</t>
  </si>
  <si>
    <t>FRM0</t>
  </si>
  <si>
    <t>GR</t>
  </si>
  <si>
    <t>GR_S</t>
  </si>
  <si>
    <t>GR5</t>
  </si>
  <si>
    <t>HR</t>
  </si>
  <si>
    <t>HU</t>
  </si>
  <si>
    <t>HU110</t>
  </si>
  <si>
    <t>HU120</t>
  </si>
  <si>
    <t>HU211</t>
  </si>
  <si>
    <t>HU212</t>
  </si>
  <si>
    <t>HU213</t>
  </si>
  <si>
    <t>HU221</t>
  </si>
  <si>
    <t>HU222</t>
  </si>
  <si>
    <t>HU223</t>
  </si>
  <si>
    <t>HU231</t>
  </si>
  <si>
    <t>HU232</t>
  </si>
  <si>
    <t>HU233</t>
  </si>
  <si>
    <t>HU311</t>
  </si>
  <si>
    <t>HU312</t>
  </si>
  <si>
    <t>HU313</t>
  </si>
  <si>
    <t>HU321</t>
  </si>
  <si>
    <t>HU322</t>
  </si>
  <si>
    <t>HU323</t>
  </si>
  <si>
    <t>HU331</t>
  </si>
  <si>
    <t>HU332</t>
  </si>
  <si>
    <t>HU333</t>
  </si>
  <si>
    <t>IE</t>
  </si>
  <si>
    <t>IE01</t>
  </si>
  <si>
    <t>IE02</t>
  </si>
  <si>
    <t>IT</t>
  </si>
  <si>
    <t>ITC1</t>
  </si>
  <si>
    <t>ITC2</t>
  </si>
  <si>
    <t>ITC3</t>
  </si>
  <si>
    <t>ITC4</t>
  </si>
  <si>
    <t>ITF1</t>
  </si>
  <si>
    <t>ITF2</t>
  </si>
  <si>
    <t>ITF3</t>
  </si>
  <si>
    <t>ITF4</t>
  </si>
  <si>
    <t>ITF5</t>
  </si>
  <si>
    <t>ITF6</t>
  </si>
  <si>
    <t>ITG1</t>
  </si>
  <si>
    <t>ITG2</t>
  </si>
  <si>
    <t>ITH10</t>
  </si>
  <si>
    <t>ITH20</t>
  </si>
  <si>
    <t>ITH3</t>
  </si>
  <si>
    <t>ITH4</t>
  </si>
  <si>
    <t>ITH5</t>
  </si>
  <si>
    <t>ITI1</t>
  </si>
  <si>
    <t>ITI2</t>
  </si>
  <si>
    <t>ITI3</t>
  </si>
  <si>
    <t>ITI4</t>
  </si>
  <si>
    <t>LT</t>
  </si>
  <si>
    <t>LT001</t>
  </si>
  <si>
    <t>LT002</t>
  </si>
  <si>
    <t>LT003</t>
  </si>
  <si>
    <t>LT004</t>
  </si>
  <si>
    <t>LT005</t>
  </si>
  <si>
    <t>LT006</t>
  </si>
  <si>
    <t>LT007</t>
  </si>
  <si>
    <t>LT008</t>
  </si>
  <si>
    <t>LT009</t>
  </si>
  <si>
    <t>LT00A</t>
  </si>
  <si>
    <t>LU</t>
  </si>
  <si>
    <t>LV</t>
  </si>
  <si>
    <t>MT</t>
  </si>
  <si>
    <t>NL</t>
  </si>
  <si>
    <t>NL11</t>
  </si>
  <si>
    <t>NL12</t>
  </si>
  <si>
    <t>NL13</t>
  </si>
  <si>
    <t>NL21</t>
  </si>
  <si>
    <t>NL22</t>
  </si>
  <si>
    <t>NL23</t>
  </si>
  <si>
    <t>NL31</t>
  </si>
  <si>
    <t>NL32</t>
  </si>
  <si>
    <t>NL33</t>
  </si>
  <si>
    <t>NL34</t>
  </si>
  <si>
    <t>NL41</t>
  </si>
  <si>
    <t>NL42</t>
  </si>
  <si>
    <t>PL</t>
  </si>
  <si>
    <t>PL11</t>
  </si>
  <si>
    <t>PL12</t>
  </si>
  <si>
    <t>PL21</t>
  </si>
  <si>
    <t>PL22</t>
  </si>
  <si>
    <t>PL31</t>
  </si>
  <si>
    <t>PL32</t>
  </si>
  <si>
    <t>PL33</t>
  </si>
  <si>
    <t>PL34</t>
  </si>
  <si>
    <t>PL41</t>
  </si>
  <si>
    <t>PL42</t>
  </si>
  <si>
    <t>PL43</t>
  </si>
  <si>
    <t>PL51</t>
  </si>
  <si>
    <t>PL52</t>
  </si>
  <si>
    <t>PL61</t>
  </si>
  <si>
    <t>PL62</t>
  </si>
  <si>
    <t>PL63</t>
  </si>
  <si>
    <t>PT</t>
  </si>
  <si>
    <t>PT11</t>
  </si>
  <si>
    <t>PT15</t>
  </si>
  <si>
    <t>PT16</t>
  </si>
  <si>
    <t>PT17</t>
  </si>
  <si>
    <t>PT18</t>
  </si>
  <si>
    <t>RO</t>
  </si>
  <si>
    <t>RO1</t>
  </si>
  <si>
    <t>RO2</t>
  </si>
  <si>
    <t>RO3</t>
  </si>
  <si>
    <t>RO4</t>
  </si>
  <si>
    <t>SE</t>
  </si>
  <si>
    <t>SE11</t>
  </si>
  <si>
    <t>SE12</t>
  </si>
  <si>
    <t>SE21</t>
  </si>
  <si>
    <t>SE22</t>
  </si>
  <si>
    <t>SE23</t>
  </si>
  <si>
    <t>SE31</t>
  </si>
  <si>
    <t>SE32</t>
  </si>
  <si>
    <t>SE33</t>
  </si>
  <si>
    <t>SI</t>
  </si>
  <si>
    <t>SI03</t>
  </si>
  <si>
    <t>SI04</t>
  </si>
  <si>
    <t>SK</t>
  </si>
  <si>
    <t>SK010</t>
  </si>
  <si>
    <t>SK021</t>
  </si>
  <si>
    <t>SK022</t>
  </si>
  <si>
    <t>SK023</t>
  </si>
  <si>
    <t>SK031</t>
  </si>
  <si>
    <t>SK032</t>
  </si>
  <si>
    <t>SK041</t>
  </si>
  <si>
    <t>SK042</t>
  </si>
  <si>
    <t>All data referred to 2020</t>
  </si>
  <si>
    <t>For Methodological detailes see: Avitabile et al., 2020; Mubareka et al., (2022)</t>
  </si>
  <si>
    <t>JRC</t>
  </si>
  <si>
    <t>FR-Oversee territories</t>
  </si>
  <si>
    <t>France excl oversee</t>
  </si>
  <si>
    <t>Delta FAWS</t>
  </si>
  <si>
    <t>JRC/SoEF</t>
  </si>
  <si>
    <t>F</t>
  </si>
  <si>
    <t>A/N</t>
  </si>
  <si>
    <t>OWC</t>
  </si>
  <si>
    <t>EU 27</t>
  </si>
  <si>
    <t>Category</t>
  </si>
  <si>
    <t>SoEF-Forest</t>
  </si>
  <si>
    <t>SoEF-OWL</t>
  </si>
  <si>
    <t>JRC-Forest</t>
  </si>
  <si>
    <t>JRC-FAWS</t>
  </si>
  <si>
    <t>UNFCCC-Forest</t>
  </si>
  <si>
    <t>Data extracted on 06/10/2022 08:49:11 from [ESTAT]</t>
  </si>
  <si>
    <t>Land cover overview by NUTS 2 regions [LAN_LCV_OVW__custom_3517139]</t>
  </si>
  <si>
    <t>18/07/2022 23:00</t>
  </si>
  <si>
    <t>Square kilometre</t>
  </si>
  <si>
    <t>Land cover</t>
  </si>
  <si>
    <t>Woodland</t>
  </si>
  <si>
    <t>u</t>
  </si>
  <si>
    <t>low reliability</t>
  </si>
  <si>
    <t>LUCAS</t>
  </si>
  <si>
    <t>COPERNICUS</t>
  </si>
  <si>
    <t>LUCAS-Forest</t>
  </si>
  <si>
    <t>Data description/references:</t>
  </si>
  <si>
    <t>EL</t>
  </si>
  <si>
    <t>CNTR_CODE</t>
  </si>
  <si>
    <t>F_min_cover</t>
  </si>
  <si>
    <t>F_min_area</t>
  </si>
  <si>
    <t>F_min_width</t>
  </si>
  <si>
    <t>F_min_height</t>
  </si>
  <si>
    <t>OWL_min_area</t>
  </si>
  <si>
    <t>OWL_min_cover</t>
  </si>
  <si>
    <t>OWL_min_width</t>
  </si>
  <si>
    <t>OWL_min_height</t>
  </si>
  <si>
    <t>OWL_share_FRA_2020</t>
  </si>
  <si>
    <t>OWL_share_SoEF_2020</t>
  </si>
  <si>
    <t>OWL_share_NFI</t>
  </si>
  <si>
    <t>OWL_share_AVG</t>
  </si>
  <si>
    <t>Delta_For_FAO_EFA</t>
  </si>
  <si>
    <t>Delta_For_FAO_SoEF</t>
  </si>
  <si>
    <t>Delta_For_FAO_NFI</t>
  </si>
  <si>
    <t>Delta_For_FAO_UNFCCC</t>
  </si>
  <si>
    <t>Delta_For_JRC_SoEF</t>
  </si>
  <si>
    <t>Delta_For_LUCAS_FAO</t>
  </si>
  <si>
    <t>Delta_For_COPERNICUS_FAO</t>
  </si>
  <si>
    <t>Delta_FAWS_JRC_SoEF</t>
  </si>
  <si>
    <t>OWL_share_EFA</t>
  </si>
  <si>
    <t>Country Codes</t>
  </si>
  <si>
    <t>Item</t>
  </si>
  <si>
    <t>Forest Area(Km2)</t>
  </si>
  <si>
    <t>EU27</t>
  </si>
  <si>
    <t>Description</t>
  </si>
  <si>
    <t>Total forest area as derived from the 300m spatial resolution ESA-CCI dataset (1992-2015) and the subsequent and fully compatible Copernicus Climate Change Service (C3S) (2016-2020)</t>
  </si>
  <si>
    <t>The original FAO-LCCS Land Cover classification is converted to IPCC Land Use categories using the table attached, suggested by ESA itself (from the ESA-CCI Dataset Theoretical Basis Algorithm)</t>
  </si>
  <si>
    <t>Note that total forest area in EU 27 in 2020 is said to be substantially equal or slightly declining from 1992.</t>
  </si>
  <si>
    <t>NB: prior to 2003 the sensors used had a coarser 1 Km spatial resolution.</t>
  </si>
  <si>
    <t>C3SLC-Forest</t>
  </si>
  <si>
    <t>FRA-Forest</t>
  </si>
  <si>
    <t>LUCAS/FRA</t>
  </si>
  <si>
    <t>C3SLC/FRA</t>
  </si>
  <si>
    <t>EFA/FRA</t>
  </si>
  <si>
    <t>SoEF/FRA</t>
  </si>
  <si>
    <t>National/FRA</t>
  </si>
  <si>
    <t>UNFCCC/FRA</t>
  </si>
  <si>
    <t>UPDATE</t>
  </si>
  <si>
    <t>for_area_EFA</t>
  </si>
  <si>
    <t xml:space="preserve">https://ec.europa.eu/eurostat/web/forestry/data/database </t>
  </si>
  <si>
    <t xml:space="preserve">http://www.fao.org/forest-resources-assessment/fra-2020/country-reports/en/ </t>
  </si>
  <si>
    <t>https://fra-data.fao.org/FE/panEuropean/home/</t>
  </si>
  <si>
    <t>AREA COMPARISON</t>
  </si>
  <si>
    <t>Includes a comparison between data on area (in kha) reported by</t>
  </si>
  <si>
    <t>Total Forest area</t>
  </si>
  <si>
    <t>Other Wooded Land (OWL)</t>
  </si>
  <si>
    <t>Total Forest Area</t>
  </si>
  <si>
    <t>Forest Available for Wood Supply (FAWS)</t>
  </si>
  <si>
    <t>The main data used to compile this spreadsheet are included, as separate sheets, at the end of this file:</t>
  </si>
  <si>
    <t>Sheet</t>
  </si>
  <si>
    <t>Content</t>
  </si>
  <si>
    <t>further distinguished between</t>
  </si>
  <si>
    <t>Woodel Land (WL)</t>
  </si>
  <si>
    <t>Forest area available for wood supply (FAWS)</t>
  </si>
  <si>
    <t>Forest area not available for wood supply (FNAWS)</t>
  </si>
  <si>
    <t>National data sources</t>
  </si>
  <si>
    <t>National Forest Inventories (NFI)</t>
  </si>
  <si>
    <t>National Forestry Accounting Plans (NFAP)</t>
  </si>
  <si>
    <t>Other (further specified)</t>
  </si>
  <si>
    <t>Total Forest Land (as reported on countries' Common Reporting Table, 2022)</t>
  </si>
  <si>
    <t>As estimated by JRC for total forest area and FAWS (see the Report for further details)</t>
  </si>
  <si>
    <t xml:space="preserve">LAN_LCV_OVW </t>
  </si>
  <si>
    <t>https://ec.europa.eu/eurostat/web/lucas/data/database</t>
  </si>
  <si>
    <t>C3SLC</t>
  </si>
  <si>
    <t>Area of the IPCC category Forest Land from the ESA CCI/Copernicus Climate Change Service (see the Report for detailes)</t>
  </si>
  <si>
    <t>for_area_WL</t>
  </si>
  <si>
    <t>for_area_WL figure</t>
  </si>
  <si>
    <t>for_area_FAWS</t>
  </si>
  <si>
    <t>for_area_FnAWS</t>
  </si>
  <si>
    <t>for_area_OWL</t>
  </si>
  <si>
    <t>FAO_WL</t>
  </si>
  <si>
    <t>panEuropean-forestArea</t>
  </si>
  <si>
    <t>JRC_Integrated_Assessment</t>
  </si>
  <si>
    <t>LUCAS_WL</t>
  </si>
  <si>
    <t>* This publication is part of the project Provision of technical and scientific support to DG ESTAT in relation to EU land footprint estimates and gap-filling techniques for European forest accounts (LAFOWA), financially supported by the Directorate-General for the statistical office of the European Union (Eurostat) in the context of the Administrative Arrangement contract n° ESTAT-2021-0372. This project was conducted in paralel with MS reporting for EFA for reference years 2022, therefore it was not always possible to keep the worksheet updated for country reporting for this reference year.</t>
  </si>
  <si>
    <r>
      <t xml:space="preserve">This sheet focuses on </t>
    </r>
    <r>
      <rPr>
        <b/>
        <sz val="11"/>
        <color rgb="FFFF0000"/>
        <rFont val="Arial"/>
        <family val="2"/>
      </rPr>
      <t>Task 2ii</t>
    </r>
    <r>
      <rPr>
        <b/>
        <sz val="11"/>
        <rFont val="Arial"/>
        <family val="2"/>
      </rPr>
      <t xml:space="preserve"> which aims to provide a structured and comprehensive comparison of publicly available EU-wide datasets on the area of forest and, when available, other wooded land, including data from various sources (e.g. remote sensing, in situ surveys, etc.) and produced by or reported to EU institutions or international organizations. Please see the JRC Technical Report for further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</si>
</sst>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numFmt numFmtId="165" formatCode="0.0%"/>
    <numFmt numFmtId="166" formatCode="#,##0.0"/>
    <numFmt numFmtId="167" formatCode="#,##0.000"/>
    <numFmt numFmtId="168" formatCode="_(* #,##0.00_);_(* \(#,##0.00\);_(* &quot;-&quot;??_);_(@_)"/>
    <numFmt numFmtId="169" formatCode="_(* #,##0_);_(* \(#,##0\);_(* &quot;-&quot;??_);_(@_)"/>
    <numFmt numFmtId="170" formatCode="0.00000000000000000"/>
    <numFmt numFmtId="171" formatCode="_(* #,##0.0000_);_(* \(#,##0.0000\);_(* &quot;-&quot;??_);_(@_)"/>
    <numFmt numFmtId="172" formatCode="[$-F800]dddd\,\ mmmm\ dd\,\ yyyy"/>
  </numFmts>
  <fonts count="48" x14ac:knownFonts="1">
    <font>
      <sz val="11"/>
      <color theme="1"/>
      <name val="Calibri"/>
      <family val="2"/>
      <scheme val="minor"/>
    </font>
    <font>
      <sz val="11"/>
      <color rgb="FFFF0000"/>
      <name val="Calibri"/>
      <family val="2"/>
      <scheme val="minor"/>
    </font>
    <font>
      <b/>
      <sz val="11"/>
      <color theme="1"/>
      <name val="Calibri"/>
      <family val="2"/>
      <scheme val="minor"/>
    </font>
    <font>
      <sz val="11"/>
      <color indexed="8"/>
      <name val="Calibri"/>
      <family val="2"/>
      <scheme val="minor"/>
    </font>
    <font>
      <sz val="9"/>
      <name val="Arial"/>
      <family val="2"/>
    </font>
    <font>
      <b/>
      <sz val="9"/>
      <name val="Arial"/>
      <family val="2"/>
    </font>
    <font>
      <b/>
      <sz val="9"/>
      <color indexed="9"/>
      <name val="Arial"/>
      <family val="2"/>
    </font>
    <font>
      <sz val="9"/>
      <color indexed="81"/>
      <name val="Tahoma"/>
      <family val="2"/>
    </font>
    <font>
      <b/>
      <sz val="9"/>
      <color indexed="81"/>
      <name val="Tahoma"/>
      <family val="2"/>
    </font>
    <font>
      <b/>
      <sz val="11"/>
      <color rgb="FFFF0000"/>
      <name val="Calibri"/>
      <family val="2"/>
      <scheme val="minor"/>
    </font>
    <font>
      <sz val="11"/>
      <color theme="1"/>
      <name val="Calibri"/>
      <family val="2"/>
      <scheme val="minor"/>
    </font>
    <font>
      <sz val="11"/>
      <name val="Arial"/>
      <family val="2"/>
    </font>
    <font>
      <b/>
      <sz val="10"/>
      <name val="Calibri"/>
      <family val="2"/>
      <scheme val="minor"/>
    </font>
    <font>
      <b/>
      <sz val="10"/>
      <color rgb="FFFF0000"/>
      <name val="Calibri"/>
      <family val="2"/>
      <scheme val="minor"/>
    </font>
    <font>
      <b/>
      <vertAlign val="superscript"/>
      <sz val="10"/>
      <color rgb="FFFF0000"/>
      <name val="Calibri"/>
      <family val="2"/>
      <scheme val="minor"/>
    </font>
    <font>
      <b/>
      <sz val="10"/>
      <color theme="1"/>
      <name val="Calibri"/>
      <family val="2"/>
      <scheme val="minor"/>
    </font>
    <font>
      <sz val="10"/>
      <name val="Calibri"/>
      <family val="2"/>
      <scheme val="minor"/>
    </font>
    <font>
      <sz val="10"/>
      <color theme="1"/>
      <name val="Calibri"/>
      <family val="2"/>
      <scheme val="minor"/>
    </font>
    <font>
      <sz val="10"/>
      <color indexed="8"/>
      <name val="Arial"/>
      <family val="2"/>
    </font>
    <font>
      <sz val="10"/>
      <color indexed="8"/>
      <name val="Calibri"/>
      <family val="2"/>
      <scheme val="minor"/>
    </font>
    <font>
      <sz val="10"/>
      <color theme="4"/>
      <name val="Calibri"/>
      <family val="2"/>
      <scheme val="minor"/>
    </font>
    <font>
      <sz val="10"/>
      <color rgb="FFFF0000"/>
      <name val="Calibri"/>
      <family val="2"/>
      <scheme val="minor"/>
    </font>
    <font>
      <strike/>
      <sz val="10"/>
      <name val="Calibri"/>
      <family val="2"/>
      <scheme val="minor"/>
    </font>
    <font>
      <sz val="10"/>
      <color rgb="FF000000"/>
      <name val="Calibri"/>
      <family val="2"/>
      <scheme val="minor"/>
    </font>
    <font>
      <b/>
      <sz val="11"/>
      <name val="Calibri"/>
      <family val="2"/>
      <scheme val="minor"/>
    </font>
    <font>
      <sz val="11"/>
      <name val="Calibri"/>
      <family val="2"/>
      <scheme val="minor"/>
    </font>
    <font>
      <sz val="8"/>
      <name val="Calibri"/>
      <family val="2"/>
      <scheme val="minor"/>
    </font>
    <font>
      <sz val="10"/>
      <name val="Arial"/>
      <family val="2"/>
    </font>
    <font>
      <b/>
      <sz val="10"/>
      <name val="Arial"/>
      <family val="2"/>
      <charset val="204"/>
    </font>
    <font>
      <sz val="11"/>
      <color theme="1"/>
      <name val="Calibri"/>
      <family val="2"/>
    </font>
    <font>
      <b/>
      <sz val="8"/>
      <color indexed="9"/>
      <name val="Calibri"/>
      <family val="2"/>
    </font>
    <font>
      <b/>
      <sz val="8"/>
      <name val="Calibri"/>
      <family val="2"/>
    </font>
    <font>
      <sz val="8"/>
      <name val="Calibri"/>
      <family val="2"/>
    </font>
    <font>
      <sz val="11"/>
      <color rgb="FF000000"/>
      <name val="Calibri"/>
      <family val="2"/>
      <scheme val="minor"/>
    </font>
    <font>
      <b/>
      <sz val="11"/>
      <color rgb="FF000000"/>
      <name val="Calibri"/>
      <family val="2"/>
      <scheme val="minor"/>
    </font>
    <font>
      <u/>
      <sz val="11"/>
      <color theme="10"/>
      <name val="Calibri"/>
      <family val="2"/>
      <scheme val="minor"/>
    </font>
    <font>
      <sz val="11"/>
      <name val="Arial"/>
      <family val="2"/>
    </font>
    <font>
      <b/>
      <sz val="11"/>
      <name val="Arial"/>
      <family val="2"/>
    </font>
    <font>
      <b/>
      <sz val="11"/>
      <color rgb="FFFF0000"/>
      <name val="Arial"/>
      <family val="2"/>
    </font>
    <font>
      <u/>
      <sz val="11"/>
      <color theme="10"/>
      <name val="Arial"/>
      <family val="2"/>
    </font>
    <font>
      <b/>
      <sz val="9"/>
      <name val="Calibri"/>
      <family val="2"/>
    </font>
    <font>
      <sz val="11"/>
      <name val="Calibri"/>
      <family val="2"/>
    </font>
    <font>
      <sz val="12"/>
      <color rgb="FF000000"/>
      <name val="Calibri"/>
      <family val="2"/>
    </font>
    <font>
      <sz val="9"/>
      <name val="Calibri"/>
      <family val="2"/>
    </font>
    <font>
      <sz val="11.5"/>
      <color rgb="FF000000"/>
      <name val="Times New Roman"/>
      <family val="1"/>
    </font>
    <font>
      <i/>
      <sz val="10"/>
      <color theme="1"/>
      <name val="Verdana"/>
      <family val="2"/>
    </font>
    <font>
      <b/>
      <sz val="11"/>
      <color theme="1"/>
      <name val="Arial"/>
      <family val="2"/>
    </font>
    <font>
      <b/>
      <sz val="11"/>
      <color rgb="FFFF0000"/>
      <name val="Calibri"/>
      <family val="2"/>
    </font>
  </fonts>
  <fills count="13">
    <fill>
      <patternFill patternType="none"/>
    </fill>
    <fill>
      <patternFill patternType="gray125"/>
    </fill>
    <fill>
      <patternFill patternType="solid">
        <fgColor rgb="FFF6F6F6"/>
      </patternFill>
    </fill>
    <fill>
      <patternFill patternType="solid">
        <fgColor rgb="FFDCE6F1"/>
      </patternFill>
    </fill>
    <fill>
      <patternFill patternType="mediumGray">
        <bgColor indexed="22"/>
      </patternFill>
    </fill>
    <fill>
      <patternFill patternType="solid">
        <fgColor rgb="FF0096DC"/>
      </patternFill>
    </fill>
    <fill>
      <patternFill patternType="solid">
        <fgColor rgb="FF4669AF"/>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bgColor indexed="64"/>
      </patternFill>
    </fill>
  </fills>
  <borders count="43">
    <border>
      <left/>
      <right/>
      <top/>
      <bottom/>
      <diagonal/>
    </border>
    <border>
      <left style="thin">
        <color rgb="FFB0B0B0"/>
      </left>
      <right style="thin">
        <color rgb="FFB0B0B0"/>
      </right>
      <top style="thin">
        <color rgb="FFB0B0B0"/>
      </top>
      <bottom style="thin">
        <color rgb="FFB0B0B0"/>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22"/>
      </bottom>
      <diagonal/>
    </border>
    <border>
      <left/>
      <right style="medium">
        <color indexed="64"/>
      </right>
      <top/>
      <bottom style="thin">
        <color indexed="22"/>
      </bottom>
      <diagonal/>
    </border>
    <border>
      <left/>
      <right/>
      <top/>
      <bottom style="thin">
        <color indexed="22"/>
      </bottom>
      <diagonal/>
    </border>
    <border>
      <left style="thin">
        <color indexed="64"/>
      </left>
      <right style="medium">
        <color indexed="64"/>
      </right>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rgb="FFB0B0B0"/>
      </bottom>
      <diagonal/>
    </border>
    <border>
      <left style="thin">
        <color indexed="64"/>
      </left>
      <right/>
      <top style="medium">
        <color indexed="64"/>
      </top>
      <bottom style="thin">
        <color rgb="FFB0B0B0"/>
      </bottom>
      <diagonal/>
    </border>
    <border>
      <left/>
      <right/>
      <top style="medium">
        <color indexed="64"/>
      </top>
      <bottom style="thin">
        <color rgb="FFB0B0B0"/>
      </bottom>
      <diagonal/>
    </border>
    <border>
      <left style="thin">
        <color indexed="64"/>
      </left>
      <right/>
      <top style="medium">
        <color indexed="64"/>
      </top>
      <bottom/>
      <diagonal/>
    </border>
    <border>
      <left style="medium">
        <color indexed="64"/>
      </left>
      <right/>
      <top style="thin">
        <color rgb="FFB0B0B0"/>
      </top>
      <bottom style="thin">
        <color rgb="FFB0B0B0"/>
      </bottom>
      <diagonal/>
    </border>
    <border>
      <left style="medium">
        <color indexed="64"/>
      </left>
      <right/>
      <top style="thin">
        <color rgb="FFB0B0B0"/>
      </top>
      <bottom style="medium">
        <color indexed="64"/>
      </bottom>
      <diagonal/>
    </border>
  </borders>
  <cellStyleXfs count="14">
    <xf numFmtId="0" fontId="0" fillId="0" borderId="0"/>
    <xf numFmtId="0" fontId="3" fillId="0" borderId="0"/>
    <xf numFmtId="9" fontId="10" fillId="0" borderId="0" applyFont="0" applyFill="0" applyBorder="0" applyAlignment="0" applyProtection="0"/>
    <xf numFmtId="0" fontId="11" fillId="0" borderId="0"/>
    <xf numFmtId="0" fontId="10" fillId="0" borderId="0"/>
    <xf numFmtId="0" fontId="18" fillId="0" borderId="0"/>
    <xf numFmtId="168" fontId="10" fillId="0" borderId="0" applyFont="0" applyFill="0" applyBorder="0" applyAlignment="0" applyProtection="0"/>
    <xf numFmtId="0" fontId="27" fillId="0" borderId="0"/>
    <xf numFmtId="0" fontId="33" fillId="0" borderId="0"/>
    <xf numFmtId="168" fontId="33" fillId="0" borderId="0" applyFont="0" applyFill="0" applyBorder="0" applyAlignment="0" applyProtection="0"/>
    <xf numFmtId="0" fontId="35" fillId="0" borderId="0" applyNumberFormat="0" applyFill="0" applyBorder="0" applyAlignment="0" applyProtection="0"/>
    <xf numFmtId="0" fontId="36" fillId="0" borderId="0"/>
    <xf numFmtId="0" fontId="39" fillId="0" borderId="0" applyNumberFormat="0" applyFill="0" applyBorder="0" applyAlignment="0" applyProtection="0"/>
    <xf numFmtId="9" fontId="11" fillId="0" borderId="0" applyFont="0" applyFill="0" applyBorder="0" applyAlignment="0" applyProtection="0"/>
  </cellStyleXfs>
  <cellXfs count="246">
    <xf numFmtId="0" fontId="0" fillId="0" borderId="0" xfId="0"/>
    <xf numFmtId="0" fontId="3" fillId="0" borderId="0" xfId="1"/>
    <xf numFmtId="0" fontId="4" fillId="0" borderId="0" xfId="1" applyFont="1" applyAlignment="1">
      <alignment horizontal="left" vertical="center"/>
    </xf>
    <xf numFmtId="0" fontId="5" fillId="0" borderId="0" xfId="1" applyFont="1" applyAlignment="1">
      <alignment horizontal="left" vertical="center"/>
    </xf>
    <xf numFmtId="3" fontId="4" fillId="2" borderId="0" xfId="1" applyNumberFormat="1" applyFont="1" applyFill="1" applyAlignment="1">
      <alignment horizontal="right" vertical="center" shrinkToFit="1"/>
    </xf>
    <xf numFmtId="0" fontId="5" fillId="3" borderId="1" xfId="1" applyFont="1" applyFill="1" applyBorder="1" applyAlignment="1">
      <alignment horizontal="left" vertical="center"/>
    </xf>
    <xf numFmtId="3" fontId="4" fillId="0" borderId="0" xfId="1" applyNumberFormat="1" applyFont="1" applyAlignment="1">
      <alignment horizontal="right" vertical="center" shrinkToFit="1"/>
    </xf>
    <xf numFmtId="164" fontId="4" fillId="2" borderId="0" xfId="1" applyNumberFormat="1" applyFont="1" applyFill="1" applyAlignment="1">
      <alignment horizontal="right" vertical="center" shrinkToFit="1"/>
    </xf>
    <xf numFmtId="164" fontId="4" fillId="0" borderId="0" xfId="1" applyNumberFormat="1" applyFont="1" applyAlignment="1">
      <alignment horizontal="right" vertical="center" shrinkToFit="1"/>
    </xf>
    <xf numFmtId="0" fontId="3" fillId="4" borderId="0" xfId="1" applyFill="1"/>
    <xf numFmtId="0" fontId="5" fillId="5" borderId="1" xfId="1" applyFont="1" applyFill="1" applyBorder="1" applyAlignment="1">
      <alignment horizontal="left" vertical="center"/>
    </xf>
    <xf numFmtId="0" fontId="6" fillId="6" borderId="1" xfId="1" applyFont="1" applyFill="1" applyBorder="1" applyAlignment="1">
      <alignment horizontal="right" vertical="center"/>
    </xf>
    <xf numFmtId="0" fontId="6" fillId="6" borderId="1" xfId="1" applyFont="1" applyFill="1" applyBorder="1" applyAlignment="1">
      <alignment horizontal="left" vertical="center"/>
    </xf>
    <xf numFmtId="4" fontId="4" fillId="0" borderId="0" xfId="1" applyNumberFormat="1" applyFont="1" applyAlignment="1">
      <alignment horizontal="right" vertical="center" shrinkToFit="1"/>
    </xf>
    <xf numFmtId="4" fontId="4" fillId="2" borderId="0" xfId="1" applyNumberFormat="1" applyFont="1" applyFill="1" applyAlignment="1">
      <alignment horizontal="right" vertical="center" shrinkToFit="1"/>
    </xf>
    <xf numFmtId="14" fontId="0" fillId="0" borderId="0" xfId="0" applyNumberFormat="1"/>
    <xf numFmtId="3" fontId="0" fillId="0" borderId="0" xfId="0" applyNumberFormat="1"/>
    <xf numFmtId="0" fontId="0" fillId="0" borderId="2" xfId="0" applyBorder="1"/>
    <xf numFmtId="3" fontId="0" fillId="0" borderId="2" xfId="0" applyNumberFormat="1" applyBorder="1"/>
    <xf numFmtId="0" fontId="0" fillId="0" borderId="3" xfId="0" applyBorder="1"/>
    <xf numFmtId="3" fontId="0" fillId="0" borderId="3" xfId="0" applyNumberFormat="1" applyBorder="1"/>
    <xf numFmtId="0" fontId="1" fillId="0" borderId="0" xfId="0" applyFont="1"/>
    <xf numFmtId="4" fontId="0" fillId="0" borderId="0" xfId="0" applyNumberFormat="1"/>
    <xf numFmtId="0" fontId="2" fillId="0" borderId="3" xfId="0" applyFont="1" applyBorder="1"/>
    <xf numFmtId="0" fontId="2" fillId="0" borderId="0" xfId="0" applyFont="1"/>
    <xf numFmtId="0" fontId="2" fillId="0" borderId="2" xfId="0" applyFont="1" applyBorder="1"/>
    <xf numFmtId="0" fontId="9" fillId="0" borderId="0" xfId="0" applyFont="1"/>
    <xf numFmtId="0" fontId="9" fillId="0" borderId="2" xfId="0" applyFont="1" applyBorder="1"/>
    <xf numFmtId="1" fontId="0" fillId="0" borderId="3" xfId="0" applyNumberFormat="1" applyBorder="1"/>
    <xf numFmtId="1" fontId="0" fillId="0" borderId="0" xfId="0" applyNumberFormat="1"/>
    <xf numFmtId="1" fontId="0" fillId="0" borderId="2" xfId="0" applyNumberFormat="1" applyBorder="1"/>
    <xf numFmtId="0" fontId="12" fillId="0" borderId="0" xfId="3" applyFont="1"/>
    <xf numFmtId="0" fontId="13" fillId="0" borderId="4" xfId="3" applyFont="1" applyBorder="1"/>
    <xf numFmtId="0" fontId="13" fillId="0" borderId="5" xfId="3" applyFont="1" applyBorder="1" applyAlignment="1">
      <alignment vertical="center"/>
    </xf>
    <xf numFmtId="0" fontId="13" fillId="0" borderId="5" xfId="3" applyFont="1" applyBorder="1" applyAlignment="1">
      <alignment horizontal="center" vertical="center"/>
    </xf>
    <xf numFmtId="0" fontId="13" fillId="0" borderId="6" xfId="3" applyFont="1" applyBorder="1" applyAlignment="1">
      <alignment vertical="center"/>
    </xf>
    <xf numFmtId="0" fontId="13" fillId="0" borderId="5" xfId="3" applyFont="1" applyBorder="1"/>
    <xf numFmtId="0" fontId="13" fillId="0" borderId="6" xfId="3" applyFont="1" applyBorder="1"/>
    <xf numFmtId="0" fontId="13" fillId="0" borderId="0" xfId="3" applyFont="1"/>
    <xf numFmtId="0" fontId="12" fillId="0" borderId="10" xfId="3" applyFont="1" applyBorder="1" applyAlignment="1">
      <alignment horizontal="center"/>
    </xf>
    <xf numFmtId="0" fontId="12" fillId="0" borderId="11" xfId="3" applyFont="1" applyBorder="1" applyAlignment="1">
      <alignment horizontal="center"/>
    </xf>
    <xf numFmtId="0" fontId="12" fillId="0" borderId="0" xfId="3" applyFont="1" applyAlignment="1">
      <alignment horizontal="center"/>
    </xf>
    <xf numFmtId="0" fontId="12" fillId="0" borderId="14" xfId="3" applyFont="1" applyBorder="1" applyAlignment="1">
      <alignment horizontal="center"/>
    </xf>
    <xf numFmtId="0" fontId="12" fillId="0" borderId="6" xfId="3" applyFont="1" applyBorder="1" applyAlignment="1">
      <alignment horizontal="center"/>
    </xf>
    <xf numFmtId="0" fontId="12" fillId="0" borderId="15" xfId="3" applyFont="1" applyBorder="1"/>
    <xf numFmtId="0" fontId="12" fillId="0" borderId="16" xfId="3" applyFont="1" applyBorder="1" applyAlignment="1">
      <alignment horizontal="center" vertical="center"/>
    </xf>
    <xf numFmtId="0" fontId="12" fillId="0" borderId="17" xfId="3" applyFont="1" applyBorder="1" applyAlignment="1">
      <alignment horizontal="center" vertical="center"/>
    </xf>
    <xf numFmtId="0" fontId="12" fillId="0" borderId="15" xfId="3" applyFont="1" applyBorder="1" applyAlignment="1">
      <alignment horizontal="center" vertical="center"/>
    </xf>
    <xf numFmtId="0" fontId="12" fillId="0" borderId="18" xfId="3" applyFont="1" applyBorder="1" applyAlignment="1">
      <alignment horizontal="center" vertical="center"/>
    </xf>
    <xf numFmtId="0" fontId="15" fillId="0" borderId="19" xfId="4" applyFont="1" applyBorder="1" applyAlignment="1">
      <alignment horizontal="center" vertical="center" wrapText="1"/>
    </xf>
    <xf numFmtId="0" fontId="15" fillId="0" borderId="17" xfId="4" applyFont="1" applyBorder="1" applyAlignment="1">
      <alignment horizontal="center" vertical="center" wrapText="1"/>
    </xf>
    <xf numFmtId="0" fontId="12" fillId="0" borderId="20" xfId="3" applyFont="1" applyBorder="1" applyAlignment="1">
      <alignment horizontal="center" vertical="center"/>
    </xf>
    <xf numFmtId="0" fontId="12" fillId="0" borderId="21" xfId="3" applyFont="1" applyBorder="1" applyAlignment="1">
      <alignment horizontal="center" vertical="center"/>
    </xf>
    <xf numFmtId="0" fontId="12" fillId="0" borderId="22" xfId="3" applyFont="1" applyBorder="1" applyAlignment="1">
      <alignment horizontal="center" vertical="center"/>
    </xf>
    <xf numFmtId="0" fontId="16" fillId="0" borderId="0" xfId="3" applyFont="1"/>
    <xf numFmtId="3" fontId="16" fillId="0" borderId="23" xfId="3" applyNumberFormat="1" applyFont="1" applyBorder="1"/>
    <xf numFmtId="3" fontId="16" fillId="0" borderId="0" xfId="3" applyNumberFormat="1" applyFont="1"/>
    <xf numFmtId="3" fontId="17" fillId="0" borderId="3" xfId="4" applyNumberFormat="1" applyFont="1" applyBorder="1"/>
    <xf numFmtId="3" fontId="16" fillId="0" borderId="3" xfId="3" applyNumberFormat="1" applyFont="1" applyBorder="1"/>
    <xf numFmtId="3" fontId="17" fillId="0" borderId="0" xfId="4" applyNumberFormat="1" applyFont="1"/>
    <xf numFmtId="3" fontId="19" fillId="0" borderId="24" xfId="5" applyNumberFormat="1" applyFont="1" applyBorder="1" applyAlignment="1">
      <alignment horizontal="right" wrapText="1"/>
    </xf>
    <xf numFmtId="3" fontId="19" fillId="0" borderId="25" xfId="5" applyNumberFormat="1" applyFont="1" applyBorder="1" applyAlignment="1">
      <alignment horizontal="right" wrapText="1"/>
    </xf>
    <xf numFmtId="3" fontId="16" fillId="0" borderId="21" xfId="3" applyNumberFormat="1" applyFont="1" applyBorder="1"/>
    <xf numFmtId="3" fontId="19" fillId="0" borderId="26" xfId="5" applyNumberFormat="1" applyFont="1" applyBorder="1" applyAlignment="1">
      <alignment horizontal="right" wrapText="1"/>
    </xf>
    <xf numFmtId="3" fontId="19" fillId="0" borderId="27" xfId="5" applyNumberFormat="1" applyFont="1" applyBorder="1" applyAlignment="1">
      <alignment horizontal="right" wrapText="1"/>
    </xf>
    <xf numFmtId="3" fontId="16" fillId="0" borderId="11" xfId="3" applyNumberFormat="1" applyFont="1" applyBorder="1"/>
    <xf numFmtId="3" fontId="19" fillId="0" borderId="28" xfId="5" applyNumberFormat="1" applyFont="1" applyBorder="1" applyAlignment="1">
      <alignment horizontal="right" wrapText="1"/>
    </xf>
    <xf numFmtId="3" fontId="19" fillId="0" borderId="29" xfId="5" applyNumberFormat="1" applyFont="1" applyBorder="1" applyAlignment="1">
      <alignment horizontal="right" wrapText="1"/>
    </xf>
    <xf numFmtId="3" fontId="20" fillId="0" borderId="0" xfId="3" applyNumberFormat="1" applyFont="1"/>
    <xf numFmtId="3" fontId="21" fillId="0" borderId="3" xfId="4" applyNumberFormat="1" applyFont="1" applyBorder="1"/>
    <xf numFmtId="3" fontId="16" fillId="0" borderId="10" xfId="3" applyNumberFormat="1" applyFont="1" applyBorder="1"/>
    <xf numFmtId="3" fontId="16" fillId="0" borderId="30" xfId="3" applyNumberFormat="1" applyFont="1" applyBorder="1"/>
    <xf numFmtId="3" fontId="16" fillId="0" borderId="31" xfId="3" applyNumberFormat="1" applyFont="1" applyBorder="1"/>
    <xf numFmtId="3" fontId="16" fillId="0" borderId="32" xfId="3" applyNumberFormat="1" applyFont="1" applyBorder="1"/>
    <xf numFmtId="3" fontId="21" fillId="0" borderId="33" xfId="4" applyNumberFormat="1" applyFont="1" applyBorder="1"/>
    <xf numFmtId="3" fontId="16" fillId="0" borderId="33" xfId="3" applyNumberFormat="1" applyFont="1" applyBorder="1"/>
    <xf numFmtId="3" fontId="16" fillId="0" borderId="34" xfId="3" applyNumberFormat="1" applyFont="1" applyBorder="1"/>
    <xf numFmtId="3" fontId="19" fillId="0" borderId="35" xfId="5" applyNumberFormat="1" applyFont="1" applyBorder="1" applyAlignment="1">
      <alignment horizontal="right" wrapText="1"/>
    </xf>
    <xf numFmtId="3" fontId="19" fillId="0" borderId="32" xfId="5" applyNumberFormat="1" applyFont="1" applyBorder="1" applyAlignment="1">
      <alignment horizontal="right" wrapText="1"/>
    </xf>
    <xf numFmtId="3" fontId="16" fillId="0" borderId="36" xfId="3" applyNumberFormat="1" applyFont="1" applyBorder="1"/>
    <xf numFmtId="3" fontId="16" fillId="0" borderId="35" xfId="3" applyNumberFormat="1" applyFont="1" applyBorder="1"/>
    <xf numFmtId="0" fontId="16" fillId="7" borderId="0" xfId="3" applyFont="1" applyFill="1"/>
    <xf numFmtId="3" fontId="16" fillId="7" borderId="0" xfId="3" applyNumberFormat="1" applyFont="1" applyFill="1"/>
    <xf numFmtId="3" fontId="21" fillId="7" borderId="0" xfId="3" applyNumberFormat="1" applyFont="1" applyFill="1"/>
    <xf numFmtId="4" fontId="16" fillId="0" borderId="0" xfId="3" applyNumberFormat="1" applyFont="1"/>
    <xf numFmtId="2" fontId="16" fillId="0" borderId="0" xfId="3" applyNumberFormat="1" applyFont="1"/>
    <xf numFmtId="1" fontId="16" fillId="0" borderId="0" xfId="3" applyNumberFormat="1" applyFont="1"/>
    <xf numFmtId="0" fontId="22" fillId="0" borderId="0" xfId="3" applyFont="1"/>
    <xf numFmtId="0" fontId="17" fillId="0" borderId="0" xfId="4" applyFont="1"/>
    <xf numFmtId="1" fontId="23" fillId="0" borderId="0" xfId="3" applyNumberFormat="1" applyFont="1"/>
    <xf numFmtId="3" fontId="0" fillId="8" borderId="0" xfId="0" applyNumberFormat="1" applyFill="1"/>
    <xf numFmtId="9" fontId="0" fillId="0" borderId="0" xfId="2" applyFont="1"/>
    <xf numFmtId="0" fontId="0" fillId="8" borderId="0" xfId="0" applyFill="1"/>
    <xf numFmtId="165" fontId="2" fillId="8" borderId="0" xfId="2" applyNumberFormat="1" applyFont="1" applyFill="1"/>
    <xf numFmtId="1" fontId="0" fillId="8" borderId="0" xfId="0" applyNumberFormat="1" applyFill="1"/>
    <xf numFmtId="165" fontId="0" fillId="0" borderId="0" xfId="0" applyNumberFormat="1"/>
    <xf numFmtId="0" fontId="25" fillId="0" borderId="0" xfId="0" applyFont="1"/>
    <xf numFmtId="165" fontId="0" fillId="8" borderId="0" xfId="2" applyNumberFormat="1" applyFont="1" applyFill="1"/>
    <xf numFmtId="10" fontId="2" fillId="8" borderId="0" xfId="2" applyNumberFormat="1" applyFont="1" applyFill="1"/>
    <xf numFmtId="0" fontId="0" fillId="0" borderId="0" xfId="0" applyAlignment="1">
      <alignment horizontal="center"/>
    </xf>
    <xf numFmtId="9" fontId="0" fillId="0" borderId="0" xfId="0" applyNumberFormat="1"/>
    <xf numFmtId="9" fontId="0" fillId="0" borderId="0" xfId="2" applyFont="1" applyBorder="1" applyAlignment="1">
      <alignment horizontal="center" vertical="center"/>
    </xf>
    <xf numFmtId="0" fontId="0" fillId="0" borderId="0" xfId="0" applyAlignment="1">
      <alignment horizontal="center" vertical="center"/>
    </xf>
    <xf numFmtId="9" fontId="0" fillId="0" borderId="0" xfId="0" applyNumberFormat="1" applyAlignment="1">
      <alignment horizontal="center" vertical="center"/>
    </xf>
    <xf numFmtId="0" fontId="0" fillId="0" borderId="0" xfId="0" quotePrefix="1"/>
    <xf numFmtId="0" fontId="0" fillId="0" borderId="0" xfId="0" quotePrefix="1" applyAlignment="1">
      <alignment horizontal="center" vertical="center"/>
    </xf>
    <xf numFmtId="167" fontId="0" fillId="0" borderId="0" xfId="0" applyNumberFormat="1"/>
    <xf numFmtId="16" fontId="0" fillId="0" borderId="0" xfId="0" quotePrefix="1" applyNumberFormat="1" applyAlignment="1">
      <alignment horizontal="center" vertical="center"/>
    </xf>
    <xf numFmtId="0" fontId="0" fillId="9" borderId="0" xfId="0" applyFill="1"/>
    <xf numFmtId="3" fontId="4" fillId="10" borderId="0" xfId="1" applyNumberFormat="1" applyFont="1" applyFill="1" applyAlignment="1">
      <alignment horizontal="right" vertical="center" shrinkToFit="1"/>
    </xf>
    <xf numFmtId="164" fontId="4" fillId="10" borderId="0" xfId="1" applyNumberFormat="1" applyFont="1" applyFill="1" applyAlignment="1">
      <alignment horizontal="right" vertical="center" shrinkToFit="1"/>
    </xf>
    <xf numFmtId="165" fontId="0" fillId="10" borderId="0" xfId="2" applyNumberFormat="1" applyFont="1" applyFill="1"/>
    <xf numFmtId="0" fontId="24" fillId="0" borderId="2" xfId="0" applyFont="1" applyBorder="1"/>
    <xf numFmtId="3" fontId="0" fillId="9" borderId="0" xfId="0" applyNumberFormat="1" applyFill="1"/>
    <xf numFmtId="0" fontId="24" fillId="0" borderId="0" xfId="0" applyFont="1"/>
    <xf numFmtId="169" fontId="0" fillId="0" borderId="0" xfId="6" applyNumberFormat="1" applyFont="1" applyBorder="1"/>
    <xf numFmtId="169" fontId="0" fillId="0" borderId="0" xfId="6" applyNumberFormat="1" applyFont="1" applyFill="1" applyBorder="1"/>
    <xf numFmtId="168" fontId="0" fillId="0" borderId="0" xfId="0" applyNumberFormat="1"/>
    <xf numFmtId="49" fontId="25" fillId="0" borderId="0" xfId="0" applyNumberFormat="1" applyFont="1"/>
    <xf numFmtId="1" fontId="0" fillId="0" borderId="0" xfId="2" applyNumberFormat="1" applyFont="1"/>
    <xf numFmtId="169" fontId="0" fillId="0" borderId="0" xfId="0" applyNumberFormat="1"/>
    <xf numFmtId="169" fontId="0" fillId="0" borderId="0" xfId="6" applyNumberFormat="1" applyFont="1"/>
    <xf numFmtId="49" fontId="0" fillId="0" borderId="0" xfId="6" applyNumberFormat="1" applyFont="1"/>
    <xf numFmtId="170" fontId="0" fillId="0" borderId="0" xfId="0" applyNumberFormat="1"/>
    <xf numFmtId="49" fontId="0" fillId="0" borderId="0" xfId="6" applyNumberFormat="1" applyFont="1" applyBorder="1"/>
    <xf numFmtId="169" fontId="25" fillId="0" borderId="0" xfId="6" applyNumberFormat="1" applyFont="1" applyBorder="1"/>
    <xf numFmtId="49" fontId="0" fillId="0" borderId="0" xfId="0" applyNumberFormat="1"/>
    <xf numFmtId="2" fontId="28" fillId="0" borderId="0" xfId="7" applyNumberFormat="1" applyFont="1" applyAlignment="1" applyProtection="1">
      <alignment horizontal="right" vertical="top" wrapText="1"/>
      <protection locked="0"/>
    </xf>
    <xf numFmtId="171" fontId="0" fillId="0" borderId="0" xfId="6" applyNumberFormat="1" applyFont="1" applyFill="1" applyBorder="1" applyAlignment="1">
      <alignment horizontal="center"/>
    </xf>
    <xf numFmtId="49" fontId="29" fillId="0" borderId="0" xfId="0" applyNumberFormat="1" applyFont="1"/>
    <xf numFmtId="2" fontId="28" fillId="0" borderId="0" xfId="0" applyNumberFormat="1" applyFont="1" applyAlignment="1" applyProtection="1">
      <alignment horizontal="right" vertical="center"/>
      <protection locked="0"/>
    </xf>
    <xf numFmtId="168" fontId="2" fillId="0" borderId="0" xfId="0" applyNumberFormat="1" applyFont="1"/>
    <xf numFmtId="167" fontId="0" fillId="0" borderId="2" xfId="0" applyNumberFormat="1" applyBorder="1"/>
    <xf numFmtId="0" fontId="0" fillId="0" borderId="23" xfId="0" applyBorder="1" applyAlignment="1">
      <alignment horizontal="center"/>
    </xf>
    <xf numFmtId="0" fontId="0" fillId="0" borderId="23" xfId="0" applyBorder="1"/>
    <xf numFmtId="165" fontId="0" fillId="0" borderId="23" xfId="2" applyNumberFormat="1" applyFont="1" applyBorder="1"/>
    <xf numFmtId="0" fontId="0" fillId="0" borderId="31" xfId="0" applyBorder="1"/>
    <xf numFmtId="165" fontId="0" fillId="0" borderId="32" xfId="0" applyNumberFormat="1" applyBorder="1"/>
    <xf numFmtId="0" fontId="0" fillId="0" borderId="11" xfId="0" applyBorder="1"/>
    <xf numFmtId="0" fontId="0" fillId="0" borderId="23" xfId="0" quotePrefix="1" applyBorder="1"/>
    <xf numFmtId="0" fontId="0" fillId="0" borderId="11" xfId="0" quotePrefix="1" applyBorder="1"/>
    <xf numFmtId="0" fontId="0" fillId="0" borderId="23" xfId="0" applyBorder="1" applyAlignment="1">
      <alignment horizontal="center" vertical="center"/>
    </xf>
    <xf numFmtId="0" fontId="0" fillId="0" borderId="11" xfId="0" applyBorder="1" applyAlignment="1">
      <alignment horizontal="center" vertical="center"/>
    </xf>
    <xf numFmtId="0" fontId="0" fillId="0" borderId="31" xfId="0" quotePrefix="1" applyBorder="1"/>
    <xf numFmtId="9" fontId="0" fillId="0" borderId="32" xfId="0" applyNumberFormat="1" applyBorder="1"/>
    <xf numFmtId="0" fontId="0" fillId="0" borderId="32" xfId="0" applyBorder="1"/>
    <xf numFmtId="0" fontId="0" fillId="0" borderId="35" xfId="0" applyBorder="1"/>
    <xf numFmtId="0" fontId="0" fillId="0" borderId="11" xfId="0" quotePrefix="1" applyBorder="1" applyAlignment="1">
      <alignment horizontal="center" vertical="center"/>
    </xf>
    <xf numFmtId="0" fontId="0" fillId="0" borderId="31" xfId="0" applyBorder="1" applyAlignment="1">
      <alignment horizontal="center" vertical="center"/>
    </xf>
    <xf numFmtId="9" fontId="0" fillId="0" borderId="32" xfId="0" applyNumberFormat="1"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25" fillId="0" borderId="0" xfId="0" applyFont="1" applyAlignment="1">
      <alignment horizontal="center"/>
    </xf>
    <xf numFmtId="0" fontId="25" fillId="0" borderId="23" xfId="0" applyFont="1" applyBorder="1" applyAlignment="1">
      <alignment horizontal="center"/>
    </xf>
    <xf numFmtId="165" fontId="0" fillId="0" borderId="23" xfId="2" applyNumberFormat="1" applyFont="1" applyFill="1" applyBorder="1"/>
    <xf numFmtId="165" fontId="0" fillId="0" borderId="23" xfId="0" applyNumberFormat="1" applyBorder="1"/>
    <xf numFmtId="165" fontId="0" fillId="0" borderId="31" xfId="0" applyNumberFormat="1" applyBorder="1"/>
    <xf numFmtId="165" fontId="0" fillId="0" borderId="0" xfId="2" applyNumberFormat="1" applyFont="1" applyBorder="1"/>
    <xf numFmtId="165" fontId="0" fillId="0" borderId="32" xfId="2" applyNumberFormat="1" applyFont="1" applyBorder="1"/>
    <xf numFmtId="165" fontId="0" fillId="0" borderId="0" xfId="2" applyNumberFormat="1" applyFont="1" applyFill="1" applyBorder="1"/>
    <xf numFmtId="0" fontId="24" fillId="0" borderId="6" xfId="0" applyFont="1" applyBorder="1"/>
    <xf numFmtId="0" fontId="25" fillId="0" borderId="11" xfId="0" applyFont="1" applyBorder="1" applyAlignment="1">
      <alignment horizontal="center"/>
    </xf>
    <xf numFmtId="165" fontId="0" fillId="0" borderId="11" xfId="2" applyNumberFormat="1" applyFont="1" applyFill="1" applyBorder="1"/>
    <xf numFmtId="165" fontId="0" fillId="0" borderId="11" xfId="0" applyNumberFormat="1" applyBorder="1"/>
    <xf numFmtId="165" fontId="0" fillId="0" borderId="35" xfId="0" applyNumberFormat="1" applyBorder="1"/>
    <xf numFmtId="0" fontId="9" fillId="0" borderId="4" xfId="0" applyFont="1" applyBorder="1"/>
    <xf numFmtId="0" fontId="9" fillId="0" borderId="5" xfId="0" applyFont="1" applyBorder="1"/>
    <xf numFmtId="0" fontId="9" fillId="0" borderId="6" xfId="0" applyFont="1" applyBorder="1"/>
    <xf numFmtId="0" fontId="2" fillId="0" borderId="23" xfId="0" applyFont="1" applyBorder="1"/>
    <xf numFmtId="0" fontId="24" fillId="0" borderId="11" xfId="0" applyFont="1" applyBorder="1"/>
    <xf numFmtId="3" fontId="0" fillId="0" borderId="23" xfId="0" applyNumberFormat="1" applyBorder="1"/>
    <xf numFmtId="165" fontId="0" fillId="0" borderId="31" xfId="2" applyNumberFormat="1" applyFont="1" applyFill="1" applyBorder="1"/>
    <xf numFmtId="0" fontId="30" fillId="6" borderId="0" xfId="1" applyFont="1" applyFill="1" applyAlignment="1">
      <alignment horizontal="center" vertical="center"/>
    </xf>
    <xf numFmtId="0" fontId="30" fillId="6" borderId="3" xfId="1" applyFont="1" applyFill="1" applyBorder="1" applyAlignment="1">
      <alignment horizontal="center" vertical="center"/>
    </xf>
    <xf numFmtId="3" fontId="32" fillId="2" borderId="3" xfId="1" applyNumberFormat="1" applyFont="1" applyFill="1" applyBorder="1" applyAlignment="1">
      <alignment horizontal="right" vertical="center" shrinkToFit="1"/>
    </xf>
    <xf numFmtId="3" fontId="32" fillId="2" borderId="0" xfId="1" applyNumberFormat="1" applyFont="1" applyFill="1" applyAlignment="1">
      <alignment horizontal="right" vertical="center" shrinkToFit="1"/>
    </xf>
    <xf numFmtId="3" fontId="32" fillId="10" borderId="3" xfId="1" applyNumberFormat="1" applyFont="1" applyFill="1" applyBorder="1" applyAlignment="1">
      <alignment horizontal="right" vertical="center" shrinkToFit="1"/>
    </xf>
    <xf numFmtId="3" fontId="32" fillId="10" borderId="0" xfId="1" applyNumberFormat="1" applyFont="1" applyFill="1" applyAlignment="1">
      <alignment horizontal="right" vertical="center" shrinkToFit="1"/>
    </xf>
    <xf numFmtId="3" fontId="32" fillId="0" borderId="0" xfId="1" applyNumberFormat="1" applyFont="1" applyAlignment="1">
      <alignment horizontal="right" vertical="center" shrinkToFit="1"/>
    </xf>
    <xf numFmtId="3" fontId="32" fillId="0" borderId="3" xfId="1" applyNumberFormat="1" applyFont="1" applyBorder="1" applyAlignment="1">
      <alignment horizontal="right" vertical="center" shrinkToFit="1"/>
    </xf>
    <xf numFmtId="0" fontId="3" fillId="0" borderId="3" xfId="1" applyBorder="1"/>
    <xf numFmtId="3" fontId="32" fillId="11" borderId="0" xfId="1" applyNumberFormat="1" applyFont="1" applyFill="1" applyAlignment="1">
      <alignment horizontal="right" vertical="center" shrinkToFit="1"/>
    </xf>
    <xf numFmtId="3" fontId="32" fillId="12" borderId="0" xfId="1" applyNumberFormat="1" applyFont="1" applyFill="1" applyAlignment="1">
      <alignment horizontal="right" vertical="center" shrinkToFit="1"/>
    </xf>
    <xf numFmtId="164" fontId="32" fillId="10" borderId="3" xfId="1" applyNumberFormat="1" applyFont="1" applyFill="1" applyBorder="1" applyAlignment="1">
      <alignment horizontal="right" vertical="center" shrinkToFit="1"/>
    </xf>
    <xf numFmtId="164" fontId="32" fillId="10" borderId="0" xfId="1" applyNumberFormat="1" applyFont="1" applyFill="1" applyAlignment="1">
      <alignment horizontal="right" vertical="center" shrinkToFit="1"/>
    </xf>
    <xf numFmtId="164" fontId="32" fillId="12" borderId="0" xfId="1" applyNumberFormat="1" applyFont="1" applyFill="1" applyAlignment="1">
      <alignment horizontal="right" vertical="center" shrinkToFit="1"/>
    </xf>
    <xf numFmtId="0" fontId="30" fillId="6" borderId="37" xfId="1" applyFont="1" applyFill="1" applyBorder="1" applyAlignment="1">
      <alignment horizontal="center" vertical="center"/>
    </xf>
    <xf numFmtId="0" fontId="30" fillId="6" borderId="41" xfId="1" applyFont="1" applyFill="1" applyBorder="1" applyAlignment="1">
      <alignment horizontal="center" vertical="center"/>
    </xf>
    <xf numFmtId="0" fontId="30" fillId="6" borderId="11" xfId="1" applyFont="1" applyFill="1" applyBorder="1" applyAlignment="1">
      <alignment horizontal="center" vertical="center"/>
    </xf>
    <xf numFmtId="0" fontId="31" fillId="3" borderId="41" xfId="1" applyFont="1" applyFill="1" applyBorder="1" applyAlignment="1">
      <alignment horizontal="left" vertical="center"/>
    </xf>
    <xf numFmtId="3" fontId="32" fillId="2" borderId="11" xfId="1" applyNumberFormat="1" applyFont="1" applyFill="1" applyBorder="1" applyAlignment="1">
      <alignment horizontal="right" vertical="center" shrinkToFit="1"/>
    </xf>
    <xf numFmtId="164" fontId="32" fillId="10" borderId="11" xfId="1" applyNumberFormat="1" applyFont="1" applyFill="1" applyBorder="1" applyAlignment="1">
      <alignment horizontal="right" vertical="center" shrinkToFit="1"/>
    </xf>
    <xf numFmtId="0" fontId="31" fillId="3" borderId="42" xfId="1" applyFont="1" applyFill="1" applyBorder="1" applyAlignment="1">
      <alignment horizontal="left" vertical="center"/>
    </xf>
    <xf numFmtId="3" fontId="32" fillId="2" borderId="33" xfId="1" applyNumberFormat="1" applyFont="1" applyFill="1" applyBorder="1" applyAlignment="1">
      <alignment horizontal="right" vertical="center" shrinkToFit="1"/>
    </xf>
    <xf numFmtId="3" fontId="32" fillId="2" borderId="32" xfId="1" applyNumberFormat="1" applyFont="1" applyFill="1" applyBorder="1" applyAlignment="1">
      <alignment horizontal="right" vertical="center" shrinkToFit="1"/>
    </xf>
    <xf numFmtId="3" fontId="32" fillId="2" borderId="35" xfId="1" applyNumberFormat="1" applyFont="1" applyFill="1" applyBorder="1" applyAlignment="1">
      <alignment horizontal="right" vertical="center" shrinkToFit="1"/>
    </xf>
    <xf numFmtId="166" fontId="0" fillId="0" borderId="0" xfId="0" applyNumberFormat="1"/>
    <xf numFmtId="165" fontId="0" fillId="12" borderId="0" xfId="2" applyNumberFormat="1" applyFont="1" applyFill="1" applyBorder="1"/>
    <xf numFmtId="0" fontId="33" fillId="0" borderId="0" xfId="8"/>
    <xf numFmtId="169" fontId="0" fillId="0" borderId="0" xfId="9" applyNumberFormat="1" applyFont="1"/>
    <xf numFmtId="0" fontId="34" fillId="0" borderId="0" xfId="0" applyFont="1"/>
    <xf numFmtId="3" fontId="0" fillId="0" borderId="11" xfId="0" applyNumberFormat="1" applyBorder="1"/>
    <xf numFmtId="0" fontId="37" fillId="0" borderId="0" xfId="11" applyFont="1"/>
    <xf numFmtId="172" fontId="37" fillId="0" borderId="0" xfId="11" applyNumberFormat="1" applyFont="1"/>
    <xf numFmtId="0" fontId="36" fillId="0" borderId="0" xfId="11"/>
    <xf numFmtId="0" fontId="11" fillId="0" borderId="0" xfId="11" applyFont="1"/>
    <xf numFmtId="0" fontId="38" fillId="0" borderId="0" xfId="11" applyFont="1" applyAlignment="1">
      <alignment vertical="center" wrapText="1"/>
    </xf>
    <xf numFmtId="0" fontId="39" fillId="0" borderId="0" xfId="12"/>
    <xf numFmtId="0" fontId="40" fillId="0" borderId="0" xfId="11" applyFont="1" applyAlignment="1">
      <alignment vertical="center" wrapText="1"/>
    </xf>
    <xf numFmtId="0" fontId="41" fillId="0" borderId="0" xfId="11" applyFont="1" applyAlignment="1">
      <alignment vertical="center" wrapText="1"/>
    </xf>
    <xf numFmtId="0" fontId="42" fillId="0" borderId="0" xfId="11" applyFont="1" applyAlignment="1">
      <alignment vertical="center" wrapText="1"/>
    </xf>
    <xf numFmtId="0" fontId="43" fillId="0" borderId="0" xfId="11" applyFont="1" applyAlignment="1">
      <alignment vertical="center" wrapText="1"/>
    </xf>
    <xf numFmtId="0" fontId="44" fillId="0" borderId="0" xfId="11" applyFont="1" applyAlignment="1">
      <alignment vertical="center" wrapText="1"/>
    </xf>
    <xf numFmtId="0" fontId="27" fillId="0" borderId="0" xfId="11" applyFont="1"/>
    <xf numFmtId="0" fontId="27" fillId="0" borderId="0" xfId="11" applyFont="1" applyAlignment="1">
      <alignment horizontal="center"/>
    </xf>
    <xf numFmtId="0" fontId="27" fillId="0" borderId="0" xfId="11" applyFont="1" applyAlignment="1">
      <alignment horizontal="left"/>
    </xf>
    <xf numFmtId="9" fontId="27" fillId="0" borderId="0" xfId="13" applyFont="1" applyBorder="1" applyAlignment="1">
      <alignment horizontal="center"/>
    </xf>
    <xf numFmtId="9" fontId="27" fillId="0" borderId="0" xfId="13" applyFont="1" applyBorder="1"/>
    <xf numFmtId="9" fontId="27" fillId="0" borderId="0" xfId="11" applyNumberFormat="1" applyFont="1" applyAlignment="1">
      <alignment horizontal="center"/>
    </xf>
    <xf numFmtId="0" fontId="37" fillId="0" borderId="0" xfId="11" applyFont="1" applyAlignment="1">
      <alignment horizontal="left" vertical="top" wrapText="1"/>
    </xf>
    <xf numFmtId="0" fontId="45" fillId="0" borderId="0" xfId="0" applyFont="1"/>
    <xf numFmtId="0" fontId="35" fillId="0" borderId="0" xfId="10"/>
    <xf numFmtId="0" fontId="46" fillId="0" borderId="0" xfId="0" applyFont="1"/>
    <xf numFmtId="0" fontId="47" fillId="0" borderId="0" xfId="11" applyFont="1" applyAlignment="1">
      <alignment vertical="center" wrapText="1"/>
    </xf>
    <xf numFmtId="0" fontId="4" fillId="0" borderId="0" xfId="11" applyFont="1" applyAlignment="1">
      <alignment horizontal="right"/>
    </xf>
    <xf numFmtId="0" fontId="11" fillId="0" borderId="0" xfId="11" applyFont="1" applyAlignment="1">
      <alignment horizontal="left"/>
    </xf>
    <xf numFmtId="0" fontId="11" fillId="0" borderId="0" xfId="11" applyFont="1" applyAlignment="1">
      <alignment horizontal="left" wrapText="1"/>
    </xf>
    <xf numFmtId="0" fontId="5" fillId="9" borderId="0" xfId="11" applyFont="1" applyFill="1" applyAlignment="1">
      <alignment horizontal="left" vertical="top" wrapText="1"/>
    </xf>
    <xf numFmtId="0" fontId="37" fillId="9" borderId="18" xfId="11" applyFont="1" applyFill="1" applyBorder="1" applyAlignment="1">
      <alignment horizontal="left" vertical="top"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4" fillId="0" borderId="3" xfId="0" applyFont="1" applyBorder="1" applyAlignment="1">
      <alignment horizontal="center"/>
    </xf>
    <xf numFmtId="0" fontId="24" fillId="0" borderId="0" xfId="0" applyFont="1" applyAlignment="1">
      <alignment horizontal="center"/>
    </xf>
    <xf numFmtId="0" fontId="6" fillId="6" borderId="1" xfId="1" applyFont="1" applyFill="1" applyBorder="1" applyAlignment="1">
      <alignment horizontal="left" vertical="center"/>
    </xf>
    <xf numFmtId="0" fontId="30" fillId="6" borderId="38" xfId="1" applyFont="1" applyFill="1" applyBorder="1" applyAlignment="1">
      <alignment horizontal="center" vertical="center"/>
    </xf>
    <xf numFmtId="0" fontId="30" fillId="6" borderId="39" xfId="1" applyFont="1" applyFill="1" applyBorder="1" applyAlignment="1">
      <alignment horizontal="center" vertical="center"/>
    </xf>
    <xf numFmtId="0" fontId="30" fillId="6" borderId="40" xfId="1" applyFont="1" applyFill="1" applyBorder="1" applyAlignment="1">
      <alignment horizontal="center" vertical="center"/>
    </xf>
    <xf numFmtId="0" fontId="30" fillId="6" borderId="5" xfId="1" applyFont="1" applyFill="1" applyBorder="1" applyAlignment="1">
      <alignment horizontal="center" vertical="center"/>
    </xf>
    <xf numFmtId="0" fontId="30" fillId="6" borderId="6" xfId="1" applyFont="1" applyFill="1" applyBorder="1" applyAlignment="1">
      <alignment horizontal="center" vertical="center"/>
    </xf>
    <xf numFmtId="0" fontId="12" fillId="0" borderId="9" xfId="3" applyFont="1" applyBorder="1" applyAlignment="1">
      <alignment horizontal="center"/>
    </xf>
    <xf numFmtId="0" fontId="12" fillId="0" borderId="8" xfId="3" applyFont="1" applyBorder="1" applyAlignment="1">
      <alignment horizontal="center"/>
    </xf>
    <xf numFmtId="0" fontId="12" fillId="0" borderId="7" xfId="3" applyFont="1" applyBorder="1" applyAlignment="1">
      <alignment horizontal="center"/>
    </xf>
    <xf numFmtId="0" fontId="12" fillId="0" borderId="12" xfId="3" applyFont="1" applyBorder="1" applyAlignment="1">
      <alignment horizontal="center"/>
    </xf>
    <xf numFmtId="0" fontId="12" fillId="0" borderId="13" xfId="3" applyFont="1" applyBorder="1" applyAlignment="1">
      <alignment horizontal="center"/>
    </xf>
    <xf numFmtId="165" fontId="0" fillId="0" borderId="0" xfId="0" applyNumberFormat="1" applyFill="1"/>
  </cellXfs>
  <cellStyles count="14">
    <cellStyle name="Comma 2" xfId="6" xr:uid="{1E15DBB8-2022-49AC-A4A4-659A5A6D5430}"/>
    <cellStyle name="Comma 3" xfId="9" xr:uid="{5B6FDB52-F95F-41A6-B038-698B19332CBC}"/>
    <cellStyle name="Hyperlink" xfId="10" builtinId="8"/>
    <cellStyle name="Hyperlink 2" xfId="12" xr:uid="{817AECFD-9840-4101-BBE6-059A3AA35CAB}"/>
    <cellStyle name="Normal" xfId="0" builtinId="0"/>
    <cellStyle name="Normal 2" xfId="1" xr:uid="{81E4CA70-81CD-4CB4-A507-CB29A243880F}"/>
    <cellStyle name="Normal 2 7" xfId="7" xr:uid="{0DF5EE10-D023-41A7-99D8-5DCC2C5332FB}"/>
    <cellStyle name="Normal 3" xfId="8" xr:uid="{1F9D518F-567A-4BEC-890C-3483B957E47C}"/>
    <cellStyle name="Normal 3 2" xfId="11" xr:uid="{1078A3BE-D477-4318-A219-A2BFB70D0B42}"/>
    <cellStyle name="Normale 2" xfId="3" xr:uid="{28BED26F-9B74-4288-9ED6-C268C47E54CB}"/>
    <cellStyle name="Normale 4" xfId="4" xr:uid="{FB6BF5CA-7AEE-4002-ABF9-D2D7E61CE1F1}"/>
    <cellStyle name="Normale_CBM_Flow" xfId="5" xr:uid="{447BB747-F562-4EF6-88D2-86FA59C9469C}"/>
    <cellStyle name="Percent" xfId="2" builtinId="5"/>
    <cellStyle name="Percent 2" xfId="13" xr:uid="{C3D65B61-3D7B-44E1-8CA2-44858E5BC7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Minimum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9.3474929010074856E-2"/>
          <c:y val="0.10052910052910052"/>
          <c:w val="0.80646076653057153"/>
          <c:h val="0.76118818481023209"/>
        </c:manualLayout>
      </c:layout>
      <c:barChart>
        <c:barDir val="col"/>
        <c:grouping val="clustered"/>
        <c:varyColors val="0"/>
        <c:ser>
          <c:idx val="0"/>
          <c:order val="0"/>
          <c:tx>
            <c:strRef>
              <c:f>Area_Comparison!$B$29</c:f>
              <c:strCache>
                <c:ptCount val="1"/>
                <c:pt idx="0">
                  <c:v>Forest</c:v>
                </c:pt>
              </c:strCache>
            </c:strRef>
          </c:tx>
          <c:spPr>
            <a:solidFill>
              <a:schemeClr val="accent1"/>
            </a:solidFill>
            <a:ln>
              <a:noFill/>
            </a:ln>
            <a:effectLst/>
          </c:spPr>
          <c:invertIfNegative val="0"/>
          <c:cat>
            <c:strRef>
              <c:f>Area_Comparison!$A$31:$A$57</c:f>
              <c:strCache>
                <c:ptCount val="27"/>
                <c:pt idx="0">
                  <c:v>Belgium</c:v>
                </c:pt>
                <c:pt idx="1">
                  <c:v>Bulgaria</c:v>
                </c:pt>
                <c:pt idx="2">
                  <c:v>Czech Rep</c:v>
                </c:pt>
                <c:pt idx="3">
                  <c:v>Denmark</c:v>
                </c:pt>
                <c:pt idx="4">
                  <c:v>Germany</c:v>
                </c:pt>
                <c:pt idx="5">
                  <c:v>Estonia</c:v>
                </c:pt>
                <c:pt idx="6">
                  <c:v>Ireland</c:v>
                </c:pt>
                <c:pt idx="7">
                  <c:v>Greece</c:v>
                </c:pt>
                <c:pt idx="8">
                  <c:v>Spain</c:v>
                </c:pt>
                <c:pt idx="9">
                  <c:v>France</c:v>
                </c:pt>
                <c:pt idx="10">
                  <c:v>Croatia</c:v>
                </c:pt>
                <c:pt idx="11">
                  <c:v>Italy</c:v>
                </c:pt>
                <c:pt idx="12">
                  <c:v>Cyprus</c:v>
                </c:pt>
                <c:pt idx="13">
                  <c:v>Latvia</c:v>
                </c:pt>
                <c:pt idx="14">
                  <c:v>Lithuania</c:v>
                </c:pt>
                <c:pt idx="15">
                  <c:v>Luxembourg</c:v>
                </c:pt>
                <c:pt idx="16">
                  <c:v>Hungary</c:v>
                </c:pt>
                <c:pt idx="17">
                  <c:v>Malta</c:v>
                </c:pt>
                <c:pt idx="18">
                  <c:v>Netherlands</c:v>
                </c:pt>
                <c:pt idx="19">
                  <c:v>Austria</c:v>
                </c:pt>
                <c:pt idx="20">
                  <c:v>Poland</c:v>
                </c:pt>
                <c:pt idx="21">
                  <c:v>Portugal</c:v>
                </c:pt>
                <c:pt idx="22">
                  <c:v>Romania</c:v>
                </c:pt>
                <c:pt idx="23">
                  <c:v>Slovenia</c:v>
                </c:pt>
                <c:pt idx="24">
                  <c:v>Slovakia</c:v>
                </c:pt>
                <c:pt idx="25">
                  <c:v>Finland</c:v>
                </c:pt>
                <c:pt idx="26">
                  <c:v>Sweden</c:v>
                </c:pt>
              </c:strCache>
            </c:strRef>
          </c:cat>
          <c:val>
            <c:numRef>
              <c:f>Area_Comparison!$B$31:$B$57</c:f>
              <c:numCache>
                <c:formatCode>General</c:formatCode>
                <c:ptCount val="27"/>
                <c:pt idx="0">
                  <c:v>0.1</c:v>
                </c:pt>
                <c:pt idx="1">
                  <c:v>0.1</c:v>
                </c:pt>
                <c:pt idx="2">
                  <c:v>0.5</c:v>
                </c:pt>
                <c:pt idx="3">
                  <c:v>0.5</c:v>
                </c:pt>
                <c:pt idx="4">
                  <c:v>0.1</c:v>
                </c:pt>
                <c:pt idx="5">
                  <c:v>0.5</c:v>
                </c:pt>
                <c:pt idx="6">
                  <c:v>0.1</c:v>
                </c:pt>
                <c:pt idx="7">
                  <c:v>0.5</c:v>
                </c:pt>
                <c:pt idx="8">
                  <c:v>0.5</c:v>
                </c:pt>
                <c:pt idx="9">
                  <c:v>0.5</c:v>
                </c:pt>
                <c:pt idx="10">
                  <c:v>0.1</c:v>
                </c:pt>
                <c:pt idx="11">
                  <c:v>0.5</c:v>
                </c:pt>
                <c:pt idx="12">
                  <c:v>0.5</c:v>
                </c:pt>
                <c:pt idx="13">
                  <c:v>0.1</c:v>
                </c:pt>
                <c:pt idx="14">
                  <c:v>0.1</c:v>
                </c:pt>
                <c:pt idx="15">
                  <c:v>0.5</c:v>
                </c:pt>
                <c:pt idx="16">
                  <c:v>0.5</c:v>
                </c:pt>
                <c:pt idx="17">
                  <c:v>1</c:v>
                </c:pt>
                <c:pt idx="18">
                  <c:v>0.5</c:v>
                </c:pt>
                <c:pt idx="19">
                  <c:v>0.05</c:v>
                </c:pt>
                <c:pt idx="20">
                  <c:v>0.1</c:v>
                </c:pt>
                <c:pt idx="21">
                  <c:v>1</c:v>
                </c:pt>
                <c:pt idx="22">
                  <c:v>0.5</c:v>
                </c:pt>
                <c:pt idx="23">
                  <c:v>0.25</c:v>
                </c:pt>
                <c:pt idx="24">
                  <c:v>0.3</c:v>
                </c:pt>
                <c:pt idx="25">
                  <c:v>0.5</c:v>
                </c:pt>
                <c:pt idx="26">
                  <c:v>0.5</c:v>
                </c:pt>
              </c:numCache>
            </c:numRef>
          </c:val>
          <c:extLst>
            <c:ext xmlns:c16="http://schemas.microsoft.com/office/drawing/2014/chart" uri="{C3380CC4-5D6E-409C-BE32-E72D297353CC}">
              <c16:uniqueId val="{00000000-3912-4E13-972E-00AF96321857}"/>
            </c:ext>
          </c:extLst>
        </c:ser>
        <c:ser>
          <c:idx val="1"/>
          <c:order val="1"/>
          <c:tx>
            <c:strRef>
              <c:f>Area_Comparison!$F$29</c:f>
              <c:strCache>
                <c:ptCount val="1"/>
                <c:pt idx="0">
                  <c:v>OWL</c:v>
                </c:pt>
              </c:strCache>
            </c:strRef>
          </c:tx>
          <c:spPr>
            <a:solidFill>
              <a:schemeClr val="accent2"/>
            </a:solidFill>
            <a:ln>
              <a:noFill/>
            </a:ln>
            <a:effectLst/>
          </c:spPr>
          <c:invertIfNegative val="0"/>
          <c:val>
            <c:numRef>
              <c:f>Area_Comparison!$F$31:$F$57</c:f>
              <c:numCache>
                <c:formatCode>General</c:formatCode>
                <c:ptCount val="27"/>
                <c:pt idx="0">
                  <c:v>0</c:v>
                </c:pt>
                <c:pt idx="1">
                  <c:v>0</c:v>
                </c:pt>
                <c:pt idx="2">
                  <c:v>0.5</c:v>
                </c:pt>
                <c:pt idx="3">
                  <c:v>0.5</c:v>
                </c:pt>
                <c:pt idx="4">
                  <c:v>0</c:v>
                </c:pt>
                <c:pt idx="5">
                  <c:v>0.5</c:v>
                </c:pt>
                <c:pt idx="6">
                  <c:v>0</c:v>
                </c:pt>
                <c:pt idx="7">
                  <c:v>0</c:v>
                </c:pt>
                <c:pt idx="8">
                  <c:v>0</c:v>
                </c:pt>
                <c:pt idx="9">
                  <c:v>0</c:v>
                </c:pt>
                <c:pt idx="10">
                  <c:v>0</c:v>
                </c:pt>
                <c:pt idx="11">
                  <c:v>0.5</c:v>
                </c:pt>
                <c:pt idx="12">
                  <c:v>0.5</c:v>
                </c:pt>
                <c:pt idx="13">
                  <c:v>0</c:v>
                </c:pt>
                <c:pt idx="14">
                  <c:v>0</c:v>
                </c:pt>
                <c:pt idx="15">
                  <c:v>0.5</c:v>
                </c:pt>
                <c:pt idx="16">
                  <c:v>0.5</c:v>
                </c:pt>
                <c:pt idx="17">
                  <c:v>0</c:v>
                </c:pt>
                <c:pt idx="18">
                  <c:v>0</c:v>
                </c:pt>
                <c:pt idx="19">
                  <c:v>0.05</c:v>
                </c:pt>
                <c:pt idx="20">
                  <c:v>0</c:v>
                </c:pt>
                <c:pt idx="21">
                  <c:v>0</c:v>
                </c:pt>
                <c:pt idx="22">
                  <c:v>0.5</c:v>
                </c:pt>
                <c:pt idx="23">
                  <c:v>0.25</c:v>
                </c:pt>
                <c:pt idx="24">
                  <c:v>0</c:v>
                </c:pt>
                <c:pt idx="25">
                  <c:v>0.5</c:v>
                </c:pt>
                <c:pt idx="26">
                  <c:v>0</c:v>
                </c:pt>
              </c:numCache>
            </c:numRef>
          </c:val>
          <c:extLst>
            <c:ext xmlns:c16="http://schemas.microsoft.com/office/drawing/2014/chart" uri="{C3380CC4-5D6E-409C-BE32-E72D297353CC}">
              <c16:uniqueId val="{00000002-3912-4E13-972E-00AF96321857}"/>
            </c:ext>
          </c:extLst>
        </c:ser>
        <c:dLbls>
          <c:showLegendKey val="0"/>
          <c:showVal val="0"/>
          <c:showCatName val="0"/>
          <c:showSerName val="0"/>
          <c:showPercent val="0"/>
          <c:showBubbleSize val="0"/>
        </c:dLbls>
        <c:gapWidth val="182"/>
        <c:axId val="1208832671"/>
        <c:axId val="1208843071"/>
      </c:barChart>
      <c:catAx>
        <c:axId val="1208832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08843071"/>
        <c:crosses val="autoZero"/>
        <c:auto val="1"/>
        <c:lblAlgn val="ctr"/>
        <c:lblOffset val="100"/>
        <c:noMultiLvlLbl val="0"/>
      </c:catAx>
      <c:valAx>
        <c:axId val="120884307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t-IT"/>
                  <a:t>ha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t-I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0883267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Minimum tree cover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9.3474929010074856E-2"/>
          <c:y val="0.10052910052910052"/>
          <c:w val="0.80646076653057153"/>
          <c:h val="0.76118818481023209"/>
        </c:manualLayout>
      </c:layout>
      <c:barChart>
        <c:barDir val="col"/>
        <c:grouping val="clustered"/>
        <c:varyColors val="0"/>
        <c:ser>
          <c:idx val="0"/>
          <c:order val="0"/>
          <c:tx>
            <c:strRef>
              <c:f>Area_Comparison!$B$29</c:f>
              <c:strCache>
                <c:ptCount val="1"/>
                <c:pt idx="0">
                  <c:v>Forest</c:v>
                </c:pt>
              </c:strCache>
            </c:strRef>
          </c:tx>
          <c:spPr>
            <a:solidFill>
              <a:schemeClr val="accent1"/>
            </a:solidFill>
            <a:ln>
              <a:noFill/>
            </a:ln>
            <a:effectLst/>
          </c:spPr>
          <c:invertIfNegative val="0"/>
          <c:cat>
            <c:strRef>
              <c:f>Area_Comparison!$A$31:$A$57</c:f>
              <c:strCache>
                <c:ptCount val="27"/>
                <c:pt idx="0">
                  <c:v>Belgium</c:v>
                </c:pt>
                <c:pt idx="1">
                  <c:v>Bulgaria</c:v>
                </c:pt>
                <c:pt idx="2">
                  <c:v>Czech Rep</c:v>
                </c:pt>
                <c:pt idx="3">
                  <c:v>Denmark</c:v>
                </c:pt>
                <c:pt idx="4">
                  <c:v>Germany</c:v>
                </c:pt>
                <c:pt idx="5">
                  <c:v>Estonia</c:v>
                </c:pt>
                <c:pt idx="6">
                  <c:v>Ireland</c:v>
                </c:pt>
                <c:pt idx="7">
                  <c:v>Greece</c:v>
                </c:pt>
                <c:pt idx="8">
                  <c:v>Spain</c:v>
                </c:pt>
                <c:pt idx="9">
                  <c:v>France</c:v>
                </c:pt>
                <c:pt idx="10">
                  <c:v>Croatia</c:v>
                </c:pt>
                <c:pt idx="11">
                  <c:v>Italy</c:v>
                </c:pt>
                <c:pt idx="12">
                  <c:v>Cyprus</c:v>
                </c:pt>
                <c:pt idx="13">
                  <c:v>Latvia</c:v>
                </c:pt>
                <c:pt idx="14">
                  <c:v>Lithuania</c:v>
                </c:pt>
                <c:pt idx="15">
                  <c:v>Luxembourg</c:v>
                </c:pt>
                <c:pt idx="16">
                  <c:v>Hungary</c:v>
                </c:pt>
                <c:pt idx="17">
                  <c:v>Malta</c:v>
                </c:pt>
                <c:pt idx="18">
                  <c:v>Netherlands</c:v>
                </c:pt>
                <c:pt idx="19">
                  <c:v>Austria</c:v>
                </c:pt>
                <c:pt idx="20">
                  <c:v>Poland</c:v>
                </c:pt>
                <c:pt idx="21">
                  <c:v>Portugal</c:v>
                </c:pt>
                <c:pt idx="22">
                  <c:v>Romania</c:v>
                </c:pt>
                <c:pt idx="23">
                  <c:v>Slovenia</c:v>
                </c:pt>
                <c:pt idx="24">
                  <c:v>Slovakia</c:v>
                </c:pt>
                <c:pt idx="25">
                  <c:v>Finland</c:v>
                </c:pt>
                <c:pt idx="26">
                  <c:v>Sweden</c:v>
                </c:pt>
              </c:strCache>
            </c:strRef>
          </c:cat>
          <c:val>
            <c:numRef>
              <c:f>Area_Comparison!$C$31:$C$57</c:f>
              <c:numCache>
                <c:formatCode>0%</c:formatCode>
                <c:ptCount val="27"/>
                <c:pt idx="0">
                  <c:v>0.1</c:v>
                </c:pt>
                <c:pt idx="1">
                  <c:v>0.1</c:v>
                </c:pt>
                <c:pt idx="2">
                  <c:v>0.1</c:v>
                </c:pt>
                <c:pt idx="3">
                  <c:v>0.1</c:v>
                </c:pt>
                <c:pt idx="4">
                  <c:v>0.5</c:v>
                </c:pt>
                <c:pt idx="5">
                  <c:v>0.1</c:v>
                </c:pt>
                <c:pt idx="6">
                  <c:v>0.2</c:v>
                </c:pt>
                <c:pt idx="7">
                  <c:v>0.1</c:v>
                </c:pt>
                <c:pt idx="8">
                  <c:v>0.1</c:v>
                </c:pt>
                <c:pt idx="9">
                  <c:v>0.1</c:v>
                </c:pt>
                <c:pt idx="10">
                  <c:v>0.1</c:v>
                </c:pt>
                <c:pt idx="11">
                  <c:v>0.1</c:v>
                </c:pt>
                <c:pt idx="12">
                  <c:v>0.1</c:v>
                </c:pt>
                <c:pt idx="13">
                  <c:v>0.2</c:v>
                </c:pt>
                <c:pt idx="14">
                  <c:v>0.3</c:v>
                </c:pt>
                <c:pt idx="15">
                  <c:v>0.1</c:v>
                </c:pt>
                <c:pt idx="16">
                  <c:v>0.1</c:v>
                </c:pt>
                <c:pt idx="18" formatCode="General">
                  <c:v>0</c:v>
                </c:pt>
                <c:pt idx="19">
                  <c:v>0.3</c:v>
                </c:pt>
                <c:pt idx="21">
                  <c:v>0.1</c:v>
                </c:pt>
                <c:pt idx="22">
                  <c:v>0.1</c:v>
                </c:pt>
                <c:pt idx="23" formatCode="General">
                  <c:v>0</c:v>
                </c:pt>
                <c:pt idx="24">
                  <c:v>0.2</c:v>
                </c:pt>
                <c:pt idx="25">
                  <c:v>0.1</c:v>
                </c:pt>
                <c:pt idx="26">
                  <c:v>0.1</c:v>
                </c:pt>
              </c:numCache>
            </c:numRef>
          </c:val>
          <c:extLst>
            <c:ext xmlns:c16="http://schemas.microsoft.com/office/drawing/2014/chart" uri="{C3380CC4-5D6E-409C-BE32-E72D297353CC}">
              <c16:uniqueId val="{00000000-A8D7-437E-BE02-43DE1F2A9265}"/>
            </c:ext>
          </c:extLst>
        </c:ser>
        <c:dLbls>
          <c:showLegendKey val="0"/>
          <c:showVal val="0"/>
          <c:showCatName val="0"/>
          <c:showSerName val="0"/>
          <c:showPercent val="0"/>
          <c:showBubbleSize val="0"/>
        </c:dLbls>
        <c:gapWidth val="182"/>
        <c:axId val="1208832671"/>
        <c:axId val="1208843071"/>
      </c:barChart>
      <c:catAx>
        <c:axId val="1208832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08843071"/>
        <c:crosses val="autoZero"/>
        <c:auto val="1"/>
        <c:lblAlgn val="ctr"/>
        <c:lblOffset val="100"/>
        <c:noMultiLvlLbl val="0"/>
      </c:catAx>
      <c:valAx>
        <c:axId val="1208843071"/>
        <c:scaling>
          <c:orientation val="minMax"/>
          <c:max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t-IT"/>
                  <a:t>%  tree cover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t-IT"/>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0883267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Precentage difference with FRA 2020/SoEF forest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9.3474929010074856E-2"/>
          <c:y val="0.10052910052910052"/>
          <c:w val="0.80646076653057153"/>
          <c:h val="0.76118818481023209"/>
        </c:manualLayout>
      </c:layout>
      <c:barChart>
        <c:barDir val="col"/>
        <c:grouping val="clustered"/>
        <c:varyColors val="0"/>
        <c:ser>
          <c:idx val="0"/>
          <c:order val="0"/>
          <c:tx>
            <c:strRef>
              <c:f>Area_Comparison!$P$30</c:f>
              <c:strCache>
                <c:ptCount val="1"/>
                <c:pt idx="0">
                  <c:v>SoEF/FRA</c:v>
                </c:pt>
              </c:strCache>
            </c:strRef>
          </c:tx>
          <c:spPr>
            <a:solidFill>
              <a:schemeClr val="accent1"/>
            </a:solidFill>
            <a:ln>
              <a:noFill/>
            </a:ln>
            <a:effectLst/>
          </c:spPr>
          <c:invertIfNegative val="0"/>
          <c:cat>
            <c:strRef>
              <c:f>Area_Comparison!$A$31:$A$57</c:f>
              <c:strCache>
                <c:ptCount val="27"/>
                <c:pt idx="0">
                  <c:v>Belgium</c:v>
                </c:pt>
                <c:pt idx="1">
                  <c:v>Bulgaria</c:v>
                </c:pt>
                <c:pt idx="2">
                  <c:v>Czech Rep</c:v>
                </c:pt>
                <c:pt idx="3">
                  <c:v>Denmark</c:v>
                </c:pt>
                <c:pt idx="4">
                  <c:v>Germany</c:v>
                </c:pt>
                <c:pt idx="5">
                  <c:v>Estonia</c:v>
                </c:pt>
                <c:pt idx="6">
                  <c:v>Ireland</c:v>
                </c:pt>
                <c:pt idx="7">
                  <c:v>Greece</c:v>
                </c:pt>
                <c:pt idx="8">
                  <c:v>Spain</c:v>
                </c:pt>
                <c:pt idx="9">
                  <c:v>France</c:v>
                </c:pt>
                <c:pt idx="10">
                  <c:v>Croatia</c:v>
                </c:pt>
                <c:pt idx="11">
                  <c:v>Italy</c:v>
                </c:pt>
                <c:pt idx="12">
                  <c:v>Cyprus</c:v>
                </c:pt>
                <c:pt idx="13">
                  <c:v>Latvia</c:v>
                </c:pt>
                <c:pt idx="14">
                  <c:v>Lithuania</c:v>
                </c:pt>
                <c:pt idx="15">
                  <c:v>Luxembourg</c:v>
                </c:pt>
                <c:pt idx="16">
                  <c:v>Hungary</c:v>
                </c:pt>
                <c:pt idx="17">
                  <c:v>Malta</c:v>
                </c:pt>
                <c:pt idx="18">
                  <c:v>Netherlands</c:v>
                </c:pt>
                <c:pt idx="19">
                  <c:v>Austria</c:v>
                </c:pt>
                <c:pt idx="20">
                  <c:v>Poland</c:v>
                </c:pt>
                <c:pt idx="21">
                  <c:v>Portugal</c:v>
                </c:pt>
                <c:pt idx="22">
                  <c:v>Romania</c:v>
                </c:pt>
                <c:pt idx="23">
                  <c:v>Slovenia</c:v>
                </c:pt>
                <c:pt idx="24">
                  <c:v>Slovakia</c:v>
                </c:pt>
                <c:pt idx="25">
                  <c:v>Finland</c:v>
                </c:pt>
                <c:pt idx="26">
                  <c:v>Sweden</c:v>
                </c:pt>
              </c:strCache>
            </c:strRef>
          </c:cat>
          <c:val>
            <c:numRef>
              <c:f>Area_Comparison!$P$31:$P$57</c:f>
              <c:numCache>
                <c:formatCode>0.0%</c:formatCode>
                <c:ptCount val="27"/>
                <c:pt idx="0">
                  <c:v>6.4809727779697734E-3</c:v>
                </c:pt>
                <c:pt idx="1">
                  <c:v>2.6274288094742193E-2</c:v>
                </c:pt>
                <c:pt idx="2">
                  <c:v>3.5202670469697273E-3</c:v>
                </c:pt>
                <c:pt idx="3">
                  <c:v>4.147351646878894E-2</c:v>
                </c:pt>
                <c:pt idx="4">
                  <c:v>1.4574417267029238E-3</c:v>
                </c:pt>
                <c:pt idx="5">
                  <c:v>2.1802741025613526E-2</c:v>
                </c:pt>
                <c:pt idx="6">
                  <c:v>5.8313696475313703E-2</c:v>
                </c:pt>
                <c:pt idx="7">
                  <c:v>1.958061908055142E-2</c:v>
                </c:pt>
                <c:pt idx="8">
                  <c:v>2.3537956373895441E-2</c:v>
                </c:pt>
                <c:pt idx="9">
                  <c:v>2.8552658176672741E-2</c:v>
                </c:pt>
                <c:pt idx="10">
                  <c:v>6.6054576582595947E-3</c:v>
                </c:pt>
                <c:pt idx="11">
                  <c:v>3.2643830644227267E-2</c:v>
                </c:pt>
                <c:pt idx="12">
                  <c:v>1.0795209858548205E-2</c:v>
                </c:pt>
                <c:pt idx="13">
                  <c:v>1.2081849950368873E-2</c:v>
                </c:pt>
                <c:pt idx="14">
                  <c:v>1.7661987880043362E-2</c:v>
                </c:pt>
                <c:pt idx="15">
                  <c:v>6.8691706579280254E-3</c:v>
                </c:pt>
                <c:pt idx="16">
                  <c:v>1.6714509912988174E-2</c:v>
                </c:pt>
                <c:pt idx="17">
                  <c:v>0.12011173184357526</c:v>
                </c:pt>
                <c:pt idx="18">
                  <c:v>4.4448846493768679E-3</c:v>
                </c:pt>
                <c:pt idx="19">
                  <c:v>4.4818707538187841E-3</c:v>
                </c:pt>
                <c:pt idx="20">
                  <c:v>1.1019824968744318E-2</c:v>
                </c:pt>
                <c:pt idx="21">
                  <c:v>5.6284391356853369E-4</c:v>
                </c:pt>
                <c:pt idx="22">
                  <c:v>2.6129634408644797E-2</c:v>
                </c:pt>
                <c:pt idx="23">
                  <c:v>2.7185319478064685E-3</c:v>
                </c:pt>
                <c:pt idx="24">
                  <c:v>2.8374941808352316E-3</c:v>
                </c:pt>
                <c:pt idx="25">
                  <c:v>3.4948044436248216E-3</c:v>
                </c:pt>
                <c:pt idx="26">
                  <c:v>-2.127457084055262E-3</c:v>
                </c:pt>
              </c:numCache>
            </c:numRef>
          </c:val>
          <c:extLst>
            <c:ext xmlns:c16="http://schemas.microsoft.com/office/drawing/2014/chart" uri="{C3380CC4-5D6E-409C-BE32-E72D297353CC}">
              <c16:uniqueId val="{00000000-2D4B-4C89-AABE-522202A89BAE}"/>
            </c:ext>
          </c:extLst>
        </c:ser>
        <c:ser>
          <c:idx val="1"/>
          <c:order val="1"/>
          <c:tx>
            <c:strRef>
              <c:f>Area_Comparison!$Q$30</c:f>
              <c:strCache>
                <c:ptCount val="1"/>
                <c:pt idx="0">
                  <c:v>National/FRA</c:v>
                </c:pt>
              </c:strCache>
            </c:strRef>
          </c:tx>
          <c:spPr>
            <a:solidFill>
              <a:schemeClr val="accent2"/>
            </a:solidFill>
            <a:ln>
              <a:noFill/>
            </a:ln>
            <a:effectLst/>
          </c:spPr>
          <c:invertIfNegative val="0"/>
          <c:cat>
            <c:strRef>
              <c:f>Area_Comparison!$A$31:$A$57</c:f>
              <c:strCache>
                <c:ptCount val="27"/>
                <c:pt idx="0">
                  <c:v>Belgium</c:v>
                </c:pt>
                <c:pt idx="1">
                  <c:v>Bulgaria</c:v>
                </c:pt>
                <c:pt idx="2">
                  <c:v>Czech Rep</c:v>
                </c:pt>
                <c:pt idx="3">
                  <c:v>Denmark</c:v>
                </c:pt>
                <c:pt idx="4">
                  <c:v>Germany</c:v>
                </c:pt>
                <c:pt idx="5">
                  <c:v>Estonia</c:v>
                </c:pt>
                <c:pt idx="6">
                  <c:v>Ireland</c:v>
                </c:pt>
                <c:pt idx="7">
                  <c:v>Greece</c:v>
                </c:pt>
                <c:pt idx="8">
                  <c:v>Spain</c:v>
                </c:pt>
                <c:pt idx="9">
                  <c:v>France</c:v>
                </c:pt>
                <c:pt idx="10">
                  <c:v>Croatia</c:v>
                </c:pt>
                <c:pt idx="11">
                  <c:v>Italy</c:v>
                </c:pt>
                <c:pt idx="12">
                  <c:v>Cyprus</c:v>
                </c:pt>
                <c:pt idx="13">
                  <c:v>Latvia</c:v>
                </c:pt>
                <c:pt idx="14">
                  <c:v>Lithuania</c:v>
                </c:pt>
                <c:pt idx="15">
                  <c:v>Luxembourg</c:v>
                </c:pt>
                <c:pt idx="16">
                  <c:v>Hungary</c:v>
                </c:pt>
                <c:pt idx="17">
                  <c:v>Malta</c:v>
                </c:pt>
                <c:pt idx="18">
                  <c:v>Netherlands</c:v>
                </c:pt>
                <c:pt idx="19">
                  <c:v>Austria</c:v>
                </c:pt>
                <c:pt idx="20">
                  <c:v>Poland</c:v>
                </c:pt>
                <c:pt idx="21">
                  <c:v>Portugal</c:v>
                </c:pt>
                <c:pt idx="22">
                  <c:v>Romania</c:v>
                </c:pt>
                <c:pt idx="23">
                  <c:v>Slovenia</c:v>
                </c:pt>
                <c:pt idx="24">
                  <c:v>Slovakia</c:v>
                </c:pt>
                <c:pt idx="25">
                  <c:v>Finland</c:v>
                </c:pt>
                <c:pt idx="26">
                  <c:v>Sweden</c:v>
                </c:pt>
              </c:strCache>
            </c:strRef>
          </c:cat>
          <c:val>
            <c:numRef>
              <c:f>Area_Comparison!$Q$31:$Q$57</c:f>
              <c:numCache>
                <c:formatCode>0.0%</c:formatCode>
                <c:ptCount val="27"/>
                <c:pt idx="0">
                  <c:v>0.10690931013861449</c:v>
                </c:pt>
                <c:pt idx="1">
                  <c:v>3.2326598625286418E-2</c:v>
                </c:pt>
                <c:pt idx="2">
                  <c:v>-1.7753464861812729E-2</c:v>
                </c:pt>
                <c:pt idx="3">
                  <c:v>4.2440108904583607E-2</c:v>
                </c:pt>
                <c:pt idx="4">
                  <c:v>-1.8912621737816604E-3</c:v>
                </c:pt>
                <c:pt idx="5">
                  <c:v>1.1306718960437667E-3</c:v>
                </c:pt>
                <c:pt idx="6">
                  <c:v>-2.555693030832451E-2</c:v>
                </c:pt>
                <c:pt idx="7">
                  <c:v>0</c:v>
                </c:pt>
                <c:pt idx="8">
                  <c:v>0.19012282950649995</c:v>
                </c:pt>
                <c:pt idx="9">
                  <c:v>8.7022437841115519E-3</c:v>
                </c:pt>
                <c:pt idx="10">
                  <c:v>2.7972064473024916E-2</c:v>
                </c:pt>
                <c:pt idx="11">
                  <c:v>2.5383115049928073E-2</c:v>
                </c:pt>
                <c:pt idx="12">
                  <c:v>0</c:v>
                </c:pt>
                <c:pt idx="13">
                  <c:v>4.6970574662101194E-2</c:v>
                </c:pt>
                <c:pt idx="14">
                  <c:v>5.93049153156886E-2</c:v>
                </c:pt>
                <c:pt idx="15">
                  <c:v>-5.0415931434331096E-3</c:v>
                </c:pt>
                <c:pt idx="16">
                  <c:v>-6.4960864555603237E-3</c:v>
                </c:pt>
                <c:pt idx="18">
                  <c:v>-1.3470270929204942E-2</c:v>
                </c:pt>
                <c:pt idx="19">
                  <c:v>6.1189526696642238E-3</c:v>
                </c:pt>
                <c:pt idx="20">
                  <c:v>-1.1073405965351002E-2</c:v>
                </c:pt>
                <c:pt idx="21">
                  <c:v>-4.2410414709434852E-2</c:v>
                </c:pt>
                <c:pt idx="22">
                  <c:v>-3.399425739672246E-2</c:v>
                </c:pt>
                <c:pt idx="23">
                  <c:v>5.1281157054655968E-2</c:v>
                </c:pt>
                <c:pt idx="24">
                  <c:v>-5.238985276644792E-3</c:v>
                </c:pt>
                <c:pt idx="25">
                  <c:v>-6.79559541664565E-3</c:v>
                </c:pt>
                <c:pt idx="26">
                  <c:v>3.4697575928210878E-4</c:v>
                </c:pt>
              </c:numCache>
            </c:numRef>
          </c:val>
          <c:extLst>
            <c:ext xmlns:c16="http://schemas.microsoft.com/office/drawing/2014/chart" uri="{C3380CC4-5D6E-409C-BE32-E72D297353CC}">
              <c16:uniqueId val="{00000001-2D4B-4C89-AABE-522202A89BAE}"/>
            </c:ext>
          </c:extLst>
        </c:ser>
        <c:ser>
          <c:idx val="2"/>
          <c:order val="2"/>
          <c:tx>
            <c:strRef>
              <c:f>Area_Comparison!$R$30</c:f>
              <c:strCache>
                <c:ptCount val="1"/>
                <c:pt idx="0">
                  <c:v>UNFCCC/FRA</c:v>
                </c:pt>
              </c:strCache>
            </c:strRef>
          </c:tx>
          <c:spPr>
            <a:solidFill>
              <a:schemeClr val="accent3"/>
            </a:solidFill>
            <a:ln>
              <a:noFill/>
            </a:ln>
            <a:effectLst/>
          </c:spPr>
          <c:invertIfNegative val="0"/>
          <c:cat>
            <c:strRef>
              <c:f>Area_Comparison!$A$31:$A$57</c:f>
              <c:strCache>
                <c:ptCount val="27"/>
                <c:pt idx="0">
                  <c:v>Belgium</c:v>
                </c:pt>
                <c:pt idx="1">
                  <c:v>Bulgaria</c:v>
                </c:pt>
                <c:pt idx="2">
                  <c:v>Czech Rep</c:v>
                </c:pt>
                <c:pt idx="3">
                  <c:v>Denmark</c:v>
                </c:pt>
                <c:pt idx="4">
                  <c:v>Germany</c:v>
                </c:pt>
                <c:pt idx="5">
                  <c:v>Estonia</c:v>
                </c:pt>
                <c:pt idx="6">
                  <c:v>Ireland</c:v>
                </c:pt>
                <c:pt idx="7">
                  <c:v>Greece</c:v>
                </c:pt>
                <c:pt idx="8">
                  <c:v>Spain</c:v>
                </c:pt>
                <c:pt idx="9">
                  <c:v>France</c:v>
                </c:pt>
                <c:pt idx="10">
                  <c:v>Croatia</c:v>
                </c:pt>
                <c:pt idx="11">
                  <c:v>Italy</c:v>
                </c:pt>
                <c:pt idx="12">
                  <c:v>Cyprus</c:v>
                </c:pt>
                <c:pt idx="13">
                  <c:v>Latvia</c:v>
                </c:pt>
                <c:pt idx="14">
                  <c:v>Lithuania</c:v>
                </c:pt>
                <c:pt idx="15">
                  <c:v>Luxembourg</c:v>
                </c:pt>
                <c:pt idx="16">
                  <c:v>Hungary</c:v>
                </c:pt>
                <c:pt idx="17">
                  <c:v>Malta</c:v>
                </c:pt>
                <c:pt idx="18">
                  <c:v>Netherlands</c:v>
                </c:pt>
                <c:pt idx="19">
                  <c:v>Austria</c:v>
                </c:pt>
                <c:pt idx="20">
                  <c:v>Poland</c:v>
                </c:pt>
                <c:pt idx="21">
                  <c:v>Portugal</c:v>
                </c:pt>
                <c:pt idx="22">
                  <c:v>Romania</c:v>
                </c:pt>
                <c:pt idx="23">
                  <c:v>Slovenia</c:v>
                </c:pt>
                <c:pt idx="24">
                  <c:v>Slovakia</c:v>
                </c:pt>
                <c:pt idx="25">
                  <c:v>Finland</c:v>
                </c:pt>
                <c:pt idx="26">
                  <c:v>Sweden</c:v>
                </c:pt>
              </c:strCache>
            </c:strRef>
          </c:cat>
          <c:val>
            <c:numRef>
              <c:f>Area_Comparison!$R$31:$R$57</c:f>
              <c:numCache>
                <c:formatCode>0.0%</c:formatCode>
                <c:ptCount val="27"/>
                <c:pt idx="0">
                  <c:v>-3.5941416510469004E-2</c:v>
                </c:pt>
                <c:pt idx="1">
                  <c:v>-3.9767771854941625E-2</c:v>
                </c:pt>
                <c:pt idx="2">
                  <c:v>2.615089941572224E-3</c:v>
                </c:pt>
                <c:pt idx="3">
                  <c:v>-2.0340970180158235E-2</c:v>
                </c:pt>
                <c:pt idx="4">
                  <c:v>3.852847765263101E-2</c:v>
                </c:pt>
                <c:pt idx="5">
                  <c:v>-2.3766769628026374E-2</c:v>
                </c:pt>
                <c:pt idx="6">
                  <c:v>7.5191888371461957E-3</c:v>
                </c:pt>
                <c:pt idx="7">
                  <c:v>9.6411367221498012E-2</c:v>
                </c:pt>
                <c:pt idx="8">
                  <c:v>0.13187647214218212</c:v>
                </c:pt>
                <c:pt idx="9">
                  <c:v>7.9285602333627359E-2</c:v>
                </c:pt>
                <c:pt idx="10">
                  <c:v>-0.22735187653139843</c:v>
                </c:pt>
                <c:pt idx="11">
                  <c:v>1.7153888245754145E-2</c:v>
                </c:pt>
                <c:pt idx="12">
                  <c:v>8.0132731807804114E-2</c:v>
                </c:pt>
                <c:pt idx="13">
                  <c:v>3.6315856179292338E-2</c:v>
                </c:pt>
                <c:pt idx="14">
                  <c:v>-2.2483851295522772E-3</c:v>
                </c:pt>
                <c:pt idx="15">
                  <c:v>-5.7634520117053389E-2</c:v>
                </c:pt>
                <c:pt idx="16">
                  <c:v>4.1029444491256228E-3</c:v>
                </c:pt>
                <c:pt idx="17">
                  <c:v>0.74172054894340533</c:v>
                </c:pt>
                <c:pt idx="18">
                  <c:v>-1.4090964022954733E-2</c:v>
                </c:pt>
                <c:pt idx="19">
                  <c:v>-3.2985803008334313E-2</c:v>
                </c:pt>
                <c:pt idx="20">
                  <c:v>1.3703784060818069E-2</c:v>
                </c:pt>
                <c:pt idx="21">
                  <c:v>-0.30306653323452371</c:v>
                </c:pt>
                <c:pt idx="22">
                  <c:v>-2.9687780004578279E-2</c:v>
                </c:pt>
                <c:pt idx="23">
                  <c:v>3.4784330180712475E-2</c:v>
                </c:pt>
                <c:pt idx="24">
                  <c:v>-4.7924314154232706E-2</c:v>
                </c:pt>
                <c:pt idx="25">
                  <c:v>1.6258431575075116E-2</c:v>
                </c:pt>
                <c:pt idx="26">
                  <c:v>-3.089619559398793E-3</c:v>
                </c:pt>
              </c:numCache>
            </c:numRef>
          </c:val>
          <c:extLst>
            <c:ext xmlns:c16="http://schemas.microsoft.com/office/drawing/2014/chart" uri="{C3380CC4-5D6E-409C-BE32-E72D297353CC}">
              <c16:uniqueId val="{00000002-2D4B-4C89-AABE-522202A89BAE}"/>
            </c:ext>
          </c:extLst>
        </c:ser>
        <c:ser>
          <c:idx val="3"/>
          <c:order val="3"/>
          <c:tx>
            <c:strRef>
              <c:f>Area_Comparison!$S$30</c:f>
              <c:strCache>
                <c:ptCount val="1"/>
                <c:pt idx="0">
                  <c:v>JRC/SoEF</c:v>
                </c:pt>
              </c:strCache>
            </c:strRef>
          </c:tx>
          <c:spPr>
            <a:solidFill>
              <a:schemeClr val="accent4"/>
            </a:solidFill>
            <a:ln>
              <a:noFill/>
            </a:ln>
            <a:effectLst/>
          </c:spPr>
          <c:invertIfNegative val="0"/>
          <c:cat>
            <c:strRef>
              <c:f>Area_Comparison!$A$31:$A$57</c:f>
              <c:strCache>
                <c:ptCount val="27"/>
                <c:pt idx="0">
                  <c:v>Belgium</c:v>
                </c:pt>
                <c:pt idx="1">
                  <c:v>Bulgaria</c:v>
                </c:pt>
                <c:pt idx="2">
                  <c:v>Czech Rep</c:v>
                </c:pt>
                <c:pt idx="3">
                  <c:v>Denmark</c:v>
                </c:pt>
                <c:pt idx="4">
                  <c:v>Germany</c:v>
                </c:pt>
                <c:pt idx="5">
                  <c:v>Estonia</c:v>
                </c:pt>
                <c:pt idx="6">
                  <c:v>Ireland</c:v>
                </c:pt>
                <c:pt idx="7">
                  <c:v>Greece</c:v>
                </c:pt>
                <c:pt idx="8">
                  <c:v>Spain</c:v>
                </c:pt>
                <c:pt idx="9">
                  <c:v>France</c:v>
                </c:pt>
                <c:pt idx="10">
                  <c:v>Croatia</c:v>
                </c:pt>
                <c:pt idx="11">
                  <c:v>Italy</c:v>
                </c:pt>
                <c:pt idx="12">
                  <c:v>Cyprus</c:v>
                </c:pt>
                <c:pt idx="13">
                  <c:v>Latvia</c:v>
                </c:pt>
                <c:pt idx="14">
                  <c:v>Lithuania</c:v>
                </c:pt>
                <c:pt idx="15">
                  <c:v>Luxembourg</c:v>
                </c:pt>
                <c:pt idx="16">
                  <c:v>Hungary</c:v>
                </c:pt>
                <c:pt idx="17">
                  <c:v>Malta</c:v>
                </c:pt>
                <c:pt idx="18">
                  <c:v>Netherlands</c:v>
                </c:pt>
                <c:pt idx="19">
                  <c:v>Austria</c:v>
                </c:pt>
                <c:pt idx="20">
                  <c:v>Poland</c:v>
                </c:pt>
                <c:pt idx="21">
                  <c:v>Portugal</c:v>
                </c:pt>
                <c:pt idx="22">
                  <c:v>Romania</c:v>
                </c:pt>
                <c:pt idx="23">
                  <c:v>Slovenia</c:v>
                </c:pt>
                <c:pt idx="24">
                  <c:v>Slovakia</c:v>
                </c:pt>
                <c:pt idx="25">
                  <c:v>Finland</c:v>
                </c:pt>
                <c:pt idx="26">
                  <c:v>Sweden</c:v>
                </c:pt>
              </c:strCache>
            </c:strRef>
          </c:cat>
          <c:val>
            <c:numRef>
              <c:f>Area_Comparison!$S$31:$S$57</c:f>
              <c:numCache>
                <c:formatCode>0.0%</c:formatCode>
                <c:ptCount val="27"/>
                <c:pt idx="0">
                  <c:v>-5.7982063594863575E-11</c:v>
                </c:pt>
                <c:pt idx="1">
                  <c:v>7.4078110978703648E-8</c:v>
                </c:pt>
                <c:pt idx="2">
                  <c:v>-4.0469315562793984E-2</c:v>
                </c:pt>
                <c:pt idx="3">
                  <c:v>0</c:v>
                </c:pt>
                <c:pt idx="4">
                  <c:v>4.5917086434885013E-2</c:v>
                </c:pt>
                <c:pt idx="5">
                  <c:v>0</c:v>
                </c:pt>
                <c:pt idx="6">
                  <c:v>0</c:v>
                </c:pt>
                <c:pt idx="7">
                  <c:v>0</c:v>
                </c:pt>
                <c:pt idx="8">
                  <c:v>0</c:v>
                </c:pt>
                <c:pt idx="9">
                  <c:v>0</c:v>
                </c:pt>
                <c:pt idx="10">
                  <c:v>0</c:v>
                </c:pt>
                <c:pt idx="11">
                  <c:v>0</c:v>
                </c:pt>
                <c:pt idx="12">
                  <c:v>0</c:v>
                </c:pt>
                <c:pt idx="13">
                  <c:v>0</c:v>
                </c:pt>
                <c:pt idx="14">
                  <c:v>0</c:v>
                </c:pt>
                <c:pt idx="15">
                  <c:v>0</c:v>
                </c:pt>
                <c:pt idx="16">
                  <c:v>-4.5925738306194397E-2</c:v>
                </c:pt>
                <c:pt idx="17">
                  <c:v>0</c:v>
                </c:pt>
                <c:pt idx="18">
                  <c:v>0</c:v>
                </c:pt>
                <c:pt idx="19">
                  <c:v>0</c:v>
                </c:pt>
                <c:pt idx="20">
                  <c:v>1.9256248022777367E-2</c:v>
                </c:pt>
                <c:pt idx="21">
                  <c:v>0.18115361790197748</c:v>
                </c:pt>
                <c:pt idx="22">
                  <c:v>0</c:v>
                </c:pt>
                <c:pt idx="23">
                  <c:v>2.441473520020665E-7</c:v>
                </c:pt>
                <c:pt idx="24">
                  <c:v>-0.13576173905478339</c:v>
                </c:pt>
                <c:pt idx="25">
                  <c:v>2.248201624865942E-12</c:v>
                </c:pt>
                <c:pt idx="26">
                  <c:v>2.7389063616869214E-2</c:v>
                </c:pt>
              </c:numCache>
            </c:numRef>
          </c:val>
          <c:extLst>
            <c:ext xmlns:c16="http://schemas.microsoft.com/office/drawing/2014/chart" uri="{C3380CC4-5D6E-409C-BE32-E72D297353CC}">
              <c16:uniqueId val="{00000003-2D4B-4C89-AABE-522202A89BAE}"/>
            </c:ext>
          </c:extLst>
        </c:ser>
        <c:ser>
          <c:idx val="4"/>
          <c:order val="4"/>
          <c:tx>
            <c:strRef>
              <c:f>Area_Comparison!$T$30</c:f>
              <c:strCache>
                <c:ptCount val="1"/>
                <c:pt idx="0">
                  <c:v>LUCAS/FRA</c:v>
                </c:pt>
              </c:strCache>
            </c:strRef>
          </c:tx>
          <c:spPr>
            <a:solidFill>
              <a:schemeClr val="accent5"/>
            </a:solidFill>
            <a:ln>
              <a:noFill/>
            </a:ln>
            <a:effectLst/>
          </c:spPr>
          <c:invertIfNegative val="0"/>
          <c:cat>
            <c:strRef>
              <c:f>Area_Comparison!$A$31:$A$57</c:f>
              <c:strCache>
                <c:ptCount val="27"/>
                <c:pt idx="0">
                  <c:v>Belgium</c:v>
                </c:pt>
                <c:pt idx="1">
                  <c:v>Bulgaria</c:v>
                </c:pt>
                <c:pt idx="2">
                  <c:v>Czech Rep</c:v>
                </c:pt>
                <c:pt idx="3">
                  <c:v>Denmark</c:v>
                </c:pt>
                <c:pt idx="4">
                  <c:v>Germany</c:v>
                </c:pt>
                <c:pt idx="5">
                  <c:v>Estonia</c:v>
                </c:pt>
                <c:pt idx="6">
                  <c:v>Ireland</c:v>
                </c:pt>
                <c:pt idx="7">
                  <c:v>Greece</c:v>
                </c:pt>
                <c:pt idx="8">
                  <c:v>Spain</c:v>
                </c:pt>
                <c:pt idx="9">
                  <c:v>France</c:v>
                </c:pt>
                <c:pt idx="10">
                  <c:v>Croatia</c:v>
                </c:pt>
                <c:pt idx="11">
                  <c:v>Italy</c:v>
                </c:pt>
                <c:pt idx="12">
                  <c:v>Cyprus</c:v>
                </c:pt>
                <c:pt idx="13">
                  <c:v>Latvia</c:v>
                </c:pt>
                <c:pt idx="14">
                  <c:v>Lithuania</c:v>
                </c:pt>
                <c:pt idx="15">
                  <c:v>Luxembourg</c:v>
                </c:pt>
                <c:pt idx="16">
                  <c:v>Hungary</c:v>
                </c:pt>
                <c:pt idx="17">
                  <c:v>Malta</c:v>
                </c:pt>
                <c:pt idx="18">
                  <c:v>Netherlands</c:v>
                </c:pt>
                <c:pt idx="19">
                  <c:v>Austria</c:v>
                </c:pt>
                <c:pt idx="20">
                  <c:v>Poland</c:v>
                </c:pt>
                <c:pt idx="21">
                  <c:v>Portugal</c:v>
                </c:pt>
                <c:pt idx="22">
                  <c:v>Romania</c:v>
                </c:pt>
                <c:pt idx="23">
                  <c:v>Slovenia</c:v>
                </c:pt>
                <c:pt idx="24">
                  <c:v>Slovakia</c:v>
                </c:pt>
                <c:pt idx="25">
                  <c:v>Finland</c:v>
                </c:pt>
                <c:pt idx="26">
                  <c:v>Sweden</c:v>
                </c:pt>
              </c:strCache>
            </c:strRef>
          </c:cat>
          <c:val>
            <c:numRef>
              <c:f>Area_Comparison!$T$31:$T$57</c:f>
              <c:numCache>
                <c:formatCode>0.0%</c:formatCode>
                <c:ptCount val="27"/>
                <c:pt idx="0">
                  <c:v>0.11067600690365365</c:v>
                </c:pt>
                <c:pt idx="1">
                  <c:v>0.10257060417941766</c:v>
                </c:pt>
                <c:pt idx="2">
                  <c:v>0.11038548662122905</c:v>
                </c:pt>
                <c:pt idx="3">
                  <c:v>-2.0672242385987083E-2</c:v>
                </c:pt>
                <c:pt idx="4">
                  <c:v>0.16347592489853124</c:v>
                </c:pt>
                <c:pt idx="5">
                  <c:v>0.15922467455037448</c:v>
                </c:pt>
                <c:pt idx="6">
                  <c:v>8.6555776387573502E-2</c:v>
                </c:pt>
                <c:pt idx="7">
                  <c:v>0.10241939617612394</c:v>
                </c:pt>
                <c:pt idx="8">
                  <c:v>0.36909143729683613</c:v>
                </c:pt>
                <c:pt idx="9">
                  <c:v>0.19311458606469434</c:v>
                </c:pt>
                <c:pt idx="10">
                  <c:v>-0.37571282976886033</c:v>
                </c:pt>
                <c:pt idx="11">
                  <c:v>0.14226758706475739</c:v>
                </c:pt>
                <c:pt idx="12">
                  <c:v>0.1027571825764596</c:v>
                </c:pt>
                <c:pt idx="13">
                  <c:v>0.19459878956702392</c:v>
                </c:pt>
                <c:pt idx="14">
                  <c:v>0.118096109839817</c:v>
                </c:pt>
                <c:pt idx="15">
                  <c:v>0.21059751972942498</c:v>
                </c:pt>
                <c:pt idx="16">
                  <c:v>0.13474484555737098</c:v>
                </c:pt>
                <c:pt idx="18">
                  <c:v>-5.5753476680470815E-2</c:v>
                </c:pt>
                <c:pt idx="19">
                  <c:v>0.27562399238249746</c:v>
                </c:pt>
                <c:pt idx="20">
                  <c:v>8.406409529211567E-2</c:v>
                </c:pt>
                <c:pt idx="21">
                  <c:v>0.29352369380315912</c:v>
                </c:pt>
                <c:pt idx="22">
                  <c:v>0.13659909727250075</c:v>
                </c:pt>
                <c:pt idx="23">
                  <c:v>0.20334501859830356</c:v>
                </c:pt>
                <c:pt idx="24">
                  <c:v>8.8598505609168932E-2</c:v>
                </c:pt>
                <c:pt idx="25">
                  <c:v>0.19396808827915291</c:v>
                </c:pt>
                <c:pt idx="26">
                  <c:v>0.18726000499803641</c:v>
                </c:pt>
              </c:numCache>
            </c:numRef>
          </c:val>
          <c:extLst>
            <c:ext xmlns:c16="http://schemas.microsoft.com/office/drawing/2014/chart" uri="{C3380CC4-5D6E-409C-BE32-E72D297353CC}">
              <c16:uniqueId val="{00000004-2D4B-4C89-AABE-522202A89BAE}"/>
            </c:ext>
          </c:extLst>
        </c:ser>
        <c:ser>
          <c:idx val="5"/>
          <c:order val="5"/>
          <c:tx>
            <c:strRef>
              <c:f>Area_Comparison!$U$30</c:f>
              <c:strCache>
                <c:ptCount val="1"/>
                <c:pt idx="0">
                  <c:v>C3SLC/FRA</c:v>
                </c:pt>
              </c:strCache>
            </c:strRef>
          </c:tx>
          <c:spPr>
            <a:solidFill>
              <a:schemeClr val="accent6"/>
            </a:solidFill>
            <a:ln>
              <a:noFill/>
            </a:ln>
            <a:effectLst/>
          </c:spPr>
          <c:invertIfNegative val="0"/>
          <c:cat>
            <c:strRef>
              <c:f>Area_Comparison!$A$31:$A$57</c:f>
              <c:strCache>
                <c:ptCount val="27"/>
                <c:pt idx="0">
                  <c:v>Belgium</c:v>
                </c:pt>
                <c:pt idx="1">
                  <c:v>Bulgaria</c:v>
                </c:pt>
                <c:pt idx="2">
                  <c:v>Czech Rep</c:v>
                </c:pt>
                <c:pt idx="3">
                  <c:v>Denmark</c:v>
                </c:pt>
                <c:pt idx="4">
                  <c:v>Germany</c:v>
                </c:pt>
                <c:pt idx="5">
                  <c:v>Estonia</c:v>
                </c:pt>
                <c:pt idx="6">
                  <c:v>Ireland</c:v>
                </c:pt>
                <c:pt idx="7">
                  <c:v>Greece</c:v>
                </c:pt>
                <c:pt idx="8">
                  <c:v>Spain</c:v>
                </c:pt>
                <c:pt idx="9">
                  <c:v>France</c:v>
                </c:pt>
                <c:pt idx="10">
                  <c:v>Croatia</c:v>
                </c:pt>
                <c:pt idx="11">
                  <c:v>Italy</c:v>
                </c:pt>
                <c:pt idx="12">
                  <c:v>Cyprus</c:v>
                </c:pt>
                <c:pt idx="13">
                  <c:v>Latvia</c:v>
                </c:pt>
                <c:pt idx="14">
                  <c:v>Lithuania</c:v>
                </c:pt>
                <c:pt idx="15">
                  <c:v>Luxembourg</c:v>
                </c:pt>
                <c:pt idx="16">
                  <c:v>Hungary</c:v>
                </c:pt>
                <c:pt idx="17">
                  <c:v>Malta</c:v>
                </c:pt>
                <c:pt idx="18">
                  <c:v>Netherlands</c:v>
                </c:pt>
                <c:pt idx="19">
                  <c:v>Austria</c:v>
                </c:pt>
                <c:pt idx="20">
                  <c:v>Poland</c:v>
                </c:pt>
                <c:pt idx="21">
                  <c:v>Portugal</c:v>
                </c:pt>
                <c:pt idx="22">
                  <c:v>Romania</c:v>
                </c:pt>
                <c:pt idx="23">
                  <c:v>Slovenia</c:v>
                </c:pt>
                <c:pt idx="24">
                  <c:v>Slovakia</c:v>
                </c:pt>
                <c:pt idx="25">
                  <c:v>Finland</c:v>
                </c:pt>
                <c:pt idx="26">
                  <c:v>Sweden</c:v>
                </c:pt>
              </c:strCache>
            </c:strRef>
          </c:cat>
          <c:val>
            <c:numRef>
              <c:f>Area_Comparison!$U$31:$U$57</c:f>
              <c:numCache>
                <c:formatCode>0.0%</c:formatCode>
                <c:ptCount val="27"/>
                <c:pt idx="0">
                  <c:v>2.7001948921123731E-3</c:v>
                </c:pt>
                <c:pt idx="1">
                  <c:v>-0.12415685545012201</c:v>
                </c:pt>
                <c:pt idx="2">
                  <c:v>-9.8537394271072332E-2</c:v>
                </c:pt>
                <c:pt idx="3">
                  <c:v>0.11433153373091509</c:v>
                </c:pt>
                <c:pt idx="4">
                  <c:v>1.2765292489445024E-3</c:v>
                </c:pt>
                <c:pt idx="5">
                  <c:v>-0.13945166414644405</c:v>
                </c:pt>
                <c:pt idx="6">
                  <c:v>0.24250400289047314</c:v>
                </c:pt>
                <c:pt idx="7">
                  <c:v>2.7063625691782334E-2</c:v>
                </c:pt>
                <c:pt idx="8">
                  <c:v>0.147268681639522</c:v>
                </c:pt>
                <c:pt idx="9">
                  <c:v>0.10168924398869272</c:v>
                </c:pt>
                <c:pt idx="10">
                  <c:v>-0.35688593847011196</c:v>
                </c:pt>
                <c:pt idx="11">
                  <c:v>2.7342705982495552E-2</c:v>
                </c:pt>
                <c:pt idx="12">
                  <c:v>-0.34525359802028954</c:v>
                </c:pt>
                <c:pt idx="13">
                  <c:v>-0.11510363192009909</c:v>
                </c:pt>
                <c:pt idx="14">
                  <c:v>-3.6190009909156329E-2</c:v>
                </c:pt>
                <c:pt idx="15">
                  <c:v>4.5503213824262811E-3</c:v>
                </c:pt>
                <c:pt idx="16">
                  <c:v>0.15365394772852958</c:v>
                </c:pt>
                <c:pt idx="17">
                  <c:v>0.91848564384788878</c:v>
                </c:pt>
                <c:pt idx="18">
                  <c:v>1.2748440913063375E-2</c:v>
                </c:pt>
                <c:pt idx="19">
                  <c:v>-0.17365876588111862</c:v>
                </c:pt>
                <c:pt idx="20">
                  <c:v>-6.3602228569551444E-2</c:v>
                </c:pt>
                <c:pt idx="21">
                  <c:v>-0.12263658129834565</c:v>
                </c:pt>
                <c:pt idx="22">
                  <c:v>-0.14671603810928113</c:v>
                </c:pt>
                <c:pt idx="23">
                  <c:v>-8.4692854112551119E-2</c:v>
                </c:pt>
                <c:pt idx="24">
                  <c:v>-0.21586654073190759</c:v>
                </c:pt>
                <c:pt idx="25">
                  <c:v>-7.808991211302363E-2</c:v>
                </c:pt>
                <c:pt idx="26">
                  <c:v>-7.6297841445262859E-2</c:v>
                </c:pt>
              </c:numCache>
            </c:numRef>
          </c:val>
          <c:extLst>
            <c:ext xmlns:c16="http://schemas.microsoft.com/office/drawing/2014/chart" uri="{C3380CC4-5D6E-409C-BE32-E72D297353CC}">
              <c16:uniqueId val="{00000000-9013-4C27-9F09-29D3E069E119}"/>
            </c:ext>
          </c:extLst>
        </c:ser>
        <c:dLbls>
          <c:showLegendKey val="0"/>
          <c:showVal val="0"/>
          <c:showCatName val="0"/>
          <c:showSerName val="0"/>
          <c:showPercent val="0"/>
          <c:showBubbleSize val="0"/>
        </c:dLbls>
        <c:gapWidth val="182"/>
        <c:axId val="1208832671"/>
        <c:axId val="1208843071"/>
      </c:barChart>
      <c:catAx>
        <c:axId val="1208832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08843071"/>
        <c:crosses val="autoZero"/>
        <c:auto val="1"/>
        <c:lblAlgn val="ctr"/>
        <c:lblOffset val="100"/>
        <c:noMultiLvlLbl val="0"/>
      </c:catAx>
      <c:valAx>
        <c:axId val="1208843071"/>
        <c:scaling>
          <c:orientation val="minMax"/>
          <c:max val="0.8"/>
          <c:min val="-0.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t-IT"/>
                  <a:t>Percentage difference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t-IT"/>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08832671"/>
        <c:crosses val="autoZero"/>
        <c:crossBetween val="between"/>
        <c:majorUnit val="5.000000000000001E-2"/>
      </c:valAx>
      <c:spPr>
        <a:noFill/>
        <a:ln>
          <a:noFill/>
        </a:ln>
        <a:effectLst/>
      </c:spPr>
    </c:plotArea>
    <c:legend>
      <c:legendPos val="r"/>
      <c:layout>
        <c:manualLayout>
          <c:xMode val="edge"/>
          <c:yMode val="edge"/>
          <c:x val="0.86887466282059356"/>
          <c:y val="0.10453380708685922"/>
          <c:w val="9.235526161104865E-2"/>
          <c:h val="0.267690449479486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it-IT" sz="1200" b="1"/>
              <a:t>Forest area reported from various data sources - EU 27</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0.10166000621718096"/>
          <c:y val="0.10075870151644045"/>
          <c:w val="0.86200008672388473"/>
          <c:h val="0.7740783292095913"/>
        </c:manualLayout>
      </c:layout>
      <c:scatterChart>
        <c:scatterStyle val="lineMarker"/>
        <c:varyColors val="0"/>
        <c:ser>
          <c:idx val="0"/>
          <c:order val="0"/>
          <c:tx>
            <c:strRef>
              <c:f>Area_Comparison!$QS$3</c:f>
              <c:strCache>
                <c:ptCount val="1"/>
                <c:pt idx="0">
                  <c:v>FRA-Forest</c:v>
                </c:pt>
              </c:strCache>
            </c:strRef>
          </c:tx>
          <c:spPr>
            <a:ln w="19050" cap="rnd">
              <a:noFill/>
              <a:round/>
            </a:ln>
            <a:effectLst/>
          </c:spPr>
          <c:marker>
            <c:symbol val="circle"/>
            <c:size val="5"/>
            <c:spPr>
              <a:solidFill>
                <a:schemeClr val="accent1"/>
              </a:solidFill>
              <a:ln w="9525">
                <a:solidFill>
                  <a:schemeClr val="accent1"/>
                </a:solidFill>
              </a:ln>
              <a:effectLst/>
            </c:spPr>
          </c:marker>
          <c:xVal>
            <c:numRef>
              <c:f>Area_Comparison!$A$6:$A$26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Area_Comparison!$QS$6:$QS$26</c:f>
              <c:numCache>
                <c:formatCode>#,##0</c:formatCode>
                <c:ptCount val="21"/>
                <c:pt idx="0">
                  <c:v>151798.37</c:v>
                </c:pt>
                <c:pt idx="10">
                  <c:v>156440.47</c:v>
                </c:pt>
                <c:pt idx="15">
                  <c:v>158256.86000000004</c:v>
                </c:pt>
                <c:pt idx="16">
                  <c:v>158469.52999999997</c:v>
                </c:pt>
                <c:pt idx="17">
                  <c:v>158684.31</c:v>
                </c:pt>
                <c:pt idx="18">
                  <c:v>158867.10999999999</c:v>
                </c:pt>
                <c:pt idx="19">
                  <c:v>159049.75</c:v>
                </c:pt>
                <c:pt idx="20">
                  <c:v>159058.84999999998</c:v>
                </c:pt>
              </c:numCache>
            </c:numRef>
          </c:yVal>
          <c:smooth val="0"/>
          <c:extLst>
            <c:ext xmlns:c16="http://schemas.microsoft.com/office/drawing/2014/chart" uri="{C3380CC4-5D6E-409C-BE32-E72D297353CC}">
              <c16:uniqueId val="{00000000-2793-43F3-8387-6B83476E18BD}"/>
            </c:ext>
          </c:extLst>
        </c:ser>
        <c:ser>
          <c:idx val="1"/>
          <c:order val="1"/>
          <c:tx>
            <c:strRef>
              <c:f>Area_Comparison!$QT$3</c:f>
              <c:strCache>
                <c:ptCount val="1"/>
                <c:pt idx="0">
                  <c:v>FRA-OWL</c:v>
                </c:pt>
              </c:strCache>
            </c:strRef>
          </c:tx>
          <c:spPr>
            <a:ln w="19050" cap="rnd">
              <a:noFill/>
              <a:round/>
            </a:ln>
            <a:effectLst/>
          </c:spPr>
          <c:marker>
            <c:symbol val="triangle"/>
            <c:size val="5"/>
            <c:spPr>
              <a:solidFill>
                <a:schemeClr val="accent1"/>
              </a:solidFill>
              <a:ln w="9525">
                <a:solidFill>
                  <a:schemeClr val="accent1"/>
                </a:solidFill>
              </a:ln>
              <a:effectLst/>
            </c:spPr>
          </c:marker>
          <c:xVal>
            <c:numRef>
              <c:f>Area_Comparison!$A$6:$A$26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Area_Comparison!$QT$6:$QT$26</c:f>
              <c:numCache>
                <c:formatCode>#,##0</c:formatCode>
                <c:ptCount val="21"/>
                <c:pt idx="0">
                  <c:v>22772.400000000001</c:v>
                </c:pt>
                <c:pt idx="10">
                  <c:v>20704.63</c:v>
                </c:pt>
                <c:pt idx="15">
                  <c:v>20935.649999999998</c:v>
                </c:pt>
                <c:pt idx="16">
                  <c:v>20924.040000000005</c:v>
                </c:pt>
                <c:pt idx="17">
                  <c:v>20950.400000000001</c:v>
                </c:pt>
                <c:pt idx="18">
                  <c:v>20977.16</c:v>
                </c:pt>
                <c:pt idx="19">
                  <c:v>21004.059999999998</c:v>
                </c:pt>
              </c:numCache>
            </c:numRef>
          </c:yVal>
          <c:smooth val="0"/>
          <c:extLst>
            <c:ext xmlns:c16="http://schemas.microsoft.com/office/drawing/2014/chart" uri="{C3380CC4-5D6E-409C-BE32-E72D297353CC}">
              <c16:uniqueId val="{00000001-2793-43F3-8387-6B83476E18BD}"/>
            </c:ext>
          </c:extLst>
        </c:ser>
        <c:ser>
          <c:idx val="2"/>
          <c:order val="2"/>
          <c:tx>
            <c:strRef>
              <c:f>Area_Comparison!$QU$3</c:f>
              <c:strCache>
                <c:ptCount val="1"/>
                <c:pt idx="0">
                  <c:v>SoEF-Forest</c:v>
                </c:pt>
              </c:strCache>
            </c:strRef>
          </c:tx>
          <c:spPr>
            <a:ln w="19050" cap="rnd">
              <a:noFill/>
              <a:round/>
            </a:ln>
            <a:effectLst/>
          </c:spPr>
          <c:marker>
            <c:symbol val="circle"/>
            <c:size val="5"/>
            <c:spPr>
              <a:solidFill>
                <a:schemeClr val="accent2"/>
              </a:solidFill>
              <a:ln w="9525">
                <a:solidFill>
                  <a:schemeClr val="accent2"/>
                </a:solidFill>
              </a:ln>
              <a:effectLst/>
            </c:spPr>
          </c:marker>
          <c:xVal>
            <c:numRef>
              <c:f>Area_Comparison!$A$6:$A$26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Area_Comparison!$QU$6:$QU$26</c:f>
              <c:numCache>
                <c:formatCode>#,##0</c:formatCode>
                <c:ptCount val="21"/>
                <c:pt idx="0">
                  <c:v>151799.85999999999</c:v>
                </c:pt>
                <c:pt idx="5">
                  <c:v>154570.65999999997</c:v>
                </c:pt>
                <c:pt idx="10">
                  <c:v>156613.85999999999</c:v>
                </c:pt>
                <c:pt idx="15">
                  <c:v>158257.60999999999</c:v>
                </c:pt>
                <c:pt idx="20">
                  <c:v>159231.75</c:v>
                </c:pt>
              </c:numCache>
            </c:numRef>
          </c:yVal>
          <c:smooth val="0"/>
          <c:extLst>
            <c:ext xmlns:c16="http://schemas.microsoft.com/office/drawing/2014/chart" uri="{C3380CC4-5D6E-409C-BE32-E72D297353CC}">
              <c16:uniqueId val="{00000002-2793-43F3-8387-6B83476E18BD}"/>
            </c:ext>
          </c:extLst>
        </c:ser>
        <c:ser>
          <c:idx val="3"/>
          <c:order val="3"/>
          <c:tx>
            <c:strRef>
              <c:f>Area_Comparison!$QV$3</c:f>
              <c:strCache>
                <c:ptCount val="1"/>
                <c:pt idx="0">
                  <c:v>SoEF-FAWS</c:v>
                </c:pt>
              </c:strCache>
            </c:strRef>
          </c:tx>
          <c:spPr>
            <a:ln w="19050" cap="rnd">
              <a:noFill/>
              <a:round/>
            </a:ln>
            <a:effectLst/>
          </c:spPr>
          <c:marker>
            <c:symbol val="square"/>
            <c:size val="5"/>
            <c:spPr>
              <a:solidFill>
                <a:schemeClr val="accent2"/>
              </a:solidFill>
              <a:ln w="9525">
                <a:solidFill>
                  <a:schemeClr val="accent2"/>
                </a:solidFill>
              </a:ln>
              <a:effectLst/>
            </c:spPr>
          </c:marker>
          <c:xVal>
            <c:numRef>
              <c:f>Area_Comparison!$A$6:$A$26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Area_Comparison!$QV$6:$QV$26</c:f>
              <c:numCache>
                <c:formatCode>#,##0</c:formatCode>
                <c:ptCount val="21"/>
                <c:pt idx="0">
                  <c:v>115612.54</c:v>
                </c:pt>
                <c:pt idx="5">
                  <c:v>116977.55</c:v>
                </c:pt>
                <c:pt idx="10">
                  <c:v>133451.59</c:v>
                </c:pt>
                <c:pt idx="15">
                  <c:v>133727.93</c:v>
                </c:pt>
                <c:pt idx="20">
                  <c:v>134609.34</c:v>
                </c:pt>
              </c:numCache>
            </c:numRef>
          </c:yVal>
          <c:smooth val="0"/>
          <c:extLst>
            <c:ext xmlns:c16="http://schemas.microsoft.com/office/drawing/2014/chart" uri="{C3380CC4-5D6E-409C-BE32-E72D297353CC}">
              <c16:uniqueId val="{00000003-2793-43F3-8387-6B83476E18BD}"/>
            </c:ext>
          </c:extLst>
        </c:ser>
        <c:ser>
          <c:idx val="4"/>
          <c:order val="4"/>
          <c:tx>
            <c:strRef>
              <c:f>Area_Comparison!$QW$3</c:f>
              <c:strCache>
                <c:ptCount val="1"/>
                <c:pt idx="0">
                  <c:v>SoEF-OWL</c:v>
                </c:pt>
              </c:strCache>
            </c:strRef>
          </c:tx>
          <c:spPr>
            <a:ln w="19050" cap="rnd">
              <a:noFill/>
              <a:round/>
            </a:ln>
            <a:effectLst/>
          </c:spPr>
          <c:marker>
            <c:symbol val="triangle"/>
            <c:size val="5"/>
            <c:spPr>
              <a:solidFill>
                <a:schemeClr val="accent2"/>
              </a:solidFill>
              <a:ln w="9525">
                <a:solidFill>
                  <a:schemeClr val="accent2"/>
                </a:solidFill>
              </a:ln>
              <a:effectLst/>
            </c:spPr>
          </c:marker>
          <c:xVal>
            <c:numRef>
              <c:f>Area_Comparison!$A$6:$A$26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Area_Comparison!$QW$6:$QW$26</c:f>
              <c:numCache>
                <c:formatCode>#,##0</c:formatCode>
                <c:ptCount val="21"/>
                <c:pt idx="0">
                  <c:v>23001.630000000005</c:v>
                </c:pt>
                <c:pt idx="5">
                  <c:v>21278.360000000004</c:v>
                </c:pt>
                <c:pt idx="10">
                  <c:v>20919.11</c:v>
                </c:pt>
                <c:pt idx="15">
                  <c:v>20936.89</c:v>
                </c:pt>
                <c:pt idx="20">
                  <c:v>21031.53</c:v>
                </c:pt>
              </c:numCache>
            </c:numRef>
          </c:yVal>
          <c:smooth val="0"/>
          <c:extLst>
            <c:ext xmlns:c16="http://schemas.microsoft.com/office/drawing/2014/chart" uri="{C3380CC4-5D6E-409C-BE32-E72D297353CC}">
              <c16:uniqueId val="{00000004-2793-43F3-8387-6B83476E18BD}"/>
            </c:ext>
          </c:extLst>
        </c:ser>
        <c:ser>
          <c:idx val="5"/>
          <c:order val="5"/>
          <c:tx>
            <c:strRef>
              <c:f>Area_Comparison!$QX$2</c:f>
              <c:strCache>
                <c:ptCount val="1"/>
                <c:pt idx="0">
                  <c:v>UNFCCC-Forest</c:v>
                </c:pt>
              </c:strCache>
            </c:strRef>
          </c:tx>
          <c:spPr>
            <a:ln w="19050" cap="rnd">
              <a:noFill/>
              <a:round/>
            </a:ln>
            <a:effectLst/>
          </c:spPr>
          <c:marker>
            <c:symbol val="circle"/>
            <c:size val="5"/>
            <c:spPr>
              <a:solidFill>
                <a:schemeClr val="accent6"/>
              </a:solidFill>
              <a:ln w="9525">
                <a:solidFill>
                  <a:schemeClr val="accent6"/>
                </a:solidFill>
              </a:ln>
              <a:effectLst/>
            </c:spPr>
          </c:marker>
          <c:xVal>
            <c:numRef>
              <c:f>Area_Comparison!$A$6:$A$26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Area_Comparison!$QX$6:$QX$26</c:f>
              <c:numCache>
                <c:formatCode>#,##0</c:formatCode>
                <c:ptCount val="21"/>
                <c:pt idx="0">
                  <c:v>151351.54980619607</c:v>
                </c:pt>
                <c:pt idx="1">
                  <c:v>151627.94228229942</c:v>
                </c:pt>
                <c:pt idx="2">
                  <c:v>151924.05093087029</c:v>
                </c:pt>
                <c:pt idx="3">
                  <c:v>152186.87793208865</c:v>
                </c:pt>
                <c:pt idx="4">
                  <c:v>152487.94356104132</c:v>
                </c:pt>
                <c:pt idx="5">
                  <c:v>152771.94701431217</c:v>
                </c:pt>
                <c:pt idx="6">
                  <c:v>152993.56837079598</c:v>
                </c:pt>
                <c:pt idx="7">
                  <c:v>153271.98466446568</c:v>
                </c:pt>
                <c:pt idx="8">
                  <c:v>153421.99508760005</c:v>
                </c:pt>
                <c:pt idx="9">
                  <c:v>153557.60588601168</c:v>
                </c:pt>
                <c:pt idx="10">
                  <c:v>153700.30334656319</c:v>
                </c:pt>
                <c:pt idx="11">
                  <c:v>153876.99205186559</c:v>
                </c:pt>
                <c:pt idx="12">
                  <c:v>154043.02300484927</c:v>
                </c:pt>
                <c:pt idx="13">
                  <c:v>154203.75443160927</c:v>
                </c:pt>
                <c:pt idx="14">
                  <c:v>154339.48358951777</c:v>
                </c:pt>
                <c:pt idx="15">
                  <c:v>154481.63792894958</c:v>
                </c:pt>
                <c:pt idx="16">
                  <c:v>154579.76450259259</c:v>
                </c:pt>
                <c:pt idx="17">
                  <c:v>154752.87918125943</c:v>
                </c:pt>
                <c:pt idx="18">
                  <c:v>154881.87297548293</c:v>
                </c:pt>
                <c:pt idx="19">
                  <c:v>155011.02667385509</c:v>
                </c:pt>
                <c:pt idx="20">
                  <c:v>155130.23732725889</c:v>
                </c:pt>
              </c:numCache>
            </c:numRef>
          </c:yVal>
          <c:smooth val="0"/>
          <c:extLst>
            <c:ext xmlns:c16="http://schemas.microsoft.com/office/drawing/2014/chart" uri="{C3380CC4-5D6E-409C-BE32-E72D297353CC}">
              <c16:uniqueId val="{00000005-2793-43F3-8387-6B83476E18BD}"/>
            </c:ext>
          </c:extLst>
        </c:ser>
        <c:ser>
          <c:idx val="6"/>
          <c:order val="6"/>
          <c:tx>
            <c:strRef>
              <c:f>Area_Comparison!$QY$3</c:f>
              <c:strCache>
                <c:ptCount val="1"/>
                <c:pt idx="0">
                  <c:v>JRC-Forest</c:v>
                </c:pt>
              </c:strCache>
            </c:strRef>
          </c:tx>
          <c:spPr>
            <a:ln w="25400" cap="rnd">
              <a:noFill/>
              <a:round/>
            </a:ln>
            <a:effectLst/>
          </c:spPr>
          <c:marker>
            <c:symbol val="circle"/>
            <c:size val="5"/>
            <c:spPr>
              <a:solidFill>
                <a:srgbClr val="FF0000"/>
              </a:solidFill>
              <a:ln w="9525">
                <a:solidFill>
                  <a:srgbClr val="FF0000"/>
                </a:solidFill>
              </a:ln>
              <a:effectLst/>
            </c:spPr>
          </c:marker>
          <c:xVal>
            <c:numRef>
              <c:f>Area_Comparison!$A$6:$A$26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Area_Comparison!$QY$6:$QY$26</c:f>
              <c:numCache>
                <c:formatCode>General</c:formatCode>
                <c:ptCount val="21"/>
                <c:pt idx="20" formatCode="#,##0">
                  <c:v>157622.62323854933</c:v>
                </c:pt>
              </c:numCache>
            </c:numRef>
          </c:yVal>
          <c:smooth val="0"/>
          <c:extLst>
            <c:ext xmlns:c16="http://schemas.microsoft.com/office/drawing/2014/chart" uri="{C3380CC4-5D6E-409C-BE32-E72D297353CC}">
              <c16:uniqueId val="{00000006-2793-43F3-8387-6B83476E18BD}"/>
            </c:ext>
          </c:extLst>
        </c:ser>
        <c:ser>
          <c:idx val="7"/>
          <c:order val="7"/>
          <c:tx>
            <c:strRef>
              <c:f>Area_Comparison!$QZ$3</c:f>
              <c:strCache>
                <c:ptCount val="1"/>
                <c:pt idx="0">
                  <c:v>JRC-FAWS</c:v>
                </c:pt>
              </c:strCache>
            </c:strRef>
          </c:tx>
          <c:spPr>
            <a:ln w="25400" cap="rnd">
              <a:noFill/>
              <a:round/>
            </a:ln>
            <a:effectLst/>
          </c:spPr>
          <c:marker>
            <c:symbol val="square"/>
            <c:size val="5"/>
            <c:spPr>
              <a:solidFill>
                <a:srgbClr val="FF0000"/>
              </a:solidFill>
              <a:ln w="9525">
                <a:solidFill>
                  <a:srgbClr val="FF0000"/>
                </a:solidFill>
              </a:ln>
              <a:effectLst/>
            </c:spPr>
          </c:marker>
          <c:xVal>
            <c:numRef>
              <c:f>Area_Comparison!$A$6:$A$26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Area_Comparison!$QZ$6:$QZ$26</c:f>
              <c:numCache>
                <c:formatCode>General</c:formatCode>
                <c:ptCount val="21"/>
                <c:pt idx="20" formatCode="#,##0">
                  <c:v>140096.93443258904</c:v>
                </c:pt>
              </c:numCache>
            </c:numRef>
          </c:yVal>
          <c:smooth val="0"/>
          <c:extLst>
            <c:ext xmlns:c16="http://schemas.microsoft.com/office/drawing/2014/chart" uri="{C3380CC4-5D6E-409C-BE32-E72D297353CC}">
              <c16:uniqueId val="{00000007-2793-43F3-8387-6B83476E18BD}"/>
            </c:ext>
          </c:extLst>
        </c:ser>
        <c:ser>
          <c:idx val="8"/>
          <c:order val="8"/>
          <c:tx>
            <c:strRef>
              <c:f>Area_Comparison!$RA$3</c:f>
              <c:strCache>
                <c:ptCount val="1"/>
                <c:pt idx="0">
                  <c:v>LUCAS-Forest</c:v>
                </c:pt>
              </c:strCache>
            </c:strRef>
          </c:tx>
          <c:spPr>
            <a:ln w="25400" cap="rnd">
              <a:noFill/>
              <a:round/>
            </a:ln>
            <a:effectLst/>
          </c:spPr>
          <c:marker>
            <c:symbol val="circle"/>
            <c:size val="5"/>
            <c:spPr>
              <a:solidFill>
                <a:srgbClr val="7030A0"/>
              </a:solidFill>
              <a:ln w="9525">
                <a:solidFill>
                  <a:srgbClr val="7030A0"/>
                </a:solidFill>
              </a:ln>
              <a:effectLst/>
            </c:spPr>
          </c:marker>
          <c:xVal>
            <c:numRef>
              <c:f>Area_Comparison!$A$6:$A$26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Area_Comparison!$RA$6:$RA$26</c:f>
              <c:numCache>
                <c:formatCode>#,##0</c:formatCode>
                <c:ptCount val="21"/>
                <c:pt idx="9">
                  <c:v>138676.60000000003</c:v>
                </c:pt>
                <c:pt idx="12">
                  <c:v>156504.59999999998</c:v>
                </c:pt>
                <c:pt idx="15">
                  <c:v>161883.39999999997</c:v>
                </c:pt>
                <c:pt idx="18">
                  <c:v>169572.5</c:v>
                </c:pt>
              </c:numCache>
            </c:numRef>
          </c:yVal>
          <c:smooth val="0"/>
          <c:extLst>
            <c:ext xmlns:c16="http://schemas.microsoft.com/office/drawing/2014/chart" uri="{C3380CC4-5D6E-409C-BE32-E72D297353CC}">
              <c16:uniqueId val="{00000009-2793-43F3-8387-6B83476E18BD}"/>
            </c:ext>
          </c:extLst>
        </c:ser>
        <c:ser>
          <c:idx val="9"/>
          <c:order val="9"/>
          <c:tx>
            <c:strRef>
              <c:f>Area_Comparison!$RB$2</c:f>
              <c:strCache>
                <c:ptCount val="1"/>
                <c:pt idx="0">
                  <c:v>C3SLC-Forest</c:v>
                </c:pt>
              </c:strCache>
            </c:strRef>
          </c:tx>
          <c:spPr>
            <a:ln w="25400" cap="rnd">
              <a:noFill/>
              <a:round/>
            </a:ln>
            <a:effectLst/>
          </c:spPr>
          <c:marker>
            <c:symbol val="circle"/>
            <c:size val="5"/>
            <c:spPr>
              <a:solidFill>
                <a:schemeClr val="accent4"/>
              </a:solidFill>
              <a:ln w="9525">
                <a:solidFill>
                  <a:schemeClr val="accent4"/>
                </a:solidFill>
              </a:ln>
              <a:effectLst/>
            </c:spPr>
          </c:marker>
          <c:xVal>
            <c:numRef>
              <c:f>Area_Comparison!$A$6:$A$26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Area_Comparison!$RB$6:$RB$26</c:f>
              <c:numCache>
                <c:formatCode>#,##0</c:formatCode>
                <c:ptCount val="21"/>
                <c:pt idx="0">
                  <c:v>160115.84944529991</c:v>
                </c:pt>
                <c:pt idx="1">
                  <c:v>160195.24248530343</c:v>
                </c:pt>
                <c:pt idx="2">
                  <c:v>160054.12444355525</c:v>
                </c:pt>
                <c:pt idx="3">
                  <c:v>160091.16665773321</c:v>
                </c:pt>
                <c:pt idx="4">
                  <c:v>159992.06072458631</c:v>
                </c:pt>
                <c:pt idx="5">
                  <c:v>160014.45320764073</c:v>
                </c:pt>
                <c:pt idx="6">
                  <c:v>160107.46658781986</c:v>
                </c:pt>
                <c:pt idx="7">
                  <c:v>160356.72690935427</c:v>
                </c:pt>
                <c:pt idx="8">
                  <c:v>160803.61832860592</c:v>
                </c:pt>
                <c:pt idx="9">
                  <c:v>161053.62747782149</c:v>
                </c:pt>
                <c:pt idx="10">
                  <c:v>160777.28398883273</c:v>
                </c:pt>
                <c:pt idx="11">
                  <c:v>160549.06806541243</c:v>
                </c:pt>
                <c:pt idx="12">
                  <c:v>160405.66854840194</c:v>
                </c:pt>
                <c:pt idx="13">
                  <c:v>160396.73060430514</c:v>
                </c:pt>
                <c:pt idx="14">
                  <c:v>160448.53678939314</c:v>
                </c:pt>
                <c:pt idx="15">
                  <c:v>160433.09961128191</c:v>
                </c:pt>
                <c:pt idx="16">
                  <c:v>160848.87026925024</c:v>
                </c:pt>
                <c:pt idx="17">
                  <c:v>160818.86938419455</c:v>
                </c:pt>
                <c:pt idx="18">
                  <c:v>160374.5759587466</c:v>
                </c:pt>
                <c:pt idx="19">
                  <c:v>159980.79102786601</c:v>
                </c:pt>
                <c:pt idx="20">
                  <c:v>159852.52258687868</c:v>
                </c:pt>
              </c:numCache>
            </c:numRef>
          </c:yVal>
          <c:smooth val="0"/>
          <c:extLst>
            <c:ext xmlns:c16="http://schemas.microsoft.com/office/drawing/2014/chart" uri="{C3380CC4-5D6E-409C-BE32-E72D297353CC}">
              <c16:uniqueId val="{00000000-8CAE-4D4A-A0CD-B07120C0CB04}"/>
            </c:ext>
          </c:extLst>
        </c:ser>
        <c:dLbls>
          <c:showLegendKey val="0"/>
          <c:showVal val="0"/>
          <c:showCatName val="0"/>
          <c:showSerName val="0"/>
          <c:showPercent val="0"/>
          <c:showBubbleSize val="0"/>
        </c:dLbls>
        <c:axId val="1751518415"/>
        <c:axId val="1751518831"/>
      </c:scatterChart>
      <c:valAx>
        <c:axId val="1751518415"/>
        <c:scaling>
          <c:orientation val="minMax"/>
          <c:max val="2020"/>
          <c:min val="20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751518831"/>
        <c:crosses val="autoZero"/>
        <c:crossBetween val="midCat"/>
      </c:valAx>
      <c:valAx>
        <c:axId val="17515188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t-IT"/>
                  <a:t>ha 10</a:t>
                </a:r>
                <a:r>
                  <a:rPr lang="it-IT" baseline="30000"/>
                  <a:t>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t-IT"/>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751518415"/>
        <c:crosses val="autoZero"/>
        <c:crossBetween val="midCat"/>
      </c:valAx>
      <c:spPr>
        <a:noFill/>
        <a:ln>
          <a:noFill/>
        </a:ln>
        <a:effectLst/>
      </c:spPr>
    </c:plotArea>
    <c:legend>
      <c:legendPos val="b"/>
      <c:layout>
        <c:manualLayout>
          <c:xMode val="edge"/>
          <c:yMode val="edge"/>
          <c:x val="0.12889902357116484"/>
          <c:y val="0.93789962497883772"/>
          <c:w val="0.87110096371296619"/>
          <c:h val="4.58284997011612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Precentage difference between JRC harmonized assessment and SoEF on FAWS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9.3474929010074856E-2"/>
          <c:y val="0.10052910052910052"/>
          <c:w val="0.85500830018039475"/>
          <c:h val="0.82730287783072276"/>
        </c:manualLayout>
      </c:layout>
      <c:barChart>
        <c:barDir val="col"/>
        <c:grouping val="clustered"/>
        <c:varyColors val="0"/>
        <c:ser>
          <c:idx val="0"/>
          <c:order val="0"/>
          <c:tx>
            <c:strRef>
              <c:f>Area_Comparison!$V$30</c:f>
              <c:strCache>
                <c:ptCount val="1"/>
                <c:pt idx="0">
                  <c:v>JRC/SoEF</c:v>
                </c:pt>
              </c:strCache>
            </c:strRef>
          </c:tx>
          <c:spPr>
            <a:solidFill>
              <a:schemeClr val="accent1"/>
            </a:solidFill>
            <a:ln>
              <a:noFill/>
            </a:ln>
            <a:effectLst/>
          </c:spPr>
          <c:invertIfNegative val="0"/>
          <c:cat>
            <c:strRef>
              <c:f>Area_Comparison!$A$31:$A$57</c:f>
              <c:strCache>
                <c:ptCount val="27"/>
                <c:pt idx="0">
                  <c:v>Belgium</c:v>
                </c:pt>
                <c:pt idx="1">
                  <c:v>Bulgaria</c:v>
                </c:pt>
                <c:pt idx="2">
                  <c:v>Czech Rep</c:v>
                </c:pt>
                <c:pt idx="3">
                  <c:v>Denmark</c:v>
                </c:pt>
                <c:pt idx="4">
                  <c:v>Germany</c:v>
                </c:pt>
                <c:pt idx="5">
                  <c:v>Estonia</c:v>
                </c:pt>
                <c:pt idx="6">
                  <c:v>Ireland</c:v>
                </c:pt>
                <c:pt idx="7">
                  <c:v>Greece</c:v>
                </c:pt>
                <c:pt idx="8">
                  <c:v>Spain</c:v>
                </c:pt>
                <c:pt idx="9">
                  <c:v>France</c:v>
                </c:pt>
                <c:pt idx="10">
                  <c:v>Croatia</c:v>
                </c:pt>
                <c:pt idx="11">
                  <c:v>Italy</c:v>
                </c:pt>
                <c:pt idx="12">
                  <c:v>Cyprus</c:v>
                </c:pt>
                <c:pt idx="13">
                  <c:v>Latvia</c:v>
                </c:pt>
                <c:pt idx="14">
                  <c:v>Lithuania</c:v>
                </c:pt>
                <c:pt idx="15">
                  <c:v>Luxembourg</c:v>
                </c:pt>
                <c:pt idx="16">
                  <c:v>Hungary</c:v>
                </c:pt>
                <c:pt idx="17">
                  <c:v>Malta</c:v>
                </c:pt>
                <c:pt idx="18">
                  <c:v>Netherlands</c:v>
                </c:pt>
                <c:pt idx="19">
                  <c:v>Austria</c:v>
                </c:pt>
                <c:pt idx="20">
                  <c:v>Poland</c:v>
                </c:pt>
                <c:pt idx="21">
                  <c:v>Portugal</c:v>
                </c:pt>
                <c:pt idx="22">
                  <c:v>Romania</c:v>
                </c:pt>
                <c:pt idx="23">
                  <c:v>Slovenia</c:v>
                </c:pt>
                <c:pt idx="24">
                  <c:v>Slovakia</c:v>
                </c:pt>
                <c:pt idx="25">
                  <c:v>Finland</c:v>
                </c:pt>
                <c:pt idx="26">
                  <c:v>Sweden</c:v>
                </c:pt>
              </c:strCache>
            </c:strRef>
          </c:cat>
          <c:val>
            <c:numRef>
              <c:f>Area_Comparison!$V$31:$V$57</c:f>
              <c:numCache>
                <c:formatCode>0.0%</c:formatCode>
                <c:ptCount val="27"/>
                <c:pt idx="0">
                  <c:v>0</c:v>
                </c:pt>
                <c:pt idx="1">
                  <c:v>-0.5648916563172206</c:v>
                </c:pt>
                <c:pt idx="2">
                  <c:v>-0.13696999200257309</c:v>
                </c:pt>
                <c:pt idx="3">
                  <c:v>1.9122069442323308E-6</c:v>
                </c:pt>
                <c:pt idx="4">
                  <c:v>-2.7862628131101408E-2</c:v>
                </c:pt>
                <c:pt idx="5">
                  <c:v>0</c:v>
                </c:pt>
                <c:pt idx="6">
                  <c:v>-6.2278511566631112E-2</c:v>
                </c:pt>
                <c:pt idx="7">
                  <c:v>0</c:v>
                </c:pt>
                <c:pt idx="8">
                  <c:v>-3.6219136678709463E-2</c:v>
                </c:pt>
                <c:pt idx="9">
                  <c:v>0</c:v>
                </c:pt>
                <c:pt idx="10">
                  <c:v>0</c:v>
                </c:pt>
                <c:pt idx="11">
                  <c:v>0</c:v>
                </c:pt>
                <c:pt idx="12">
                  <c:v>0</c:v>
                </c:pt>
                <c:pt idx="13">
                  <c:v>5.8669899093526934E-2</c:v>
                </c:pt>
                <c:pt idx="14">
                  <c:v>7.0051517815751696E-2</c:v>
                </c:pt>
                <c:pt idx="15">
                  <c:v>0</c:v>
                </c:pt>
                <c:pt idx="16">
                  <c:v>-5.3948338296083698E-2</c:v>
                </c:pt>
                <c:pt idx="18">
                  <c:v>-3.6498986301594094E-2</c:v>
                </c:pt>
                <c:pt idx="19">
                  <c:v>-5.4110232465850672E-2</c:v>
                </c:pt>
                <c:pt idx="20">
                  <c:v>-5.6752385996018395E-2</c:v>
                </c:pt>
                <c:pt idx="21">
                  <c:v>0.37461008273354113</c:v>
                </c:pt>
                <c:pt idx="22">
                  <c:v>-7.5778853547099345E-2</c:v>
                </c:pt>
                <c:pt idx="23">
                  <c:v>1.0850032616662397E-2</c:v>
                </c:pt>
                <c:pt idx="24">
                  <c:v>-0.10774982417414858</c:v>
                </c:pt>
                <c:pt idx="25">
                  <c:v>0</c:v>
                </c:pt>
                <c:pt idx="26">
                  <c:v>-0.14213673914744995</c:v>
                </c:pt>
              </c:numCache>
            </c:numRef>
          </c:val>
          <c:extLst>
            <c:ext xmlns:c16="http://schemas.microsoft.com/office/drawing/2014/chart" uri="{C3380CC4-5D6E-409C-BE32-E72D297353CC}">
              <c16:uniqueId val="{00000000-27C1-4943-B86A-9689C0F9AF3B}"/>
            </c:ext>
          </c:extLst>
        </c:ser>
        <c:dLbls>
          <c:showLegendKey val="0"/>
          <c:showVal val="0"/>
          <c:showCatName val="0"/>
          <c:showSerName val="0"/>
          <c:showPercent val="0"/>
          <c:showBubbleSize val="0"/>
        </c:dLbls>
        <c:gapWidth val="182"/>
        <c:axId val="1208832671"/>
        <c:axId val="1208843071"/>
      </c:barChart>
      <c:catAx>
        <c:axId val="1208832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08843071"/>
        <c:crosses val="autoZero"/>
        <c:auto val="1"/>
        <c:lblAlgn val="ctr"/>
        <c:lblOffset val="100"/>
        <c:noMultiLvlLbl val="0"/>
      </c:catAx>
      <c:valAx>
        <c:axId val="1208843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t-IT"/>
                  <a:t>Percentage difference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t-IT"/>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08832671"/>
        <c:crosses val="autoZero"/>
        <c:crossBetween val="between"/>
        <c:majorUnit val="5.000000000000001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Share of OWL on the forest land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manualLayout>
          <c:layoutTarget val="inner"/>
          <c:xMode val="edge"/>
          <c:yMode val="edge"/>
          <c:x val="9.3474929010074856E-2"/>
          <c:y val="8.5904951325280934E-2"/>
          <c:w val="0.86999055835111894"/>
          <c:h val="0.65863078763674821"/>
        </c:manualLayout>
      </c:layout>
      <c:barChart>
        <c:barDir val="col"/>
        <c:grouping val="clustered"/>
        <c:varyColors val="0"/>
        <c:ser>
          <c:idx val="0"/>
          <c:order val="0"/>
          <c:tx>
            <c:strRef>
              <c:f>Area_Comparison!$J$30</c:f>
              <c:strCache>
                <c:ptCount val="1"/>
                <c:pt idx="0">
                  <c:v>EFA</c:v>
                </c:pt>
              </c:strCache>
            </c:strRef>
          </c:tx>
          <c:spPr>
            <a:solidFill>
              <a:schemeClr val="accent1"/>
            </a:solidFill>
            <a:ln>
              <a:noFill/>
            </a:ln>
            <a:effectLst/>
          </c:spPr>
          <c:invertIfNegative val="0"/>
          <c:cat>
            <c:strRef>
              <c:f>Area_Comparison!$W$31:$W$57</c:f>
              <c:strCache>
                <c:ptCount val="27"/>
                <c:pt idx="0">
                  <c:v>BE</c:v>
                </c:pt>
                <c:pt idx="1">
                  <c:v>BG</c:v>
                </c:pt>
                <c:pt idx="2">
                  <c:v>CZ</c:v>
                </c:pt>
                <c:pt idx="3">
                  <c:v>DK</c:v>
                </c:pt>
                <c:pt idx="4">
                  <c:v>DE</c:v>
                </c:pt>
                <c:pt idx="5">
                  <c:v>EE</c:v>
                </c:pt>
                <c:pt idx="6">
                  <c:v>IE</c:v>
                </c:pt>
                <c:pt idx="7">
                  <c:v>EL</c:v>
                </c:pt>
                <c:pt idx="8">
                  <c:v>ES</c:v>
                </c:pt>
                <c:pt idx="9">
                  <c:v>FR</c:v>
                </c:pt>
                <c:pt idx="10">
                  <c:v>HR</c:v>
                </c:pt>
                <c:pt idx="11">
                  <c:v>IT</c:v>
                </c:pt>
                <c:pt idx="12">
                  <c:v>CY</c:v>
                </c:pt>
                <c:pt idx="13">
                  <c:v>LV</c:v>
                </c:pt>
                <c:pt idx="14">
                  <c:v>LT</c:v>
                </c:pt>
                <c:pt idx="15">
                  <c:v>LU</c:v>
                </c:pt>
                <c:pt idx="16">
                  <c:v>HU</c:v>
                </c:pt>
                <c:pt idx="17">
                  <c:v>MT</c:v>
                </c:pt>
                <c:pt idx="18">
                  <c:v>NL</c:v>
                </c:pt>
                <c:pt idx="19">
                  <c:v>AT</c:v>
                </c:pt>
                <c:pt idx="20">
                  <c:v>PL</c:v>
                </c:pt>
                <c:pt idx="21">
                  <c:v>PT</c:v>
                </c:pt>
                <c:pt idx="22">
                  <c:v>RO</c:v>
                </c:pt>
                <c:pt idx="23">
                  <c:v>SI</c:v>
                </c:pt>
                <c:pt idx="24">
                  <c:v>SK</c:v>
                </c:pt>
                <c:pt idx="25">
                  <c:v>FI</c:v>
                </c:pt>
                <c:pt idx="26">
                  <c:v>SE</c:v>
                </c:pt>
              </c:strCache>
            </c:strRef>
          </c:cat>
          <c:val>
            <c:numRef>
              <c:f>Area_Comparison!$J$31:$J$57</c:f>
              <c:numCache>
                <c:formatCode>0.0%</c:formatCode>
                <c:ptCount val="27"/>
                <c:pt idx="1">
                  <c:v>6.0477338997084124E-3</c:v>
                </c:pt>
                <c:pt idx="6">
                  <c:v>8.6755680693341553E-2</c:v>
                </c:pt>
                <c:pt idx="9">
                  <c:v>3.9587314948333875E-2</c:v>
                </c:pt>
                <c:pt idx="10">
                  <c:v>0.31029261624184529</c:v>
                </c:pt>
                <c:pt idx="12">
                  <c:v>1.2351051204615844</c:v>
                </c:pt>
                <c:pt idx="14">
                  <c:v>5.5564469914040113E-2</c:v>
                </c:pt>
                <c:pt idx="15">
                  <c:v>1.9165727170236742E-2</c:v>
                </c:pt>
                <c:pt idx="19">
                  <c:v>3.8292367399741269E-2</c:v>
                </c:pt>
                <c:pt idx="21">
                  <c:v>0.45459898419993017</c:v>
                </c:pt>
                <c:pt idx="22">
                  <c:v>2.1668488050640652E-3</c:v>
                </c:pt>
                <c:pt idx="23">
                  <c:v>6.1741639538324941E-2</c:v>
                </c:pt>
              </c:numCache>
            </c:numRef>
          </c:val>
          <c:extLst>
            <c:ext xmlns:c16="http://schemas.microsoft.com/office/drawing/2014/chart" uri="{C3380CC4-5D6E-409C-BE32-E72D297353CC}">
              <c16:uniqueId val="{00000000-B123-4D21-AAA0-04ECB7FCA356}"/>
            </c:ext>
          </c:extLst>
        </c:ser>
        <c:ser>
          <c:idx val="1"/>
          <c:order val="1"/>
          <c:tx>
            <c:strRef>
              <c:f>Area_Comparison!$K$30</c:f>
              <c:strCache>
                <c:ptCount val="1"/>
                <c:pt idx="0">
                  <c:v>FRA 2020</c:v>
                </c:pt>
              </c:strCache>
            </c:strRef>
          </c:tx>
          <c:spPr>
            <a:solidFill>
              <a:schemeClr val="accent2"/>
            </a:solidFill>
            <a:ln>
              <a:noFill/>
            </a:ln>
            <a:effectLst/>
          </c:spPr>
          <c:invertIfNegative val="0"/>
          <c:cat>
            <c:strRef>
              <c:f>Area_Comparison!$W$31:$W$57</c:f>
              <c:strCache>
                <c:ptCount val="27"/>
                <c:pt idx="0">
                  <c:v>BE</c:v>
                </c:pt>
                <c:pt idx="1">
                  <c:v>BG</c:v>
                </c:pt>
                <c:pt idx="2">
                  <c:v>CZ</c:v>
                </c:pt>
                <c:pt idx="3">
                  <c:v>DK</c:v>
                </c:pt>
                <c:pt idx="4">
                  <c:v>DE</c:v>
                </c:pt>
                <c:pt idx="5">
                  <c:v>EE</c:v>
                </c:pt>
                <c:pt idx="6">
                  <c:v>IE</c:v>
                </c:pt>
                <c:pt idx="7">
                  <c:v>EL</c:v>
                </c:pt>
                <c:pt idx="8">
                  <c:v>ES</c:v>
                </c:pt>
                <c:pt idx="9">
                  <c:v>FR</c:v>
                </c:pt>
                <c:pt idx="10">
                  <c:v>HR</c:v>
                </c:pt>
                <c:pt idx="11">
                  <c:v>IT</c:v>
                </c:pt>
                <c:pt idx="12">
                  <c:v>CY</c:v>
                </c:pt>
                <c:pt idx="13">
                  <c:v>LV</c:v>
                </c:pt>
                <c:pt idx="14">
                  <c:v>LT</c:v>
                </c:pt>
                <c:pt idx="15">
                  <c:v>LU</c:v>
                </c:pt>
                <c:pt idx="16">
                  <c:v>HU</c:v>
                </c:pt>
                <c:pt idx="17">
                  <c:v>MT</c:v>
                </c:pt>
                <c:pt idx="18">
                  <c:v>NL</c:v>
                </c:pt>
                <c:pt idx="19">
                  <c:v>AT</c:v>
                </c:pt>
                <c:pt idx="20">
                  <c:v>PL</c:v>
                </c:pt>
                <c:pt idx="21">
                  <c:v>PT</c:v>
                </c:pt>
                <c:pt idx="22">
                  <c:v>RO</c:v>
                </c:pt>
                <c:pt idx="23">
                  <c:v>SI</c:v>
                </c:pt>
                <c:pt idx="24">
                  <c:v>SK</c:v>
                </c:pt>
                <c:pt idx="25">
                  <c:v>FI</c:v>
                </c:pt>
                <c:pt idx="26">
                  <c:v>SE</c:v>
                </c:pt>
              </c:strCache>
            </c:strRef>
          </c:cat>
          <c:val>
            <c:numRef>
              <c:f>Area_Comparison!$K$31:$K$57</c:f>
              <c:numCache>
                <c:formatCode>0.0%</c:formatCode>
                <c:ptCount val="27"/>
                <c:pt idx="0">
                  <c:v>4.7915790546826209E-2</c:v>
                </c:pt>
                <c:pt idx="1">
                  <c:v>9.3602566521985286E-3</c:v>
                </c:pt>
                <c:pt idx="3">
                  <c:v>9.1460563328296801E-2</c:v>
                </c:pt>
                <c:pt idx="5">
                  <c:v>4.416902845917435E-2</c:v>
                </c:pt>
                <c:pt idx="6">
                  <c:v>7.9294058208429663E-2</c:v>
                </c:pt>
                <c:pt idx="7">
                  <c:v>0.69249841293358483</c:v>
                </c:pt>
                <c:pt idx="8">
                  <c:v>0.51818337856375207</c:v>
                </c:pt>
                <c:pt idx="9">
                  <c:v>5.6317963613408996E-2</c:v>
                </c:pt>
                <c:pt idx="10">
                  <c:v>0.29600942644646877</c:v>
                </c:pt>
                <c:pt idx="11">
                  <c:v>0.19434786581195698</c:v>
                </c:pt>
                <c:pt idx="12">
                  <c:v>1.0612763772484846</c:v>
                </c:pt>
                <c:pt idx="13">
                  <c:v>3.3194692550180246E-2</c:v>
                </c:pt>
                <c:pt idx="14">
                  <c:v>3.1194562838382681E-2</c:v>
                </c:pt>
                <c:pt idx="15">
                  <c:v>3.0041185496244845E-2</c:v>
                </c:pt>
                <c:pt idx="16">
                  <c:v>8.3940156658471252E-2</c:v>
                </c:pt>
                <c:pt idx="17">
                  <c:v>0.16600790513833996</c:v>
                </c:pt>
                <c:pt idx="19">
                  <c:v>3.3433003526147149E-2</c:v>
                </c:pt>
                <c:pt idx="21">
                  <c:v>0.44160467443936485</c:v>
                </c:pt>
                <c:pt idx="22">
                  <c:v>1.6669603310550004E-2</c:v>
                </c:pt>
                <c:pt idx="23">
                  <c:v>2.1490911113944692E-2</c:v>
                </c:pt>
                <c:pt idx="24">
                  <c:v>1.0692319905466149E-2</c:v>
                </c:pt>
                <c:pt idx="25">
                  <c:v>3.408303858651416E-2</c:v>
                </c:pt>
                <c:pt idx="26">
                  <c:v>8.5078390527354456E-2</c:v>
                </c:pt>
              </c:numCache>
            </c:numRef>
          </c:val>
          <c:extLst>
            <c:ext xmlns:c16="http://schemas.microsoft.com/office/drawing/2014/chart" uri="{C3380CC4-5D6E-409C-BE32-E72D297353CC}">
              <c16:uniqueId val="{00000001-B123-4D21-AAA0-04ECB7FCA356}"/>
            </c:ext>
          </c:extLst>
        </c:ser>
        <c:ser>
          <c:idx val="2"/>
          <c:order val="2"/>
          <c:tx>
            <c:strRef>
              <c:f>Area_Comparison!$L$30</c:f>
              <c:strCache>
                <c:ptCount val="1"/>
                <c:pt idx="0">
                  <c:v>SoEF 2020</c:v>
                </c:pt>
              </c:strCache>
            </c:strRef>
          </c:tx>
          <c:spPr>
            <a:solidFill>
              <a:schemeClr val="accent3"/>
            </a:solidFill>
            <a:ln>
              <a:noFill/>
            </a:ln>
            <a:effectLst/>
          </c:spPr>
          <c:invertIfNegative val="0"/>
          <c:cat>
            <c:strRef>
              <c:f>Area_Comparison!$W$31:$W$57</c:f>
              <c:strCache>
                <c:ptCount val="27"/>
                <c:pt idx="0">
                  <c:v>BE</c:v>
                </c:pt>
                <c:pt idx="1">
                  <c:v>BG</c:v>
                </c:pt>
                <c:pt idx="2">
                  <c:v>CZ</c:v>
                </c:pt>
                <c:pt idx="3">
                  <c:v>DK</c:v>
                </c:pt>
                <c:pt idx="4">
                  <c:v>DE</c:v>
                </c:pt>
                <c:pt idx="5">
                  <c:v>EE</c:v>
                </c:pt>
                <c:pt idx="6">
                  <c:v>IE</c:v>
                </c:pt>
                <c:pt idx="7">
                  <c:v>EL</c:v>
                </c:pt>
                <c:pt idx="8">
                  <c:v>ES</c:v>
                </c:pt>
                <c:pt idx="9">
                  <c:v>FR</c:v>
                </c:pt>
                <c:pt idx="10">
                  <c:v>HR</c:v>
                </c:pt>
                <c:pt idx="11">
                  <c:v>IT</c:v>
                </c:pt>
                <c:pt idx="12">
                  <c:v>CY</c:v>
                </c:pt>
                <c:pt idx="13">
                  <c:v>LV</c:v>
                </c:pt>
                <c:pt idx="14">
                  <c:v>LT</c:v>
                </c:pt>
                <c:pt idx="15">
                  <c:v>LU</c:v>
                </c:pt>
                <c:pt idx="16">
                  <c:v>HU</c:v>
                </c:pt>
                <c:pt idx="17">
                  <c:v>MT</c:v>
                </c:pt>
                <c:pt idx="18">
                  <c:v>NL</c:v>
                </c:pt>
                <c:pt idx="19">
                  <c:v>AT</c:v>
                </c:pt>
                <c:pt idx="20">
                  <c:v>PL</c:v>
                </c:pt>
                <c:pt idx="21">
                  <c:v>PT</c:v>
                </c:pt>
                <c:pt idx="22">
                  <c:v>RO</c:v>
                </c:pt>
                <c:pt idx="23">
                  <c:v>SI</c:v>
                </c:pt>
                <c:pt idx="24">
                  <c:v>SK</c:v>
                </c:pt>
                <c:pt idx="25">
                  <c:v>FI</c:v>
                </c:pt>
                <c:pt idx="26">
                  <c:v>SE</c:v>
                </c:pt>
              </c:strCache>
            </c:strRef>
          </c:cat>
          <c:val>
            <c:numRef>
              <c:f>Area_Comparison!$L$31:$L$57</c:f>
              <c:numCache>
                <c:formatCode>0.0%</c:formatCode>
                <c:ptCount val="27"/>
                <c:pt idx="0">
                  <c:v>4.569558178277295E-2</c:v>
                </c:pt>
                <c:pt idx="1">
                  <c:v>1.0979501325112228E-2</c:v>
                </c:pt>
                <c:pt idx="3">
                  <c:v>0.10291021167950035</c:v>
                </c:pt>
                <c:pt idx="5">
                  <c:v>4.8590054966125534E-2</c:v>
                </c:pt>
                <c:pt idx="6">
                  <c:v>7.5521910746832746E-2</c:v>
                </c:pt>
                <c:pt idx="7">
                  <c:v>0.71409086139964328</c:v>
                </c:pt>
                <c:pt idx="8">
                  <c:v>0.52629300940868839</c:v>
                </c:pt>
                <c:pt idx="9">
                  <c:v>6.1998800181197126E-2</c:v>
                </c:pt>
                <c:pt idx="10">
                  <c:v>0.27589713149916761</c:v>
                </c:pt>
                <c:pt idx="11">
                  <c:v>0.19542447843838831</c:v>
                </c:pt>
                <c:pt idx="12">
                  <c:v>1.237973803176075</c:v>
                </c:pt>
                <c:pt idx="13">
                  <c:v>3.4309956409481611E-2</c:v>
                </c:pt>
                <c:pt idx="14">
                  <c:v>3.4040564538741935E-2</c:v>
                </c:pt>
                <c:pt idx="15">
                  <c:v>2.9351535836177469E-2</c:v>
                </c:pt>
                <c:pt idx="16">
                  <c:v>8.5759499055624563E-2</c:v>
                </c:pt>
                <c:pt idx="19">
                  <c:v>3.3105731429753774E-2</c:v>
                </c:pt>
                <c:pt idx="21">
                  <c:v>0.4324669651433582</c:v>
                </c:pt>
                <c:pt idx="22">
                  <c:v>3.3217580180079476E-2</c:v>
                </c:pt>
                <c:pt idx="23">
                  <c:v>2.2938299164254779E-2</c:v>
                </c:pt>
                <c:pt idx="24">
                  <c:v>1.0679091676906579E-2</c:v>
                </c:pt>
                <c:pt idx="25">
                  <c:v>3.7989967371030678E-2</c:v>
                </c:pt>
                <c:pt idx="26">
                  <c:v>8.5629353198399039E-2</c:v>
                </c:pt>
              </c:numCache>
            </c:numRef>
          </c:val>
          <c:extLst>
            <c:ext xmlns:c16="http://schemas.microsoft.com/office/drawing/2014/chart" uri="{C3380CC4-5D6E-409C-BE32-E72D297353CC}">
              <c16:uniqueId val="{00000002-B123-4D21-AAA0-04ECB7FCA356}"/>
            </c:ext>
          </c:extLst>
        </c:ser>
        <c:ser>
          <c:idx val="3"/>
          <c:order val="3"/>
          <c:tx>
            <c:strRef>
              <c:f>Area_Comparison!$M$30</c:f>
              <c:strCache>
                <c:ptCount val="1"/>
                <c:pt idx="0">
                  <c:v>NFI/Other</c:v>
                </c:pt>
              </c:strCache>
            </c:strRef>
          </c:tx>
          <c:spPr>
            <a:solidFill>
              <a:schemeClr val="accent4"/>
            </a:solidFill>
            <a:ln>
              <a:noFill/>
            </a:ln>
            <a:effectLst/>
          </c:spPr>
          <c:invertIfNegative val="0"/>
          <c:cat>
            <c:strRef>
              <c:f>Area_Comparison!$W$31:$W$57</c:f>
              <c:strCache>
                <c:ptCount val="27"/>
                <c:pt idx="0">
                  <c:v>BE</c:v>
                </c:pt>
                <c:pt idx="1">
                  <c:v>BG</c:v>
                </c:pt>
                <c:pt idx="2">
                  <c:v>CZ</c:v>
                </c:pt>
                <c:pt idx="3">
                  <c:v>DK</c:v>
                </c:pt>
                <c:pt idx="4">
                  <c:v>DE</c:v>
                </c:pt>
                <c:pt idx="5">
                  <c:v>EE</c:v>
                </c:pt>
                <c:pt idx="6">
                  <c:v>IE</c:v>
                </c:pt>
                <c:pt idx="7">
                  <c:v>EL</c:v>
                </c:pt>
                <c:pt idx="8">
                  <c:v>ES</c:v>
                </c:pt>
                <c:pt idx="9">
                  <c:v>FR</c:v>
                </c:pt>
                <c:pt idx="10">
                  <c:v>HR</c:v>
                </c:pt>
                <c:pt idx="11">
                  <c:v>IT</c:v>
                </c:pt>
                <c:pt idx="12">
                  <c:v>CY</c:v>
                </c:pt>
                <c:pt idx="13">
                  <c:v>LV</c:v>
                </c:pt>
                <c:pt idx="14">
                  <c:v>LT</c:v>
                </c:pt>
                <c:pt idx="15">
                  <c:v>LU</c:v>
                </c:pt>
                <c:pt idx="16">
                  <c:v>HU</c:v>
                </c:pt>
                <c:pt idx="17">
                  <c:v>MT</c:v>
                </c:pt>
                <c:pt idx="18">
                  <c:v>NL</c:v>
                </c:pt>
                <c:pt idx="19">
                  <c:v>AT</c:v>
                </c:pt>
                <c:pt idx="20">
                  <c:v>PL</c:v>
                </c:pt>
                <c:pt idx="21">
                  <c:v>PT</c:v>
                </c:pt>
                <c:pt idx="22">
                  <c:v>RO</c:v>
                </c:pt>
                <c:pt idx="23">
                  <c:v>SI</c:v>
                </c:pt>
                <c:pt idx="24">
                  <c:v>SK</c:v>
                </c:pt>
                <c:pt idx="25">
                  <c:v>FI</c:v>
                </c:pt>
                <c:pt idx="26">
                  <c:v>SE</c:v>
                </c:pt>
              </c:strCache>
            </c:strRef>
          </c:cat>
          <c:val>
            <c:numRef>
              <c:f>Area_Comparison!$M$31:$M$57</c:f>
              <c:numCache>
                <c:formatCode>General</c:formatCode>
                <c:ptCount val="27"/>
                <c:pt idx="2" formatCode="0.0%">
                  <c:v>5.1541425818882471E-2</c:v>
                </c:pt>
                <c:pt idx="3" formatCode="0.0%">
                  <c:v>0.10445379862855593</c:v>
                </c:pt>
                <c:pt idx="5" formatCode="0.0%">
                  <c:v>7.2689251359263907E-2</c:v>
                </c:pt>
                <c:pt idx="6" formatCode="0.0%">
                  <c:v>7.0517414361473407E-2</c:v>
                </c:pt>
                <c:pt idx="7" formatCode="0.0%">
                  <c:v>0.93896993152724029</c:v>
                </c:pt>
                <c:pt idx="10" formatCode="0.0%">
                  <c:v>0.24452816648726228</c:v>
                </c:pt>
                <c:pt idx="11" formatCode="0.0%">
                  <c:v>0.20811636857595653</c:v>
                </c:pt>
                <c:pt idx="12" formatCode="0.0%">
                  <c:v>1.2372685185185186</c:v>
                </c:pt>
                <c:pt idx="14" formatCode="0.0%">
                  <c:v>3.8156590683845394E-2</c:v>
                </c:pt>
                <c:pt idx="15" formatCode="0.0%">
                  <c:v>3.160270880361174E-2</c:v>
                </c:pt>
                <c:pt idx="16" formatCode="0.0%">
                  <c:v>6.8561409984312996E-2</c:v>
                </c:pt>
                <c:pt idx="19" formatCode="0.0%">
                  <c:v>3.7364542696142172E-2</c:v>
                </c:pt>
                <c:pt idx="22" formatCode="0.0%">
                  <c:v>7.3013600572655688E-3</c:v>
                </c:pt>
                <c:pt idx="23" formatCode="0.0%">
                  <c:v>6.2442939768498788E-2</c:v>
                </c:pt>
                <c:pt idx="24" formatCode="0.0%">
                  <c:v>0.14360862703840085</c:v>
                </c:pt>
                <c:pt idx="25" formatCode="0.0%">
                  <c:v>3.6732334237559477E-2</c:v>
                </c:pt>
                <c:pt idx="26" formatCode="0.0%">
                  <c:v>7.9554447492279592E-2</c:v>
                </c:pt>
              </c:numCache>
            </c:numRef>
          </c:val>
          <c:extLst>
            <c:ext xmlns:c16="http://schemas.microsoft.com/office/drawing/2014/chart" uri="{C3380CC4-5D6E-409C-BE32-E72D297353CC}">
              <c16:uniqueId val="{00000003-B123-4D21-AAA0-04ECB7FCA356}"/>
            </c:ext>
          </c:extLst>
        </c:ser>
        <c:ser>
          <c:idx val="4"/>
          <c:order val="4"/>
          <c:tx>
            <c:strRef>
              <c:f>Area_Comparison!$N$30</c:f>
              <c:strCache>
                <c:ptCount val="1"/>
                <c:pt idx="0">
                  <c:v>AVG</c:v>
                </c:pt>
              </c:strCache>
            </c:strRef>
          </c:tx>
          <c:spPr>
            <a:solidFill>
              <a:schemeClr val="accent5"/>
            </a:solidFill>
            <a:ln>
              <a:noFill/>
            </a:ln>
            <a:effectLst/>
          </c:spPr>
          <c:invertIfNegative val="0"/>
          <c:cat>
            <c:strRef>
              <c:f>Area_Comparison!$W$31:$W$57</c:f>
              <c:strCache>
                <c:ptCount val="27"/>
                <c:pt idx="0">
                  <c:v>BE</c:v>
                </c:pt>
                <c:pt idx="1">
                  <c:v>BG</c:v>
                </c:pt>
                <c:pt idx="2">
                  <c:v>CZ</c:v>
                </c:pt>
                <c:pt idx="3">
                  <c:v>DK</c:v>
                </c:pt>
                <c:pt idx="4">
                  <c:v>DE</c:v>
                </c:pt>
                <c:pt idx="5">
                  <c:v>EE</c:v>
                </c:pt>
                <c:pt idx="6">
                  <c:v>IE</c:v>
                </c:pt>
                <c:pt idx="7">
                  <c:v>EL</c:v>
                </c:pt>
                <c:pt idx="8">
                  <c:v>ES</c:v>
                </c:pt>
                <c:pt idx="9">
                  <c:v>FR</c:v>
                </c:pt>
                <c:pt idx="10">
                  <c:v>HR</c:v>
                </c:pt>
                <c:pt idx="11">
                  <c:v>IT</c:v>
                </c:pt>
                <c:pt idx="12">
                  <c:v>CY</c:v>
                </c:pt>
                <c:pt idx="13">
                  <c:v>LV</c:v>
                </c:pt>
                <c:pt idx="14">
                  <c:v>LT</c:v>
                </c:pt>
                <c:pt idx="15">
                  <c:v>LU</c:v>
                </c:pt>
                <c:pt idx="16">
                  <c:v>HU</c:v>
                </c:pt>
                <c:pt idx="17">
                  <c:v>MT</c:v>
                </c:pt>
                <c:pt idx="18">
                  <c:v>NL</c:v>
                </c:pt>
                <c:pt idx="19">
                  <c:v>AT</c:v>
                </c:pt>
                <c:pt idx="20">
                  <c:v>PL</c:v>
                </c:pt>
                <c:pt idx="21">
                  <c:v>PT</c:v>
                </c:pt>
                <c:pt idx="22">
                  <c:v>RO</c:v>
                </c:pt>
                <c:pt idx="23">
                  <c:v>SI</c:v>
                </c:pt>
                <c:pt idx="24">
                  <c:v>SK</c:v>
                </c:pt>
                <c:pt idx="25">
                  <c:v>FI</c:v>
                </c:pt>
                <c:pt idx="26">
                  <c:v>SE</c:v>
                </c:pt>
              </c:strCache>
            </c:strRef>
          </c:cat>
          <c:val>
            <c:numRef>
              <c:f>Area_Comparison!$N$31:$N$57</c:f>
              <c:numCache>
                <c:formatCode>0.0%</c:formatCode>
                <c:ptCount val="27"/>
                <c:pt idx="0">
                  <c:v>4.6805686164799576E-2</c:v>
                </c:pt>
                <c:pt idx="1">
                  <c:v>8.795830625673056E-3</c:v>
                </c:pt>
                <c:pt idx="2">
                  <c:v>5.1541425818882471E-2</c:v>
                </c:pt>
                <c:pt idx="3">
                  <c:v>9.9608191212117683E-2</c:v>
                </c:pt>
                <c:pt idx="5">
                  <c:v>5.5149444928187928E-2</c:v>
                </c:pt>
                <c:pt idx="6">
                  <c:v>7.8022266002519339E-2</c:v>
                </c:pt>
                <c:pt idx="7">
                  <c:v>0.78185306862015613</c:v>
                </c:pt>
                <c:pt idx="8">
                  <c:v>0.52223819398622018</c:v>
                </c:pt>
                <c:pt idx="9">
                  <c:v>5.263469291431333E-2</c:v>
                </c:pt>
                <c:pt idx="10">
                  <c:v>0.281681835168686</c:v>
                </c:pt>
                <c:pt idx="11">
                  <c:v>0.19929623760876727</c:v>
                </c:pt>
                <c:pt idx="12">
                  <c:v>1.1929059548511658</c:v>
                </c:pt>
                <c:pt idx="13">
                  <c:v>3.3752324479830925E-2</c:v>
                </c:pt>
                <c:pt idx="14">
                  <c:v>3.9739046993752532E-2</c:v>
                </c:pt>
                <c:pt idx="15">
                  <c:v>2.7540289326567699E-2</c:v>
                </c:pt>
                <c:pt idx="16">
                  <c:v>7.9420355232802942E-2</c:v>
                </c:pt>
                <c:pt idx="17">
                  <c:v>0.16600790513833996</c:v>
                </c:pt>
                <c:pt idx="19">
                  <c:v>3.5548911262946091E-2</c:v>
                </c:pt>
                <c:pt idx="21">
                  <c:v>0.44289020792755102</c:v>
                </c:pt>
                <c:pt idx="22">
                  <c:v>1.4838848088239778E-2</c:v>
                </c:pt>
                <c:pt idx="23">
                  <c:v>4.2153447396255803E-2</c:v>
                </c:pt>
                <c:pt idx="24">
                  <c:v>5.4993346206924532E-2</c:v>
                </c:pt>
                <c:pt idx="25">
                  <c:v>3.6268446731701438E-2</c:v>
                </c:pt>
                <c:pt idx="26">
                  <c:v>8.3420730406011015E-2</c:v>
                </c:pt>
              </c:numCache>
            </c:numRef>
          </c:val>
          <c:extLst>
            <c:ext xmlns:c16="http://schemas.microsoft.com/office/drawing/2014/chart" uri="{C3380CC4-5D6E-409C-BE32-E72D297353CC}">
              <c16:uniqueId val="{00000004-B123-4D21-AAA0-04ECB7FCA356}"/>
            </c:ext>
          </c:extLst>
        </c:ser>
        <c:dLbls>
          <c:showLegendKey val="0"/>
          <c:showVal val="0"/>
          <c:showCatName val="0"/>
          <c:showSerName val="0"/>
          <c:showPercent val="0"/>
          <c:showBubbleSize val="0"/>
        </c:dLbls>
        <c:gapWidth val="182"/>
        <c:axId val="1208832671"/>
        <c:axId val="1208843071"/>
      </c:barChart>
      <c:catAx>
        <c:axId val="1208832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08843071"/>
        <c:crosses val="autoZero"/>
        <c:auto val="1"/>
        <c:lblAlgn val="ctr"/>
        <c:lblOffset val="100"/>
        <c:noMultiLvlLbl val="0"/>
      </c:catAx>
      <c:valAx>
        <c:axId val="1208843071"/>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it-IT"/>
                  <a:t>share OWL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it-IT"/>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208832671"/>
        <c:crosses val="autoZero"/>
        <c:crossBetween val="between"/>
        <c:majorUnit val="5.000000000000001E-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it-IT"/>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28576</xdr:rowOff>
    </xdr:from>
    <xdr:to>
      <xdr:col>7</xdr:col>
      <xdr:colOff>276225</xdr:colOff>
      <xdr:row>4</xdr:row>
      <xdr:rowOff>114300</xdr:rowOff>
    </xdr:to>
    <xdr:sp macro="" textlink="">
      <xdr:nvSpPr>
        <xdr:cNvPr id="2" name="TextBox 1">
          <a:extLst>
            <a:ext uri="{FF2B5EF4-FFF2-40B4-BE49-F238E27FC236}">
              <a16:creationId xmlns:a16="http://schemas.microsoft.com/office/drawing/2014/main" id="{3055B98E-22BE-4E5D-A865-F1E92B61E053}"/>
            </a:ext>
          </a:extLst>
        </xdr:cNvPr>
        <xdr:cNvSpPr txBox="1"/>
      </xdr:nvSpPr>
      <xdr:spPr>
        <a:xfrm>
          <a:off x="50800" y="31751"/>
          <a:ext cx="7207250" cy="8191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effectLst/>
              <a:latin typeface="+mn-lt"/>
              <a:ea typeface="+mn-ea"/>
              <a:cs typeface="+mn-cs"/>
            </a:rPr>
            <a:t>Provision of technical and scientific support to DG ESTAT in relation to EU land footprint estimates and gap-filling techniques for European forest accounts (LAFOWA)</a:t>
          </a:r>
          <a:r>
            <a:rPr lang="it-IT" sz="1100" b="1">
              <a:solidFill>
                <a:srgbClr val="FF0000"/>
              </a:solidFill>
            </a:rPr>
            <a:t>*</a:t>
          </a:r>
        </a:p>
        <a:p>
          <a:r>
            <a:rPr lang="it-IT" sz="1100" b="1"/>
            <a:t>TASK 2. GAP-FILLING AND ESTIMATES FOR THE EUROPEAN FOREST ACCOUNTS</a:t>
          </a:r>
          <a:br>
            <a:rPr lang="it-IT" sz="1100" b="1"/>
          </a:br>
          <a:r>
            <a:rPr lang="it-IT" sz="1100" b="1"/>
            <a:t>Compiled by R. Pilli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331108</xdr:colOff>
      <xdr:row>59</xdr:row>
      <xdr:rowOff>67582</xdr:rowOff>
    </xdr:from>
    <xdr:to>
      <xdr:col>17</xdr:col>
      <xdr:colOff>114754</xdr:colOff>
      <xdr:row>84</xdr:row>
      <xdr:rowOff>105682</xdr:rowOff>
    </xdr:to>
    <xdr:graphicFrame macro="">
      <xdr:nvGraphicFramePr>
        <xdr:cNvPr id="9" name="Chart 8">
          <a:extLst>
            <a:ext uri="{FF2B5EF4-FFF2-40B4-BE49-F238E27FC236}">
              <a16:creationId xmlns:a16="http://schemas.microsoft.com/office/drawing/2014/main" id="{78E0A19B-B360-DE26-8805-5C71175986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226785</xdr:colOff>
      <xdr:row>84</xdr:row>
      <xdr:rowOff>145144</xdr:rowOff>
    </xdr:from>
    <xdr:to>
      <xdr:col>17</xdr:col>
      <xdr:colOff>16781</xdr:colOff>
      <xdr:row>110</xdr:row>
      <xdr:rowOff>3176</xdr:rowOff>
    </xdr:to>
    <xdr:graphicFrame macro="">
      <xdr:nvGraphicFramePr>
        <xdr:cNvPr id="10" name="Chart 9">
          <a:extLst>
            <a:ext uri="{FF2B5EF4-FFF2-40B4-BE49-F238E27FC236}">
              <a16:creationId xmlns:a16="http://schemas.microsoft.com/office/drawing/2014/main" id="{3D97DD71-F1AD-43D1-B3F8-886C403C13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594178</xdr:colOff>
      <xdr:row>28</xdr:row>
      <xdr:rowOff>54428</xdr:rowOff>
    </xdr:from>
    <xdr:to>
      <xdr:col>39</xdr:col>
      <xdr:colOff>374952</xdr:colOff>
      <xdr:row>53</xdr:row>
      <xdr:rowOff>95551</xdr:rowOff>
    </xdr:to>
    <xdr:graphicFrame macro="">
      <xdr:nvGraphicFramePr>
        <xdr:cNvPr id="11" name="Chart 10">
          <a:extLst>
            <a:ext uri="{FF2B5EF4-FFF2-40B4-BE49-F238E27FC236}">
              <a16:creationId xmlns:a16="http://schemas.microsoft.com/office/drawing/2014/main" id="{B852727A-9D97-4CA1-A375-C147C02988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470</xdr:col>
      <xdr:colOff>343655</xdr:colOff>
      <xdr:row>2</xdr:row>
      <xdr:rowOff>52577</xdr:rowOff>
    </xdr:from>
    <xdr:to>
      <xdr:col>484</xdr:col>
      <xdr:colOff>237519</xdr:colOff>
      <xdr:row>26</xdr:row>
      <xdr:rowOff>157012</xdr:rowOff>
    </xdr:to>
    <xdr:graphicFrame macro="">
      <xdr:nvGraphicFramePr>
        <xdr:cNvPr id="12" name="Chart 11">
          <a:extLst>
            <a:ext uri="{FF2B5EF4-FFF2-40B4-BE49-F238E27FC236}">
              <a16:creationId xmlns:a16="http://schemas.microsoft.com/office/drawing/2014/main" id="{86A6326E-2F1F-FB89-9975-17C16DB441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13608</xdr:colOff>
      <xdr:row>53</xdr:row>
      <xdr:rowOff>117928</xdr:rowOff>
    </xdr:from>
    <xdr:to>
      <xdr:col>39</xdr:col>
      <xdr:colOff>403529</xdr:colOff>
      <xdr:row>78</xdr:row>
      <xdr:rowOff>144084</xdr:rowOff>
    </xdr:to>
    <xdr:graphicFrame macro="">
      <xdr:nvGraphicFramePr>
        <xdr:cNvPr id="2" name="Chart 1">
          <a:extLst>
            <a:ext uri="{FF2B5EF4-FFF2-40B4-BE49-F238E27FC236}">
              <a16:creationId xmlns:a16="http://schemas.microsoft.com/office/drawing/2014/main" id="{27FB0404-48E7-4510-96CF-4BC145D782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27216</xdr:colOff>
      <xdr:row>79</xdr:row>
      <xdr:rowOff>27214</xdr:rowOff>
    </xdr:from>
    <xdr:to>
      <xdr:col>42</xdr:col>
      <xdr:colOff>52917</xdr:colOff>
      <xdr:row>104</xdr:row>
      <xdr:rowOff>68337</xdr:rowOff>
    </xdr:to>
    <xdr:graphicFrame macro="">
      <xdr:nvGraphicFramePr>
        <xdr:cNvPr id="4" name="Chart 3">
          <a:extLst>
            <a:ext uri="{FF2B5EF4-FFF2-40B4-BE49-F238E27FC236}">
              <a16:creationId xmlns:a16="http://schemas.microsoft.com/office/drawing/2014/main" id="{CB893715-BD6D-45FB-B2EE-111DFC4845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34</xdr:row>
      <xdr:rowOff>0</xdr:rowOff>
    </xdr:from>
    <xdr:to>
      <xdr:col>28</xdr:col>
      <xdr:colOff>442347</xdr:colOff>
      <xdr:row>58</xdr:row>
      <xdr:rowOff>61362</xdr:rowOff>
    </xdr:to>
    <xdr:pic>
      <xdr:nvPicPr>
        <xdr:cNvPr id="2" name="Picture 1">
          <a:extLst>
            <a:ext uri="{FF2B5EF4-FFF2-40B4-BE49-F238E27FC236}">
              <a16:creationId xmlns:a16="http://schemas.microsoft.com/office/drawing/2014/main" id="{D73B499C-D7C8-4ABA-981E-5A5A8AEBA7B4}"/>
            </a:ext>
          </a:extLst>
        </xdr:cNvPr>
        <xdr:cNvPicPr>
          <a:picLocks noChangeAspect="1"/>
        </xdr:cNvPicPr>
      </xdr:nvPicPr>
      <xdr:blipFill>
        <a:blip xmlns:r="http://schemas.openxmlformats.org/officeDocument/2006/relationships" r:embed="rId1"/>
        <a:stretch>
          <a:fillRect/>
        </a:stretch>
      </xdr:blipFill>
      <xdr:spPr>
        <a:xfrm>
          <a:off x="11963400" y="4953000"/>
          <a:ext cx="5928747" cy="46333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ra-data.fao.org/FE/panEuropean/home/" TargetMode="External"/><Relationship Id="rId2" Type="http://schemas.openxmlformats.org/officeDocument/2006/relationships/hyperlink" Target="https://ec.europa.eu/eurostat/web/lucas/data/database" TargetMode="External"/><Relationship Id="rId1" Type="http://schemas.openxmlformats.org/officeDocument/2006/relationships/hyperlink" Target="https://ec.europa.eu/eurostat/web/forestry/data/databa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fao.org/forest-resources-assessment/fra-2020/country-reports/e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520DF-C099-4AD4-A309-C3CED92C1D8D}">
  <sheetPr>
    <tabColor rgb="FFFF0000"/>
  </sheetPr>
  <dimension ref="A6:Z56"/>
  <sheetViews>
    <sheetView tabSelected="1" workbookViewId="0">
      <selection activeCell="L16" sqref="L16"/>
    </sheetView>
  </sheetViews>
  <sheetFormatPr defaultRowHeight="14.25" x14ac:dyDescent="0.2"/>
  <cols>
    <col min="1" max="1" width="31" style="204" customWidth="1"/>
    <col min="2" max="2" width="27.85546875" style="204" customWidth="1"/>
    <col min="3" max="16384" width="9.140625" style="204"/>
  </cols>
  <sheetData>
    <row r="6" spans="1:23" ht="15" x14ac:dyDescent="0.25">
      <c r="A6" s="202" t="s">
        <v>529</v>
      </c>
      <c r="B6" s="203">
        <v>44916</v>
      </c>
      <c r="E6" s="205"/>
    </row>
    <row r="7" spans="1:23" ht="30.6" customHeight="1" x14ac:dyDescent="0.2">
      <c r="A7" s="227" t="s">
        <v>566</v>
      </c>
      <c r="B7" s="227"/>
      <c r="C7" s="227"/>
      <c r="D7" s="227"/>
      <c r="E7" s="227"/>
      <c r="F7" s="227"/>
      <c r="G7" s="227"/>
      <c r="H7" s="227"/>
    </row>
    <row r="8" spans="1:23" ht="30.6" customHeight="1" x14ac:dyDescent="0.2">
      <c r="A8" s="227"/>
      <c r="B8" s="227"/>
      <c r="C8" s="227"/>
      <c r="D8" s="227"/>
      <c r="E8" s="227"/>
      <c r="F8" s="227"/>
      <c r="G8" s="227"/>
      <c r="H8" s="227"/>
    </row>
    <row r="9" spans="1:23" ht="15" customHeight="1" x14ac:dyDescent="0.2">
      <c r="A9" s="227"/>
      <c r="B9" s="227"/>
      <c r="C9" s="227"/>
      <c r="D9" s="227"/>
      <c r="E9" s="227"/>
      <c r="F9" s="227"/>
      <c r="G9" s="227"/>
      <c r="H9" s="227"/>
    </row>
    <row r="10" spans="1:23" ht="15" customHeight="1" x14ac:dyDescent="0.2">
      <c r="A10" s="227"/>
      <c r="B10" s="227"/>
      <c r="C10" s="227"/>
      <c r="D10" s="227"/>
      <c r="E10" s="227"/>
      <c r="F10" s="227"/>
      <c r="G10" s="227"/>
      <c r="H10" s="227"/>
    </row>
    <row r="11" spans="1:23" ht="15" customHeight="1" x14ac:dyDescent="0.25">
      <c r="A11" s="202"/>
      <c r="G11" s="206"/>
      <c r="H11" s="206"/>
      <c r="I11" s="206"/>
      <c r="W11" s="206"/>
    </row>
    <row r="12" spans="1:23" ht="14.25" customHeight="1" x14ac:dyDescent="0.2">
      <c r="A12" s="228" t="s">
        <v>567</v>
      </c>
      <c r="B12" s="228"/>
      <c r="C12" s="228"/>
      <c r="D12" s="228"/>
      <c r="E12" s="228"/>
      <c r="F12" s="228"/>
      <c r="G12" s="228"/>
      <c r="H12" s="228"/>
      <c r="I12" s="206"/>
      <c r="W12" s="206"/>
    </row>
    <row r="13" spans="1:23" ht="15" x14ac:dyDescent="0.2">
      <c r="A13" s="228"/>
      <c r="B13" s="228"/>
      <c r="C13" s="228"/>
      <c r="D13" s="228"/>
      <c r="E13" s="228"/>
      <c r="F13" s="228"/>
      <c r="G13" s="228"/>
      <c r="H13" s="228"/>
      <c r="I13" s="206"/>
      <c r="W13" s="206"/>
    </row>
    <row r="14" spans="1:23" ht="15" x14ac:dyDescent="0.2">
      <c r="A14" s="228"/>
      <c r="B14" s="228"/>
      <c r="C14" s="228"/>
      <c r="D14" s="228"/>
      <c r="E14" s="228"/>
      <c r="F14" s="228"/>
      <c r="G14" s="228"/>
      <c r="H14" s="228"/>
      <c r="I14" s="206"/>
      <c r="W14" s="206"/>
    </row>
    <row r="15" spans="1:23" x14ac:dyDescent="0.2">
      <c r="A15" s="228"/>
      <c r="B15" s="228"/>
      <c r="C15" s="228"/>
      <c r="D15" s="228"/>
      <c r="E15" s="228"/>
      <c r="F15" s="228"/>
      <c r="G15" s="228"/>
      <c r="H15" s="228"/>
    </row>
    <row r="16" spans="1:23" x14ac:dyDescent="0.2">
      <c r="A16" s="228"/>
      <c r="B16" s="228"/>
      <c r="C16" s="228"/>
      <c r="D16" s="228"/>
      <c r="E16" s="228"/>
      <c r="F16" s="228"/>
      <c r="G16" s="228"/>
      <c r="H16" s="228"/>
    </row>
    <row r="18" spans="1:7" ht="15.75" x14ac:dyDescent="0.25">
      <c r="A18" s="223" t="s">
        <v>534</v>
      </c>
      <c r="B18" s="202" t="s">
        <v>535</v>
      </c>
      <c r="D18" s="209"/>
      <c r="E18" s="210"/>
      <c r="F18" s="208"/>
      <c r="G18" s="211"/>
    </row>
    <row r="19" spans="1:7" ht="15" x14ac:dyDescent="0.25">
      <c r="A19" s="202" t="s">
        <v>135</v>
      </c>
      <c r="B19" s="205" t="s">
        <v>530</v>
      </c>
      <c r="C19" s="207" t="s">
        <v>531</v>
      </c>
      <c r="E19" s="205"/>
      <c r="F19" s="205"/>
      <c r="G19" s="205"/>
    </row>
    <row r="20" spans="1:7" x14ac:dyDescent="0.2">
      <c r="A20" s="224" t="s">
        <v>543</v>
      </c>
      <c r="B20" s="205" t="s">
        <v>544</v>
      </c>
      <c r="E20" s="205"/>
      <c r="F20" s="205"/>
      <c r="G20" s="205"/>
    </row>
    <row r="21" spans="1:7" x14ac:dyDescent="0.2">
      <c r="B21" s="205" t="s">
        <v>545</v>
      </c>
      <c r="E21" s="205"/>
      <c r="F21" s="205"/>
      <c r="G21" s="205"/>
    </row>
    <row r="22" spans="1:7" ht="15" x14ac:dyDescent="0.2">
      <c r="B22" s="205" t="s">
        <v>546</v>
      </c>
      <c r="E22" s="212"/>
      <c r="F22" s="208"/>
      <c r="G22" s="211"/>
    </row>
    <row r="23" spans="1:7" ht="15" x14ac:dyDescent="0.2">
      <c r="B23" s="205" t="s">
        <v>537</v>
      </c>
      <c r="E23" s="212"/>
      <c r="F23" s="208"/>
      <c r="G23" s="211"/>
    </row>
    <row r="24" spans="1:7" ht="15" x14ac:dyDescent="0.25">
      <c r="A24" s="202" t="s">
        <v>133</v>
      </c>
      <c r="B24" s="205" t="s">
        <v>536</v>
      </c>
      <c r="C24" s="207" t="s">
        <v>532</v>
      </c>
      <c r="E24" s="212"/>
      <c r="F24" s="208"/>
      <c r="G24" s="211"/>
    </row>
    <row r="25" spans="1:7" ht="15" x14ac:dyDescent="0.25">
      <c r="A25" s="202"/>
      <c r="B25" s="205" t="s">
        <v>537</v>
      </c>
      <c r="C25" s="205"/>
      <c r="D25" s="205"/>
      <c r="E25" s="212"/>
      <c r="F25" s="208"/>
      <c r="G25" s="211"/>
    </row>
    <row r="26" spans="1:7" ht="15" x14ac:dyDescent="0.25">
      <c r="A26" s="202" t="s">
        <v>89</v>
      </c>
      <c r="B26" s="205" t="s">
        <v>538</v>
      </c>
      <c r="C26" s="221" t="s">
        <v>533</v>
      </c>
      <c r="D26" s="205"/>
      <c r="E26" s="212"/>
      <c r="F26" s="208"/>
      <c r="G26" s="211"/>
    </row>
    <row r="27" spans="1:7" ht="15" x14ac:dyDescent="0.25">
      <c r="A27" s="202"/>
      <c r="B27" s="205" t="s">
        <v>539</v>
      </c>
      <c r="C27" s="205"/>
      <c r="D27" s="205"/>
      <c r="E27" s="212"/>
      <c r="F27" s="208"/>
      <c r="G27" s="211"/>
    </row>
    <row r="28" spans="1:7" ht="14.25" customHeight="1" x14ac:dyDescent="0.2">
      <c r="B28" s="205" t="s">
        <v>537</v>
      </c>
      <c r="D28" s="209"/>
    </row>
    <row r="29" spans="1:7" ht="14.25" customHeight="1" x14ac:dyDescent="0.25">
      <c r="A29" s="202" t="s">
        <v>547</v>
      </c>
      <c r="B29" s="205" t="s">
        <v>548</v>
      </c>
      <c r="D29" s="209"/>
    </row>
    <row r="30" spans="1:7" ht="15" x14ac:dyDescent="0.25">
      <c r="A30" s="202"/>
      <c r="B30" s="205" t="s">
        <v>549</v>
      </c>
      <c r="D30" s="209"/>
    </row>
    <row r="31" spans="1:7" ht="14.25" customHeight="1" x14ac:dyDescent="0.25">
      <c r="A31" s="202"/>
      <c r="B31" s="205" t="s">
        <v>550</v>
      </c>
      <c r="D31" s="209"/>
      <c r="E31" s="210"/>
      <c r="F31" s="208"/>
      <c r="G31" s="211"/>
    </row>
    <row r="32" spans="1:7" ht="14.25" customHeight="1" x14ac:dyDescent="0.25">
      <c r="A32" s="202" t="s">
        <v>197</v>
      </c>
      <c r="B32" s="205" t="s">
        <v>551</v>
      </c>
      <c r="D32" s="209"/>
    </row>
    <row r="33" spans="1:26" ht="14.25" customHeight="1" x14ac:dyDescent="0.25">
      <c r="A33" s="202" t="s">
        <v>462</v>
      </c>
      <c r="B33" s="205" t="s">
        <v>552</v>
      </c>
      <c r="D33" s="209"/>
      <c r="H33" s="205"/>
      <c r="T33" s="205"/>
    </row>
    <row r="34" spans="1:26" ht="14.25" customHeight="1" x14ac:dyDescent="0.25">
      <c r="A34" s="202" t="s">
        <v>485</v>
      </c>
      <c r="B34" s="220" t="s">
        <v>553</v>
      </c>
      <c r="C34" s="221" t="s">
        <v>554</v>
      </c>
      <c r="H34" s="205"/>
      <c r="T34" s="205"/>
    </row>
    <row r="35" spans="1:26" ht="14.25" customHeight="1" x14ac:dyDescent="0.25">
      <c r="A35" s="222" t="s">
        <v>555</v>
      </c>
      <c r="B35" s="205" t="s">
        <v>556</v>
      </c>
      <c r="H35" s="205"/>
      <c r="T35" s="205"/>
    </row>
    <row r="36" spans="1:26" ht="14.25" customHeight="1" x14ac:dyDescent="0.2">
      <c r="T36" s="205"/>
    </row>
    <row r="37" spans="1:26" ht="24" customHeight="1" x14ac:dyDescent="0.2">
      <c r="W37" s="215"/>
      <c r="X37" s="218"/>
      <c r="Y37" s="216"/>
      <c r="Z37" s="217"/>
    </row>
    <row r="38" spans="1:26" ht="15" x14ac:dyDescent="0.25">
      <c r="A38" s="202" t="s">
        <v>540</v>
      </c>
      <c r="W38" s="215"/>
      <c r="X38" s="218"/>
      <c r="Y38" s="216"/>
      <c r="Z38" s="217"/>
    </row>
    <row r="39" spans="1:26" ht="15" x14ac:dyDescent="0.25">
      <c r="A39" s="202" t="s">
        <v>541</v>
      </c>
      <c r="B39" s="202" t="s">
        <v>542</v>
      </c>
      <c r="W39" s="215"/>
      <c r="X39" s="218"/>
      <c r="Y39" s="216"/>
      <c r="Z39" s="217"/>
    </row>
    <row r="40" spans="1:26" x14ac:dyDescent="0.2">
      <c r="A40" s="205" t="s">
        <v>557</v>
      </c>
      <c r="B40" s="225"/>
      <c r="C40" s="225"/>
      <c r="D40" s="225"/>
      <c r="E40" s="225"/>
      <c r="F40" s="225"/>
      <c r="G40" s="225"/>
      <c r="H40" s="225"/>
      <c r="W40" s="215"/>
      <c r="X40" s="218"/>
      <c r="Y40" s="216"/>
      <c r="Z40" s="217"/>
    </row>
    <row r="41" spans="1:26" x14ac:dyDescent="0.2">
      <c r="A41" s="205" t="s">
        <v>558</v>
      </c>
      <c r="B41" s="226"/>
      <c r="C41" s="226"/>
      <c r="D41" s="226"/>
      <c r="E41" s="226"/>
      <c r="F41" s="226"/>
      <c r="G41" s="226"/>
      <c r="H41" s="226"/>
      <c r="W41" s="215"/>
      <c r="X41" s="218"/>
      <c r="Y41" s="216"/>
      <c r="Z41" s="217"/>
    </row>
    <row r="42" spans="1:26" ht="14.25" customHeight="1" x14ac:dyDescent="0.2">
      <c r="A42" s="219" t="s">
        <v>559</v>
      </c>
      <c r="B42" s="226"/>
      <c r="C42" s="226"/>
      <c r="D42" s="226"/>
      <c r="E42" s="226"/>
      <c r="F42" s="226"/>
      <c r="G42" s="226"/>
      <c r="H42" s="226"/>
      <c r="W42" s="215"/>
      <c r="X42" s="218"/>
      <c r="Y42" s="216"/>
      <c r="Z42" s="217"/>
    </row>
    <row r="43" spans="1:26" ht="14.25" customHeight="1" x14ac:dyDescent="0.2">
      <c r="A43" s="219" t="s">
        <v>560</v>
      </c>
      <c r="B43" s="226"/>
      <c r="C43" s="226"/>
      <c r="D43" s="226"/>
      <c r="E43" s="226"/>
      <c r="F43" s="226"/>
      <c r="G43" s="226"/>
      <c r="H43" s="226"/>
      <c r="W43" s="215"/>
      <c r="X43" s="218"/>
      <c r="Y43" s="216"/>
      <c r="Z43" s="217"/>
    </row>
    <row r="44" spans="1:26" x14ac:dyDescent="0.2">
      <c r="A44" s="204" t="s">
        <v>561</v>
      </c>
      <c r="B44" s="226"/>
      <c r="C44" s="226"/>
      <c r="D44" s="226"/>
      <c r="E44" s="226"/>
      <c r="F44" s="226"/>
      <c r="G44" s="226"/>
      <c r="H44" s="226"/>
      <c r="W44" s="215"/>
      <c r="X44" s="218"/>
      <c r="Y44" s="216"/>
      <c r="Z44" s="217"/>
    </row>
    <row r="45" spans="1:26" x14ac:dyDescent="0.2">
      <c r="A45" s="205" t="s">
        <v>562</v>
      </c>
      <c r="B45" s="205"/>
      <c r="C45" s="205"/>
      <c r="D45" s="205"/>
      <c r="E45" s="205"/>
      <c r="F45" s="205"/>
      <c r="G45" s="205"/>
      <c r="H45" s="205"/>
      <c r="W45" s="215"/>
      <c r="X45" s="214"/>
      <c r="Y45" s="216"/>
      <c r="Z45" s="216"/>
    </row>
    <row r="46" spans="1:26" x14ac:dyDescent="0.2">
      <c r="A46" s="205" t="s">
        <v>563</v>
      </c>
      <c r="B46" s="205"/>
      <c r="C46" s="205"/>
      <c r="D46" s="205"/>
      <c r="E46" s="205"/>
      <c r="F46" s="205"/>
      <c r="G46" s="205"/>
      <c r="H46" s="205"/>
      <c r="W46" s="215"/>
      <c r="X46" s="218"/>
      <c r="Y46" s="216"/>
      <c r="Z46" s="217"/>
    </row>
    <row r="47" spans="1:26" x14ac:dyDescent="0.2">
      <c r="A47" s="205" t="s">
        <v>197</v>
      </c>
      <c r="B47" s="205"/>
      <c r="W47" s="215"/>
      <c r="X47" s="218"/>
      <c r="Y47" s="216"/>
      <c r="Z47" s="217"/>
    </row>
    <row r="48" spans="1:26" x14ac:dyDescent="0.2">
      <c r="A48" s="204" t="s">
        <v>564</v>
      </c>
      <c r="B48" s="205"/>
      <c r="W48" s="215"/>
      <c r="X48" s="218"/>
      <c r="Y48" s="216"/>
      <c r="Z48" s="217"/>
    </row>
    <row r="49" spans="1:26" x14ac:dyDescent="0.2">
      <c r="A49" s="204" t="s">
        <v>565</v>
      </c>
      <c r="B49" s="205"/>
      <c r="W49" s="215"/>
      <c r="X49" s="218"/>
      <c r="Y49" s="216"/>
      <c r="Z49" s="217"/>
    </row>
    <row r="50" spans="1:26" x14ac:dyDescent="0.2">
      <c r="A50" s="205" t="s">
        <v>555</v>
      </c>
      <c r="B50" s="205"/>
      <c r="W50" s="215"/>
      <c r="X50" s="218"/>
      <c r="Y50" s="216"/>
      <c r="Z50" s="217"/>
    </row>
    <row r="51" spans="1:26" x14ac:dyDescent="0.2">
      <c r="B51" s="205"/>
      <c r="W51" s="215"/>
      <c r="X51" s="218"/>
      <c r="Y51" s="216"/>
      <c r="Z51" s="217"/>
    </row>
    <row r="52" spans="1:26" x14ac:dyDescent="0.2">
      <c r="B52" s="205"/>
      <c r="W52" s="215"/>
      <c r="X52" s="218"/>
      <c r="Y52" s="216"/>
      <c r="Z52" s="217"/>
    </row>
    <row r="53" spans="1:26" x14ac:dyDescent="0.2">
      <c r="B53" s="205"/>
      <c r="W53" s="215"/>
      <c r="X53" s="218"/>
      <c r="Y53" s="216"/>
      <c r="Z53" s="217"/>
    </row>
    <row r="54" spans="1:26" x14ac:dyDescent="0.2">
      <c r="W54" s="215"/>
      <c r="X54" s="218"/>
      <c r="Y54" s="216"/>
      <c r="Z54" s="217"/>
    </row>
    <row r="55" spans="1:26" x14ac:dyDescent="0.2">
      <c r="W55" s="215"/>
      <c r="X55" s="218"/>
      <c r="Y55" s="218"/>
      <c r="Z55" s="217"/>
    </row>
    <row r="56" spans="1:26" x14ac:dyDescent="0.2">
      <c r="W56" s="213"/>
    </row>
  </sheetData>
  <mergeCells count="4">
    <mergeCell ref="B40:H40"/>
    <mergeCell ref="B41:H44"/>
    <mergeCell ref="A7:H10"/>
    <mergeCell ref="A12:H16"/>
  </mergeCells>
  <hyperlinks>
    <hyperlink ref="C19" r:id="rId1" xr:uid="{36C6145E-618B-4F2F-91D7-E351F55990CE}"/>
    <hyperlink ref="C34" r:id="rId2" xr:uid="{5FBA0221-A186-43BE-8589-B52BFD41184C}"/>
    <hyperlink ref="C26" r:id="rId3" xr:uid="{B99A8002-E305-453E-81E1-80907B09B188}"/>
    <hyperlink ref="C24" r:id="rId4" xr:uid="{C7308775-C91D-4B90-AEAA-D51BCD8EDDCF}"/>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8F917-C410-40BA-A502-025C41D5C522}">
  <dimension ref="A1:AF33"/>
  <sheetViews>
    <sheetView workbookViewId="0"/>
  </sheetViews>
  <sheetFormatPr defaultRowHeight="15" x14ac:dyDescent="0.25"/>
  <cols>
    <col min="1" max="1" width="19" customWidth="1"/>
    <col min="12" max="12" width="10" bestFit="1" customWidth="1"/>
    <col min="32" max="32" width="11.140625" customWidth="1"/>
  </cols>
  <sheetData>
    <row r="1" spans="1:32" x14ac:dyDescent="0.25">
      <c r="A1" s="24" t="s">
        <v>194</v>
      </c>
    </row>
    <row r="2" spans="1:32" x14ac:dyDescent="0.25">
      <c r="A2" t="s">
        <v>195</v>
      </c>
      <c r="B2" t="s">
        <v>18</v>
      </c>
      <c r="C2" t="s">
        <v>0</v>
      </c>
      <c r="D2" t="s">
        <v>1</v>
      </c>
      <c r="E2" t="s">
        <v>10</v>
      </c>
      <c r="F2" t="s">
        <v>26</v>
      </c>
      <c r="G2" t="s">
        <v>185</v>
      </c>
      <c r="H2" t="s">
        <v>3</v>
      </c>
      <c r="I2" t="s">
        <v>5</v>
      </c>
      <c r="J2" t="s">
        <v>24</v>
      </c>
      <c r="K2" t="s">
        <v>9</v>
      </c>
      <c r="L2" t="s">
        <v>464</v>
      </c>
      <c r="M2" t="s">
        <v>127</v>
      </c>
      <c r="N2" t="s">
        <v>7</v>
      </c>
      <c r="O2" t="s">
        <v>15</v>
      </c>
      <c r="P2" t="s">
        <v>6</v>
      </c>
      <c r="Q2" t="s">
        <v>11</v>
      </c>
      <c r="R2" t="s">
        <v>12</v>
      </c>
      <c r="S2" t="s">
        <v>13</v>
      </c>
      <c r="T2" t="s">
        <v>14</v>
      </c>
      <c r="U2" t="s">
        <v>16</v>
      </c>
      <c r="V2" t="s">
        <v>17</v>
      </c>
      <c r="W2" t="s">
        <v>19</v>
      </c>
      <c r="X2" t="s">
        <v>20</v>
      </c>
      <c r="Y2" t="s">
        <v>21</v>
      </c>
      <c r="Z2" t="s">
        <v>23</v>
      </c>
      <c r="AA2" t="s">
        <v>22</v>
      </c>
      <c r="AB2" t="s">
        <v>8</v>
      </c>
      <c r="AC2" t="s">
        <v>25</v>
      </c>
      <c r="AD2" t="s">
        <v>87</v>
      </c>
      <c r="AE2" t="s">
        <v>196</v>
      </c>
      <c r="AF2" t="s">
        <v>463</v>
      </c>
    </row>
    <row r="3" spans="1:32" x14ac:dyDescent="0.25">
      <c r="A3" s="108">
        <v>1990</v>
      </c>
      <c r="B3" s="113">
        <v>3893.6093835429597</v>
      </c>
      <c r="C3" s="113">
        <v>706.72237382790411</v>
      </c>
      <c r="D3" s="113">
        <v>3809.2573060970885</v>
      </c>
      <c r="E3" s="113">
        <v>2326.1924933720006</v>
      </c>
      <c r="F3" s="113">
        <v>158.15100264313267</v>
      </c>
      <c r="G3" s="113">
        <v>2629.4830000000002</v>
      </c>
      <c r="H3" s="113">
        <v>548.74505833196656</v>
      </c>
      <c r="I3" s="113">
        <v>2363.5370000000003</v>
      </c>
      <c r="J3" s="113">
        <v>22109.006000000001</v>
      </c>
      <c r="K3" s="113">
        <v>22450.161251164998</v>
      </c>
      <c r="L3" s="113">
        <f>K3-AF3/1000</f>
        <v>14153.187714848642</v>
      </c>
      <c r="M3" s="113">
        <v>10838.409</v>
      </c>
      <c r="N3" s="113">
        <v>3363.0645454545456</v>
      </c>
      <c r="O3" s="113">
        <v>1813.9018000000001</v>
      </c>
      <c r="P3" s="113">
        <v>481.07440000000003</v>
      </c>
      <c r="Q3" s="113">
        <v>7589.8034788714049</v>
      </c>
      <c r="R3" s="113">
        <v>3177.5271710000002</v>
      </c>
      <c r="S3" s="113">
        <v>2054.15419016032</v>
      </c>
      <c r="T3" s="113">
        <v>93.034750000000003</v>
      </c>
      <c r="U3" s="113">
        <v>8.9389999999999997E-2</v>
      </c>
      <c r="V3" s="113">
        <v>362.81695436000001</v>
      </c>
      <c r="W3" s="113">
        <v>8693.9</v>
      </c>
      <c r="X3" s="113">
        <v>4096.5349999999999</v>
      </c>
      <c r="Y3" s="113">
        <v>6869.2343749999973</v>
      </c>
      <c r="Z3" s="113">
        <v>1988.9889999999998</v>
      </c>
      <c r="AA3" s="113">
        <v>1024.2949834592409</v>
      </c>
      <c r="AB3" s="113">
        <v>14572.98315795455</v>
      </c>
      <c r="AC3" s="113">
        <v>28113.234102999999</v>
      </c>
      <c r="AD3" s="113">
        <v>3134.6689279071857</v>
      </c>
      <c r="AE3" s="113">
        <v>158893.93964314196</v>
      </c>
      <c r="AF3" s="16">
        <v>8296973.5363163566</v>
      </c>
    </row>
    <row r="4" spans="1:32" x14ac:dyDescent="0.25">
      <c r="A4">
        <v>1991</v>
      </c>
      <c r="B4" s="16">
        <v>3901.2734377510515</v>
      </c>
      <c r="C4" s="16">
        <v>707.04331525768271</v>
      </c>
      <c r="D4" s="16">
        <v>3813.4220372895998</v>
      </c>
      <c r="E4" s="16">
        <v>2326.4058433720006</v>
      </c>
      <c r="F4" s="16">
        <v>158.16865164313268</v>
      </c>
      <c r="G4" s="16">
        <v>2629.2950000000001</v>
      </c>
      <c r="H4" s="16">
        <v>552.95230416803292</v>
      </c>
      <c r="I4" s="16">
        <v>2366.3630000000003</v>
      </c>
      <c r="J4" s="16">
        <v>22115.517</v>
      </c>
      <c r="K4" s="16">
        <v>22543.715754493998</v>
      </c>
      <c r="L4" s="16">
        <f t="shared" ref="L4:L33" si="0">K4-AF4/1000</f>
        <v>14251.25012419077</v>
      </c>
      <c r="M4" s="16">
        <v>10848.749</v>
      </c>
      <c r="N4" s="16">
        <v>3366.9430909090906</v>
      </c>
      <c r="O4" s="16">
        <v>1825.4034999999999</v>
      </c>
      <c r="P4" s="16">
        <v>500.20080000000002</v>
      </c>
      <c r="Q4" s="16">
        <v>7667.7632808231092</v>
      </c>
      <c r="R4" s="16">
        <v>3178.924254</v>
      </c>
      <c r="S4" s="16">
        <v>2061.34213250536</v>
      </c>
      <c r="T4" s="16">
        <v>93.050749999999994</v>
      </c>
      <c r="U4" s="16">
        <v>8.9389999999999997E-2</v>
      </c>
      <c r="V4" s="16">
        <v>363.38459324500002</v>
      </c>
      <c r="W4" s="16">
        <v>8706.3000000000011</v>
      </c>
      <c r="X4" s="16">
        <v>4101.4629999999997</v>
      </c>
      <c r="Y4" s="16">
        <v>6874.2428124999969</v>
      </c>
      <c r="Z4" s="16">
        <v>1989.9640000000002</v>
      </c>
      <c r="AA4" s="16">
        <v>1039.7949834592407</v>
      </c>
      <c r="AB4" s="16">
        <v>14604.009373909097</v>
      </c>
      <c r="AC4" s="16">
        <v>28107.815716000001</v>
      </c>
      <c r="AD4" s="16">
        <v>3161.0705541727179</v>
      </c>
      <c r="AE4" s="16">
        <v>159202.83466948839</v>
      </c>
      <c r="AF4" s="16">
        <v>8292465.6303032273</v>
      </c>
    </row>
    <row r="5" spans="1:32" x14ac:dyDescent="0.25">
      <c r="A5">
        <v>1992</v>
      </c>
      <c r="B5" s="16">
        <v>3908.9374919591442</v>
      </c>
      <c r="C5" s="16">
        <v>707.36425668746131</v>
      </c>
      <c r="D5" s="16">
        <v>3817.5867684821114</v>
      </c>
      <c r="E5" s="16">
        <v>2326.568433372001</v>
      </c>
      <c r="F5" s="16">
        <v>158.21030064313268</v>
      </c>
      <c r="G5" s="16">
        <v>2629.0749999999998</v>
      </c>
      <c r="H5" s="16">
        <v>557.15955000279962</v>
      </c>
      <c r="I5" s="16">
        <v>2370.2579999999998</v>
      </c>
      <c r="J5" s="16">
        <v>22120.698</v>
      </c>
      <c r="K5" s="16">
        <v>22650.620172789</v>
      </c>
      <c r="L5" s="16">
        <f t="shared" si="0"/>
        <v>14362.662448498901</v>
      </c>
      <c r="M5" s="16">
        <v>10859.093999999999</v>
      </c>
      <c r="N5" s="16">
        <v>3370.8216363636366</v>
      </c>
      <c r="O5" s="16">
        <v>1838.3394000000001</v>
      </c>
      <c r="P5" s="16">
        <v>516.87919999999997</v>
      </c>
      <c r="Q5" s="16">
        <v>7745.7230827748153</v>
      </c>
      <c r="R5" s="16">
        <v>3180.3213380000002</v>
      </c>
      <c r="S5" s="16">
        <v>2066.9327543292802</v>
      </c>
      <c r="T5" s="16">
        <v>93.066750000000013</v>
      </c>
      <c r="U5" s="16">
        <v>8.9389999999999997E-2</v>
      </c>
      <c r="V5" s="16">
        <v>363.95220255700002</v>
      </c>
      <c r="W5" s="16">
        <v>8718.1999999999989</v>
      </c>
      <c r="X5" s="16">
        <v>4106.4009999999998</v>
      </c>
      <c r="Y5" s="16">
        <v>6879.2512499999984</v>
      </c>
      <c r="Z5" s="16">
        <v>1991.107</v>
      </c>
      <c r="AA5" s="16">
        <v>1055.2949834592405</v>
      </c>
      <c r="AB5" s="16">
        <v>14631.778651863642</v>
      </c>
      <c r="AC5" s="16">
        <v>28102.912241000002</v>
      </c>
      <c r="AD5" s="16">
        <v>3187.4839564417625</v>
      </c>
      <c r="AE5" s="16">
        <v>159519.10145170899</v>
      </c>
      <c r="AF5" s="16">
        <v>8287957.7242900999</v>
      </c>
    </row>
    <row r="6" spans="1:32" x14ac:dyDescent="0.25">
      <c r="A6">
        <v>1993</v>
      </c>
      <c r="B6" s="16">
        <v>3916.6015461672359</v>
      </c>
      <c r="C6" s="16">
        <v>707.69249986413411</v>
      </c>
      <c r="D6" s="16">
        <v>3821.7514996746222</v>
      </c>
      <c r="E6" s="16">
        <v>2326.866423372001</v>
      </c>
      <c r="F6" s="16">
        <v>158.25294964313269</v>
      </c>
      <c r="G6" s="16">
        <v>2628.62887</v>
      </c>
      <c r="H6" s="16">
        <v>561.36679583856676</v>
      </c>
      <c r="I6" s="16">
        <v>2375.2419999999997</v>
      </c>
      <c r="J6" s="16">
        <v>22123.026999999998</v>
      </c>
      <c r="K6" s="16">
        <v>22768.632133774001</v>
      </c>
      <c r="L6" s="16">
        <f t="shared" si="0"/>
        <v>14485.182315497028</v>
      </c>
      <c r="M6" s="16">
        <v>10869.434999999999</v>
      </c>
      <c r="N6" s="16">
        <v>3374.700181818182</v>
      </c>
      <c r="O6" s="16">
        <v>1846.3384000000001</v>
      </c>
      <c r="P6" s="16">
        <v>532.85659999999996</v>
      </c>
      <c r="Q6" s="16">
        <v>7823.6828847265215</v>
      </c>
      <c r="R6" s="16">
        <v>3181.7184240000001</v>
      </c>
      <c r="S6" s="16">
        <v>2072.1240460229201</v>
      </c>
      <c r="T6" s="16">
        <v>93.082750000000004</v>
      </c>
      <c r="U6" s="16">
        <v>8.9389999999999997E-2</v>
      </c>
      <c r="V6" s="16">
        <v>364.51984719400002</v>
      </c>
      <c r="W6" s="16">
        <v>8715.0239999999994</v>
      </c>
      <c r="X6" s="16">
        <v>4111.3469999999998</v>
      </c>
      <c r="Y6" s="16">
        <v>6884.259687499999</v>
      </c>
      <c r="Z6" s="16">
        <v>1991.463</v>
      </c>
      <c r="AA6" s="16">
        <v>1070.7949834592403</v>
      </c>
      <c r="AB6" s="16">
        <v>14663.235614918189</v>
      </c>
      <c r="AC6" s="16">
        <v>28099.261222000001</v>
      </c>
      <c r="AD6" s="16">
        <v>3215.0947270190672</v>
      </c>
      <c r="AE6" s="16">
        <v>159828.87166497044</v>
      </c>
      <c r="AF6" s="16">
        <v>8283449.8182769734</v>
      </c>
    </row>
    <row r="7" spans="1:32" x14ac:dyDescent="0.25">
      <c r="A7">
        <v>1994</v>
      </c>
      <c r="B7" s="16">
        <v>3924.2656003753277</v>
      </c>
      <c r="C7" s="16">
        <v>708.02074304080702</v>
      </c>
      <c r="D7" s="16">
        <v>3825.916230867133</v>
      </c>
      <c r="E7" s="16">
        <v>2327.0657633720011</v>
      </c>
      <c r="F7" s="16">
        <v>158.29559864313271</v>
      </c>
      <c r="G7" s="16">
        <v>2629.5015000000003</v>
      </c>
      <c r="H7" s="16">
        <v>565.57404166363335</v>
      </c>
      <c r="I7" s="16">
        <v>2380.2269999999999</v>
      </c>
      <c r="J7" s="16">
        <v>22125.339</v>
      </c>
      <c r="K7" s="16">
        <v>22848.344960957998</v>
      </c>
      <c r="L7" s="16">
        <f t="shared" si="0"/>
        <v>14569.40304869415</v>
      </c>
      <c r="M7" s="16">
        <v>10879.781000000001</v>
      </c>
      <c r="N7" s="16">
        <v>3378.578727272728</v>
      </c>
      <c r="O7" s="16">
        <v>1852.1410000000001</v>
      </c>
      <c r="P7" s="16">
        <v>552.29499999999996</v>
      </c>
      <c r="Q7" s="16">
        <v>7901.6426866782267</v>
      </c>
      <c r="R7" s="16">
        <v>3183.1155080000003</v>
      </c>
      <c r="S7" s="16">
        <v>2074.9193569348799</v>
      </c>
      <c r="T7" s="16">
        <v>93.098750000000024</v>
      </c>
      <c r="U7" s="16">
        <v>8.9389999999999997E-2</v>
      </c>
      <c r="V7" s="16">
        <v>365.08759275699998</v>
      </c>
      <c r="W7" s="16">
        <v>8724.2170000000006</v>
      </c>
      <c r="X7" s="16">
        <v>4116.3040000000001</v>
      </c>
      <c r="Y7" s="16">
        <v>6889.2681249999987</v>
      </c>
      <c r="Z7" s="16">
        <v>1991.6709999999998</v>
      </c>
      <c r="AA7" s="16">
        <v>1086.29498345924</v>
      </c>
      <c r="AB7" s="16">
        <v>14733.601779110095</v>
      </c>
      <c r="AC7" s="16">
        <v>28098.585014</v>
      </c>
      <c r="AD7" s="16">
        <v>3247.9435760449564</v>
      </c>
      <c r="AE7" s="16">
        <v>159811.68376139892</v>
      </c>
      <c r="AF7" s="16">
        <v>8278941.9122638479</v>
      </c>
    </row>
    <row r="8" spans="1:32" x14ac:dyDescent="0.25">
      <c r="A8" s="108">
        <v>1995</v>
      </c>
      <c r="B8" s="113">
        <v>3929.5416220940187</v>
      </c>
      <c r="C8" s="113">
        <v>708.34898621747993</v>
      </c>
      <c r="D8" s="113">
        <v>3830.0809620596451</v>
      </c>
      <c r="E8" s="113">
        <v>2327.2943333720009</v>
      </c>
      <c r="F8" s="113">
        <v>158.33724764313271</v>
      </c>
      <c r="G8" s="113">
        <v>2630.12824</v>
      </c>
      <c r="H8" s="113">
        <v>569.78128750010171</v>
      </c>
      <c r="I8" s="113">
        <v>2385.6059999999998</v>
      </c>
      <c r="J8" s="113">
        <v>22126.499</v>
      </c>
      <c r="K8" s="113">
        <v>22921.999180583</v>
      </c>
      <c r="L8" s="113">
        <f t="shared" si="0"/>
        <v>14647.56517433228</v>
      </c>
      <c r="M8" s="113">
        <v>10890.113000000001</v>
      </c>
      <c r="N8" s="113">
        <v>3382.457272727273</v>
      </c>
      <c r="O8" s="113">
        <v>1861.421</v>
      </c>
      <c r="P8" s="113">
        <v>575.67169999999999</v>
      </c>
      <c r="Q8" s="113">
        <v>7979.6024886299329</v>
      </c>
      <c r="R8" s="113">
        <v>3184.512592</v>
      </c>
      <c r="S8" s="113">
        <v>2077.31533771656</v>
      </c>
      <c r="T8" s="113">
        <v>93.114750000000015</v>
      </c>
      <c r="U8" s="113">
        <v>8.9389999999999997E-2</v>
      </c>
      <c r="V8" s="113">
        <v>365.655243246</v>
      </c>
      <c r="W8" s="113">
        <v>8741.5299999999988</v>
      </c>
      <c r="X8" s="113">
        <v>4121.2719999999999</v>
      </c>
      <c r="Y8" s="113">
        <v>6894.2765625000002</v>
      </c>
      <c r="Z8" s="113">
        <v>1992.2570000000001</v>
      </c>
      <c r="AA8" s="113">
        <v>1101.79498345924</v>
      </c>
      <c r="AB8" s="113">
        <v>14837.515929707874</v>
      </c>
      <c r="AC8" s="113">
        <v>28094.160334</v>
      </c>
      <c r="AD8" s="113">
        <v>3276.382464422185</v>
      </c>
      <c r="AE8" s="113">
        <v>160553.41518984639</v>
      </c>
      <c r="AF8" s="16">
        <v>8274434.0062507205</v>
      </c>
    </row>
    <row r="9" spans="1:32" x14ac:dyDescent="0.25">
      <c r="A9">
        <v>1996</v>
      </c>
      <c r="B9" s="16">
        <v>3934.8176438127093</v>
      </c>
      <c r="C9" s="16">
        <v>708.67722939415285</v>
      </c>
      <c r="D9" s="16">
        <v>3834.2456932521559</v>
      </c>
      <c r="E9" s="16">
        <v>2327.5818233720011</v>
      </c>
      <c r="F9" s="16">
        <v>158.37989664313272</v>
      </c>
      <c r="G9" s="16">
        <v>2630.9928299999997</v>
      </c>
      <c r="H9" s="16">
        <v>573.98853333706325</v>
      </c>
      <c r="I9" s="16">
        <v>2391.3789999999999</v>
      </c>
      <c r="J9" s="16">
        <v>22126.763999999999</v>
      </c>
      <c r="K9" s="16">
        <v>22987.408402985999</v>
      </c>
      <c r="L9" s="16">
        <f t="shared" si="0"/>
        <v>14717.482302748407</v>
      </c>
      <c r="M9" s="16">
        <v>10900.448</v>
      </c>
      <c r="N9" s="16">
        <v>3386.335818181818</v>
      </c>
      <c r="O9" s="16">
        <v>1871.7456999999999</v>
      </c>
      <c r="P9" s="16">
        <v>596.31939999999997</v>
      </c>
      <c r="Q9" s="16">
        <v>8057.5622905816381</v>
      </c>
      <c r="R9" s="16">
        <v>3193.1680470000001</v>
      </c>
      <c r="S9" s="16">
        <v>2081.3086390193603</v>
      </c>
      <c r="T9" s="16">
        <v>93.130750000000035</v>
      </c>
      <c r="U9" s="16">
        <v>8.9389999999999997E-2</v>
      </c>
      <c r="V9" s="16">
        <v>366.22289936099997</v>
      </c>
      <c r="W9" s="16">
        <v>8778.7060000000001</v>
      </c>
      <c r="X9" s="16">
        <v>4140.7969999999996</v>
      </c>
      <c r="Y9" s="16">
        <v>6899.2850000000008</v>
      </c>
      <c r="Z9" s="16">
        <v>1993.3660000000002</v>
      </c>
      <c r="AA9" s="16">
        <v>1117.3028429650628</v>
      </c>
      <c r="AB9" s="16">
        <v>14954.47265177762</v>
      </c>
      <c r="AC9" s="16">
        <v>28096.769072999999</v>
      </c>
      <c r="AD9" s="16">
        <v>3304.0466409385258</v>
      </c>
      <c r="AE9" s="16">
        <v>160987.61102458482</v>
      </c>
      <c r="AF9" s="16">
        <v>8269926.1002375921</v>
      </c>
    </row>
    <row r="10" spans="1:32" x14ac:dyDescent="0.25">
      <c r="A10">
        <v>1997</v>
      </c>
      <c r="B10" s="16">
        <v>3940.0936655313999</v>
      </c>
      <c r="C10" s="16">
        <v>709.00547257082587</v>
      </c>
      <c r="D10" s="16">
        <v>3838.4104244446671</v>
      </c>
      <c r="E10" s="16">
        <v>2327.699533372001</v>
      </c>
      <c r="F10" s="16">
        <v>158.42254564313274</v>
      </c>
      <c r="G10" s="16">
        <v>2631.8035399999999</v>
      </c>
      <c r="H10" s="16">
        <v>578.19577916413402</v>
      </c>
      <c r="I10" s="16">
        <v>2397.3890000000001</v>
      </c>
      <c r="J10" s="16">
        <v>22124.064999999999</v>
      </c>
      <c r="K10" s="16">
        <v>23039.517831638001</v>
      </c>
      <c r="L10" s="16">
        <f t="shared" si="0"/>
        <v>14774.099637413537</v>
      </c>
      <c r="M10" s="16">
        <v>10910.779</v>
      </c>
      <c r="N10" s="16">
        <v>3392.2032957088177</v>
      </c>
      <c r="O10" s="16">
        <v>1883.5692999999999</v>
      </c>
      <c r="P10" s="16">
        <v>607.42009999999993</v>
      </c>
      <c r="Q10" s="16">
        <v>8135.5220925333442</v>
      </c>
      <c r="R10" s="16">
        <v>3201.8235</v>
      </c>
      <c r="S10" s="16">
        <v>2084.9026101918803</v>
      </c>
      <c r="T10" s="16">
        <v>93.146750000000026</v>
      </c>
      <c r="U10" s="16">
        <v>8.9389999999999997E-2</v>
      </c>
      <c r="V10" s="16">
        <v>366.79057730199997</v>
      </c>
      <c r="W10" s="16">
        <v>8809.4290000000001</v>
      </c>
      <c r="X10" s="16">
        <v>4160.3329999999996</v>
      </c>
      <c r="Y10" s="16">
        <v>6904.2934375000004</v>
      </c>
      <c r="Z10" s="16">
        <v>1996.373</v>
      </c>
      <c r="AA10" s="16">
        <v>1132.8107024708859</v>
      </c>
      <c r="AB10" s="16">
        <v>15061.659517698377</v>
      </c>
      <c r="AC10" s="16">
        <v>28088.860588</v>
      </c>
      <c r="AD10" s="16">
        <v>3333.1602347992157</v>
      </c>
      <c r="AE10" s="16">
        <v>161375.71226452594</v>
      </c>
      <c r="AF10" s="16">
        <v>8265418.1942244638</v>
      </c>
    </row>
    <row r="11" spans="1:32" x14ac:dyDescent="0.25">
      <c r="A11">
        <v>1998</v>
      </c>
      <c r="B11" s="16">
        <v>3945.3696872500905</v>
      </c>
      <c r="C11" s="16">
        <v>709.33371574749879</v>
      </c>
      <c r="D11" s="16">
        <v>3842.5751556371783</v>
      </c>
      <c r="E11" s="16">
        <v>2327.8549833720008</v>
      </c>
      <c r="F11" s="16">
        <v>158.46419464313274</v>
      </c>
      <c r="G11" s="16">
        <v>2633.8189699999998</v>
      </c>
      <c r="H11" s="16">
        <v>582.40302500080304</v>
      </c>
      <c r="I11" s="16">
        <v>2403.0950000000003</v>
      </c>
      <c r="J11" s="16">
        <v>22120.973999999998</v>
      </c>
      <c r="K11" s="16">
        <v>23088.20968339</v>
      </c>
      <c r="L11" s="16">
        <f t="shared" si="0"/>
        <v>14827.299538035804</v>
      </c>
      <c r="M11" s="16">
        <v>10921.114</v>
      </c>
      <c r="N11" s="16">
        <v>3394.0928745464539</v>
      </c>
      <c r="O11" s="16">
        <v>1893.9618</v>
      </c>
      <c r="P11" s="16">
        <v>620.01479999999992</v>
      </c>
      <c r="Q11" s="16">
        <v>8213.4818944850504</v>
      </c>
      <c r="R11" s="16">
        <v>3210.4789559999999</v>
      </c>
      <c r="S11" s="16">
        <v>2088.09725123412</v>
      </c>
      <c r="T11" s="16">
        <v>93.162750000000045</v>
      </c>
      <c r="U11" s="16">
        <v>8.9389999999999997E-2</v>
      </c>
      <c r="V11" s="16">
        <v>367.35814636800001</v>
      </c>
      <c r="W11" s="16">
        <v>8861.2450000000008</v>
      </c>
      <c r="X11" s="16">
        <v>4179.8770000000004</v>
      </c>
      <c r="Y11" s="16">
        <v>6909.3018750000019</v>
      </c>
      <c r="Z11" s="16">
        <v>1998.2829999999999</v>
      </c>
      <c r="AA11" s="16">
        <v>1148.3185619767087</v>
      </c>
      <c r="AB11" s="16">
        <v>15178.311862961131</v>
      </c>
      <c r="AC11" s="16">
        <v>28087.485536</v>
      </c>
      <c r="AD11" s="16">
        <v>3361.5877766800372</v>
      </c>
      <c r="AE11" s="16">
        <v>161791.94781324413</v>
      </c>
      <c r="AF11" s="16">
        <v>8260910.1453541946</v>
      </c>
    </row>
    <row r="12" spans="1:32" x14ac:dyDescent="0.25">
      <c r="A12">
        <v>1999</v>
      </c>
      <c r="B12" s="16">
        <v>3950.6457089687819</v>
      </c>
      <c r="C12" s="16">
        <v>709.66195892417181</v>
      </c>
      <c r="D12" s="16">
        <v>3846.7398868296896</v>
      </c>
      <c r="E12" s="16">
        <v>2328.1543033720009</v>
      </c>
      <c r="F12" s="16">
        <v>158.50684364313275</v>
      </c>
      <c r="G12" s="16">
        <v>2634.4716899999999</v>
      </c>
      <c r="H12" s="16">
        <v>586.61027083756801</v>
      </c>
      <c r="I12" s="16">
        <v>2409.1799999999998</v>
      </c>
      <c r="J12" s="16">
        <v>22114.963</v>
      </c>
      <c r="K12" s="16">
        <v>23127.828670425999</v>
      </c>
      <c r="L12" s="16">
        <f t="shared" si="0"/>
        <v>14871.426573942075</v>
      </c>
      <c r="M12" s="16">
        <v>10931.448</v>
      </c>
      <c r="N12" s="16">
        <v>3397.971454545454</v>
      </c>
      <c r="O12" s="16">
        <v>1907.5121999999999</v>
      </c>
      <c r="P12" s="16">
        <v>632.34949999999992</v>
      </c>
      <c r="Q12" s="16">
        <v>8291.4416964367556</v>
      </c>
      <c r="R12" s="16">
        <v>3219.1344100000001</v>
      </c>
      <c r="S12" s="16">
        <v>2090.8925621460799</v>
      </c>
      <c r="T12" s="16">
        <v>93.178750000000036</v>
      </c>
      <c r="U12" s="16">
        <v>8.9389999999999997E-2</v>
      </c>
      <c r="V12" s="16">
        <v>367.92583226099998</v>
      </c>
      <c r="W12" s="16">
        <v>8877.1419999999998</v>
      </c>
      <c r="X12" s="16">
        <v>4199.4319999999998</v>
      </c>
      <c r="Y12" s="16">
        <v>6914.3103125000016</v>
      </c>
      <c r="Z12" s="16">
        <v>2000.0880000000002</v>
      </c>
      <c r="AA12" s="16">
        <v>1163.8264214825315</v>
      </c>
      <c r="AB12" s="16">
        <v>15242.546335152774</v>
      </c>
      <c r="AC12" s="16">
        <v>28088.676543000001</v>
      </c>
      <c r="AD12" s="16">
        <v>3390.0085993891121</v>
      </c>
      <c r="AE12" s="16">
        <v>162114.8708098616</v>
      </c>
      <c r="AF12" s="16">
        <v>8256402.0964839244</v>
      </c>
    </row>
    <row r="13" spans="1:32" x14ac:dyDescent="0.25">
      <c r="A13" s="108">
        <v>2000</v>
      </c>
      <c r="B13" s="113">
        <v>3955.9217306874721</v>
      </c>
      <c r="C13" s="113">
        <v>709.99020210084461</v>
      </c>
      <c r="D13" s="113">
        <v>3850.9046180222012</v>
      </c>
      <c r="E13" s="113">
        <v>2328.2299216680012</v>
      </c>
      <c r="F13" s="113">
        <v>158.54949264313274</v>
      </c>
      <c r="G13" s="113">
        <v>2637.2896900000001</v>
      </c>
      <c r="H13" s="113">
        <v>590.817516664236</v>
      </c>
      <c r="I13" s="113">
        <v>2414.739</v>
      </c>
      <c r="J13" s="113">
        <v>22105.988000000001</v>
      </c>
      <c r="K13" s="113">
        <v>23164.235959721002</v>
      </c>
      <c r="L13" s="113">
        <f t="shared" si="0"/>
        <v>14912.341912107348</v>
      </c>
      <c r="M13" s="113">
        <v>10941.79</v>
      </c>
      <c r="N13" s="113">
        <v>3401.8499999999995</v>
      </c>
      <c r="O13" s="113">
        <v>1921.1696999999999</v>
      </c>
      <c r="P13" s="113">
        <v>647.18749999999989</v>
      </c>
      <c r="Q13" s="113">
        <v>8369.401498388459</v>
      </c>
      <c r="R13" s="113">
        <v>3227.7898649999997</v>
      </c>
      <c r="S13" s="113">
        <v>2096.0838538397202</v>
      </c>
      <c r="T13" s="113">
        <v>93.199625000000054</v>
      </c>
      <c r="U13" s="113">
        <v>8.9389999999999997E-2</v>
      </c>
      <c r="V13" s="113">
        <v>368.49352927899997</v>
      </c>
      <c r="W13" s="113">
        <v>8903.5550000000003</v>
      </c>
      <c r="X13" s="113">
        <v>4218.9949999999999</v>
      </c>
      <c r="Y13" s="113">
        <v>6919.3187500000022</v>
      </c>
      <c r="Z13" s="113">
        <v>2001.2529999999999</v>
      </c>
      <c r="AA13" s="113">
        <v>1179.3342809883545</v>
      </c>
      <c r="AB13" s="113">
        <v>15313.675969807318</v>
      </c>
      <c r="AC13" s="113">
        <v>28083.590759999999</v>
      </c>
      <c r="AD13" s="113">
        <v>3416.6711737289479</v>
      </c>
      <c r="AE13" s="113">
        <v>162446.79404447984</v>
      </c>
      <c r="AF13" s="16">
        <v>8251894.0476136534</v>
      </c>
    </row>
    <row r="14" spans="1:32" x14ac:dyDescent="0.25">
      <c r="A14" s="108">
        <v>2001</v>
      </c>
      <c r="B14" s="113">
        <v>3961.1977524061622</v>
      </c>
      <c r="C14" s="113">
        <v>710.31844527751764</v>
      </c>
      <c r="D14" s="113">
        <v>3855.0693492147116</v>
      </c>
      <c r="E14" s="113">
        <v>2328.129341668001</v>
      </c>
      <c r="F14" s="113">
        <v>158.34259511819292</v>
      </c>
      <c r="G14" s="113">
        <v>2639.1597099999999</v>
      </c>
      <c r="H14" s="113">
        <v>595.02476250099596</v>
      </c>
      <c r="I14" s="113">
        <v>2419.0500000000002</v>
      </c>
      <c r="J14" s="113">
        <v>22093.321</v>
      </c>
      <c r="K14" s="113">
        <v>23213.087082012</v>
      </c>
      <c r="L14" s="113">
        <f t="shared" si="0"/>
        <v>14965.700883268617</v>
      </c>
      <c r="M14" s="113">
        <v>10942.432000000001</v>
      </c>
      <c r="N14" s="113">
        <v>3405.7285454545454</v>
      </c>
      <c r="O14" s="113">
        <v>1936.9443999999999</v>
      </c>
      <c r="P14" s="113">
        <v>661.79549999999995</v>
      </c>
      <c r="Q14" s="113">
        <v>8447.3613003401697</v>
      </c>
      <c r="R14" s="113">
        <v>3228.0279740000001</v>
      </c>
      <c r="S14" s="113">
        <v>2098.4798346213997</v>
      </c>
      <c r="T14" s="113">
        <v>93.220500000000044</v>
      </c>
      <c r="U14" s="113">
        <v>8.9389999999999997E-2</v>
      </c>
      <c r="V14" s="113">
        <v>369.06123012299997</v>
      </c>
      <c r="W14" s="113">
        <v>8915.6290000000008</v>
      </c>
      <c r="X14" s="113">
        <v>4238.5709999999999</v>
      </c>
      <c r="Y14" s="113">
        <v>6924.3271875000019</v>
      </c>
      <c r="Z14" s="113">
        <v>2002.1290000000001</v>
      </c>
      <c r="AA14" s="113">
        <v>1194.8421404941773</v>
      </c>
      <c r="AB14" s="113">
        <v>15358.292408311949</v>
      </c>
      <c r="AC14" s="113">
        <v>28085.697032</v>
      </c>
      <c r="AD14" s="113">
        <v>3436.0171395014886</v>
      </c>
      <c r="AE14" s="113">
        <v>162724.56918448018</v>
      </c>
      <c r="AF14" s="16">
        <v>8247386.1987433825</v>
      </c>
    </row>
    <row r="15" spans="1:32" x14ac:dyDescent="0.25">
      <c r="A15" s="108">
        <v>2002</v>
      </c>
      <c r="B15" s="113">
        <v>3965.4552163481389</v>
      </c>
      <c r="C15" s="113">
        <v>710.64668845419044</v>
      </c>
      <c r="D15" s="113">
        <v>3859.2340804072237</v>
      </c>
      <c r="E15" s="113">
        <v>2328.2012700000009</v>
      </c>
      <c r="F15" s="113">
        <v>158.37347153101851</v>
      </c>
      <c r="G15" s="113">
        <v>2643.0566000000003</v>
      </c>
      <c r="H15" s="113">
        <v>599.232008338171</v>
      </c>
      <c r="I15" s="113">
        <v>2422.6120000000001</v>
      </c>
      <c r="J15" s="113">
        <v>22078.901999999998</v>
      </c>
      <c r="K15" s="113">
        <v>23253.397045244001</v>
      </c>
      <c r="L15" s="113">
        <f t="shared" si="0"/>
        <v>15010.518695370889</v>
      </c>
      <c r="M15" s="113">
        <v>10943.079000000002</v>
      </c>
      <c r="N15" s="113">
        <v>3409.6070909090913</v>
      </c>
      <c r="O15" s="113">
        <v>1955.1798999999999</v>
      </c>
      <c r="P15" s="113">
        <v>675.99249999999984</v>
      </c>
      <c r="Q15" s="113">
        <v>8525.3211022918767</v>
      </c>
      <c r="R15" s="113">
        <v>3228.266083</v>
      </c>
      <c r="S15" s="113">
        <v>2102.8724660544799</v>
      </c>
      <c r="T15" s="113">
        <v>93.241375000000076</v>
      </c>
      <c r="U15" s="113">
        <v>8.9389999999999997E-2</v>
      </c>
      <c r="V15" s="113">
        <v>369.62882529299998</v>
      </c>
      <c r="W15" s="113">
        <v>8968.1569999999992</v>
      </c>
      <c r="X15" s="113">
        <v>4258.1570000000002</v>
      </c>
      <c r="Y15" s="113">
        <v>6929.3356250000015</v>
      </c>
      <c r="Z15" s="113">
        <v>2002.7729999999999</v>
      </c>
      <c r="AA15" s="113">
        <v>1210.3499999999999</v>
      </c>
      <c r="AB15" s="113">
        <v>15394.458065872193</v>
      </c>
      <c r="AC15" s="113">
        <v>28081.310476999999</v>
      </c>
      <c r="AD15" s="113">
        <v>3455.1210049062424</v>
      </c>
      <c r="AE15" s="113">
        <v>163021.81839658014</v>
      </c>
      <c r="AF15" s="16">
        <v>8242878.3498731116</v>
      </c>
    </row>
    <row r="16" spans="1:32" x14ac:dyDescent="0.25">
      <c r="A16" s="108">
        <v>2003</v>
      </c>
      <c r="B16" s="113">
        <v>3969.7126802901157</v>
      </c>
      <c r="C16" s="113">
        <v>710.97493163086347</v>
      </c>
      <c r="D16" s="113">
        <v>3863.3988115997345</v>
      </c>
      <c r="E16" s="113">
        <v>2328.389990000001</v>
      </c>
      <c r="F16" s="113">
        <v>158.4043479438441</v>
      </c>
      <c r="G16" s="113">
        <v>2644.17002</v>
      </c>
      <c r="H16" s="113">
        <v>603.43925416813101</v>
      </c>
      <c r="I16" s="113">
        <v>2426.3989999999999</v>
      </c>
      <c r="J16" s="113">
        <v>22062.077000000001</v>
      </c>
      <c r="K16" s="113">
        <v>23276.314163723</v>
      </c>
      <c r="L16" s="113">
        <f t="shared" si="0"/>
        <v>15037.943662720159</v>
      </c>
      <c r="M16" s="113">
        <v>10943.724</v>
      </c>
      <c r="N16" s="113">
        <v>3413.4856363636363</v>
      </c>
      <c r="O16" s="113">
        <v>1967.5732</v>
      </c>
      <c r="P16" s="113">
        <v>684.23249999999985</v>
      </c>
      <c r="Q16" s="113">
        <v>8603.280904243582</v>
      </c>
      <c r="R16" s="113">
        <v>3228.5041919999999</v>
      </c>
      <c r="S16" s="113">
        <v>2107.6644276178399</v>
      </c>
      <c r="T16" s="113">
        <v>93.262250000000066</v>
      </c>
      <c r="U16" s="113">
        <v>8.9389999999999997E-2</v>
      </c>
      <c r="V16" s="113">
        <v>370.19654318900001</v>
      </c>
      <c r="W16" s="113">
        <v>9031.0889999999999</v>
      </c>
      <c r="X16" s="113">
        <v>4277.7510000000002</v>
      </c>
      <c r="Y16" s="113">
        <v>6934.3440625000012</v>
      </c>
      <c r="Z16" s="113">
        <v>2004.1</v>
      </c>
      <c r="AA16" s="113">
        <v>1209.45</v>
      </c>
      <c r="AB16" s="113">
        <v>15432.524847821731</v>
      </c>
      <c r="AC16" s="113">
        <v>28080.69628</v>
      </c>
      <c r="AD16" s="113">
        <v>3471.3981801576197</v>
      </c>
      <c r="AE16" s="113">
        <v>163282.95927117427</v>
      </c>
      <c r="AF16" s="16">
        <v>8238370.5010028407</v>
      </c>
    </row>
    <row r="17" spans="1:32" x14ac:dyDescent="0.25">
      <c r="A17" s="108">
        <v>2004</v>
      </c>
      <c r="B17" s="113">
        <v>3973.970144232092</v>
      </c>
      <c r="C17" s="113">
        <v>711.30317480753627</v>
      </c>
      <c r="D17" s="113">
        <v>3867.5635427922452</v>
      </c>
      <c r="E17" s="113">
        <v>2328.693760000001</v>
      </c>
      <c r="F17" s="113">
        <v>158.43522435666966</v>
      </c>
      <c r="G17" s="113">
        <v>2645.7401399999999</v>
      </c>
      <c r="H17" s="113">
        <v>607.64649999860501</v>
      </c>
      <c r="I17" s="113">
        <v>2429.6669999999999</v>
      </c>
      <c r="J17" s="113">
        <v>22044.084999999999</v>
      </c>
      <c r="K17" s="113">
        <v>23306.891745173001</v>
      </c>
      <c r="L17" s="113">
        <f t="shared" si="0"/>
        <v>15073.029093040428</v>
      </c>
      <c r="M17" s="113">
        <v>10944.370999999999</v>
      </c>
      <c r="N17" s="113">
        <v>3417.3641818181818</v>
      </c>
      <c r="O17" s="113">
        <v>1975.6897732535383</v>
      </c>
      <c r="P17" s="113">
        <v>693.11449999999991</v>
      </c>
      <c r="Q17" s="113">
        <v>8681.2407061952927</v>
      </c>
      <c r="R17" s="113">
        <v>3228.742303</v>
      </c>
      <c r="S17" s="113">
        <v>2114.8523699628799</v>
      </c>
      <c r="T17" s="113">
        <v>93.283125000000055</v>
      </c>
      <c r="U17" s="113">
        <v>0.10339</v>
      </c>
      <c r="V17" s="113">
        <v>370.88633272999999</v>
      </c>
      <c r="W17" s="113">
        <v>9106.3649999999998</v>
      </c>
      <c r="X17" s="113">
        <v>4297.3590000000004</v>
      </c>
      <c r="Y17" s="113">
        <v>6939.3525000000009</v>
      </c>
      <c r="Z17" s="113">
        <v>2004.9260000000002</v>
      </c>
      <c r="AA17" s="113">
        <v>1208.55</v>
      </c>
      <c r="AB17" s="113">
        <v>15494.585029853803</v>
      </c>
      <c r="AC17" s="113">
        <v>28077.02477</v>
      </c>
      <c r="AD17" s="113">
        <v>3484.3596334933404</v>
      </c>
      <c r="AE17" s="113">
        <v>163579.02305158699</v>
      </c>
      <c r="AF17" s="16">
        <v>8233862.6521325726</v>
      </c>
    </row>
    <row r="18" spans="1:32" x14ac:dyDescent="0.25">
      <c r="A18" s="108">
        <v>2005</v>
      </c>
      <c r="B18" s="113">
        <v>3978.2276081740692</v>
      </c>
      <c r="C18" s="113">
        <v>711.63141798420929</v>
      </c>
      <c r="D18" s="113">
        <v>3871.7282739847574</v>
      </c>
      <c r="E18" s="113">
        <v>2331.3745900000008</v>
      </c>
      <c r="F18" s="113">
        <v>158.46610076949528</v>
      </c>
      <c r="G18" s="113">
        <v>2647.4182700000001</v>
      </c>
      <c r="H18" s="113">
        <v>610.99361606628099</v>
      </c>
      <c r="I18" s="113">
        <v>2432.703</v>
      </c>
      <c r="J18" s="113">
        <v>22025.677</v>
      </c>
      <c r="K18" s="113">
        <v>23344.906862741002</v>
      </c>
      <c r="L18" s="113">
        <f t="shared" si="0"/>
        <v>15115.552059478699</v>
      </c>
      <c r="M18" s="113">
        <v>10945.026999999998</v>
      </c>
      <c r="N18" s="113">
        <v>3421.2427272727277</v>
      </c>
      <c r="O18" s="113">
        <v>1983.8955125326522</v>
      </c>
      <c r="P18" s="113">
        <v>702.35349999999994</v>
      </c>
      <c r="Q18" s="113">
        <v>8759.2005081469979</v>
      </c>
      <c r="R18" s="113">
        <v>3228.9804100000001</v>
      </c>
      <c r="S18" s="113">
        <v>2122.4396424381998</v>
      </c>
      <c r="T18" s="113">
        <v>93.304000000000073</v>
      </c>
      <c r="U18" s="113">
        <v>0.10339</v>
      </c>
      <c r="V18" s="113">
        <v>371.57610564599997</v>
      </c>
      <c r="W18" s="113">
        <v>9152.9049999999988</v>
      </c>
      <c r="X18" s="113">
        <v>4316.9740000000002</v>
      </c>
      <c r="Y18" s="113">
        <v>6944.3609375000005</v>
      </c>
      <c r="Z18" s="113">
        <v>2005.2339999999999</v>
      </c>
      <c r="AA18" s="113">
        <v>1207.6500000000001</v>
      </c>
      <c r="AB18" s="113">
        <v>15554.270801318076</v>
      </c>
      <c r="AC18" s="113">
        <v>28078.657543000001</v>
      </c>
      <c r="AD18" s="113">
        <v>3495.0059879245637</v>
      </c>
      <c r="AE18" s="113">
        <v>163868.6475574135</v>
      </c>
      <c r="AF18" s="16">
        <v>8229354.8032623017</v>
      </c>
    </row>
    <row r="19" spans="1:32" x14ac:dyDescent="0.25">
      <c r="A19" s="108">
        <v>2006</v>
      </c>
      <c r="B19" s="113">
        <v>3982.485072116046</v>
      </c>
      <c r="C19" s="113">
        <v>711.95966116088209</v>
      </c>
      <c r="D19" s="113">
        <v>3875.8930051772677</v>
      </c>
      <c r="E19" s="113">
        <v>2333.8948000000005</v>
      </c>
      <c r="F19" s="113">
        <v>158.49697718232085</v>
      </c>
      <c r="G19" s="113">
        <v>2649.1493500000001</v>
      </c>
      <c r="H19" s="113">
        <v>614.34073214066996</v>
      </c>
      <c r="I19" s="113">
        <v>2435.3229999999999</v>
      </c>
      <c r="J19" s="113">
        <v>22008.358</v>
      </c>
      <c r="K19" s="113">
        <v>23390.870520114</v>
      </c>
      <c r="L19" s="113">
        <f t="shared" si="0"/>
        <v>15166.02376572197</v>
      </c>
      <c r="M19" s="113">
        <v>10949.027000000002</v>
      </c>
      <c r="N19" s="113">
        <v>3425.1212727272732</v>
      </c>
      <c r="O19" s="113">
        <v>1998.8874079481272</v>
      </c>
      <c r="P19" s="113">
        <v>708.39049999999997</v>
      </c>
      <c r="Q19" s="113">
        <v>8813.8201569075991</v>
      </c>
      <c r="R19" s="113">
        <v>3229.2185199999999</v>
      </c>
      <c r="S19" s="113">
        <v>2130.0269149135202</v>
      </c>
      <c r="T19" s="113">
        <v>93.324875000000077</v>
      </c>
      <c r="U19" s="113">
        <v>0.10339</v>
      </c>
      <c r="V19" s="113">
        <v>372.26586083799998</v>
      </c>
      <c r="W19" s="113">
        <v>9164.0840000000007</v>
      </c>
      <c r="X19" s="113">
        <v>4336.6059999999998</v>
      </c>
      <c r="Y19" s="113">
        <v>6949.3693750000002</v>
      </c>
      <c r="Z19" s="113">
        <v>2006.9399999999998</v>
      </c>
      <c r="AA19" s="113">
        <v>1206.75</v>
      </c>
      <c r="AB19" s="113">
        <v>15588.486766962315</v>
      </c>
      <c r="AC19" s="113">
        <v>28085.221967000001</v>
      </c>
      <c r="AD19" s="113">
        <v>3508.139340377254</v>
      </c>
      <c r="AE19" s="113">
        <v>164098.37676447441</v>
      </c>
      <c r="AF19" s="16">
        <v>8224846.7543920306</v>
      </c>
    </row>
    <row r="20" spans="1:32" x14ac:dyDescent="0.25">
      <c r="A20" s="108">
        <v>2007</v>
      </c>
      <c r="B20" s="113">
        <v>3986.7425360580223</v>
      </c>
      <c r="C20" s="113">
        <v>712.28790433755512</v>
      </c>
      <c r="D20" s="113">
        <v>3880.0577363697794</v>
      </c>
      <c r="E20" s="113">
        <v>2337.6322100000011</v>
      </c>
      <c r="F20" s="113">
        <v>158.51707089235637</v>
      </c>
      <c r="G20" s="113">
        <v>2651.2102199999999</v>
      </c>
      <c r="H20" s="113">
        <v>617.68784820965698</v>
      </c>
      <c r="I20" s="113">
        <v>2437.5319999999997</v>
      </c>
      <c r="J20" s="113">
        <v>21991.444</v>
      </c>
      <c r="K20" s="113">
        <v>23446.128565391002</v>
      </c>
      <c r="L20" s="113">
        <f t="shared" si="0"/>
        <v>15225.789859869241</v>
      </c>
      <c r="M20" s="113">
        <v>10952.989</v>
      </c>
      <c r="N20" s="113">
        <v>3428.9998181818187</v>
      </c>
      <c r="O20" s="113">
        <v>2019.1939199999999</v>
      </c>
      <c r="P20" s="113">
        <v>713.96549999999991</v>
      </c>
      <c r="Q20" s="113">
        <v>8868.4398056682003</v>
      </c>
      <c r="R20" s="113">
        <v>3229.4566289999998</v>
      </c>
      <c r="S20" s="113">
        <v>2137.61418738884</v>
      </c>
      <c r="T20" s="113">
        <v>93.345750000000095</v>
      </c>
      <c r="U20" s="113">
        <v>0.10339</v>
      </c>
      <c r="V20" s="113">
        <v>372.95568640499999</v>
      </c>
      <c r="W20" s="113">
        <v>9224.11</v>
      </c>
      <c r="X20" s="113">
        <v>4356.2449999999999</v>
      </c>
      <c r="Y20" s="113">
        <v>6954.3778124999999</v>
      </c>
      <c r="Z20" s="113">
        <v>2007.1420000000001</v>
      </c>
      <c r="AA20" s="113">
        <v>1206.7</v>
      </c>
      <c r="AB20" s="113">
        <v>15616.797734585218</v>
      </c>
      <c r="AC20" s="113">
        <v>28090.647045000002</v>
      </c>
      <c r="AD20" s="113">
        <v>3516.6613979234494</v>
      </c>
      <c r="AE20" s="113">
        <v>164404.44961381468</v>
      </c>
      <c r="AF20" s="16">
        <v>8220338.7055217605</v>
      </c>
    </row>
    <row r="21" spans="1:32" x14ac:dyDescent="0.25">
      <c r="A21" s="108">
        <v>2008</v>
      </c>
      <c r="B21" s="113">
        <v>3990.9999999999995</v>
      </c>
      <c r="C21" s="113">
        <v>712.61614751422803</v>
      </c>
      <c r="D21" s="113">
        <v>3884.2224675622897</v>
      </c>
      <c r="E21" s="113">
        <v>2339.0566500000014</v>
      </c>
      <c r="F21" s="113">
        <v>158.5335836420077</v>
      </c>
      <c r="G21" s="113">
        <v>2653.0348800000002</v>
      </c>
      <c r="H21" s="113">
        <v>621.03496428413996</v>
      </c>
      <c r="I21" s="113">
        <v>2439.0129999999999</v>
      </c>
      <c r="J21" s="113">
        <v>21975.495999999999</v>
      </c>
      <c r="K21" s="113">
        <v>23449.723098172999</v>
      </c>
      <c r="L21" s="113">
        <f t="shared" si="0"/>
        <v>15233.892441521508</v>
      </c>
      <c r="M21" s="113">
        <v>10956.967000000001</v>
      </c>
      <c r="N21" s="113">
        <v>3432.8783636363642</v>
      </c>
      <c r="O21" s="113">
        <v>2030.8295600000004</v>
      </c>
      <c r="P21" s="113">
        <v>718.21449999999993</v>
      </c>
      <c r="Q21" s="113">
        <v>8923.0594544287997</v>
      </c>
      <c r="R21" s="113">
        <v>3229.6947380000001</v>
      </c>
      <c r="S21" s="113">
        <v>2144.4027996035998</v>
      </c>
      <c r="T21" s="113">
        <v>93.340750000000085</v>
      </c>
      <c r="U21" s="113">
        <v>0.10339</v>
      </c>
      <c r="V21" s="113">
        <v>373.64540644900001</v>
      </c>
      <c r="W21" s="113">
        <v>9251.4030000000002</v>
      </c>
      <c r="X21" s="113">
        <v>4357.2929999999997</v>
      </c>
      <c r="Y21" s="113">
        <v>6959.3862499999987</v>
      </c>
      <c r="Z21" s="113">
        <v>2008.2570000000001</v>
      </c>
      <c r="AA21" s="113">
        <v>1206.6500000000001</v>
      </c>
      <c r="AB21" s="113">
        <v>15634.724031958121</v>
      </c>
      <c r="AC21" s="113">
        <v>28093.245708999999</v>
      </c>
      <c r="AD21" s="113">
        <v>3523.4314408101413</v>
      </c>
      <c r="AE21" s="113">
        <v>164580.36457796016</v>
      </c>
      <c r="AF21" s="16">
        <v>8215830.6566514913</v>
      </c>
    </row>
    <row r="22" spans="1:32" x14ac:dyDescent="0.25">
      <c r="A22" s="108">
        <v>2009</v>
      </c>
      <c r="B22" s="113">
        <v>3996.57251719437</v>
      </c>
      <c r="C22" s="113">
        <v>712.95378894400642</v>
      </c>
      <c r="D22" s="113">
        <v>3888.3871987548018</v>
      </c>
      <c r="E22" s="113">
        <v>2342.9010100000019</v>
      </c>
      <c r="F22" s="113">
        <v>158.55009639165903</v>
      </c>
      <c r="G22" s="113">
        <v>2655.2113800000002</v>
      </c>
      <c r="H22" s="113">
        <v>624.38208036354695</v>
      </c>
      <c r="I22" s="113">
        <v>2439.9739999999997</v>
      </c>
      <c r="J22" s="113">
        <v>21958.92</v>
      </c>
      <c r="K22" s="113">
        <v>23454.959916647</v>
      </c>
      <c r="L22" s="113">
        <f t="shared" si="0"/>
        <v>15242.143043051139</v>
      </c>
      <c r="M22" s="113">
        <v>10960.945</v>
      </c>
      <c r="N22" s="113">
        <v>3436.7569090909092</v>
      </c>
      <c r="O22" s="113">
        <v>2039.3464999999999</v>
      </c>
      <c r="P22" s="113">
        <v>724.06230999999991</v>
      </c>
      <c r="Q22" s="113">
        <v>8977.6791031893954</v>
      </c>
      <c r="R22" s="113">
        <v>3234.0635139999999</v>
      </c>
      <c r="S22" s="113">
        <v>2147.5974406458404</v>
      </c>
      <c r="T22" s="113">
        <v>93.33575000000009</v>
      </c>
      <c r="U22" s="113">
        <v>0.10339</v>
      </c>
      <c r="V22" s="113">
        <v>374.21203055500001</v>
      </c>
      <c r="W22" s="113">
        <v>9275.7839999999997</v>
      </c>
      <c r="X22" s="113">
        <v>4358.3490000000002</v>
      </c>
      <c r="Y22" s="113">
        <v>6964.3946874999992</v>
      </c>
      <c r="Z22" s="113">
        <v>2008.8429999999998</v>
      </c>
      <c r="AA22" s="113">
        <v>1206.5999999999999</v>
      </c>
      <c r="AB22" s="113">
        <v>15644.613414331026</v>
      </c>
      <c r="AC22" s="113">
        <v>28090.924722</v>
      </c>
      <c r="AD22" s="113">
        <v>3528.8522390192957</v>
      </c>
      <c r="AE22" s="113">
        <v>164750.06593851993</v>
      </c>
      <c r="AF22" s="16">
        <v>8212816.8735958599</v>
      </c>
    </row>
    <row r="23" spans="1:32" x14ac:dyDescent="0.25">
      <c r="A23" s="108">
        <v>2010</v>
      </c>
      <c r="B23" s="113">
        <v>4002.1450343887409</v>
      </c>
      <c r="C23" s="113">
        <v>711.68847801659581</v>
      </c>
      <c r="D23" s="113">
        <v>3892.5519299473108</v>
      </c>
      <c r="E23" s="113">
        <v>2347.3592800000015</v>
      </c>
      <c r="F23" s="113">
        <v>158.55763614131038</v>
      </c>
      <c r="G23" s="113">
        <v>2657.3759100000002</v>
      </c>
      <c r="H23" s="113">
        <v>627.72919643178</v>
      </c>
      <c r="I23" s="113">
        <v>2440.7280000000001</v>
      </c>
      <c r="J23" s="113">
        <v>21942.883000000002</v>
      </c>
      <c r="K23" s="113">
        <v>23459.755211570999</v>
      </c>
      <c r="L23" s="113">
        <f t="shared" si="0"/>
        <v>15249.952121030768</v>
      </c>
      <c r="M23" s="113">
        <v>10964.922</v>
      </c>
      <c r="N23" s="113">
        <v>3440.6354545454546</v>
      </c>
      <c r="O23" s="113">
        <v>2046.3943999999999</v>
      </c>
      <c r="P23" s="113">
        <v>731.57630999999992</v>
      </c>
      <c r="Q23" s="113">
        <v>9032.2987519499984</v>
      </c>
      <c r="R23" s="113">
        <v>3238.4322900000002</v>
      </c>
      <c r="S23" s="113">
        <v>2153.9867227303198</v>
      </c>
      <c r="T23" s="113">
        <v>93.330750000000094</v>
      </c>
      <c r="U23" s="113">
        <v>0.10339</v>
      </c>
      <c r="V23" s="113">
        <v>374.77862868300002</v>
      </c>
      <c r="W23" s="113">
        <v>9304.7609999999986</v>
      </c>
      <c r="X23" s="113">
        <v>4359.4170000000004</v>
      </c>
      <c r="Y23" s="113">
        <v>6969.4031249999989</v>
      </c>
      <c r="Z23" s="113">
        <v>2011.249</v>
      </c>
      <c r="AA23" s="113">
        <v>1206.55</v>
      </c>
      <c r="AB23" s="113">
        <v>15654.909970697916</v>
      </c>
      <c r="AC23" s="113">
        <v>28086.583966999999</v>
      </c>
      <c r="AD23" s="113">
        <v>3537.3960466977364</v>
      </c>
      <c r="AE23" s="113">
        <v>164928.80575958861</v>
      </c>
      <c r="AF23" s="16">
        <v>8209803.0905402293</v>
      </c>
    </row>
    <row r="24" spans="1:32" x14ac:dyDescent="0.25">
      <c r="A24" s="108">
        <v>2011</v>
      </c>
      <c r="B24" s="113">
        <v>4007.7175515831109</v>
      </c>
      <c r="C24" s="113">
        <v>710.42316708918656</v>
      </c>
      <c r="D24" s="113">
        <v>3895.2087369525798</v>
      </c>
      <c r="E24" s="113">
        <v>2353.2125500000016</v>
      </c>
      <c r="F24" s="113">
        <v>158.56517589096171</v>
      </c>
      <c r="G24" s="113">
        <v>2659.83842</v>
      </c>
      <c r="H24" s="113">
        <v>631.07631249574001</v>
      </c>
      <c r="I24" s="113">
        <v>2441.8739999999998</v>
      </c>
      <c r="J24" s="113">
        <v>21927.812999999998</v>
      </c>
      <c r="K24" s="113">
        <v>23488.420062771998</v>
      </c>
      <c r="L24" s="113">
        <f t="shared" si="0"/>
        <v>15281.630755287402</v>
      </c>
      <c r="M24" s="113">
        <v>10967.254000000001</v>
      </c>
      <c r="N24" s="113">
        <v>3444.5140000000006</v>
      </c>
      <c r="O24" s="113">
        <v>2050.6615400000001</v>
      </c>
      <c r="P24" s="113">
        <v>736.62930999999992</v>
      </c>
      <c r="Q24" s="113">
        <v>9086.9184007105996</v>
      </c>
      <c r="R24" s="113">
        <v>3242.8010669999999</v>
      </c>
      <c r="S24" s="113">
        <v>2162.3726554661998</v>
      </c>
      <c r="T24" s="113">
        <v>93.325750000000099</v>
      </c>
      <c r="U24" s="113">
        <v>0.10339</v>
      </c>
      <c r="V24" s="113">
        <v>375.34523582499997</v>
      </c>
      <c r="W24" s="113">
        <v>9329.1749999999993</v>
      </c>
      <c r="X24" s="113">
        <v>4360.4960000000001</v>
      </c>
      <c r="Y24" s="113">
        <v>6974.4115624999986</v>
      </c>
      <c r="Z24" s="113">
        <v>2012.336</v>
      </c>
      <c r="AA24" s="113">
        <v>1206.5</v>
      </c>
      <c r="AB24" s="113">
        <v>15667.730648064806</v>
      </c>
      <c r="AC24" s="113">
        <v>28099.057822999999</v>
      </c>
      <c r="AD24" s="113">
        <v>3551.7762201280661</v>
      </c>
      <c r="AE24" s="113">
        <v>165147.37319116</v>
      </c>
      <c r="AF24" s="16">
        <v>8206789.307484597</v>
      </c>
    </row>
    <row r="25" spans="1:32" x14ac:dyDescent="0.25">
      <c r="A25" s="108">
        <v>2012</v>
      </c>
      <c r="B25" s="113">
        <v>4013.2900687774818</v>
      </c>
      <c r="C25" s="113">
        <v>709.15785616177618</v>
      </c>
      <c r="D25" s="113">
        <v>3897.8655439578483</v>
      </c>
      <c r="E25" s="113">
        <v>2357.9944800000007</v>
      </c>
      <c r="F25" s="113">
        <v>158.57271564061304</v>
      </c>
      <c r="G25" s="113">
        <v>2661.8892599999999</v>
      </c>
      <c r="H25" s="113">
        <v>632.53568749978001</v>
      </c>
      <c r="I25" s="113">
        <v>2443.1039999999998</v>
      </c>
      <c r="J25" s="113">
        <v>21914.847000000002</v>
      </c>
      <c r="K25" s="113">
        <v>23516.594999526002</v>
      </c>
      <c r="L25" s="113">
        <f t="shared" si="0"/>
        <v>15312.819475097036</v>
      </c>
      <c r="M25" s="113">
        <v>10969.583999999999</v>
      </c>
      <c r="N25" s="113">
        <v>3448.3925454545465</v>
      </c>
      <c r="O25" s="113">
        <v>2055.6324500000001</v>
      </c>
      <c r="P25" s="113">
        <v>742.48130999999989</v>
      </c>
      <c r="Q25" s="113">
        <v>9141.538049471199</v>
      </c>
      <c r="R25" s="113">
        <v>3247.169844</v>
      </c>
      <c r="S25" s="113">
        <v>2173.95322924432</v>
      </c>
      <c r="T25" s="113">
        <v>93.320750000000103</v>
      </c>
      <c r="U25" s="113">
        <v>0.10339</v>
      </c>
      <c r="V25" s="113">
        <v>375.91184587200001</v>
      </c>
      <c r="W25" s="113">
        <v>9353.7309999999979</v>
      </c>
      <c r="X25" s="113">
        <v>4361.5889999999999</v>
      </c>
      <c r="Y25" s="113">
        <v>6979.4199999999983</v>
      </c>
      <c r="Z25" s="113">
        <v>2014.0590000000002</v>
      </c>
      <c r="AA25" s="113">
        <v>1206.4499999999998</v>
      </c>
      <c r="AB25" s="113">
        <v>15673.463729672694</v>
      </c>
      <c r="AC25" s="113">
        <v>28104.146774000001</v>
      </c>
      <c r="AD25" s="113">
        <v>3565.3655256602001</v>
      </c>
      <c r="AE25" s="113">
        <v>165354.49200251448</v>
      </c>
      <c r="AF25" s="16">
        <v>8203775.5244289665</v>
      </c>
    </row>
    <row r="26" spans="1:32" x14ac:dyDescent="0.25">
      <c r="A26" s="108">
        <v>2013</v>
      </c>
      <c r="B26" s="113">
        <v>4018.8625859718518</v>
      </c>
      <c r="C26" s="113">
        <v>709.61622273595901</v>
      </c>
      <c r="D26" s="113">
        <v>3900.5223509631178</v>
      </c>
      <c r="E26" s="113">
        <v>2364.9693700000007</v>
      </c>
      <c r="F26" s="113">
        <v>158.64690871634033</v>
      </c>
      <c r="G26" s="113">
        <v>2663.73054</v>
      </c>
      <c r="H26" s="113">
        <v>637.25387499587998</v>
      </c>
      <c r="I26" s="113">
        <v>2444.15</v>
      </c>
      <c r="J26" s="113">
        <v>21903.368999999999</v>
      </c>
      <c r="K26" s="113">
        <v>23544.303984050999</v>
      </c>
      <c r="L26" s="113">
        <f t="shared" si="0"/>
        <v>15343.542242677662</v>
      </c>
      <c r="M26" s="113">
        <v>10971.898999999999</v>
      </c>
      <c r="N26" s="113">
        <v>3452.2710909090915</v>
      </c>
      <c r="O26" s="113">
        <v>2059.4533100000003</v>
      </c>
      <c r="P26" s="113">
        <v>747.1333699999999</v>
      </c>
      <c r="Q26" s="113">
        <v>9196.1576982317965</v>
      </c>
      <c r="R26" s="113">
        <v>3251.5386210000001</v>
      </c>
      <c r="S26" s="113">
        <v>2179.9431811985201</v>
      </c>
      <c r="T26" s="113">
        <v>93.280416666666767</v>
      </c>
      <c r="U26" s="113">
        <v>0.10339</v>
      </c>
      <c r="V26" s="113">
        <v>373.36538984999999</v>
      </c>
      <c r="W26" s="113">
        <v>9369.4030000000002</v>
      </c>
      <c r="X26" s="113">
        <v>4362.6930000000002</v>
      </c>
      <c r="Y26" s="113">
        <v>6980.6759999999977</v>
      </c>
      <c r="Z26" s="113">
        <v>2015.3680000000002</v>
      </c>
      <c r="AA26" s="113">
        <v>1206.71</v>
      </c>
      <c r="AB26" s="113">
        <v>15682.531919692372</v>
      </c>
      <c r="AC26" s="113">
        <v>28116.563947999999</v>
      </c>
      <c r="AD26" s="113">
        <v>3577.2595435463904</v>
      </c>
      <c r="AE26" s="113">
        <v>165554.94747644194</v>
      </c>
      <c r="AF26" s="16">
        <v>8200761.7413733369</v>
      </c>
    </row>
    <row r="27" spans="1:32" x14ac:dyDescent="0.25">
      <c r="A27" s="108">
        <v>2014</v>
      </c>
      <c r="B27" s="113">
        <v>4024.4351031662222</v>
      </c>
      <c r="C27" s="113">
        <v>710.07458931014276</v>
      </c>
      <c r="D27" s="113">
        <v>3903.1791579683863</v>
      </c>
      <c r="E27" s="113">
        <v>2373.2725500000006</v>
      </c>
      <c r="F27" s="113">
        <v>158.77137050103627</v>
      </c>
      <c r="G27" s="113">
        <v>2666.3763600000002</v>
      </c>
      <c r="H27" s="113">
        <v>637.29756249715001</v>
      </c>
      <c r="I27" s="113">
        <v>2444.8670000000002</v>
      </c>
      <c r="J27" s="113">
        <v>21893.441999999999</v>
      </c>
      <c r="K27" s="113">
        <v>23571.54571577</v>
      </c>
      <c r="L27" s="113">
        <f t="shared" si="0"/>
        <v>15373.797757452296</v>
      </c>
      <c r="M27" s="113">
        <v>10974.228999999999</v>
      </c>
      <c r="N27" s="113">
        <v>3456.1496363636365</v>
      </c>
      <c r="O27" s="113">
        <v>2061.4315499999998</v>
      </c>
      <c r="P27" s="113">
        <v>752.88977999999986</v>
      </c>
      <c r="Q27" s="113">
        <v>9250.7773469923977</v>
      </c>
      <c r="R27" s="113">
        <v>3250.2154580000001</v>
      </c>
      <c r="S27" s="113">
        <v>2187.9297838041202</v>
      </c>
      <c r="T27" s="113">
        <v>93.240083333333416</v>
      </c>
      <c r="U27" s="113">
        <v>0.10339</v>
      </c>
      <c r="V27" s="113">
        <v>370.81907801699998</v>
      </c>
      <c r="W27" s="113">
        <v>9382.5779999999995</v>
      </c>
      <c r="X27" s="113">
        <v>4363.808</v>
      </c>
      <c r="Y27" s="113">
        <v>6981.9319999999971</v>
      </c>
      <c r="Z27" s="113">
        <v>2017.105</v>
      </c>
      <c r="AA27" s="113">
        <v>1206.97</v>
      </c>
      <c r="AB27" s="113">
        <v>15689.60534511205</v>
      </c>
      <c r="AC27" s="113">
        <v>28114.186687000001</v>
      </c>
      <c r="AD27" s="113">
        <v>3585.9474055935025</v>
      </c>
      <c r="AE27" s="113">
        <v>166123.17895342896</v>
      </c>
      <c r="AF27" s="16">
        <v>8197747.9583177054</v>
      </c>
    </row>
    <row r="28" spans="1:32" x14ac:dyDescent="0.25">
      <c r="A28" s="108">
        <v>2015</v>
      </c>
      <c r="B28" s="113">
        <v>4030.0076203605927</v>
      </c>
      <c r="C28" s="113">
        <v>710.53295588432559</v>
      </c>
      <c r="D28" s="113">
        <v>3905.8359649736549</v>
      </c>
      <c r="E28" s="113">
        <v>2379.4112200000004</v>
      </c>
      <c r="F28" s="113">
        <v>158.89583228573218</v>
      </c>
      <c r="G28" s="113">
        <v>2668.3921600000003</v>
      </c>
      <c r="H28" s="113">
        <v>637.54150000189998</v>
      </c>
      <c r="I28" s="113">
        <v>2445.2249999999999</v>
      </c>
      <c r="J28" s="113">
        <v>21884.651999999998</v>
      </c>
      <c r="K28" s="113">
        <v>23598.336846601</v>
      </c>
      <c r="L28" s="113">
        <f t="shared" si="0"/>
        <v>15403.602671338926</v>
      </c>
      <c r="M28" s="113">
        <v>10976.546</v>
      </c>
      <c r="N28" s="113">
        <v>3460.0281818181825</v>
      </c>
      <c r="O28" s="113">
        <v>2060.81873</v>
      </c>
      <c r="P28" s="113">
        <v>758.38258999999982</v>
      </c>
      <c r="Q28" s="113">
        <v>9305.3969957529953</v>
      </c>
      <c r="R28" s="113">
        <v>3248.892296</v>
      </c>
      <c r="S28" s="113">
        <v>2197.11437680056</v>
      </c>
      <c r="T28" s="113">
        <v>93.19975000000008</v>
      </c>
      <c r="U28" s="113">
        <v>0.10739</v>
      </c>
      <c r="V28" s="113">
        <v>368.272640201</v>
      </c>
      <c r="W28" s="113">
        <v>9395.1710000000003</v>
      </c>
      <c r="X28" s="113">
        <v>4364.9359999999997</v>
      </c>
      <c r="Y28" s="113">
        <v>6983.1879999999956</v>
      </c>
      <c r="Z28" s="113">
        <v>2020.116</v>
      </c>
      <c r="AA28" s="113">
        <v>1207.2300000000002</v>
      </c>
      <c r="AB28" s="113">
        <v>15694.285410531727</v>
      </c>
      <c r="AC28" s="113">
        <v>28123.855642999999</v>
      </c>
      <c r="AD28" s="113">
        <v>3588.4477967578719</v>
      </c>
      <c r="AE28" s="113">
        <v>166264.81990096954</v>
      </c>
      <c r="AF28" s="16">
        <v>8194734.1752620749</v>
      </c>
    </row>
    <row r="29" spans="1:32" x14ac:dyDescent="0.25">
      <c r="A29" s="108">
        <v>2016</v>
      </c>
      <c r="B29" s="113">
        <v>4035.5801375549631</v>
      </c>
      <c r="C29" s="113">
        <v>709.96378954092279</v>
      </c>
      <c r="D29" s="113">
        <v>3908.4927719789248</v>
      </c>
      <c r="E29" s="113">
        <v>2380.8045300000003</v>
      </c>
      <c r="F29" s="113">
        <v>159.02029407042809</v>
      </c>
      <c r="G29" s="113">
        <v>2669.8497600000001</v>
      </c>
      <c r="H29" s="113">
        <v>637.48199999616998</v>
      </c>
      <c r="I29" s="113">
        <v>2445.194</v>
      </c>
      <c r="J29" s="113">
        <v>21876.351999999999</v>
      </c>
      <c r="K29" s="113">
        <v>23625.004466855</v>
      </c>
      <c r="L29" s="113">
        <f t="shared" si="0"/>
        <v>15432.974870648557</v>
      </c>
      <c r="M29" s="113">
        <v>10984.897999999999</v>
      </c>
      <c r="N29" s="113">
        <v>3463.9067272727279</v>
      </c>
      <c r="O29" s="113">
        <v>2058.7281400000002</v>
      </c>
      <c r="P29" s="113">
        <v>764.0823899999998</v>
      </c>
      <c r="Q29" s="113">
        <v>9360.0166445135983</v>
      </c>
      <c r="R29" s="113">
        <v>3247.5691360000001</v>
      </c>
      <c r="S29" s="113">
        <v>2202.3056684941998</v>
      </c>
      <c r="T29" s="113">
        <v>93.181916666666723</v>
      </c>
      <c r="U29" s="113">
        <v>0.10739</v>
      </c>
      <c r="V29" s="113">
        <v>365.726242904</v>
      </c>
      <c r="W29" s="113">
        <v>9381.9789999999994</v>
      </c>
      <c r="X29" s="113">
        <v>4366.0770000000002</v>
      </c>
      <c r="Y29" s="113">
        <v>6984.4439999999959</v>
      </c>
      <c r="Z29" s="113">
        <v>2022.5219999999999</v>
      </c>
      <c r="AA29" s="113">
        <v>1207.4899999999998</v>
      </c>
      <c r="AB29" s="113">
        <v>15695.798795951407</v>
      </c>
      <c r="AC29" s="113">
        <v>28125.217296999999</v>
      </c>
      <c r="AD29" s="113">
        <v>3591.0951197746158</v>
      </c>
      <c r="AE29" s="113">
        <v>166362.8892185736</v>
      </c>
      <c r="AF29" s="16">
        <v>8192029.5962064434</v>
      </c>
    </row>
    <row r="30" spans="1:32" x14ac:dyDescent="0.25">
      <c r="A30" s="108">
        <v>2017</v>
      </c>
      <c r="B30" s="113">
        <v>4041.1526547493336</v>
      </c>
      <c r="C30" s="113">
        <v>709.39462319752067</v>
      </c>
      <c r="D30" s="113">
        <v>3911.1495789841929</v>
      </c>
      <c r="E30" s="113">
        <v>2384.727260000001</v>
      </c>
      <c r="F30" s="113">
        <v>159.144755855124</v>
      </c>
      <c r="G30" s="113">
        <v>2671.6584999999991</v>
      </c>
      <c r="H30" s="113">
        <v>638.59750000339</v>
      </c>
      <c r="I30" s="113">
        <v>2444.7399999999998</v>
      </c>
      <c r="J30" s="113">
        <v>21868.822</v>
      </c>
      <c r="K30" s="113">
        <v>23651.255351334999</v>
      </c>
      <c r="L30" s="113">
        <f t="shared" si="0"/>
        <v>15461.930334184186</v>
      </c>
      <c r="M30" s="113">
        <v>10993.25</v>
      </c>
      <c r="N30" s="113">
        <v>3467.7852727272734</v>
      </c>
      <c r="O30" s="113">
        <v>2057.2734099999998</v>
      </c>
      <c r="P30" s="113">
        <v>769.39480999999989</v>
      </c>
      <c r="Q30" s="113">
        <v>9414.6362932742013</v>
      </c>
      <c r="R30" s="113">
        <v>3246.245973</v>
      </c>
      <c r="S30" s="113">
        <v>2210.2922710998</v>
      </c>
      <c r="T30" s="113">
        <v>93.164083333333394</v>
      </c>
      <c r="U30" s="113">
        <v>0.10739</v>
      </c>
      <c r="V30" s="113">
        <v>365.24491748000003</v>
      </c>
      <c r="W30" s="113">
        <v>9425.7299999999977</v>
      </c>
      <c r="X30" s="113">
        <v>4367.2280000000001</v>
      </c>
      <c r="Y30" s="113">
        <v>6985.6999999999953</v>
      </c>
      <c r="Z30" s="113">
        <v>2024.374</v>
      </c>
      <c r="AA30" s="113">
        <v>1207.75</v>
      </c>
      <c r="AB30" s="113">
        <v>15698.634781371084</v>
      </c>
      <c r="AC30" s="113">
        <v>28134.750771999999</v>
      </c>
      <c r="AD30" s="113">
        <v>3596.431835931</v>
      </c>
      <c r="AE30" s="113">
        <v>166538.63603434124</v>
      </c>
      <c r="AF30" s="16">
        <v>8189325.0171508137</v>
      </c>
    </row>
    <row r="31" spans="1:32" x14ac:dyDescent="0.25">
      <c r="A31" s="108">
        <v>2018</v>
      </c>
      <c r="B31" s="113">
        <v>4046.725171943704</v>
      </c>
      <c r="C31" s="113">
        <v>708.82545685411776</v>
      </c>
      <c r="D31" s="113">
        <v>3913.8063859894623</v>
      </c>
      <c r="E31" s="113">
        <v>2386.4521500000014</v>
      </c>
      <c r="F31" s="113">
        <v>159.26921763981991</v>
      </c>
      <c r="G31" s="113">
        <v>2673.39167</v>
      </c>
      <c r="H31" s="113">
        <v>639.10618749574996</v>
      </c>
      <c r="I31" s="113">
        <v>2444.2249999999999</v>
      </c>
      <c r="J31" s="113">
        <v>21861.714</v>
      </c>
      <c r="K31" s="113">
        <v>23677.094545170999</v>
      </c>
      <c r="L31" s="113">
        <f t="shared" si="0"/>
        <v>15490.474107075815</v>
      </c>
      <c r="M31" s="113">
        <v>11001.604000000001</v>
      </c>
      <c r="N31" s="113">
        <v>3471.60037536351</v>
      </c>
      <c r="O31" s="113">
        <v>2055.23668</v>
      </c>
      <c r="P31" s="113">
        <v>773.22879999999986</v>
      </c>
      <c r="Q31" s="113">
        <v>9469.2559420348043</v>
      </c>
      <c r="R31" s="113">
        <v>3244.9228119999998</v>
      </c>
      <c r="S31" s="113">
        <v>2212.2889217512002</v>
      </c>
      <c r="T31" s="113">
        <v>93.146250000000066</v>
      </c>
      <c r="U31" s="113">
        <v>0.10739</v>
      </c>
      <c r="V31" s="113">
        <v>364.76365134399998</v>
      </c>
      <c r="W31" s="113">
        <v>9434.0779999999995</v>
      </c>
      <c r="X31" s="113">
        <v>4368.393</v>
      </c>
      <c r="Y31" s="113">
        <v>6986.9559999999947</v>
      </c>
      <c r="Z31" s="113">
        <v>2026.027</v>
      </c>
      <c r="AA31" s="113">
        <v>1208.01</v>
      </c>
      <c r="AB31" s="113">
        <v>15698.095890990762</v>
      </c>
      <c r="AC31" s="113">
        <v>28150.168914999998</v>
      </c>
      <c r="AD31" s="113">
        <v>3604.4940771394508</v>
      </c>
      <c r="AE31" s="113">
        <v>166672.98749071755</v>
      </c>
      <c r="AF31" s="16">
        <v>8186620.438095184</v>
      </c>
    </row>
    <row r="32" spans="1:32" x14ac:dyDescent="0.25">
      <c r="A32" s="108">
        <v>2019</v>
      </c>
      <c r="B32" s="113">
        <v>4052.2976891380749</v>
      </c>
      <c r="C32" s="113">
        <v>708.28939410045837</v>
      </c>
      <c r="D32" s="113">
        <v>3916.4631929947304</v>
      </c>
      <c r="E32" s="113">
        <v>2386.955460000001</v>
      </c>
      <c r="F32" s="113">
        <v>159.39367942451585</v>
      </c>
      <c r="G32" s="113">
        <v>2675.6698799999999</v>
      </c>
      <c r="H32" s="113">
        <v>640.11050000295995</v>
      </c>
      <c r="I32" s="113">
        <v>2443.837</v>
      </c>
      <c r="J32" s="113">
        <v>21854.991999999998</v>
      </c>
      <c r="K32" s="113">
        <v>23702.526387991998</v>
      </c>
      <c r="L32" s="113">
        <f t="shared" si="0"/>
        <v>15518.610528952446</v>
      </c>
      <c r="M32" s="113">
        <v>11009.954</v>
      </c>
      <c r="N32" s="113">
        <v>3475.5669428092401</v>
      </c>
      <c r="O32" s="113">
        <v>2054.2814200000003</v>
      </c>
      <c r="P32" s="113">
        <v>776.65005899999983</v>
      </c>
      <c r="Q32" s="113">
        <v>9523.8755907954055</v>
      </c>
      <c r="R32" s="113">
        <v>3243.214954</v>
      </c>
      <c r="S32" s="113">
        <v>2215.08423266316</v>
      </c>
      <c r="T32" s="113">
        <v>93.128416666666723</v>
      </c>
      <c r="U32" s="113">
        <v>0.11539000000000001</v>
      </c>
      <c r="V32" s="113">
        <v>364.28235779699997</v>
      </c>
      <c r="W32" s="113">
        <v>9439.1219999999994</v>
      </c>
      <c r="X32" s="113">
        <v>4369.57</v>
      </c>
      <c r="Y32" s="113">
        <v>6988.2119999999932</v>
      </c>
      <c r="Z32" s="113">
        <v>2027.0989999999999</v>
      </c>
      <c r="AA32" s="113">
        <v>1208.27</v>
      </c>
      <c r="AB32" s="113">
        <v>15698.619650510438</v>
      </c>
      <c r="AC32" s="113">
        <v>28167.361335000001</v>
      </c>
      <c r="AD32" s="113">
        <v>3612.7735434846099</v>
      </c>
      <c r="AE32" s="113">
        <v>166807.71607637926</v>
      </c>
      <c r="AF32" s="16">
        <v>8183915.8590395525</v>
      </c>
    </row>
    <row r="33" spans="1:32" x14ac:dyDescent="0.25">
      <c r="A33" s="108">
        <v>2020</v>
      </c>
      <c r="B33" s="113">
        <v>4057.8702063324449</v>
      </c>
      <c r="C33" s="113">
        <v>707.7533313467992</v>
      </c>
      <c r="D33" s="113">
        <v>3919.1199999999994</v>
      </c>
      <c r="E33" s="113">
        <v>2387.2766200000005</v>
      </c>
      <c r="F33" s="113">
        <v>159.51814120921173</v>
      </c>
      <c r="G33" s="113">
        <v>2677.3289800000002</v>
      </c>
      <c r="H33" s="113">
        <v>641.32549999866001</v>
      </c>
      <c r="I33" s="113">
        <v>2443.5300000000002</v>
      </c>
      <c r="J33" s="113">
        <v>21849.256000000001</v>
      </c>
      <c r="K33" s="113">
        <v>23727.537713833</v>
      </c>
      <c r="L33" s="113">
        <f t="shared" si="0"/>
        <v>15546.326433849079</v>
      </c>
      <c r="M33" s="113">
        <v>11018.307000000001</v>
      </c>
      <c r="N33" s="113">
        <v>3480.5182793569743</v>
      </c>
      <c r="O33" s="113">
        <v>2057.0044000000003</v>
      </c>
      <c r="P33" s="113">
        <v>778.98806399999989</v>
      </c>
      <c r="Q33" s="113">
        <v>9578.4952395560031</v>
      </c>
      <c r="R33" s="113">
        <v>3241.5070970000002</v>
      </c>
      <c r="S33" s="113">
        <v>2222.2721750082001</v>
      </c>
      <c r="T33" s="113">
        <v>93.110583333333381</v>
      </c>
      <c r="U33" s="113">
        <v>0.14438999999999999</v>
      </c>
      <c r="V33" s="113">
        <v>363.80111343800002</v>
      </c>
      <c r="W33" s="113">
        <v>9442.873999999998</v>
      </c>
      <c r="X33" s="113">
        <v>4370.7619999999997</v>
      </c>
      <c r="Y33" s="113">
        <v>6989.4679999999935</v>
      </c>
      <c r="Z33" s="113">
        <v>2027.8520000000001</v>
      </c>
      <c r="AA33" s="113">
        <v>1207.93</v>
      </c>
      <c r="AB33" s="113">
        <v>15695.628905830201</v>
      </c>
      <c r="AC33" s="113">
        <v>28172.268866999999</v>
      </c>
      <c r="AD33" s="113">
        <v>3622.3604251622919</v>
      </c>
      <c r="AE33" s="113">
        <v>166933.80903240509</v>
      </c>
      <c r="AF33" s="16">
        <v>8181211.2799839219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75764-5F5D-4A5D-8CB7-2FEDD7F94514}">
  <sheetPr filterMode="1"/>
  <dimension ref="A1:M258"/>
  <sheetViews>
    <sheetView workbookViewId="0"/>
  </sheetViews>
  <sheetFormatPr defaultRowHeight="15" x14ac:dyDescent="0.25"/>
  <cols>
    <col min="3" max="8" width="14.42578125" customWidth="1"/>
    <col min="9" max="9" width="12" customWidth="1"/>
    <col min="10" max="10" width="17.28515625" bestFit="1" customWidth="1"/>
    <col min="11" max="11" width="15.7109375" bestFit="1" customWidth="1"/>
    <col min="12" max="12" width="15.28515625" bestFit="1" customWidth="1"/>
    <col min="13" max="13" width="20.5703125" bestFit="1" customWidth="1"/>
  </cols>
  <sheetData>
    <row r="1" spans="1:13" x14ac:dyDescent="0.25">
      <c r="A1" t="s">
        <v>199</v>
      </c>
      <c r="B1" s="115" t="s">
        <v>200</v>
      </c>
      <c r="C1" s="115" t="s">
        <v>62</v>
      </c>
      <c r="D1" s="115" t="s">
        <v>28</v>
      </c>
      <c r="E1" s="115" t="s">
        <v>201</v>
      </c>
      <c r="F1" s="115" t="s">
        <v>202</v>
      </c>
      <c r="G1" s="115" t="s">
        <v>203</v>
      </c>
      <c r="H1" s="115" t="s">
        <v>204</v>
      </c>
      <c r="I1" s="116" t="s">
        <v>205</v>
      </c>
      <c r="J1" s="131" t="s">
        <v>460</v>
      </c>
    </row>
    <row r="2" spans="1:13" x14ac:dyDescent="0.25">
      <c r="A2" s="118" t="s">
        <v>206</v>
      </c>
      <c r="B2" s="118" t="s">
        <v>206</v>
      </c>
      <c r="C2" s="115">
        <v>3899000</v>
      </c>
      <c r="D2" s="115">
        <v>3483834.3182996367</v>
      </c>
      <c r="E2" s="115">
        <v>415165.68170036294</v>
      </c>
      <c r="F2" s="115">
        <v>803146363.70035303</v>
      </c>
      <c r="G2" s="115">
        <v>750911640.19942653</v>
      </c>
      <c r="H2" s="115">
        <v>52234723.500926614</v>
      </c>
      <c r="I2" s="119">
        <v>205.9877824314832</v>
      </c>
      <c r="J2" s="131" t="s">
        <v>461</v>
      </c>
      <c r="K2" s="120"/>
      <c r="L2" s="121"/>
    </row>
    <row r="3" spans="1:13" hidden="1" x14ac:dyDescent="0.25">
      <c r="A3" s="122" t="str">
        <f t="shared" ref="A3:A11" si="0">+LEFT(B3, 2)</f>
        <v>AT</v>
      </c>
      <c r="B3" s="122" t="s">
        <v>207</v>
      </c>
      <c r="C3" s="115">
        <v>132392.1721099015</v>
      </c>
      <c r="D3" s="115">
        <v>131987.9212026957</v>
      </c>
      <c r="E3" s="115">
        <v>404.25090720580607</v>
      </c>
      <c r="F3" s="115">
        <v>24154250.233380567</v>
      </c>
      <c r="G3" s="115">
        <v>24131537.754595105</v>
      </c>
      <c r="H3" s="115">
        <v>22712.478785464962</v>
      </c>
      <c r="I3" s="119">
        <v>182.4447008341975</v>
      </c>
      <c r="J3" s="117"/>
      <c r="K3" s="120"/>
      <c r="L3" s="121"/>
      <c r="M3" s="91"/>
    </row>
    <row r="4" spans="1:13" hidden="1" x14ac:dyDescent="0.25">
      <c r="A4" s="122" t="str">
        <f t="shared" si="0"/>
        <v>AT</v>
      </c>
      <c r="B4" s="122" t="s">
        <v>208</v>
      </c>
      <c r="C4" s="115">
        <v>766055.46915500262</v>
      </c>
      <c r="D4" s="115">
        <v>744731.23379989632</v>
      </c>
      <c r="E4" s="115">
        <v>21324.235355106273</v>
      </c>
      <c r="F4" s="115">
        <v>152630399.38813883</v>
      </c>
      <c r="G4" s="115">
        <v>149723698.29257807</v>
      </c>
      <c r="H4" s="115">
        <v>2906701.0955607598</v>
      </c>
      <c r="I4" s="119">
        <v>199.24196815212059</v>
      </c>
      <c r="J4" s="117"/>
      <c r="K4" s="120"/>
      <c r="L4" s="121"/>
      <c r="M4" s="91"/>
    </row>
    <row r="5" spans="1:13" hidden="1" x14ac:dyDescent="0.25">
      <c r="A5" s="122" t="str">
        <f t="shared" si="0"/>
        <v>AT</v>
      </c>
      <c r="B5" s="122" t="s">
        <v>209</v>
      </c>
      <c r="C5" s="115">
        <v>8085.0181441161221</v>
      </c>
      <c r="D5" s="115">
        <v>6973.328149300155</v>
      </c>
      <c r="E5" s="115">
        <v>1111.6899948159669</v>
      </c>
      <c r="F5" s="115">
        <v>2562854.7341271318</v>
      </c>
      <c r="G5" s="115">
        <v>2293887.2225541463</v>
      </c>
      <c r="H5" s="115">
        <v>268967.51157298533</v>
      </c>
      <c r="I5" s="119">
        <v>316.98812401457025</v>
      </c>
      <c r="J5" s="117"/>
      <c r="K5" s="120"/>
      <c r="L5" s="121"/>
      <c r="M5" s="91"/>
    </row>
    <row r="6" spans="1:13" hidden="1" x14ac:dyDescent="0.25">
      <c r="A6" s="122" t="str">
        <f t="shared" si="0"/>
        <v>AT</v>
      </c>
      <c r="B6" s="122" t="s">
        <v>210</v>
      </c>
      <c r="C6" s="115">
        <v>577068.17003628821</v>
      </c>
      <c r="D6" s="115">
        <v>529770.81389320886</v>
      </c>
      <c r="E6" s="115">
        <v>47297.356143079312</v>
      </c>
      <c r="F6" s="115">
        <v>119605529.6449763</v>
      </c>
      <c r="G6" s="115">
        <v>113554331.56798339</v>
      </c>
      <c r="H6" s="115">
        <v>6051198.0769929187</v>
      </c>
      <c r="I6" s="119">
        <v>207.26412554942175</v>
      </c>
      <c r="J6" s="117"/>
      <c r="K6" s="120"/>
      <c r="L6" s="121"/>
      <c r="M6" s="91"/>
    </row>
    <row r="7" spans="1:13" hidden="1" x14ac:dyDescent="0.25">
      <c r="A7" s="122" t="str">
        <f t="shared" si="0"/>
        <v>AT</v>
      </c>
      <c r="B7" s="122" t="s">
        <v>211</v>
      </c>
      <c r="C7" s="115">
        <v>989404.09538621048</v>
      </c>
      <c r="D7" s="115">
        <v>905117.78123379999</v>
      </c>
      <c r="E7" s="115">
        <v>84286.314152410589</v>
      </c>
      <c r="F7" s="115">
        <v>205574765.51601923</v>
      </c>
      <c r="G7" s="115">
        <v>194435728.34312284</v>
      </c>
      <c r="H7" s="115">
        <v>11139037.17289638</v>
      </c>
      <c r="I7" s="119">
        <v>207.7763438363107</v>
      </c>
      <c r="J7" s="117"/>
      <c r="K7" s="120"/>
      <c r="L7" s="121"/>
      <c r="M7" s="91"/>
    </row>
    <row r="8" spans="1:13" hidden="1" x14ac:dyDescent="0.25">
      <c r="A8" s="122" t="str">
        <f t="shared" si="0"/>
        <v>AT</v>
      </c>
      <c r="B8" s="122" t="s">
        <v>212</v>
      </c>
      <c r="C8" s="115">
        <v>496217.98859512701</v>
      </c>
      <c r="D8" s="115">
        <v>450840.82426127529</v>
      </c>
      <c r="E8" s="115">
        <v>45377.164333851739</v>
      </c>
      <c r="F8" s="115">
        <v>110708027.23014539</v>
      </c>
      <c r="G8" s="115">
        <v>102114051.18364999</v>
      </c>
      <c r="H8" s="115">
        <v>8593976.0464954041</v>
      </c>
      <c r="I8" s="119">
        <v>223.10361529532139</v>
      </c>
      <c r="J8" s="117"/>
      <c r="K8" s="120"/>
      <c r="L8" s="121"/>
      <c r="M8" s="91"/>
    </row>
    <row r="9" spans="1:13" hidden="1" x14ac:dyDescent="0.25">
      <c r="A9" s="122" t="str">
        <f t="shared" si="0"/>
        <v>AT</v>
      </c>
      <c r="B9" s="122" t="s">
        <v>213</v>
      </c>
      <c r="C9" s="115">
        <v>358772.6801451529</v>
      </c>
      <c r="D9" s="115">
        <v>289039.39865215134</v>
      </c>
      <c r="E9" s="115">
        <v>69733.281493001545</v>
      </c>
      <c r="F9" s="115">
        <v>73340764.82128039</v>
      </c>
      <c r="G9" s="115">
        <v>66309771.449272774</v>
      </c>
      <c r="H9" s="115">
        <v>7030993.3720076187</v>
      </c>
      <c r="I9" s="119">
        <v>204.42126415982412</v>
      </c>
      <c r="J9" s="117"/>
      <c r="K9" s="120"/>
      <c r="L9" s="121"/>
      <c r="M9" s="91"/>
    </row>
    <row r="10" spans="1:13" hidden="1" x14ac:dyDescent="0.25">
      <c r="A10" s="122" t="str">
        <f t="shared" si="0"/>
        <v>AT</v>
      </c>
      <c r="B10" s="122" t="s">
        <v>214</v>
      </c>
      <c r="C10" s="115">
        <v>487122.34318299638</v>
      </c>
      <c r="D10" s="115">
        <v>359783.30741316744</v>
      </c>
      <c r="E10" s="115">
        <v>127339.03576982893</v>
      </c>
      <c r="F10" s="115">
        <v>94688113.696479082</v>
      </c>
      <c r="G10" s="115">
        <v>80826541.986459851</v>
      </c>
      <c r="H10" s="115">
        <v>13861571.710019235</v>
      </c>
      <c r="I10" s="119">
        <v>194.3826125440273</v>
      </c>
      <c r="J10" s="117"/>
      <c r="K10" s="120"/>
      <c r="L10" s="121"/>
      <c r="M10" s="91"/>
    </row>
    <row r="11" spans="1:13" hidden="1" x14ac:dyDescent="0.25">
      <c r="A11" s="122" t="str">
        <f t="shared" si="0"/>
        <v>AT</v>
      </c>
      <c r="B11" s="122" t="s">
        <v>215</v>
      </c>
      <c r="C11" s="115">
        <v>83882.063245204772</v>
      </c>
      <c r="D11" s="115">
        <v>65589.709694142046</v>
      </c>
      <c r="E11" s="115">
        <v>18292.353551062726</v>
      </c>
      <c r="F11" s="115">
        <v>19881658.435806129</v>
      </c>
      <c r="G11" s="115">
        <v>17522092.399210278</v>
      </c>
      <c r="H11" s="115">
        <v>2359566.0365958512</v>
      </c>
      <c r="I11" s="119">
        <v>237.01918701842007</v>
      </c>
      <c r="J11" s="117"/>
      <c r="K11" s="120"/>
      <c r="L11" s="121"/>
      <c r="M11" s="91"/>
    </row>
    <row r="12" spans="1:13" x14ac:dyDescent="0.25">
      <c r="A12" t="s">
        <v>216</v>
      </c>
      <c r="B12" t="s">
        <v>216</v>
      </c>
      <c r="C12" s="115">
        <v>688810.0000399386</v>
      </c>
      <c r="D12" s="115">
        <v>664350</v>
      </c>
      <c r="E12" s="115">
        <v>24460.000039938604</v>
      </c>
      <c r="F12" s="115">
        <v>111833488.40000924</v>
      </c>
      <c r="G12" s="115">
        <v>103902914.15336038</v>
      </c>
      <c r="H12" s="115">
        <v>7930574.246648863</v>
      </c>
      <c r="I12" s="119">
        <v>162.3575273203422</v>
      </c>
      <c r="J12" s="117"/>
      <c r="K12" s="120"/>
      <c r="L12" s="121"/>
    </row>
    <row r="13" spans="1:13" hidden="1" x14ac:dyDescent="0.25">
      <c r="A13" s="122" t="str">
        <f>+LEFT(B13, 2)</f>
        <v>BE</v>
      </c>
      <c r="B13" s="118" t="s">
        <v>217</v>
      </c>
      <c r="C13" s="115">
        <v>1151.6791971168479</v>
      </c>
      <c r="D13" s="115"/>
      <c r="E13" s="115"/>
      <c r="F13" s="115">
        <v>292768.71794126905</v>
      </c>
      <c r="G13" s="115"/>
      <c r="H13" s="115"/>
      <c r="I13" s="119">
        <v>254.21030324607409</v>
      </c>
      <c r="J13" s="117"/>
      <c r="K13" s="120"/>
      <c r="L13" s="121"/>
      <c r="M13" s="91"/>
    </row>
    <row r="14" spans="1:13" hidden="1" x14ac:dyDescent="0.25">
      <c r="A14" s="122" t="str">
        <f>+LEFT(B14, 2)</f>
        <v>BE</v>
      </c>
      <c r="B14" s="118" t="s">
        <v>218</v>
      </c>
      <c r="C14" s="115">
        <v>137345.65412879267</v>
      </c>
      <c r="D14" s="115"/>
      <c r="E14" s="115"/>
      <c r="F14" s="115">
        <v>22920062.516053837</v>
      </c>
      <c r="G14" s="115"/>
      <c r="H14" s="115"/>
      <c r="I14" s="119">
        <v>166.87868765444216</v>
      </c>
      <c r="J14" s="117"/>
      <c r="K14" s="120"/>
      <c r="L14" s="121"/>
      <c r="M14" s="91"/>
    </row>
    <row r="15" spans="1:13" hidden="1" x14ac:dyDescent="0.25">
      <c r="A15" s="122" t="str">
        <f>+LEFT(B15, 2)</f>
        <v>BE</v>
      </c>
      <c r="B15" s="118" t="s">
        <v>219</v>
      </c>
      <c r="C15" s="115">
        <v>550312.66671402904</v>
      </c>
      <c r="D15" s="115"/>
      <c r="E15" s="115"/>
      <c r="F15" s="115">
        <v>88620657.166014135</v>
      </c>
      <c r="G15" s="115"/>
      <c r="H15" s="115"/>
      <c r="I15" s="119">
        <v>161.03692051134635</v>
      </c>
      <c r="J15" s="117"/>
      <c r="K15" s="120"/>
      <c r="L15" s="121"/>
      <c r="M15" s="91"/>
    </row>
    <row r="16" spans="1:13" x14ac:dyDescent="0.25">
      <c r="A16" t="s">
        <v>220</v>
      </c>
      <c r="B16" t="s">
        <v>220</v>
      </c>
      <c r="C16" s="115">
        <v>3892999.711613914</v>
      </c>
      <c r="D16" s="115">
        <v>3190814.0872308128</v>
      </c>
      <c r="E16" s="115">
        <v>702185.62438310112</v>
      </c>
      <c r="F16" s="115">
        <v>426841585.51057613</v>
      </c>
      <c r="G16" s="115">
        <v>324977405.02453893</v>
      </c>
      <c r="H16" s="115">
        <v>101864180.48603722</v>
      </c>
      <c r="I16" s="119">
        <v>109.64336427695783</v>
      </c>
      <c r="J16" s="117"/>
      <c r="K16" s="120"/>
      <c r="L16" s="121"/>
      <c r="M16" s="123"/>
    </row>
    <row r="17" spans="1:13" x14ac:dyDescent="0.25">
      <c r="A17" t="s">
        <v>221</v>
      </c>
      <c r="B17" t="s">
        <v>221</v>
      </c>
      <c r="C17" s="115">
        <v>172700</v>
      </c>
      <c r="D17" s="115">
        <v>41120</v>
      </c>
      <c r="E17" s="115">
        <v>131580</v>
      </c>
      <c r="F17" s="115">
        <v>6170212.7659574468</v>
      </c>
      <c r="G17" s="115">
        <v>1975355.8855043624</v>
      </c>
      <c r="H17" s="115">
        <v>4194856.8804530846</v>
      </c>
      <c r="I17" s="119">
        <v>35.72792568591457</v>
      </c>
      <c r="J17" s="117"/>
      <c r="K17" s="120"/>
      <c r="L17" s="121"/>
    </row>
    <row r="18" spans="1:13" x14ac:dyDescent="0.25">
      <c r="A18" t="s">
        <v>222</v>
      </c>
      <c r="B18" t="s">
        <v>222</v>
      </c>
      <c r="C18" s="115">
        <v>2785430.0000000005</v>
      </c>
      <c r="D18" s="115">
        <v>2620010.9101708895</v>
      </c>
      <c r="E18" s="115">
        <v>165419.08982911115</v>
      </c>
      <c r="F18" s="115">
        <v>666717960.085917</v>
      </c>
      <c r="G18" s="115">
        <v>632570830.5828923</v>
      </c>
      <c r="H18" s="115">
        <v>34147129.50302463</v>
      </c>
      <c r="I18" s="119">
        <v>239.35907923944126</v>
      </c>
      <c r="J18" s="117"/>
      <c r="K18" s="120"/>
      <c r="L18" s="121"/>
    </row>
    <row r="19" spans="1:13" hidden="1" x14ac:dyDescent="0.25">
      <c r="A19" s="122" t="str">
        <f t="shared" ref="A19:A32" si="1">+LEFT(B19, 2)</f>
        <v>CZ</v>
      </c>
      <c r="B19" s="122" t="s">
        <v>223</v>
      </c>
      <c r="C19" s="115">
        <v>4656.555458642245</v>
      </c>
      <c r="D19" s="115">
        <v>4049.1414201020571</v>
      </c>
      <c r="E19" s="115">
        <v>607.41403854018802</v>
      </c>
      <c r="F19" s="115">
        <v>1254091.2203848916</v>
      </c>
      <c r="G19" s="115">
        <v>1158807.2658737111</v>
      </c>
      <c r="H19" s="115">
        <v>95283.954511180593</v>
      </c>
      <c r="I19" s="119">
        <v>269.31735947810631</v>
      </c>
      <c r="J19" s="117"/>
      <c r="K19" s="120"/>
      <c r="L19" s="121"/>
      <c r="M19" s="91"/>
    </row>
    <row r="20" spans="1:13" hidden="1" x14ac:dyDescent="0.25">
      <c r="A20" s="122" t="str">
        <f t="shared" si="1"/>
        <v>CZ</v>
      </c>
      <c r="B20" s="122" t="s">
        <v>224</v>
      </c>
      <c r="C20" s="115">
        <v>324136.75170809717</v>
      </c>
      <c r="D20" s="115">
        <v>315632.95516853454</v>
      </c>
      <c r="E20" s="115">
        <v>8503.7965395626325</v>
      </c>
      <c r="F20" s="115">
        <v>70571745.189878911</v>
      </c>
      <c r="G20" s="115">
        <v>68319549.645120084</v>
      </c>
      <c r="H20" s="115">
        <v>2252195.5447588232</v>
      </c>
      <c r="I20" s="119">
        <v>217.72213369199372</v>
      </c>
      <c r="J20" s="117"/>
      <c r="K20" s="120"/>
      <c r="L20" s="121"/>
      <c r="M20" s="91"/>
    </row>
    <row r="21" spans="1:13" hidden="1" x14ac:dyDescent="0.25">
      <c r="A21" s="122" t="str">
        <f t="shared" si="1"/>
        <v>CZ</v>
      </c>
      <c r="B21" s="122" t="s">
        <v>225</v>
      </c>
      <c r="C21" s="115">
        <v>406335.07849978202</v>
      </c>
      <c r="D21" s="115">
        <v>370497.65022591088</v>
      </c>
      <c r="E21" s="115">
        <v>35837.428273871148</v>
      </c>
      <c r="F21" s="115">
        <v>102406610.89992304</v>
      </c>
      <c r="G21" s="115">
        <v>94290374.478458196</v>
      </c>
      <c r="H21" s="115">
        <v>8116236.4214648372</v>
      </c>
      <c r="I21" s="119">
        <v>252.02503135593295</v>
      </c>
      <c r="J21" s="117"/>
      <c r="K21" s="120"/>
      <c r="L21" s="121"/>
      <c r="M21" s="91"/>
    </row>
    <row r="22" spans="1:13" hidden="1" x14ac:dyDescent="0.25">
      <c r="A22" s="122" t="str">
        <f t="shared" si="1"/>
        <v>CZ</v>
      </c>
      <c r="B22" s="122" t="s">
        <v>226</v>
      </c>
      <c r="C22" s="115">
        <v>312799.05146096821</v>
      </c>
      <c r="D22" s="115">
        <v>279796.22203361802</v>
      </c>
      <c r="E22" s="115">
        <v>33002.829427350218</v>
      </c>
      <c r="F22" s="115">
        <v>72649603.172233373</v>
      </c>
      <c r="G22" s="115">
        <v>65930551.254225172</v>
      </c>
      <c r="H22" s="115">
        <v>6719051.9180082045</v>
      </c>
      <c r="I22" s="119">
        <v>232.25646891483223</v>
      </c>
      <c r="J22" s="117"/>
      <c r="K22" s="120"/>
      <c r="L22" s="121"/>
      <c r="M22" s="91"/>
    </row>
    <row r="23" spans="1:13" hidden="1" x14ac:dyDescent="0.25">
      <c r="A23" s="122" t="str">
        <f t="shared" si="1"/>
        <v>CZ</v>
      </c>
      <c r="B23" s="122" t="s">
        <v>227</v>
      </c>
      <c r="C23" s="115">
        <v>149819.61040848962</v>
      </c>
      <c r="D23" s="115">
        <v>145365.24079252823</v>
      </c>
      <c r="E23" s="115">
        <v>4454.3696159613764</v>
      </c>
      <c r="F23" s="115">
        <v>31350035.163228836</v>
      </c>
      <c r="G23" s="115">
        <v>30672565.236019228</v>
      </c>
      <c r="H23" s="115">
        <v>677469.92720960896</v>
      </c>
      <c r="I23" s="119">
        <v>209.25188016276115</v>
      </c>
      <c r="J23" s="117"/>
      <c r="K23" s="120"/>
      <c r="L23" s="121"/>
      <c r="M23" s="91"/>
    </row>
    <row r="24" spans="1:13" hidden="1" x14ac:dyDescent="0.25">
      <c r="A24" s="122" t="str">
        <f t="shared" si="1"/>
        <v>CZ</v>
      </c>
      <c r="B24" s="122" t="s">
        <v>228</v>
      </c>
      <c r="C24" s="115">
        <v>172899.9287687164</v>
      </c>
      <c r="D24" s="115">
        <v>167028.2597294946</v>
      </c>
      <c r="E24" s="115">
        <v>5871.6690392218188</v>
      </c>
      <c r="F24" s="115">
        <v>30371466.076342057</v>
      </c>
      <c r="G24" s="115">
        <v>29491242.304442719</v>
      </c>
      <c r="H24" s="115">
        <v>880223.77189933485</v>
      </c>
      <c r="I24" s="119">
        <v>175.65921682344447</v>
      </c>
      <c r="J24" s="117"/>
      <c r="K24" s="120"/>
      <c r="L24" s="121"/>
      <c r="M24" s="91"/>
    </row>
    <row r="25" spans="1:13" hidden="1" x14ac:dyDescent="0.25">
      <c r="A25" s="122" t="str">
        <f t="shared" si="1"/>
        <v>CZ</v>
      </c>
      <c r="B25" s="122" t="s">
        <v>229</v>
      </c>
      <c r="C25" s="115">
        <v>145972.89068178518</v>
      </c>
      <c r="D25" s="115">
        <v>124713.39933287865</v>
      </c>
      <c r="E25" s="115">
        <v>21259.491348906529</v>
      </c>
      <c r="F25" s="115">
        <v>31926654.947935756</v>
      </c>
      <c r="G25" s="115">
        <v>27801486.871750541</v>
      </c>
      <c r="H25" s="115">
        <v>4125168.0761852176</v>
      </c>
      <c r="I25" s="119">
        <v>218.71633012690373</v>
      </c>
      <c r="J25" s="117"/>
      <c r="K25" s="120"/>
      <c r="L25" s="121"/>
      <c r="M25" s="91"/>
    </row>
    <row r="26" spans="1:13" hidden="1" x14ac:dyDescent="0.25">
      <c r="A26" s="122" t="str">
        <f t="shared" si="1"/>
        <v>CZ</v>
      </c>
      <c r="B26" s="122" t="s">
        <v>230</v>
      </c>
      <c r="C26" s="115">
        <v>159942.55705771191</v>
      </c>
      <c r="D26" s="115">
        <v>128357.02705362214</v>
      </c>
      <c r="E26" s="115">
        <v>31585.53000408976</v>
      </c>
      <c r="F26" s="115">
        <v>38581291.452376276</v>
      </c>
      <c r="G26" s="115">
        <v>32910307.752349108</v>
      </c>
      <c r="H26" s="115">
        <v>5670983.7000271715</v>
      </c>
      <c r="I26" s="119">
        <v>241.21967387613435</v>
      </c>
      <c r="J26" s="117"/>
      <c r="K26" s="120"/>
      <c r="L26" s="121"/>
      <c r="M26" s="91"/>
    </row>
    <row r="27" spans="1:13" hidden="1" x14ac:dyDescent="0.25">
      <c r="A27" s="122" t="str">
        <f t="shared" si="1"/>
        <v>CZ</v>
      </c>
      <c r="B27" s="122" t="s">
        <v>231</v>
      </c>
      <c r="C27" s="115">
        <v>138481.91016136069</v>
      </c>
      <c r="D27" s="115">
        <v>136052.25400719995</v>
      </c>
      <c r="E27" s="115">
        <v>2429.6561541607502</v>
      </c>
      <c r="F27" s="115">
        <v>37186035.967332236</v>
      </c>
      <c r="G27" s="115">
        <v>36600497.278203592</v>
      </c>
      <c r="H27" s="115">
        <v>585538.68912863929</v>
      </c>
      <c r="I27" s="119">
        <v>268.52630732781375</v>
      </c>
      <c r="J27" s="117"/>
      <c r="K27" s="120"/>
      <c r="L27" s="121"/>
      <c r="M27" s="91"/>
    </row>
    <row r="28" spans="1:13" hidden="1" x14ac:dyDescent="0.25">
      <c r="A28" s="124" t="str">
        <f t="shared" si="1"/>
        <v>CZ</v>
      </c>
      <c r="B28" s="124" t="s">
        <v>232</v>
      </c>
      <c r="C28" s="115">
        <v>209140.07777293216</v>
      </c>
      <c r="D28" s="115">
        <v>206710.42161877139</v>
      </c>
      <c r="E28" s="115">
        <v>2429.6561541607498</v>
      </c>
      <c r="F28" s="115">
        <v>55541238.252200142</v>
      </c>
      <c r="G28" s="115">
        <v>54825699.387200646</v>
      </c>
      <c r="H28" s="115">
        <v>715538.86499949009</v>
      </c>
      <c r="I28" s="119">
        <v>265.56955913778728</v>
      </c>
      <c r="J28" s="117"/>
      <c r="K28" s="120"/>
      <c r="L28" s="121"/>
      <c r="M28" s="91"/>
    </row>
    <row r="29" spans="1:13" hidden="1" x14ac:dyDescent="0.25">
      <c r="A29" s="124" t="str">
        <f t="shared" si="1"/>
        <v>CZ</v>
      </c>
      <c r="B29" s="124" t="s">
        <v>233</v>
      </c>
      <c r="C29" s="115">
        <v>206508.11164413436</v>
      </c>
      <c r="D29" s="115">
        <v>198206.7864507518</v>
      </c>
      <c r="E29" s="115">
        <v>8301.3251933825686</v>
      </c>
      <c r="F29" s="115">
        <v>45046328.568977952</v>
      </c>
      <c r="G29" s="115">
        <v>43281608.558921777</v>
      </c>
      <c r="H29" s="115">
        <v>1764720.0100561788</v>
      </c>
      <c r="I29" s="119">
        <v>218.13345834377759</v>
      </c>
      <c r="J29" s="117"/>
      <c r="K29" s="120"/>
      <c r="L29" s="121"/>
      <c r="M29" s="91"/>
    </row>
    <row r="30" spans="1:13" hidden="1" x14ac:dyDescent="0.25">
      <c r="A30" s="124" t="str">
        <f t="shared" si="1"/>
        <v>CZ</v>
      </c>
      <c r="B30" s="124" t="s">
        <v>234</v>
      </c>
      <c r="C30" s="115">
        <v>184642.54688181425</v>
      </c>
      <c r="D30" s="115">
        <v>178568.40649641238</v>
      </c>
      <c r="E30" s="115">
        <v>6074.1403854018799</v>
      </c>
      <c r="F30" s="115">
        <v>47785901.708953001</v>
      </c>
      <c r="G30" s="115">
        <v>46684249.01698105</v>
      </c>
      <c r="H30" s="115">
        <v>1101652.6919719495</v>
      </c>
      <c r="I30" s="119">
        <v>258.80222362584573</v>
      </c>
      <c r="J30" s="117"/>
      <c r="K30" s="120"/>
      <c r="L30" s="121"/>
      <c r="M30" s="91"/>
    </row>
    <row r="31" spans="1:13" hidden="1" x14ac:dyDescent="0.25">
      <c r="A31" s="122" t="str">
        <f t="shared" si="1"/>
        <v>CZ</v>
      </c>
      <c r="B31" s="122" t="s">
        <v>235</v>
      </c>
      <c r="C31" s="115">
        <v>172899.9287687164</v>
      </c>
      <c r="D31" s="115">
        <v>170875.21530691581</v>
      </c>
      <c r="E31" s="115">
        <v>2024.7134618006266</v>
      </c>
      <c r="F31" s="115">
        <v>50219730.182579517</v>
      </c>
      <c r="G31" s="115">
        <v>49628611.673835367</v>
      </c>
      <c r="H31" s="115">
        <v>591118.50874415378</v>
      </c>
      <c r="I31" s="119">
        <v>290.45547063097467</v>
      </c>
      <c r="J31" s="117"/>
      <c r="K31" s="120"/>
      <c r="L31" s="121"/>
      <c r="M31" s="91"/>
    </row>
    <row r="32" spans="1:13" hidden="1" x14ac:dyDescent="0.25">
      <c r="A32" s="122" t="str">
        <f t="shared" si="1"/>
        <v>CZ</v>
      </c>
      <c r="B32" s="122" t="s">
        <v>236</v>
      </c>
      <c r="C32" s="115">
        <v>197195.00072684986</v>
      </c>
      <c r="D32" s="115">
        <v>194157.93053414891</v>
      </c>
      <c r="E32" s="115">
        <v>3037.070192700945</v>
      </c>
      <c r="F32" s="115">
        <v>51827227.283571005</v>
      </c>
      <c r="G32" s="115">
        <v>50975279.859511167</v>
      </c>
      <c r="H32" s="115">
        <v>851947.42405983084</v>
      </c>
      <c r="I32" s="119">
        <v>262.82221705691683</v>
      </c>
      <c r="J32" s="117"/>
      <c r="K32" s="120"/>
      <c r="L32" s="121"/>
      <c r="M32" s="91"/>
    </row>
    <row r="33" spans="1:13" x14ac:dyDescent="0.25">
      <c r="A33" t="s">
        <v>237</v>
      </c>
      <c r="B33" t="s">
        <v>237</v>
      </c>
      <c r="C33" s="115">
        <v>10894672.790000048</v>
      </c>
      <c r="D33" s="115">
        <v>10219010.248879408</v>
      </c>
      <c r="E33" s="115">
        <v>675662.54112064186</v>
      </c>
      <c r="F33" s="115">
        <v>1975964414.4688864</v>
      </c>
      <c r="G33" s="115">
        <v>1860207829.0826151</v>
      </c>
      <c r="H33" s="115">
        <v>115756585.38627152</v>
      </c>
      <c r="I33" s="119">
        <v>181.36978067689887</v>
      </c>
      <c r="J33" s="117"/>
      <c r="K33" s="120"/>
      <c r="L33" s="121"/>
    </row>
    <row r="34" spans="1:13" hidden="1" x14ac:dyDescent="0.25">
      <c r="A34" s="122" t="str">
        <f t="shared" ref="A34:A49" si="2">+LEFT(B34, 2)</f>
        <v>DE</v>
      </c>
      <c r="B34" s="122" t="s">
        <v>238</v>
      </c>
      <c r="C34" s="115">
        <v>1367040.4618744324</v>
      </c>
      <c r="D34" s="115">
        <v>1350604.9710694472</v>
      </c>
      <c r="E34" s="115">
        <v>16435.49080498534</v>
      </c>
      <c r="F34" s="115">
        <v>283958424.24664044</v>
      </c>
      <c r="G34" s="115">
        <v>280114039.20983654</v>
      </c>
      <c r="H34" s="115">
        <v>3844385.036803924</v>
      </c>
      <c r="I34" s="119">
        <v>207.71764418537236</v>
      </c>
      <c r="J34" s="117"/>
      <c r="K34" s="120"/>
      <c r="L34" s="121"/>
      <c r="M34" s="91"/>
    </row>
    <row r="35" spans="1:13" hidden="1" x14ac:dyDescent="0.25">
      <c r="A35" s="122" t="str">
        <f t="shared" si="2"/>
        <v>DE</v>
      </c>
      <c r="B35" s="122" t="s">
        <v>239</v>
      </c>
      <c r="C35" s="115">
        <v>2508029.0196223771</v>
      </c>
      <c r="D35" s="115">
        <v>2357526.7618150059</v>
      </c>
      <c r="E35" s="115">
        <v>150502.25780737129</v>
      </c>
      <c r="F35" s="115">
        <v>542653445.02768481</v>
      </c>
      <c r="G35" s="115">
        <v>515077485.96233743</v>
      </c>
      <c r="H35" s="115">
        <v>27575959.06534737</v>
      </c>
      <c r="I35" s="119">
        <v>216.36649368171575</v>
      </c>
      <c r="J35" s="117"/>
      <c r="K35" s="120"/>
      <c r="L35" s="121"/>
      <c r="M35" s="91"/>
    </row>
    <row r="36" spans="1:13" hidden="1" x14ac:dyDescent="0.25">
      <c r="A36" s="122" t="str">
        <f t="shared" si="2"/>
        <v>DE</v>
      </c>
      <c r="B36" s="122" t="s">
        <v>240</v>
      </c>
      <c r="C36" s="115">
        <v>14395.24890008866</v>
      </c>
      <c r="D36" s="115">
        <v>11596.167784103716</v>
      </c>
      <c r="E36" s="115">
        <v>2799.0811159849422</v>
      </c>
      <c r="F36" s="115">
        <v>2495923.134124063</v>
      </c>
      <c r="G36" s="115">
        <v>2005765.9811099523</v>
      </c>
      <c r="H36" s="115">
        <v>490157.15301411069</v>
      </c>
      <c r="I36" s="119">
        <v>173.3852017042019</v>
      </c>
      <c r="J36" s="117"/>
      <c r="K36" s="120"/>
      <c r="L36" s="121"/>
      <c r="M36" s="91"/>
    </row>
    <row r="37" spans="1:13" hidden="1" x14ac:dyDescent="0.25">
      <c r="A37" s="122" t="str">
        <f t="shared" si="2"/>
        <v>DE</v>
      </c>
      <c r="B37" s="122" t="s">
        <v>241</v>
      </c>
      <c r="C37" s="115">
        <v>1006238.1908968751</v>
      </c>
      <c r="D37" s="115">
        <v>956456.735170712</v>
      </c>
      <c r="E37" s="115">
        <v>49781.455726163149</v>
      </c>
      <c r="F37" s="115">
        <v>131676591.21350257</v>
      </c>
      <c r="G37" s="115">
        <v>123987997.73393735</v>
      </c>
      <c r="H37" s="115">
        <v>7688593.4795652218</v>
      </c>
      <c r="I37" s="119">
        <v>130.86025993123681</v>
      </c>
      <c r="J37" s="117"/>
      <c r="K37" s="120"/>
      <c r="L37" s="121"/>
      <c r="M37" s="91"/>
    </row>
    <row r="38" spans="1:13" hidden="1" x14ac:dyDescent="0.25">
      <c r="A38" s="122" t="str">
        <f t="shared" si="2"/>
        <v>DE</v>
      </c>
      <c r="B38" s="122" t="s">
        <v>242</v>
      </c>
      <c r="C38" s="115">
        <v>3340.9170678485211</v>
      </c>
      <c r="D38" s="115">
        <v>2088.0731674053259</v>
      </c>
      <c r="E38" s="115">
        <v>1252.8439004431955</v>
      </c>
      <c r="F38" s="115">
        <v>693970.27306394547</v>
      </c>
      <c r="G38" s="115">
        <v>637740.26335961348</v>
      </c>
      <c r="H38" s="115">
        <v>56230.009704331984</v>
      </c>
      <c r="I38" s="119">
        <v>207.71849733787238</v>
      </c>
      <c r="J38" s="117"/>
      <c r="K38" s="120"/>
      <c r="L38" s="121"/>
      <c r="M38" s="91"/>
    </row>
    <row r="39" spans="1:13" hidden="1" x14ac:dyDescent="0.25">
      <c r="A39" s="122" t="str">
        <f t="shared" si="2"/>
        <v>DE</v>
      </c>
      <c r="B39" s="122" t="s">
        <v>243</v>
      </c>
      <c r="C39" s="115">
        <v>2021.6063644270953</v>
      </c>
      <c r="D39" s="115">
        <v>1212.9590545672777</v>
      </c>
      <c r="E39" s="115">
        <v>808.64730985981771</v>
      </c>
      <c r="F39" s="115">
        <v>362452.1508112491</v>
      </c>
      <c r="G39" s="115">
        <v>289022.60278605978</v>
      </c>
      <c r="H39" s="115">
        <v>73429.548025189317</v>
      </c>
      <c r="I39" s="119">
        <v>179.2891817067289</v>
      </c>
      <c r="J39" s="117"/>
      <c r="K39" s="120"/>
      <c r="L39" s="121"/>
      <c r="M39" s="91"/>
    </row>
    <row r="40" spans="1:13" hidden="1" x14ac:dyDescent="0.25">
      <c r="A40" s="122" t="str">
        <f t="shared" si="2"/>
        <v>DE</v>
      </c>
      <c r="B40" s="122" t="s">
        <v>244</v>
      </c>
      <c r="C40" s="115">
        <v>858924.74946978793</v>
      </c>
      <c r="D40" s="115">
        <v>818849.86119391874</v>
      </c>
      <c r="E40" s="115">
        <v>40074.888275869154</v>
      </c>
      <c r="F40" s="115">
        <v>167787298.06367549</v>
      </c>
      <c r="G40" s="115">
        <v>158512324.89937666</v>
      </c>
      <c r="H40" s="115">
        <v>9274973.1642988138</v>
      </c>
      <c r="I40" s="119">
        <v>195.3457484689435</v>
      </c>
      <c r="J40" s="117"/>
      <c r="K40" s="120"/>
      <c r="L40" s="121"/>
      <c r="M40" s="91"/>
    </row>
    <row r="41" spans="1:13" hidden="1" x14ac:dyDescent="0.25">
      <c r="A41" s="122" t="str">
        <f t="shared" si="2"/>
        <v>DE</v>
      </c>
      <c r="B41" s="122" t="s">
        <v>245</v>
      </c>
      <c r="C41" s="115">
        <v>517196.15822403994</v>
      </c>
      <c r="D41" s="115">
        <v>447368.52856835589</v>
      </c>
      <c r="E41" s="115">
        <v>69827.629655683981</v>
      </c>
      <c r="F41" s="115">
        <v>85831841.138012633</v>
      </c>
      <c r="G41" s="115">
        <v>73824825.419323683</v>
      </c>
      <c r="H41" s="115">
        <v>12007015.718688959</v>
      </c>
      <c r="I41" s="119">
        <v>165.95606864665041</v>
      </c>
      <c r="J41" s="117"/>
      <c r="K41" s="120"/>
      <c r="L41" s="121"/>
      <c r="M41" s="91"/>
    </row>
    <row r="42" spans="1:13" hidden="1" x14ac:dyDescent="0.25">
      <c r="A42" s="122" t="str">
        <f t="shared" si="2"/>
        <v>DE</v>
      </c>
      <c r="B42" s="122" t="s">
        <v>246</v>
      </c>
      <c r="C42" s="115">
        <v>1138214.140576801</v>
      </c>
      <c r="D42" s="115">
        <v>1062731.7755072226</v>
      </c>
      <c r="E42" s="115">
        <v>75482.365069578576</v>
      </c>
      <c r="F42" s="115">
        <v>176801114.9038066</v>
      </c>
      <c r="G42" s="115">
        <v>167838016.50430042</v>
      </c>
      <c r="H42" s="115">
        <v>8963098.3995061796</v>
      </c>
      <c r="I42" s="119">
        <v>155.33203164582977</v>
      </c>
      <c r="J42" s="117"/>
      <c r="K42" s="120"/>
      <c r="L42" s="121"/>
    </row>
    <row r="43" spans="1:13" hidden="1" x14ac:dyDescent="0.25">
      <c r="A43" s="122" t="str">
        <f t="shared" si="2"/>
        <v>DE</v>
      </c>
      <c r="B43" s="122" t="s">
        <v>247</v>
      </c>
      <c r="C43" s="115">
        <v>879591.36241073685</v>
      </c>
      <c r="D43" s="115">
        <v>801569.72308767191</v>
      </c>
      <c r="E43" s="115">
        <v>78021.639323064897</v>
      </c>
      <c r="F43" s="115">
        <v>163840346.55092672</v>
      </c>
      <c r="G43" s="115">
        <v>150054521.43034121</v>
      </c>
      <c r="H43" s="115">
        <v>13785825.120585509</v>
      </c>
      <c r="I43" s="119">
        <v>186.26870789394962</v>
      </c>
      <c r="J43" s="117"/>
      <c r="K43" s="120"/>
      <c r="L43" s="121"/>
    </row>
    <row r="44" spans="1:13" hidden="1" x14ac:dyDescent="0.25">
      <c r="A44" s="122" t="str">
        <f t="shared" si="2"/>
        <v>DE</v>
      </c>
      <c r="B44" s="122" t="s">
        <v>248</v>
      </c>
      <c r="C44" s="115">
        <v>833155.6420010482</v>
      </c>
      <c r="D44" s="115">
        <v>789976.30553261796</v>
      </c>
      <c r="E44" s="115">
        <v>43179.336468430134</v>
      </c>
      <c r="F44" s="115">
        <v>146242544.55207828</v>
      </c>
      <c r="G44" s="115">
        <v>139941150.36026341</v>
      </c>
      <c r="H44" s="115">
        <v>6301394.1918148808</v>
      </c>
      <c r="I44" s="119">
        <v>175.52848133013578</v>
      </c>
      <c r="J44" s="117"/>
      <c r="K44" s="120"/>
      <c r="L44" s="121"/>
    </row>
    <row r="45" spans="1:13" hidden="1" x14ac:dyDescent="0.25">
      <c r="A45" s="122" t="str">
        <f t="shared" si="2"/>
        <v>DE</v>
      </c>
      <c r="B45" s="122" t="s">
        <v>249</v>
      </c>
      <c r="C45" s="115">
        <v>98359.164345765996</v>
      </c>
      <c r="D45" s="115">
        <v>93906.691696685797</v>
      </c>
      <c r="E45" s="115">
        <v>4452.4726490802032</v>
      </c>
      <c r="F45" s="115">
        <v>15695435.623877486</v>
      </c>
      <c r="G45" s="115">
        <v>15213213.218728265</v>
      </c>
      <c r="H45" s="115">
        <v>482222.40514922078</v>
      </c>
      <c r="I45" s="119">
        <v>159.57268169443449</v>
      </c>
      <c r="J45" s="117"/>
      <c r="K45" s="120"/>
      <c r="L45" s="121"/>
    </row>
    <row r="46" spans="1:13" hidden="1" x14ac:dyDescent="0.25">
      <c r="A46" s="122" t="str">
        <f t="shared" si="2"/>
        <v>DE</v>
      </c>
      <c r="B46" s="122" t="s">
        <v>250</v>
      </c>
      <c r="C46" s="115">
        <v>496713.34236783697</v>
      </c>
      <c r="D46" s="115">
        <v>427136.41786295047</v>
      </c>
      <c r="E46" s="115">
        <v>69576.924504886556</v>
      </c>
      <c r="F46" s="115">
        <v>70712736.131129429</v>
      </c>
      <c r="G46" s="115">
        <v>58404399.69432424</v>
      </c>
      <c r="H46" s="115">
        <v>12308336.436805189</v>
      </c>
      <c r="I46" s="119">
        <v>142.36125769048436</v>
      </c>
      <c r="J46" s="117"/>
      <c r="K46" s="120"/>
      <c r="L46" s="121"/>
    </row>
    <row r="47" spans="1:13" hidden="1" x14ac:dyDescent="0.25">
      <c r="A47" s="122" t="str">
        <f t="shared" si="2"/>
        <v>DE</v>
      </c>
      <c r="B47" s="122" t="s">
        <v>251</v>
      </c>
      <c r="C47" s="115">
        <v>489977.80243242404</v>
      </c>
      <c r="D47" s="115">
        <v>453749.01238271897</v>
      </c>
      <c r="E47" s="115">
        <v>36228.79004970505</v>
      </c>
      <c r="F47" s="115">
        <v>66672855.573624521</v>
      </c>
      <c r="G47" s="115">
        <v>61665897.435731575</v>
      </c>
      <c r="H47" s="115">
        <v>5006958.1378929419</v>
      </c>
      <c r="I47" s="119">
        <v>136.07321646539242</v>
      </c>
      <c r="J47" s="117"/>
      <c r="K47" s="120"/>
      <c r="L47" s="121"/>
    </row>
    <row r="48" spans="1:13" hidden="1" x14ac:dyDescent="0.25">
      <c r="A48" s="122" t="str">
        <f t="shared" si="2"/>
        <v>DE</v>
      </c>
      <c r="B48" s="122" t="s">
        <v>252</v>
      </c>
      <c r="C48" s="115">
        <v>162251.22210658647</v>
      </c>
      <c r="D48" s="115">
        <v>147650.67150634775</v>
      </c>
      <c r="E48" s="115">
        <v>14600.550600238726</v>
      </c>
      <c r="F48" s="115">
        <v>28115930.368325062</v>
      </c>
      <c r="G48" s="115">
        <v>25204766.400875386</v>
      </c>
      <c r="H48" s="115">
        <v>2911163.9674496758</v>
      </c>
      <c r="I48" s="119">
        <v>173.2864011949018</v>
      </c>
      <c r="J48" s="117"/>
      <c r="K48" s="120"/>
      <c r="L48" s="121"/>
    </row>
    <row r="49" spans="1:12" hidden="1" x14ac:dyDescent="0.25">
      <c r="A49" s="122" t="str">
        <f t="shared" si="2"/>
        <v>DE</v>
      </c>
      <c r="B49" s="122" t="s">
        <v>253</v>
      </c>
      <c r="C49" s="115">
        <v>519223.7613389722</v>
      </c>
      <c r="D49" s="115">
        <v>496585.59347967547</v>
      </c>
      <c r="E49" s="115">
        <v>22638.167859296744</v>
      </c>
      <c r="F49" s="115">
        <v>92423505.517603114</v>
      </c>
      <c r="G49" s="115">
        <v>87436661.965983108</v>
      </c>
      <c r="H49" s="115">
        <v>4986843.5516200056</v>
      </c>
      <c r="I49" s="119">
        <v>178.0032278940042</v>
      </c>
      <c r="J49" s="117"/>
      <c r="K49" s="120"/>
      <c r="L49" s="121"/>
    </row>
    <row r="50" spans="1:12" x14ac:dyDescent="0.25">
      <c r="A50" t="s">
        <v>254</v>
      </c>
      <c r="B50" t="s">
        <v>254</v>
      </c>
      <c r="C50" s="115">
        <v>628440</v>
      </c>
      <c r="D50" s="115">
        <v>613878.82613440102</v>
      </c>
      <c r="E50" s="115">
        <v>14561.173865598976</v>
      </c>
      <c r="F50" s="115">
        <v>71404506.382978722</v>
      </c>
      <c r="G50" s="115">
        <v>69456474.782207131</v>
      </c>
      <c r="H50" s="115">
        <v>1948031.6007715911</v>
      </c>
      <c r="I50" s="119">
        <v>113.6218356294614</v>
      </c>
      <c r="J50" s="117"/>
      <c r="K50" s="120"/>
      <c r="L50" s="121"/>
    </row>
    <row r="51" spans="1:12" x14ac:dyDescent="0.25">
      <c r="A51" t="s">
        <v>255</v>
      </c>
      <c r="B51" t="s">
        <v>255</v>
      </c>
      <c r="C51" s="115">
        <v>2438400</v>
      </c>
      <c r="D51" s="115">
        <v>2106040</v>
      </c>
      <c r="E51" s="115">
        <v>332360</v>
      </c>
      <c r="F51" s="115">
        <v>282531914.89361703</v>
      </c>
      <c r="G51" s="115">
        <v>241565787.80239442</v>
      </c>
      <c r="H51" s="115">
        <v>40966127.091222614</v>
      </c>
      <c r="I51" s="119">
        <v>115.8677472496789</v>
      </c>
      <c r="J51" s="117"/>
      <c r="K51" s="120"/>
      <c r="L51" s="121"/>
    </row>
    <row r="52" spans="1:12" x14ac:dyDescent="0.25">
      <c r="A52" s="96" t="s">
        <v>256</v>
      </c>
      <c r="B52" s="96" t="s">
        <v>256</v>
      </c>
      <c r="C52" s="115">
        <v>18572170.000000004</v>
      </c>
      <c r="D52" s="115">
        <v>17698001.122990351</v>
      </c>
      <c r="E52" s="115">
        <v>874168.8770096394</v>
      </c>
      <c r="F52" s="115">
        <v>1119428668.4940674</v>
      </c>
      <c r="G52" s="115">
        <v>1062428185.3561549</v>
      </c>
      <c r="H52" s="115">
        <v>57000483.137912177</v>
      </c>
      <c r="I52" s="119">
        <v>60.274521959150022</v>
      </c>
      <c r="J52" s="117"/>
      <c r="K52" s="120"/>
      <c r="L52" s="121"/>
    </row>
    <row r="53" spans="1:12" hidden="1" x14ac:dyDescent="0.25">
      <c r="A53" s="122" t="str">
        <f t="shared" ref="A53:A100" si="3">+LEFT(B53, 2)</f>
        <v>ES</v>
      </c>
      <c r="B53" s="122" t="s">
        <v>257</v>
      </c>
      <c r="C53" s="115">
        <v>399991.98359060741</v>
      </c>
      <c r="D53" s="115">
        <v>385982.43035541027</v>
      </c>
      <c r="E53" s="115">
        <v>14009.553235197145</v>
      </c>
      <c r="F53" s="115">
        <v>41235872.905416235</v>
      </c>
      <c r="G53" s="115">
        <v>39896330.179977231</v>
      </c>
      <c r="H53" s="115">
        <v>1339542.7254390044</v>
      </c>
      <c r="I53" s="119">
        <v>103.09174832768957</v>
      </c>
      <c r="J53" s="117"/>
      <c r="K53" s="120"/>
      <c r="L53" s="121"/>
    </row>
    <row r="54" spans="1:12" hidden="1" x14ac:dyDescent="0.25">
      <c r="A54" s="122" t="str">
        <f t="shared" si="3"/>
        <v>ES</v>
      </c>
      <c r="B54" s="122" t="s">
        <v>258</v>
      </c>
      <c r="C54" s="115">
        <v>464384.24147843412</v>
      </c>
      <c r="D54" s="115">
        <v>452326.99769491731</v>
      </c>
      <c r="E54" s="115">
        <v>12057.243783516846</v>
      </c>
      <c r="F54" s="115">
        <v>53436673.804560974</v>
      </c>
      <c r="G54" s="115">
        <v>52003733.71204409</v>
      </c>
      <c r="H54" s="115">
        <v>1432940.0925168898</v>
      </c>
      <c r="I54" s="119">
        <v>115.06995507521449</v>
      </c>
      <c r="J54" s="117"/>
      <c r="K54" s="120"/>
      <c r="L54" s="121"/>
    </row>
    <row r="55" spans="1:12" hidden="1" x14ac:dyDescent="0.25">
      <c r="A55" s="122" t="str">
        <f t="shared" si="3"/>
        <v>ES</v>
      </c>
      <c r="B55" s="122" t="s">
        <v>259</v>
      </c>
      <c r="C55" s="115">
        <v>321235.93123643834</v>
      </c>
      <c r="D55" s="115">
        <v>314350.90882415976</v>
      </c>
      <c r="E55" s="115">
        <v>6885.0224122785858</v>
      </c>
      <c r="F55" s="115">
        <v>22901096.780480139</v>
      </c>
      <c r="G55" s="115">
        <v>22238830.057059474</v>
      </c>
      <c r="H55" s="115">
        <v>662266.72342066187</v>
      </c>
      <c r="I55" s="119">
        <v>71.290582881976277</v>
      </c>
      <c r="J55" s="117"/>
      <c r="K55" s="120"/>
      <c r="L55" s="121"/>
    </row>
    <row r="56" spans="1:12" hidden="1" x14ac:dyDescent="0.25">
      <c r="A56" s="122" t="str">
        <f t="shared" si="3"/>
        <v>ES</v>
      </c>
      <c r="B56" s="122" t="s">
        <v>260</v>
      </c>
      <c r="C56" s="115">
        <v>223469.35141522341</v>
      </c>
      <c r="D56" s="115">
        <v>218117.58762776651</v>
      </c>
      <c r="E56" s="115">
        <v>5351.7637874569145</v>
      </c>
      <c r="F56" s="115">
        <v>26142314.581108466</v>
      </c>
      <c r="G56" s="115">
        <v>25540650.419716932</v>
      </c>
      <c r="H56" s="115">
        <v>601664.16139153251</v>
      </c>
      <c r="I56" s="119">
        <v>116.98389249152119</v>
      </c>
      <c r="J56" s="117"/>
      <c r="K56" s="120"/>
      <c r="L56" s="121"/>
    </row>
    <row r="57" spans="1:12" hidden="1" x14ac:dyDescent="0.25">
      <c r="A57" s="122" t="str">
        <f t="shared" si="3"/>
        <v>ES</v>
      </c>
      <c r="B57" s="122" t="s">
        <v>261</v>
      </c>
      <c r="C57" s="115">
        <v>448733.48699192965</v>
      </c>
      <c r="D57" s="115">
        <v>432493.11970952339</v>
      </c>
      <c r="E57" s="115">
        <v>16240.367282406254</v>
      </c>
      <c r="F57" s="115">
        <v>51745103.027524099</v>
      </c>
      <c r="G57" s="115">
        <v>50354096.76791317</v>
      </c>
      <c r="H57" s="115">
        <v>1391006.2596109263</v>
      </c>
      <c r="I57" s="119">
        <v>115.31366507633678</v>
      </c>
      <c r="J57" s="117"/>
      <c r="K57" s="120"/>
      <c r="L57" s="121"/>
    </row>
    <row r="58" spans="1:12" hidden="1" x14ac:dyDescent="0.25">
      <c r="A58" s="122" t="str">
        <f t="shared" si="3"/>
        <v>ES</v>
      </c>
      <c r="B58" s="122" t="s">
        <v>262</v>
      </c>
      <c r="C58" s="115">
        <v>216043.08827511503</v>
      </c>
      <c r="D58" s="115">
        <v>198041.31374502857</v>
      </c>
      <c r="E58" s="115">
        <v>18001.774530086466</v>
      </c>
      <c r="F58" s="115">
        <v>25680261.311515581</v>
      </c>
      <c r="G58" s="115">
        <v>23311832.222815901</v>
      </c>
      <c r="H58" s="115">
        <v>2368429.0886996775</v>
      </c>
      <c r="I58" s="119">
        <v>118.86638687007496</v>
      </c>
      <c r="J58" s="117"/>
      <c r="K58" s="120"/>
      <c r="L58" s="121"/>
    </row>
    <row r="59" spans="1:12" hidden="1" x14ac:dyDescent="0.25">
      <c r="A59" s="122" t="str">
        <f t="shared" si="3"/>
        <v>ES</v>
      </c>
      <c r="B59" s="122" t="s">
        <v>263</v>
      </c>
      <c r="C59" s="115">
        <v>142291.41220172992</v>
      </c>
      <c r="D59" s="115">
        <v>140229.510274712</v>
      </c>
      <c r="E59" s="115">
        <v>2061.9019270179251</v>
      </c>
      <c r="F59" s="115">
        <v>19354369.618146848</v>
      </c>
      <c r="G59" s="115">
        <v>19089115.274181534</v>
      </c>
      <c r="H59" s="115">
        <v>265254.34396531316</v>
      </c>
      <c r="I59" s="119">
        <v>136.01923910002171</v>
      </c>
      <c r="J59" s="117"/>
      <c r="K59" s="120"/>
      <c r="L59" s="121"/>
    </row>
    <row r="60" spans="1:12" hidden="1" x14ac:dyDescent="0.25">
      <c r="A60" s="122" t="str">
        <f t="shared" si="3"/>
        <v>ES</v>
      </c>
      <c r="B60" s="122" t="s">
        <v>264</v>
      </c>
      <c r="C60" s="115">
        <v>123721.80849741677</v>
      </c>
      <c r="D60" s="115">
        <v>123330.80877466152</v>
      </c>
      <c r="E60" s="115">
        <v>390.99972275525016</v>
      </c>
      <c r="F60" s="115">
        <v>16606868.027258188</v>
      </c>
      <c r="G60" s="115">
        <v>16587227.554833114</v>
      </c>
      <c r="H60" s="115">
        <v>19640.472425073287</v>
      </c>
      <c r="I60" s="119">
        <v>134.22749173283324</v>
      </c>
      <c r="J60" s="117"/>
      <c r="K60" s="120"/>
      <c r="L60" s="121"/>
    </row>
    <row r="61" spans="1:12" hidden="1" x14ac:dyDescent="0.25">
      <c r="A61" s="122" t="str">
        <f t="shared" si="3"/>
        <v>ES</v>
      </c>
      <c r="B61" s="122" t="s">
        <v>265</v>
      </c>
      <c r="C61" s="115">
        <v>127794.19369509083</v>
      </c>
      <c r="D61" s="115">
        <v>127212.2595604704</v>
      </c>
      <c r="E61" s="115">
        <v>581.93413462042975</v>
      </c>
      <c r="F61" s="115">
        <v>14902496.263362685</v>
      </c>
      <c r="G61" s="115">
        <v>14819386.213931065</v>
      </c>
      <c r="H61" s="115">
        <v>83110.049431620413</v>
      </c>
      <c r="I61" s="119">
        <v>116.61325004263601</v>
      </c>
      <c r="J61" s="117"/>
      <c r="K61" s="120"/>
      <c r="L61" s="121"/>
    </row>
    <row r="62" spans="1:12" hidden="1" x14ac:dyDescent="0.25">
      <c r="A62" s="122" t="str">
        <f t="shared" si="3"/>
        <v>ES</v>
      </c>
      <c r="B62" s="122" t="s">
        <v>266</v>
      </c>
      <c r="C62" s="115">
        <v>458953.73976638651</v>
      </c>
      <c r="D62" s="115">
        <v>431239.64993295586</v>
      </c>
      <c r="E62" s="115">
        <v>27714.089833430637</v>
      </c>
      <c r="F62" s="115">
        <v>58801621.793926768</v>
      </c>
      <c r="G62" s="115">
        <v>55635714.095089391</v>
      </c>
      <c r="H62" s="115">
        <v>3165907.6988373753</v>
      </c>
      <c r="I62" s="119">
        <v>128.12102113789848</v>
      </c>
      <c r="J62" s="117"/>
      <c r="K62" s="120"/>
      <c r="L62" s="121"/>
    </row>
    <row r="63" spans="1:12" hidden="1" x14ac:dyDescent="0.25">
      <c r="A63" s="122" t="str">
        <f t="shared" si="3"/>
        <v>ES</v>
      </c>
      <c r="B63" s="122" t="s">
        <v>267</v>
      </c>
      <c r="C63" s="115">
        <v>166939.24421787381</v>
      </c>
      <c r="D63" s="115">
        <v>154229.36924702275</v>
      </c>
      <c r="E63" s="115">
        <v>12709.874970851066</v>
      </c>
      <c r="F63" s="115">
        <v>16406785.270906314</v>
      </c>
      <c r="G63" s="115">
        <v>15318585.194401301</v>
      </c>
      <c r="H63" s="115">
        <v>1088200.0765050121</v>
      </c>
      <c r="I63" s="119">
        <v>98.27997813080836</v>
      </c>
      <c r="J63" s="117"/>
      <c r="K63" s="120"/>
      <c r="L63" s="121"/>
    </row>
    <row r="64" spans="1:12" hidden="1" x14ac:dyDescent="0.25">
      <c r="A64" s="122" t="str">
        <f t="shared" si="3"/>
        <v>ES</v>
      </c>
      <c r="B64" s="122" t="s">
        <v>268</v>
      </c>
      <c r="C64" s="115">
        <v>609723.90352027246</v>
      </c>
      <c r="D64" s="115">
        <v>578352.39447123662</v>
      </c>
      <c r="E64" s="115">
        <v>31371.509049035842</v>
      </c>
      <c r="F64" s="115">
        <v>44920566.758152336</v>
      </c>
      <c r="G64" s="115">
        <v>41608884.632827163</v>
      </c>
      <c r="H64" s="115">
        <v>3311682.1253251764</v>
      </c>
      <c r="I64" s="119">
        <v>73.673619319828404</v>
      </c>
      <c r="J64" s="117"/>
      <c r="K64" s="120"/>
      <c r="L64" s="121"/>
    </row>
    <row r="65" spans="1:12" hidden="1" x14ac:dyDescent="0.25">
      <c r="A65" s="122" t="str">
        <f t="shared" si="3"/>
        <v>ES</v>
      </c>
      <c r="B65" s="122" t="s">
        <v>269</v>
      </c>
      <c r="C65" s="115">
        <v>591743.99550846068</v>
      </c>
      <c r="D65" s="115">
        <v>570413.40392021823</v>
      </c>
      <c r="E65" s="115">
        <v>21330.591588242354</v>
      </c>
      <c r="F65" s="115">
        <v>30743144.510369942</v>
      </c>
      <c r="G65" s="115">
        <v>29958832.725994363</v>
      </c>
      <c r="H65" s="115">
        <v>784311.7843755756</v>
      </c>
      <c r="I65" s="119">
        <v>51.953454101302121</v>
      </c>
      <c r="J65" s="117"/>
      <c r="K65" s="120"/>
      <c r="L65" s="121"/>
    </row>
    <row r="66" spans="1:12" hidden="1" x14ac:dyDescent="0.25">
      <c r="A66" s="122" t="str">
        <f t="shared" si="3"/>
        <v>ES</v>
      </c>
      <c r="B66" s="122" t="s">
        <v>270</v>
      </c>
      <c r="C66" s="115">
        <v>375112.69651171437</v>
      </c>
      <c r="D66" s="115">
        <v>365113.59899686871</v>
      </c>
      <c r="E66" s="115">
        <v>9999.0975148456946</v>
      </c>
      <c r="F66" s="115">
        <v>15455858.387143038</v>
      </c>
      <c r="G66" s="115">
        <v>15042652.752514541</v>
      </c>
      <c r="H66" s="115">
        <v>413205.63462849543</v>
      </c>
      <c r="I66" s="119">
        <v>41.203239801989398</v>
      </c>
      <c r="J66" s="117"/>
      <c r="K66" s="120"/>
      <c r="L66" s="121"/>
    </row>
    <row r="67" spans="1:12" hidden="1" x14ac:dyDescent="0.25">
      <c r="A67" s="122" t="str">
        <f t="shared" si="3"/>
        <v>ES</v>
      </c>
      <c r="B67" s="122" t="s">
        <v>271</v>
      </c>
      <c r="C67" s="115">
        <v>272552.3396113487</v>
      </c>
      <c r="D67" s="115">
        <v>248918.78329740895</v>
      </c>
      <c r="E67" s="115">
        <v>23633.556313939731</v>
      </c>
      <c r="F67" s="115">
        <v>12703920.243432567</v>
      </c>
      <c r="G67" s="115">
        <v>10845014.017130632</v>
      </c>
      <c r="H67" s="115">
        <v>1858906.2263019357</v>
      </c>
      <c r="I67" s="119">
        <v>46.610938146955441</v>
      </c>
      <c r="J67" s="117"/>
      <c r="K67" s="120"/>
      <c r="L67" s="121"/>
    </row>
    <row r="68" spans="1:12" hidden="1" x14ac:dyDescent="0.25">
      <c r="A68" s="122" t="str">
        <f t="shared" si="3"/>
        <v>ES</v>
      </c>
      <c r="B68" s="122" t="s">
        <v>272</v>
      </c>
      <c r="C68" s="115">
        <v>237469.66580434921</v>
      </c>
      <c r="D68" s="115">
        <v>224788.8223618159</v>
      </c>
      <c r="E68" s="115">
        <v>12680.843442533331</v>
      </c>
      <c r="F68" s="115">
        <v>14205212.174882211</v>
      </c>
      <c r="G68" s="115">
        <v>13396980.621867275</v>
      </c>
      <c r="H68" s="115">
        <v>808231.5530149379</v>
      </c>
      <c r="I68" s="119">
        <v>59.81905994926467</v>
      </c>
      <c r="J68" s="117"/>
      <c r="K68" s="120"/>
      <c r="L68" s="121"/>
    </row>
    <row r="69" spans="1:12" hidden="1" x14ac:dyDescent="0.25">
      <c r="A69" s="122" t="str">
        <f t="shared" si="3"/>
        <v>ES</v>
      </c>
      <c r="B69" s="122" t="s">
        <v>273</v>
      </c>
      <c r="C69" s="115">
        <v>479698.43480128364</v>
      </c>
      <c r="D69" s="115">
        <v>464544.76075438317</v>
      </c>
      <c r="E69" s="115">
        <v>15153.674046900522</v>
      </c>
      <c r="F69" s="115">
        <v>38200017.284033529</v>
      </c>
      <c r="G69" s="115">
        <v>37221043.971355841</v>
      </c>
      <c r="H69" s="115">
        <v>978973.31267769029</v>
      </c>
      <c r="I69" s="119">
        <v>79.633399887698175</v>
      </c>
      <c r="J69" s="117"/>
      <c r="K69" s="120"/>
      <c r="L69" s="121"/>
    </row>
    <row r="70" spans="1:12" hidden="1" x14ac:dyDescent="0.25">
      <c r="A70" s="122" t="str">
        <f t="shared" si="3"/>
        <v>ES</v>
      </c>
      <c r="B70" s="122" t="s">
        <v>274</v>
      </c>
      <c r="C70" s="115">
        <v>531020.29603426298</v>
      </c>
      <c r="D70" s="115">
        <v>509518.18483075011</v>
      </c>
      <c r="E70" s="115">
        <v>21502.111203512817</v>
      </c>
      <c r="F70" s="115">
        <v>32839226.593718488</v>
      </c>
      <c r="G70" s="115">
        <v>30698355.83759765</v>
      </c>
      <c r="H70" s="115">
        <v>2140870.7561208382</v>
      </c>
      <c r="I70" s="119">
        <v>61.841754145682607</v>
      </c>
      <c r="J70" s="117"/>
      <c r="K70" s="120"/>
      <c r="L70" s="121"/>
    </row>
    <row r="71" spans="1:12" hidden="1" x14ac:dyDescent="0.25">
      <c r="A71" s="122" t="str">
        <f t="shared" si="3"/>
        <v>ES</v>
      </c>
      <c r="B71" s="122" t="s">
        <v>275</v>
      </c>
      <c r="C71" s="115">
        <v>175540.92286610932</v>
      </c>
      <c r="D71" s="115">
        <v>174432.90032024102</v>
      </c>
      <c r="E71" s="115">
        <v>1108.0225458682919</v>
      </c>
      <c r="F71" s="115">
        <v>11406741.909176659</v>
      </c>
      <c r="G71" s="115">
        <v>11370421.636675883</v>
      </c>
      <c r="H71" s="115">
        <v>36320.272500774692</v>
      </c>
      <c r="I71" s="119">
        <v>64.980528317473556</v>
      </c>
      <c r="J71" s="117"/>
      <c r="K71" s="120"/>
      <c r="L71" s="121"/>
    </row>
    <row r="72" spans="1:12" hidden="1" x14ac:dyDescent="0.25">
      <c r="A72" s="122" t="str">
        <f t="shared" si="3"/>
        <v>ES</v>
      </c>
      <c r="B72" s="122" t="s">
        <v>276</v>
      </c>
      <c r="C72" s="115">
        <v>538244.34789485089</v>
      </c>
      <c r="D72" s="115">
        <v>533446.57818538486</v>
      </c>
      <c r="E72" s="115">
        <v>4797.7697094660152</v>
      </c>
      <c r="F72" s="115">
        <v>27977108.587063704</v>
      </c>
      <c r="G72" s="115">
        <v>27683942.016412117</v>
      </c>
      <c r="H72" s="115">
        <v>293166.57065158803</v>
      </c>
      <c r="I72" s="119">
        <v>51.978453088241608</v>
      </c>
      <c r="J72" s="117"/>
      <c r="K72" s="120"/>
      <c r="L72" s="121"/>
    </row>
    <row r="73" spans="1:12" hidden="1" x14ac:dyDescent="0.25">
      <c r="A73" s="122" t="str">
        <f t="shared" si="3"/>
        <v>ES</v>
      </c>
      <c r="B73" s="122" t="s">
        <v>277</v>
      </c>
      <c r="C73" s="115">
        <v>246667.78363062578</v>
      </c>
      <c r="D73" s="115">
        <v>236534.99966799477</v>
      </c>
      <c r="E73" s="115">
        <v>10132.783962631018</v>
      </c>
      <c r="F73" s="115">
        <v>17123560.458460525</v>
      </c>
      <c r="G73" s="115">
        <v>15969677.45757479</v>
      </c>
      <c r="H73" s="115">
        <v>1153883.0008857334</v>
      </c>
      <c r="I73" s="119">
        <v>69.419525348726964</v>
      </c>
      <c r="J73" s="117"/>
      <c r="K73" s="120"/>
      <c r="L73" s="121"/>
    </row>
    <row r="74" spans="1:12" hidden="1" x14ac:dyDescent="0.25">
      <c r="A74" s="122" t="str">
        <f t="shared" si="3"/>
        <v>ES</v>
      </c>
      <c r="B74" s="122" t="s">
        <v>278</v>
      </c>
      <c r="C74" s="115">
        <v>422668.90012951067</v>
      </c>
      <c r="D74" s="115">
        <v>421296.53756463644</v>
      </c>
      <c r="E74" s="115">
        <v>1372.36256487422</v>
      </c>
      <c r="F74" s="115">
        <v>30881174.750694338</v>
      </c>
      <c r="G74" s="115">
        <v>30852059.441185638</v>
      </c>
      <c r="H74" s="115">
        <v>29115.309508697625</v>
      </c>
      <c r="I74" s="119">
        <v>73.062330209845072</v>
      </c>
      <c r="J74" s="117"/>
      <c r="K74" s="120"/>
      <c r="L74" s="121"/>
    </row>
    <row r="75" spans="1:12" hidden="1" x14ac:dyDescent="0.25">
      <c r="A75" s="122" t="str">
        <f t="shared" si="3"/>
        <v>ES</v>
      </c>
      <c r="B75" s="122" t="s">
        <v>279</v>
      </c>
      <c r="C75" s="115">
        <v>127037.67254808568</v>
      </c>
      <c r="D75" s="115">
        <v>114958.35137941566</v>
      </c>
      <c r="E75" s="115">
        <v>12079.32116867002</v>
      </c>
      <c r="F75" s="115">
        <v>6772116.0088069085</v>
      </c>
      <c r="G75" s="115">
        <v>6476773.3377560368</v>
      </c>
      <c r="H75" s="115">
        <v>295342.67105087184</v>
      </c>
      <c r="I75" s="119">
        <v>53.30793514218044</v>
      </c>
      <c r="J75" s="117"/>
      <c r="K75" s="120"/>
      <c r="L75" s="121"/>
    </row>
    <row r="76" spans="1:12" hidden="1" x14ac:dyDescent="0.25">
      <c r="A76" s="122" t="str">
        <f t="shared" si="3"/>
        <v>ES</v>
      </c>
      <c r="B76" s="122" t="s">
        <v>280</v>
      </c>
      <c r="C76" s="115">
        <v>247773.45600740932</v>
      </c>
      <c r="D76" s="115">
        <v>243224.54429122657</v>
      </c>
      <c r="E76" s="115">
        <v>4548.9117161827198</v>
      </c>
      <c r="F76" s="115">
        <v>10820623.514025789</v>
      </c>
      <c r="G76" s="115">
        <v>10649250.099461982</v>
      </c>
      <c r="H76" s="115">
        <v>171373.41456380795</v>
      </c>
      <c r="I76" s="119">
        <v>43.671439581898611</v>
      </c>
      <c r="J76" s="117"/>
      <c r="K76" s="120"/>
      <c r="L76" s="121"/>
    </row>
    <row r="77" spans="1:12" hidden="1" x14ac:dyDescent="0.25">
      <c r="A77" s="122" t="str">
        <f t="shared" si="3"/>
        <v>ES</v>
      </c>
      <c r="B77" s="122" t="s">
        <v>281</v>
      </c>
      <c r="C77" s="115">
        <v>478250.48689123074</v>
      </c>
      <c r="D77" s="115">
        <v>452371.84502426651</v>
      </c>
      <c r="E77" s="115">
        <v>25878.641866964266</v>
      </c>
      <c r="F77" s="115">
        <v>16113434.849629292</v>
      </c>
      <c r="G77" s="115">
        <v>15325378.414951673</v>
      </c>
      <c r="H77" s="115">
        <v>788056.43467761821</v>
      </c>
      <c r="I77" s="119">
        <v>33.692458850112985</v>
      </c>
      <c r="J77" s="117"/>
      <c r="K77" s="120"/>
      <c r="L77" s="121"/>
    </row>
    <row r="78" spans="1:12" hidden="1" x14ac:dyDescent="0.25">
      <c r="A78" s="122" t="str">
        <f t="shared" si="3"/>
        <v>ES</v>
      </c>
      <c r="B78" s="122" t="s">
        <v>282</v>
      </c>
      <c r="C78" s="115">
        <v>654772.87090646592</v>
      </c>
      <c r="D78" s="115">
        <v>643647.47599655075</v>
      </c>
      <c r="E78" s="115">
        <v>11125.394909915171</v>
      </c>
      <c r="F78" s="115">
        <v>18385694.475223821</v>
      </c>
      <c r="G78" s="115">
        <v>17815781.991904292</v>
      </c>
      <c r="H78" s="115">
        <v>569912.48331952875</v>
      </c>
      <c r="I78" s="119">
        <v>28.079499460279578</v>
      </c>
      <c r="J78" s="117"/>
      <c r="K78" s="120"/>
      <c r="L78" s="121"/>
    </row>
    <row r="79" spans="1:12" hidden="1" x14ac:dyDescent="0.25">
      <c r="A79" s="122" t="str">
        <f t="shared" si="3"/>
        <v>ES</v>
      </c>
      <c r="B79" s="122" t="s">
        <v>283</v>
      </c>
      <c r="C79" s="115">
        <v>707061.43612578488</v>
      </c>
      <c r="D79" s="115">
        <v>695190.10042174952</v>
      </c>
      <c r="E79" s="115">
        <v>11871.335704035324</v>
      </c>
      <c r="F79" s="115">
        <v>36343609.120313533</v>
      </c>
      <c r="G79" s="115">
        <v>35859263.991284877</v>
      </c>
      <c r="H79" s="115">
        <v>484345.12902864971</v>
      </c>
      <c r="I79" s="119">
        <v>51.400921141240225</v>
      </c>
      <c r="J79" s="117"/>
      <c r="K79" s="120"/>
      <c r="L79" s="121"/>
    </row>
    <row r="80" spans="1:12" hidden="1" x14ac:dyDescent="0.25">
      <c r="A80" s="122" t="str">
        <f t="shared" si="3"/>
        <v>ES</v>
      </c>
      <c r="B80" s="122" t="s">
        <v>284</v>
      </c>
      <c r="C80" s="115">
        <v>558474.4036307683</v>
      </c>
      <c r="D80" s="115">
        <v>546607.6479179326</v>
      </c>
      <c r="E80" s="115">
        <v>11866.75571283574</v>
      </c>
      <c r="F80" s="115">
        <v>27550259.787659969</v>
      </c>
      <c r="G80" s="115">
        <v>27194705.620469823</v>
      </c>
      <c r="H80" s="115">
        <v>355554.16719014361</v>
      </c>
      <c r="I80" s="119">
        <v>49.331284672224015</v>
      </c>
      <c r="J80" s="117"/>
      <c r="K80" s="120"/>
      <c r="L80" s="121"/>
    </row>
    <row r="81" spans="1:12" hidden="1" x14ac:dyDescent="0.25">
      <c r="A81" s="122" t="str">
        <f t="shared" si="3"/>
        <v>ES</v>
      </c>
      <c r="B81" s="122" t="s">
        <v>285</v>
      </c>
      <c r="C81" s="115">
        <v>384646.77623477776</v>
      </c>
      <c r="D81" s="115">
        <v>378274.20465124608</v>
      </c>
      <c r="E81" s="115">
        <v>6372.5715835317442</v>
      </c>
      <c r="F81" s="115">
        <v>15015716.172577111</v>
      </c>
      <c r="G81" s="115">
        <v>14825896.969210815</v>
      </c>
      <c r="H81" s="115">
        <v>189819.20336629663</v>
      </c>
      <c r="I81" s="119">
        <v>39.037675863457473</v>
      </c>
      <c r="J81" s="117"/>
      <c r="K81" s="120"/>
      <c r="L81" s="121"/>
    </row>
    <row r="82" spans="1:12" hidden="1" x14ac:dyDescent="0.25">
      <c r="A82" s="122" t="str">
        <f t="shared" si="3"/>
        <v>ES</v>
      </c>
      <c r="B82" s="122" t="s">
        <v>286</v>
      </c>
      <c r="C82" s="115">
        <v>900131.34713162214</v>
      </c>
      <c r="D82" s="115">
        <v>895137.46954000439</v>
      </c>
      <c r="E82" s="115">
        <v>4993.8775916177246</v>
      </c>
      <c r="F82" s="115">
        <v>41878011.759407081</v>
      </c>
      <c r="G82" s="115">
        <v>41749791.319084011</v>
      </c>
      <c r="H82" s="115">
        <v>128220.44032307809</v>
      </c>
      <c r="I82" s="119">
        <v>46.52433435726514</v>
      </c>
      <c r="J82" s="117"/>
      <c r="K82" s="120"/>
      <c r="L82" s="121"/>
    </row>
    <row r="83" spans="1:12" hidden="1" x14ac:dyDescent="0.25">
      <c r="A83" s="122" t="str">
        <f t="shared" si="3"/>
        <v>ES</v>
      </c>
      <c r="B83" s="122" t="s">
        <v>287</v>
      </c>
      <c r="C83" s="115">
        <v>1038608.2467649806</v>
      </c>
      <c r="D83" s="115">
        <v>1011418.4354021492</v>
      </c>
      <c r="E83" s="115">
        <v>27189.811362831388</v>
      </c>
      <c r="F83" s="115">
        <v>39237169.520480625</v>
      </c>
      <c r="G83" s="115">
        <v>38479770.12396615</v>
      </c>
      <c r="H83" s="115">
        <v>757399.39651446952</v>
      </c>
      <c r="I83" s="119">
        <v>37.778603860209216</v>
      </c>
      <c r="J83" s="117"/>
      <c r="K83" s="120"/>
      <c r="L83" s="121"/>
    </row>
    <row r="84" spans="1:12" hidden="1" x14ac:dyDescent="0.25">
      <c r="A84" s="122" t="str">
        <f t="shared" si="3"/>
        <v>ES</v>
      </c>
      <c r="B84" s="122" t="s">
        <v>288</v>
      </c>
      <c r="C84" s="115">
        <v>473649.77525695413</v>
      </c>
      <c r="D84" s="115">
        <v>410269.47360319248</v>
      </c>
      <c r="E84" s="115">
        <v>63380.30165376165</v>
      </c>
      <c r="F84" s="115">
        <v>29827362.758956779</v>
      </c>
      <c r="G84" s="115">
        <v>24874180.144294184</v>
      </c>
      <c r="H84" s="115">
        <v>4953182.6146625932</v>
      </c>
      <c r="I84" s="119">
        <v>62.973454896659646</v>
      </c>
      <c r="J84" s="117"/>
      <c r="K84" s="120"/>
      <c r="L84" s="121"/>
    </row>
    <row r="85" spans="1:12" hidden="1" x14ac:dyDescent="0.25">
      <c r="A85" s="122" t="str">
        <f t="shared" si="3"/>
        <v>ES</v>
      </c>
      <c r="B85" s="122" t="s">
        <v>289</v>
      </c>
      <c r="C85" s="115">
        <v>368924.53671461466</v>
      </c>
      <c r="D85" s="115">
        <v>313236.07557829889</v>
      </c>
      <c r="E85" s="115">
        <v>55688.461136315796</v>
      </c>
      <c r="F85" s="115">
        <v>32408920.073710613</v>
      </c>
      <c r="G85" s="115">
        <v>26194631.820473097</v>
      </c>
      <c r="H85" s="115">
        <v>6214288.2532375166</v>
      </c>
      <c r="I85" s="119">
        <v>87.847017068373702</v>
      </c>
      <c r="J85" s="117"/>
      <c r="K85" s="120"/>
      <c r="L85" s="121"/>
    </row>
    <row r="86" spans="1:12" hidden="1" x14ac:dyDescent="0.25">
      <c r="A86" s="122" t="str">
        <f t="shared" si="3"/>
        <v>ES</v>
      </c>
      <c r="B86" s="122" t="s">
        <v>290</v>
      </c>
      <c r="C86" s="115">
        <v>537811.53778472834</v>
      </c>
      <c r="D86" s="115">
        <v>449590.93627179961</v>
      </c>
      <c r="E86" s="115">
        <v>88220.601512928697</v>
      </c>
      <c r="F86" s="115">
        <v>38717570.113096528</v>
      </c>
      <c r="G86" s="115">
        <v>31519743.472379148</v>
      </c>
      <c r="H86" s="115">
        <v>7197826.6407173844</v>
      </c>
      <c r="I86" s="119">
        <v>71.99096224780908</v>
      </c>
      <c r="J86" s="117"/>
      <c r="K86" s="120"/>
      <c r="L86" s="121"/>
    </row>
    <row r="87" spans="1:12" hidden="1" x14ac:dyDescent="0.25">
      <c r="A87" s="122" t="str">
        <f t="shared" si="3"/>
        <v>ES</v>
      </c>
      <c r="B87" s="122" t="s">
        <v>291</v>
      </c>
      <c r="C87" s="115">
        <v>255175.94674769547</v>
      </c>
      <c r="D87" s="115">
        <v>230069.85326423711</v>
      </c>
      <c r="E87" s="115">
        <v>25106.093483458368</v>
      </c>
      <c r="F87" s="115">
        <v>12212822.659030017</v>
      </c>
      <c r="G87" s="115">
        <v>10805076.427278819</v>
      </c>
      <c r="H87" s="115">
        <v>1407746.231751197</v>
      </c>
      <c r="I87" s="119">
        <v>47.860399127294748</v>
      </c>
      <c r="J87" s="117"/>
      <c r="K87" s="120"/>
      <c r="L87" s="121"/>
    </row>
    <row r="88" spans="1:12" hidden="1" x14ac:dyDescent="0.25">
      <c r="A88" s="122" t="str">
        <f t="shared" si="3"/>
        <v>ES</v>
      </c>
      <c r="B88" s="122" t="s">
        <v>292</v>
      </c>
      <c r="C88" s="115">
        <v>133792.93122379517</v>
      </c>
      <c r="D88" s="115">
        <v>117816.58159490535</v>
      </c>
      <c r="E88" s="115">
        <v>15976.349628889811</v>
      </c>
      <c r="F88" s="115">
        <v>3712871.4560067919</v>
      </c>
      <c r="G88" s="115">
        <v>3341167.0267218719</v>
      </c>
      <c r="H88" s="115">
        <v>371704.42928491987</v>
      </c>
      <c r="I88" s="119">
        <v>27.750879078927415</v>
      </c>
      <c r="J88" s="117"/>
      <c r="K88" s="120"/>
      <c r="L88" s="121"/>
    </row>
    <row r="89" spans="1:12" hidden="1" x14ac:dyDescent="0.25">
      <c r="A89" s="122" t="str">
        <f t="shared" si="3"/>
        <v>ES</v>
      </c>
      <c r="B89" s="122" t="s">
        <v>293</v>
      </c>
      <c r="C89" s="115">
        <v>273361.00124956021</v>
      </c>
      <c r="D89" s="115">
        <v>243016.13517255706</v>
      </c>
      <c r="E89" s="115">
        <v>30344.866077003175</v>
      </c>
      <c r="F89" s="115">
        <v>13370173.504065989</v>
      </c>
      <c r="G89" s="115">
        <v>12302726.474989066</v>
      </c>
      <c r="H89" s="115">
        <v>1067447.0290769208</v>
      </c>
      <c r="I89" s="119">
        <v>48.910318015187251</v>
      </c>
      <c r="J89" s="117"/>
      <c r="K89" s="120"/>
      <c r="L89" s="121"/>
    </row>
    <row r="90" spans="1:12" hidden="1" x14ac:dyDescent="0.25">
      <c r="A90" s="122" t="str">
        <f t="shared" si="3"/>
        <v>ES</v>
      </c>
      <c r="B90" s="122" t="s">
        <v>294</v>
      </c>
      <c r="C90" s="115">
        <v>353723.13193828875</v>
      </c>
      <c r="D90" s="115">
        <v>332605.69544338057</v>
      </c>
      <c r="E90" s="115">
        <v>21117.436494908179</v>
      </c>
      <c r="F90" s="115">
        <v>11390857.241907105</v>
      </c>
      <c r="G90" s="115">
        <v>10797004.008374723</v>
      </c>
      <c r="H90" s="115">
        <v>593853.23353238218</v>
      </c>
      <c r="I90" s="119">
        <v>32.202749024325549</v>
      </c>
      <c r="J90" s="117"/>
      <c r="K90" s="120"/>
      <c r="L90" s="121"/>
    </row>
    <row r="91" spans="1:12" hidden="1" x14ac:dyDescent="0.25">
      <c r="A91" s="122" t="str">
        <f t="shared" si="3"/>
        <v>ES</v>
      </c>
      <c r="B91" s="122" t="s">
        <v>295</v>
      </c>
      <c r="C91" s="115">
        <v>177904.77303947357</v>
      </c>
      <c r="D91" s="115">
        <v>155939.34311174287</v>
      </c>
      <c r="E91" s="115">
        <v>21965.429927730729</v>
      </c>
      <c r="F91" s="115">
        <v>10229174.304694004</v>
      </c>
      <c r="G91" s="115">
        <v>9092535.2025653254</v>
      </c>
      <c r="H91" s="115">
        <v>1136639.1021286799</v>
      </c>
      <c r="I91" s="119">
        <v>57.498031839900953</v>
      </c>
      <c r="J91" s="117"/>
      <c r="K91" s="120"/>
      <c r="L91" s="121"/>
    </row>
    <row r="92" spans="1:12" hidden="1" x14ac:dyDescent="0.25">
      <c r="A92" s="122" t="str">
        <f t="shared" si="3"/>
        <v>ES</v>
      </c>
      <c r="B92" s="122" t="s">
        <v>296</v>
      </c>
      <c r="C92" s="115">
        <v>172219.63457086319</v>
      </c>
      <c r="D92" s="115">
        <v>150470.01005243533</v>
      </c>
      <c r="E92" s="115">
        <v>21749.62451842786</v>
      </c>
      <c r="F92" s="115">
        <v>5755194.7214703457</v>
      </c>
      <c r="G92" s="115">
        <v>4929371.3294392219</v>
      </c>
      <c r="H92" s="115">
        <v>825823.39203112468</v>
      </c>
      <c r="I92" s="119">
        <v>33.417761777344012</v>
      </c>
      <c r="J92" s="117"/>
      <c r="K92" s="120"/>
      <c r="L92" s="121"/>
    </row>
    <row r="93" spans="1:12" hidden="1" x14ac:dyDescent="0.25">
      <c r="A93" s="122" t="str">
        <f t="shared" si="3"/>
        <v>ES</v>
      </c>
      <c r="B93" s="122" t="s">
        <v>297</v>
      </c>
      <c r="C93" s="115">
        <v>241411.73143958324</v>
      </c>
      <c r="D93" s="115">
        <v>233550.94046803037</v>
      </c>
      <c r="E93" s="115">
        <v>7860.7909715528867</v>
      </c>
      <c r="F93" s="115">
        <v>12706206.273717294</v>
      </c>
      <c r="G93" s="115">
        <v>12476973.961127693</v>
      </c>
      <c r="H93" s="115">
        <v>229232.3125895985</v>
      </c>
      <c r="I93" s="119">
        <v>52.632927977227176</v>
      </c>
      <c r="J93" s="117"/>
      <c r="K93" s="120"/>
      <c r="L93" s="121"/>
    </row>
    <row r="94" spans="1:12" hidden="1" x14ac:dyDescent="0.25">
      <c r="A94" s="122" t="str">
        <f t="shared" si="3"/>
        <v>ES</v>
      </c>
      <c r="B94" s="122" t="s">
        <v>298</v>
      </c>
      <c r="C94" s="115">
        <v>599672.31786835811</v>
      </c>
      <c r="D94" s="115">
        <v>590830.28084917413</v>
      </c>
      <c r="E94" s="115">
        <v>8842.0370191839174</v>
      </c>
      <c r="F94" s="115">
        <v>25513887.106692199</v>
      </c>
      <c r="G94" s="115">
        <v>25171530.78043966</v>
      </c>
      <c r="H94" s="115">
        <v>342356.32625253528</v>
      </c>
      <c r="I94" s="119">
        <v>42.546381326031266</v>
      </c>
      <c r="J94" s="117"/>
      <c r="K94" s="120"/>
      <c r="L94" s="121"/>
    </row>
    <row r="95" spans="1:12" hidden="1" x14ac:dyDescent="0.25">
      <c r="A95" s="122" t="str">
        <f t="shared" si="3"/>
        <v>ES</v>
      </c>
      <c r="B95" s="122" t="s">
        <v>299</v>
      </c>
      <c r="C95" s="115">
        <v>339015.06385197147</v>
      </c>
      <c r="D95" s="115">
        <v>301666.04856023059</v>
      </c>
      <c r="E95" s="115">
        <v>37349.015291740914</v>
      </c>
      <c r="F95" s="115">
        <v>12703971.67348643</v>
      </c>
      <c r="G95" s="115">
        <v>11055998.234369608</v>
      </c>
      <c r="H95" s="115">
        <v>1647973.4391168226</v>
      </c>
      <c r="I95" s="119">
        <v>37.473177531230675</v>
      </c>
      <c r="J95" s="117"/>
      <c r="K95" s="120"/>
      <c r="L95" s="121"/>
    </row>
    <row r="96" spans="1:12" hidden="1" x14ac:dyDescent="0.25">
      <c r="A96" s="122" t="str">
        <f t="shared" si="3"/>
        <v>ES</v>
      </c>
      <c r="B96" s="122" t="s">
        <v>300</v>
      </c>
      <c r="C96" s="115">
        <v>613855.94815043989</v>
      </c>
      <c r="D96" s="115">
        <v>593260.26489223388</v>
      </c>
      <c r="E96" s="115">
        <v>20595.683258205929</v>
      </c>
      <c r="F96" s="115">
        <v>22507709.450074252</v>
      </c>
      <c r="G96" s="115">
        <v>21956425.316400804</v>
      </c>
      <c r="H96" s="115">
        <v>551284.13367344672</v>
      </c>
      <c r="I96" s="119">
        <v>36.666109561844969</v>
      </c>
      <c r="J96" s="117"/>
      <c r="K96" s="120"/>
      <c r="L96" s="121"/>
    </row>
    <row r="97" spans="1:12" hidden="1" x14ac:dyDescent="0.25">
      <c r="A97" s="122" t="str">
        <f t="shared" si="3"/>
        <v>ES</v>
      </c>
      <c r="B97" s="122" t="s">
        <v>301</v>
      </c>
      <c r="C97" s="115">
        <v>485266.27413492207</v>
      </c>
      <c r="D97" s="115">
        <v>468002.434541967</v>
      </c>
      <c r="E97" s="115">
        <v>17263.839592955046</v>
      </c>
      <c r="F97" s="115">
        <v>23767090.918060716</v>
      </c>
      <c r="G97" s="115">
        <v>23005688.284319215</v>
      </c>
      <c r="H97" s="115">
        <v>761402.63374150265</v>
      </c>
      <c r="I97" s="119">
        <v>48.9774216442921</v>
      </c>
      <c r="J97" s="117"/>
      <c r="K97" s="120"/>
      <c r="L97" s="121"/>
    </row>
    <row r="98" spans="1:12" hidden="1" x14ac:dyDescent="0.25">
      <c r="A98" s="122" t="str">
        <f t="shared" si="3"/>
        <v>ES</v>
      </c>
      <c r="B98" s="122" t="s">
        <v>302</v>
      </c>
      <c r="C98" s="115">
        <v>211920.77638112305</v>
      </c>
      <c r="D98" s="115">
        <v>187602.99650868418</v>
      </c>
      <c r="E98" s="115">
        <v>24317.779872438881</v>
      </c>
      <c r="F98" s="115">
        <v>8880954.4961536583</v>
      </c>
      <c r="G98" s="115">
        <v>8072624.3775897603</v>
      </c>
      <c r="H98" s="115">
        <v>808330.11856389814</v>
      </c>
      <c r="I98" s="119">
        <v>41.9069552679533</v>
      </c>
      <c r="J98" s="117"/>
      <c r="K98" s="120"/>
      <c r="L98" s="121"/>
    </row>
    <row r="99" spans="1:12" hidden="1" x14ac:dyDescent="0.25">
      <c r="A99" s="122" t="str">
        <f t="shared" si="3"/>
        <v>ES</v>
      </c>
      <c r="B99" s="122" t="s">
        <v>303</v>
      </c>
      <c r="C99" s="115">
        <v>346631.25584183901</v>
      </c>
      <c r="D99" s="115">
        <v>340556.53280132299</v>
      </c>
      <c r="E99" s="115">
        <v>6074.7230405160026</v>
      </c>
      <c r="F99" s="115">
        <v>11857786.897549061</v>
      </c>
      <c r="G99" s="115">
        <v>11717196.742581887</v>
      </c>
      <c r="H99" s="115">
        <v>140590.15496717455</v>
      </c>
      <c r="I99" s="119">
        <v>34.20864880967207</v>
      </c>
      <c r="J99" s="117"/>
      <c r="K99" s="120"/>
      <c r="L99" s="121"/>
    </row>
    <row r="100" spans="1:12" hidden="1" x14ac:dyDescent="0.25">
      <c r="A100" s="122" t="str">
        <f t="shared" si="3"/>
        <v>ES</v>
      </c>
      <c r="B100" s="122" t="s">
        <v>304</v>
      </c>
      <c r="C100" s="115">
        <v>317074.89988562785</v>
      </c>
      <c r="D100" s="115">
        <v>293772.52553405776</v>
      </c>
      <c r="E100" s="115">
        <v>23302.374351570063</v>
      </c>
      <c r="F100" s="115">
        <v>8079484.5959378332</v>
      </c>
      <c r="G100" s="115">
        <v>7295333.0816223463</v>
      </c>
      <c r="H100" s="115">
        <v>784151.51431548677</v>
      </c>
      <c r="I100" s="119">
        <v>25.481312455991269</v>
      </c>
      <c r="J100" s="117"/>
      <c r="K100" s="120"/>
      <c r="L100" s="121"/>
    </row>
    <row r="101" spans="1:12" x14ac:dyDescent="0.25">
      <c r="A101" t="s">
        <v>305</v>
      </c>
      <c r="B101" t="s">
        <v>305</v>
      </c>
      <c r="C101" s="115">
        <v>22408999.999949623</v>
      </c>
      <c r="D101" s="115">
        <v>19719020</v>
      </c>
      <c r="E101" s="115">
        <v>2689979.9999496229</v>
      </c>
      <c r="F101" s="115">
        <v>1585981278.6399817</v>
      </c>
      <c r="G101" s="115">
        <v>1553542355.1995909</v>
      </c>
      <c r="H101" s="115">
        <v>32438923.440390825</v>
      </c>
      <c r="I101" s="119">
        <v>70.774299551231522</v>
      </c>
      <c r="J101" s="117"/>
      <c r="K101" s="120"/>
      <c r="L101" s="121"/>
    </row>
    <row r="102" spans="1:12" hidden="1" x14ac:dyDescent="0.25">
      <c r="A102" s="122" t="str">
        <f>+LEFT(B102, 2)</f>
        <v>FI</v>
      </c>
      <c r="B102" s="118" t="s">
        <v>306</v>
      </c>
      <c r="C102" s="115">
        <v>4202054.6339655407</v>
      </c>
      <c r="D102" s="115"/>
      <c r="E102" s="115"/>
      <c r="F102" s="115">
        <v>361873984.49038392</v>
      </c>
      <c r="G102" s="115"/>
      <c r="H102" s="115"/>
      <c r="I102" s="119">
        <v>86.118343527789435</v>
      </c>
      <c r="J102" s="117"/>
      <c r="K102" s="120"/>
      <c r="L102" s="121"/>
    </row>
    <row r="103" spans="1:12" hidden="1" x14ac:dyDescent="0.25">
      <c r="A103" s="122" t="str">
        <f>+LEFT(B103, 2)</f>
        <v>FI</v>
      </c>
      <c r="B103" s="118" t="s">
        <v>307</v>
      </c>
      <c r="C103" s="115">
        <v>516927.6468118694</v>
      </c>
      <c r="D103" s="115"/>
      <c r="E103" s="115"/>
      <c r="F103" s="115">
        <v>57664175.404615335</v>
      </c>
      <c r="G103" s="115"/>
      <c r="H103" s="115"/>
      <c r="I103" s="119">
        <v>111.55173409713493</v>
      </c>
      <c r="J103" s="117"/>
      <c r="K103" s="120"/>
      <c r="L103" s="121"/>
    </row>
    <row r="104" spans="1:12" hidden="1" x14ac:dyDescent="0.25">
      <c r="A104" s="122" t="str">
        <f>+LEFT(B104, 2)</f>
        <v>FI</v>
      </c>
      <c r="B104" s="118" t="s">
        <v>308</v>
      </c>
      <c r="C104" s="115">
        <v>1964137.0853253754</v>
      </c>
      <c r="D104" s="115"/>
      <c r="E104" s="115"/>
      <c r="F104" s="115">
        <v>200673535.78138688</v>
      </c>
      <c r="G104" s="115"/>
      <c r="H104" s="115"/>
      <c r="I104" s="119">
        <v>102.16880343061374</v>
      </c>
      <c r="J104" s="117"/>
      <c r="K104" s="120"/>
      <c r="L104" s="121"/>
    </row>
    <row r="105" spans="1:12" hidden="1" x14ac:dyDescent="0.25">
      <c r="A105" s="122" t="str">
        <f>+LEFT(B105, 2)</f>
        <v>FI</v>
      </c>
      <c r="B105" s="118" t="s">
        <v>309</v>
      </c>
      <c r="C105" s="115">
        <v>15651691.967180522</v>
      </c>
      <c r="D105" s="115"/>
      <c r="E105" s="115"/>
      <c r="F105" s="115">
        <v>958498994.71370709</v>
      </c>
      <c r="G105" s="115"/>
      <c r="H105" s="115"/>
      <c r="I105" s="119">
        <v>61.239321392444324</v>
      </c>
      <c r="J105" s="117"/>
      <c r="K105" s="120"/>
      <c r="L105" s="121"/>
    </row>
    <row r="106" spans="1:12" hidden="1" x14ac:dyDescent="0.25">
      <c r="A106" s="122" t="str">
        <f>+LEFT(B106, 2)</f>
        <v>FI</v>
      </c>
      <c r="B106" s="118" t="s">
        <v>310</v>
      </c>
      <c r="C106" s="115">
        <v>74188.66666631597</v>
      </c>
      <c r="D106" s="115"/>
      <c r="E106" s="115"/>
      <c r="F106" s="115">
        <v>7270588.2498883354</v>
      </c>
      <c r="G106" s="115"/>
      <c r="H106" s="115"/>
      <c r="I106" s="119">
        <v>98.00133331132389</v>
      </c>
      <c r="J106" s="117"/>
      <c r="K106" s="120"/>
      <c r="L106" s="121"/>
    </row>
    <row r="107" spans="1:12" x14ac:dyDescent="0.25">
      <c r="A107" t="s">
        <v>311</v>
      </c>
      <c r="B107" t="s">
        <v>311</v>
      </c>
      <c r="C107" s="125">
        <v>17253000</v>
      </c>
      <c r="D107" s="115">
        <v>16493000</v>
      </c>
      <c r="E107" s="115">
        <v>759999.9999999993</v>
      </c>
      <c r="F107" s="115">
        <v>2629993611.3964906</v>
      </c>
      <c r="G107" s="115">
        <v>2514141360.0944705</v>
      </c>
      <c r="H107" s="115">
        <v>115852251.30202007</v>
      </c>
      <c r="I107" s="119">
        <v>152.43688699915901</v>
      </c>
      <c r="J107" s="117"/>
      <c r="K107" s="120"/>
      <c r="L107" s="121"/>
    </row>
    <row r="108" spans="1:12" hidden="1" x14ac:dyDescent="0.25">
      <c r="A108" s="122" t="str">
        <f t="shared" ref="A108:A129" si="4">+LEFT(B108, 2)</f>
        <v>FR</v>
      </c>
      <c r="B108" s="122" t="s">
        <v>312</v>
      </c>
      <c r="C108" s="115">
        <v>268921.57817827567</v>
      </c>
      <c r="D108" s="115">
        <v>264209.27848263487</v>
      </c>
      <c r="E108" s="115">
        <v>4712.2996956408024</v>
      </c>
      <c r="F108" s="115">
        <v>46996751.284737594</v>
      </c>
      <c r="G108" s="115"/>
      <c r="H108" s="115"/>
      <c r="I108" s="119">
        <v>174.76006054665547</v>
      </c>
      <c r="J108" s="117"/>
      <c r="K108" s="120"/>
      <c r="L108" s="121"/>
    </row>
    <row r="109" spans="1:12" hidden="1" x14ac:dyDescent="0.25">
      <c r="A109" s="122" t="str">
        <f t="shared" si="4"/>
        <v>FR</v>
      </c>
      <c r="B109" s="122" t="s">
        <v>313</v>
      </c>
      <c r="C109" s="115">
        <v>1005304.4934242571</v>
      </c>
      <c r="D109" s="115">
        <v>1002938.421120082</v>
      </c>
      <c r="E109" s="115">
        <v>2366.0723041751189</v>
      </c>
      <c r="F109" s="115">
        <v>162119043.03786957</v>
      </c>
      <c r="G109" s="115"/>
      <c r="H109" s="115"/>
      <c r="I109" s="119">
        <v>161.26362121953863</v>
      </c>
      <c r="J109" s="117"/>
      <c r="K109" s="120"/>
      <c r="L109" s="121"/>
    </row>
    <row r="110" spans="1:12" hidden="1" x14ac:dyDescent="0.25">
      <c r="A110" s="122" t="str">
        <f t="shared" si="4"/>
        <v>FR</v>
      </c>
      <c r="B110" s="122" t="s">
        <v>314</v>
      </c>
      <c r="C110" s="115">
        <v>1065181.5635655138</v>
      </c>
      <c r="D110" s="115">
        <v>1062121.2995001923</v>
      </c>
      <c r="E110" s="115">
        <v>3060.2640653215349</v>
      </c>
      <c r="F110" s="115">
        <v>195513365.5466761</v>
      </c>
      <c r="G110" s="115"/>
      <c r="H110" s="115"/>
      <c r="I110" s="119">
        <v>183.54933302847303</v>
      </c>
      <c r="J110" s="117"/>
      <c r="K110" s="120"/>
      <c r="L110" s="121"/>
    </row>
    <row r="111" spans="1:12" hidden="1" x14ac:dyDescent="0.25">
      <c r="A111" s="122" t="str">
        <f t="shared" si="4"/>
        <v>FR</v>
      </c>
      <c r="B111" s="122" t="s">
        <v>315</v>
      </c>
      <c r="C111" s="115">
        <v>765796.21285923035</v>
      </c>
      <c r="D111" s="115">
        <v>753524.86223247473</v>
      </c>
      <c r="E111" s="115">
        <v>12271.350626755622</v>
      </c>
      <c r="F111" s="115">
        <v>157454365.92836177</v>
      </c>
      <c r="G111" s="115"/>
      <c r="H111" s="115"/>
      <c r="I111" s="119">
        <v>205.60870279115005</v>
      </c>
      <c r="J111" s="117"/>
      <c r="K111" s="120"/>
      <c r="L111" s="121"/>
    </row>
    <row r="112" spans="1:12" hidden="1" x14ac:dyDescent="0.25">
      <c r="A112" s="122" t="str">
        <f t="shared" si="4"/>
        <v>FR</v>
      </c>
      <c r="B112" s="122" t="s">
        <v>316</v>
      </c>
      <c r="C112" s="115">
        <v>188035.0097418412</v>
      </c>
      <c r="D112" s="115">
        <v>187060.16916570551</v>
      </c>
      <c r="E112" s="115">
        <v>974.84057613569894</v>
      </c>
      <c r="F112" s="115">
        <v>31500991.101902358</v>
      </c>
      <c r="G112" s="115"/>
      <c r="H112" s="115"/>
      <c r="I112" s="119">
        <v>167.5272660402496</v>
      </c>
      <c r="J112" s="117"/>
      <c r="K112" s="120"/>
      <c r="L112" s="121"/>
    </row>
    <row r="113" spans="1:12" hidden="1" x14ac:dyDescent="0.25">
      <c r="A113" s="122" t="str">
        <f t="shared" si="4"/>
        <v>FR</v>
      </c>
      <c r="B113" s="122" t="s">
        <v>317</v>
      </c>
      <c r="C113" s="115">
        <v>242659.70530930345</v>
      </c>
      <c r="D113" s="115">
        <v>242015.69909009355</v>
      </c>
      <c r="E113" s="115">
        <v>644.00621920989943</v>
      </c>
      <c r="F113" s="115">
        <v>44033959.633408099</v>
      </c>
      <c r="G113" s="115"/>
      <c r="H113" s="115"/>
      <c r="I113" s="119">
        <v>181.4638304999205</v>
      </c>
      <c r="J113" s="117"/>
      <c r="K113" s="120"/>
      <c r="L113" s="121"/>
    </row>
    <row r="114" spans="1:12" hidden="1" x14ac:dyDescent="0.25">
      <c r="A114" s="122" t="str">
        <f t="shared" si="4"/>
        <v>FR</v>
      </c>
      <c r="B114" s="122" t="s">
        <v>318</v>
      </c>
      <c r="C114" s="115">
        <v>111350.34096444228</v>
      </c>
      <c r="D114" s="115">
        <v>109911.05984877612</v>
      </c>
      <c r="E114" s="115">
        <v>1439.2811156661628</v>
      </c>
      <c r="F114" s="115">
        <v>21121917.299116667</v>
      </c>
      <c r="G114" s="115"/>
      <c r="H114" s="115"/>
      <c r="I114" s="119">
        <v>189.68884258613605</v>
      </c>
      <c r="J114" s="117"/>
      <c r="K114" s="120"/>
      <c r="L114" s="121"/>
    </row>
    <row r="115" spans="1:12" hidden="1" x14ac:dyDescent="0.25">
      <c r="A115" s="122" t="str">
        <f t="shared" si="4"/>
        <v>FR</v>
      </c>
      <c r="B115" s="122" t="s">
        <v>319</v>
      </c>
      <c r="C115" s="115">
        <v>340353.87238188018</v>
      </c>
      <c r="D115" s="115">
        <v>335017.36511598103</v>
      </c>
      <c r="E115" s="115">
        <v>5336.5072658991558</v>
      </c>
      <c r="F115" s="115">
        <v>67070429.331937447</v>
      </c>
      <c r="G115" s="115"/>
      <c r="H115" s="115"/>
      <c r="I115" s="119">
        <v>197.06086745116804</v>
      </c>
      <c r="J115" s="117"/>
      <c r="K115" s="120"/>
      <c r="L115" s="121"/>
    </row>
    <row r="116" spans="1:12" hidden="1" x14ac:dyDescent="0.25">
      <c r="A116" s="122" t="str">
        <f t="shared" si="4"/>
        <v>FR</v>
      </c>
      <c r="B116" s="122" t="s">
        <v>320</v>
      </c>
      <c r="C116" s="115">
        <v>333000.54797856795</v>
      </c>
      <c r="D116" s="115">
        <v>328676.34243239777</v>
      </c>
      <c r="E116" s="115">
        <v>4324.2055461701821</v>
      </c>
      <c r="F116" s="115">
        <v>71019802.629576296</v>
      </c>
      <c r="G116" s="115"/>
      <c r="H116" s="115"/>
      <c r="I116" s="119">
        <v>213.27232961234395</v>
      </c>
      <c r="J116" s="117"/>
      <c r="K116" s="120"/>
      <c r="L116" s="121"/>
    </row>
    <row r="117" spans="1:12" hidden="1" x14ac:dyDescent="0.25">
      <c r="A117" s="122" t="str">
        <f t="shared" si="4"/>
        <v>FR</v>
      </c>
      <c r="B117" s="122" t="s">
        <v>321</v>
      </c>
      <c r="C117" s="115">
        <v>755291.4637116415</v>
      </c>
      <c r="D117" s="115">
        <v>728160.77149814169</v>
      </c>
      <c r="E117" s="115">
        <v>27130.692213499802</v>
      </c>
      <c r="F117" s="115">
        <v>131960759.25332546</v>
      </c>
      <c r="G117" s="115"/>
      <c r="H117" s="115"/>
      <c r="I117" s="119">
        <v>174.71501479024531</v>
      </c>
      <c r="J117" s="117"/>
      <c r="K117" s="120"/>
      <c r="L117" s="121"/>
    </row>
    <row r="118" spans="1:12" hidden="1" x14ac:dyDescent="0.25">
      <c r="A118" s="122" t="str">
        <f t="shared" si="4"/>
        <v>FR</v>
      </c>
      <c r="B118" s="122" t="s">
        <v>322</v>
      </c>
      <c r="C118" s="115">
        <v>924417.92498782265</v>
      </c>
      <c r="D118" s="115">
        <v>922618.80046136107</v>
      </c>
      <c r="E118" s="115">
        <v>1799.1245264615864</v>
      </c>
      <c r="F118" s="115">
        <v>164807277.87519556</v>
      </c>
      <c r="G118" s="115"/>
      <c r="H118" s="115"/>
      <c r="I118" s="119">
        <v>178.28221783709631</v>
      </c>
      <c r="J118" s="117"/>
      <c r="K118" s="120"/>
      <c r="L118" s="121"/>
    </row>
    <row r="119" spans="1:12" hidden="1" x14ac:dyDescent="0.25">
      <c r="A119" s="122" t="str">
        <f t="shared" si="4"/>
        <v>FR</v>
      </c>
      <c r="B119" s="122" t="s">
        <v>323</v>
      </c>
      <c r="C119" s="115">
        <v>368716.69508037018</v>
      </c>
      <c r="D119" s="115">
        <v>365665.64141996671</v>
      </c>
      <c r="E119" s="115">
        <v>3051.0536604034714</v>
      </c>
      <c r="F119" s="115">
        <v>57146610.588104427</v>
      </c>
      <c r="G119" s="115"/>
      <c r="H119" s="115"/>
      <c r="I119" s="119">
        <v>154.98785748133272</v>
      </c>
      <c r="J119" s="117"/>
      <c r="K119" s="120"/>
      <c r="L119" s="121"/>
    </row>
    <row r="120" spans="1:12" hidden="1" x14ac:dyDescent="0.25">
      <c r="A120" s="122" t="str">
        <f t="shared" si="4"/>
        <v>FR</v>
      </c>
      <c r="B120" s="122" t="s">
        <v>324</v>
      </c>
      <c r="C120" s="115">
        <v>405483.31709693134</v>
      </c>
      <c r="D120" s="115">
        <v>403711.77752146608</v>
      </c>
      <c r="E120" s="115">
        <v>1771.5395754652563</v>
      </c>
      <c r="F120" s="115">
        <v>63740927.534798808</v>
      </c>
      <c r="G120" s="115"/>
      <c r="H120" s="115"/>
      <c r="I120" s="119">
        <v>157.19741071261251</v>
      </c>
      <c r="J120" s="117"/>
      <c r="K120" s="120"/>
      <c r="L120" s="121"/>
    </row>
    <row r="121" spans="1:12" hidden="1" x14ac:dyDescent="0.25">
      <c r="A121" s="122" t="str">
        <f t="shared" si="4"/>
        <v>FR</v>
      </c>
      <c r="B121" s="122" t="s">
        <v>325</v>
      </c>
      <c r="C121" s="115">
        <v>1929722.4184120798</v>
      </c>
      <c r="D121" s="115">
        <v>1920273.0360117904</v>
      </c>
      <c r="E121" s="115">
        <v>9449.3824002894107</v>
      </c>
      <c r="F121" s="115">
        <v>225174730.45987567</v>
      </c>
      <c r="G121" s="115"/>
      <c r="H121" s="115"/>
      <c r="I121" s="119">
        <v>116.68762735583822</v>
      </c>
      <c r="J121" s="117"/>
      <c r="K121" s="120"/>
      <c r="L121" s="121"/>
    </row>
    <row r="122" spans="1:12" hidden="1" x14ac:dyDescent="0.25">
      <c r="A122" s="122" t="str">
        <f t="shared" si="4"/>
        <v>FR</v>
      </c>
      <c r="B122" s="122" t="s">
        <v>326</v>
      </c>
      <c r="C122" s="115">
        <v>600871.6512420848</v>
      </c>
      <c r="D122" s="115">
        <v>596056.13225682429</v>
      </c>
      <c r="E122" s="115">
        <v>4815.5189852605108</v>
      </c>
      <c r="F122" s="115">
        <v>104007349.06674695</v>
      </c>
      <c r="G122" s="115"/>
      <c r="H122" s="115"/>
      <c r="I122" s="119">
        <v>173.09411893829468</v>
      </c>
      <c r="J122" s="117"/>
      <c r="K122" s="120"/>
      <c r="L122" s="121"/>
    </row>
    <row r="123" spans="1:12" hidden="1" x14ac:dyDescent="0.25">
      <c r="A123" s="122" t="str">
        <f t="shared" si="4"/>
        <v>FR</v>
      </c>
      <c r="B123" s="122" t="s">
        <v>327</v>
      </c>
      <c r="C123" s="115">
        <v>440148.98928397469</v>
      </c>
      <c r="D123" s="115">
        <v>434360.05382545176</v>
      </c>
      <c r="E123" s="115">
        <v>5788.9354585229303</v>
      </c>
      <c r="F123" s="115">
        <v>57101161.473964974</v>
      </c>
      <c r="G123" s="115"/>
      <c r="H123" s="115"/>
      <c r="I123" s="119">
        <v>129.73143836330505</v>
      </c>
      <c r="J123" s="117"/>
      <c r="K123" s="120"/>
      <c r="L123" s="121"/>
    </row>
    <row r="124" spans="1:12" hidden="1" x14ac:dyDescent="0.25">
      <c r="A124" s="122" t="str">
        <f t="shared" si="4"/>
        <v>FR</v>
      </c>
      <c r="B124" s="122" t="s">
        <v>328</v>
      </c>
      <c r="C124" s="115">
        <v>1314144.1183633707</v>
      </c>
      <c r="D124" s="115">
        <v>1223817.3779315648</v>
      </c>
      <c r="E124" s="115">
        <v>90326.74043180584</v>
      </c>
      <c r="F124" s="115">
        <v>146013936.93359494</v>
      </c>
      <c r="G124" s="115"/>
      <c r="H124" s="115"/>
      <c r="I124" s="119">
        <v>111.10953120989505</v>
      </c>
      <c r="J124" s="117"/>
      <c r="K124" s="120"/>
      <c r="L124" s="121"/>
    </row>
    <row r="125" spans="1:12" hidden="1" x14ac:dyDescent="0.25">
      <c r="A125" s="122" t="str">
        <f t="shared" si="4"/>
        <v>FR</v>
      </c>
      <c r="B125" s="122" t="s">
        <v>329</v>
      </c>
      <c r="C125" s="115">
        <v>1451756.3321967851</v>
      </c>
      <c r="D125" s="115">
        <v>1371774.5738818403</v>
      </c>
      <c r="E125" s="115">
        <v>79981.758314944804</v>
      </c>
      <c r="F125" s="115">
        <v>213062212.29394895</v>
      </c>
      <c r="G125" s="115"/>
      <c r="H125" s="115"/>
      <c r="I125" s="119">
        <v>146.76168966423245</v>
      </c>
      <c r="J125" s="117"/>
      <c r="K125" s="120"/>
      <c r="L125" s="121"/>
    </row>
    <row r="126" spans="1:12" hidden="1" x14ac:dyDescent="0.25">
      <c r="A126" s="122" t="str">
        <f t="shared" si="4"/>
        <v>FR</v>
      </c>
      <c r="B126" s="122" t="s">
        <v>330</v>
      </c>
      <c r="C126" s="115">
        <v>788906.66098392592</v>
      </c>
      <c r="D126" s="115">
        <v>756695.37357426633</v>
      </c>
      <c r="E126" s="115">
        <v>32211.287409659592</v>
      </c>
      <c r="F126" s="115">
        <v>150544683.35130888</v>
      </c>
      <c r="G126" s="115"/>
      <c r="H126" s="115"/>
      <c r="I126" s="119">
        <v>190.8269898032668</v>
      </c>
      <c r="J126" s="117"/>
      <c r="K126" s="120"/>
      <c r="L126" s="121"/>
    </row>
    <row r="127" spans="1:12" hidden="1" x14ac:dyDescent="0.25">
      <c r="A127" s="122" t="str">
        <f t="shared" si="4"/>
        <v>FR</v>
      </c>
      <c r="B127" s="122" t="s">
        <v>331</v>
      </c>
      <c r="C127" s="115">
        <v>1833078.726254262</v>
      </c>
      <c r="D127" s="115">
        <v>1670859.477124183</v>
      </c>
      <c r="E127" s="115">
        <v>162219.24913007906</v>
      </c>
      <c r="F127" s="115">
        <v>291854572.01551008</v>
      </c>
      <c r="G127" s="115"/>
      <c r="H127" s="115"/>
      <c r="I127" s="119">
        <v>159.21551422501622</v>
      </c>
      <c r="J127" s="117"/>
      <c r="K127" s="120"/>
      <c r="L127" s="121"/>
    </row>
    <row r="128" spans="1:12" hidden="1" x14ac:dyDescent="0.25">
      <c r="A128" s="122" t="str">
        <f t="shared" si="4"/>
        <v>FR</v>
      </c>
      <c r="B128" s="122" t="s">
        <v>332</v>
      </c>
      <c r="C128" s="115">
        <v>1600923.7700925474</v>
      </c>
      <c r="D128" s="115">
        <v>1389740.8048186596</v>
      </c>
      <c r="E128" s="115">
        <v>211182.96527388785</v>
      </c>
      <c r="F128" s="115">
        <v>148766523.23309022</v>
      </c>
      <c r="G128" s="115"/>
      <c r="H128" s="115"/>
      <c r="I128" s="119">
        <v>92.925425939856098</v>
      </c>
      <c r="J128" s="117"/>
      <c r="K128" s="120"/>
      <c r="L128" s="121"/>
    </row>
    <row r="129" spans="1:13" hidden="1" x14ac:dyDescent="0.25">
      <c r="A129" s="122" t="str">
        <f t="shared" si="4"/>
        <v>FR</v>
      </c>
      <c r="B129" s="122" t="s">
        <v>333</v>
      </c>
      <c r="C129" s="115">
        <v>518934.60789089138</v>
      </c>
      <c r="D129" s="115">
        <v>423791.68268614635</v>
      </c>
      <c r="E129" s="115">
        <v>95142.925204745028</v>
      </c>
      <c r="F129" s="115">
        <v>78982241.523439825</v>
      </c>
      <c r="G129" s="115"/>
      <c r="H129" s="115"/>
      <c r="I129" s="119">
        <v>152.20075963799709</v>
      </c>
      <c r="J129" s="117"/>
      <c r="K129" s="120"/>
      <c r="L129" s="121"/>
    </row>
    <row r="130" spans="1:13" x14ac:dyDescent="0.25">
      <c r="A130" t="s">
        <v>334</v>
      </c>
      <c r="B130" t="s">
        <v>334</v>
      </c>
      <c r="C130" s="125">
        <v>3903000</v>
      </c>
      <c r="D130" s="115">
        <v>3594660</v>
      </c>
      <c r="E130" s="115">
        <v>308340</v>
      </c>
      <c r="F130" s="115">
        <v>211527038.26285532</v>
      </c>
      <c r="G130" s="115">
        <v>194376197.32262382</v>
      </c>
      <c r="H130" s="115">
        <v>17150840.940231502</v>
      </c>
      <c r="I130" s="119">
        <v>54.196012878005462</v>
      </c>
      <c r="J130" s="117"/>
      <c r="K130" s="120"/>
      <c r="L130" s="121"/>
    </row>
    <row r="131" spans="1:13" hidden="1" x14ac:dyDescent="0.25">
      <c r="A131" s="122" t="str">
        <f>+LEFT(B131, 2)</f>
        <v>GR</v>
      </c>
      <c r="B131" s="126" t="s">
        <v>335</v>
      </c>
      <c r="C131" s="115">
        <v>2158000</v>
      </c>
      <c r="D131" s="115"/>
      <c r="E131" s="115"/>
      <c r="F131" s="115">
        <v>72936802.568673313</v>
      </c>
      <c r="G131" s="115"/>
      <c r="H131" s="115"/>
      <c r="I131" s="119">
        <v>33.798332978995973</v>
      </c>
      <c r="J131" s="117"/>
      <c r="K131" s="120"/>
      <c r="L131" s="121"/>
    </row>
    <row r="132" spans="1:13" hidden="1" x14ac:dyDescent="0.25">
      <c r="A132" s="122" t="str">
        <f>+LEFT(B132, 2)</f>
        <v>GR</v>
      </c>
      <c r="B132" s="126" t="s">
        <v>336</v>
      </c>
      <c r="C132" s="115">
        <v>1745000</v>
      </c>
      <c r="D132" s="115"/>
      <c r="E132" s="115"/>
      <c r="F132" s="115">
        <v>138590235.69418201</v>
      </c>
      <c r="G132" s="115"/>
      <c r="H132" s="115"/>
      <c r="I132" s="119">
        <v>79.421338506694568</v>
      </c>
      <c r="J132" s="117"/>
      <c r="K132" s="120"/>
      <c r="L132" s="121"/>
    </row>
    <row r="133" spans="1:13" x14ac:dyDescent="0.25">
      <c r="A133" s="96" t="s">
        <v>337</v>
      </c>
      <c r="B133" s="96" t="s">
        <v>337</v>
      </c>
      <c r="C133" s="115">
        <v>1939110</v>
      </c>
      <c r="D133" s="115">
        <v>1742500</v>
      </c>
      <c r="E133" s="115">
        <v>196610</v>
      </c>
      <c r="F133" s="115">
        <v>330511111.00884694</v>
      </c>
      <c r="G133" s="115">
        <v>311301825.66090047</v>
      </c>
      <c r="H133" s="115">
        <v>19209285.347946465</v>
      </c>
      <c r="I133" s="119">
        <v>170.44474579000001</v>
      </c>
      <c r="J133" s="117"/>
      <c r="K133" s="120"/>
      <c r="L133" s="121"/>
      <c r="M133" s="127"/>
    </row>
    <row r="134" spans="1:13" x14ac:dyDescent="0.25">
      <c r="A134" s="96" t="s">
        <v>338</v>
      </c>
      <c r="B134" s="96" t="s">
        <v>338</v>
      </c>
      <c r="C134" s="115">
        <v>2147296.0000000005</v>
      </c>
      <c r="D134" s="115">
        <v>1972063.814752568</v>
      </c>
      <c r="E134" s="115">
        <v>175232.18524743235</v>
      </c>
      <c r="F134" s="115">
        <v>330966336.15876031</v>
      </c>
      <c r="G134" s="115">
        <v>318480839.4865973</v>
      </c>
      <c r="H134" s="115">
        <v>12485496.672162982</v>
      </c>
      <c r="I134" s="119">
        <v>154.13167824033587</v>
      </c>
      <c r="J134" s="117"/>
      <c r="K134" s="120"/>
      <c r="L134" s="121"/>
      <c r="M134" s="128"/>
    </row>
    <row r="135" spans="1:13" hidden="1" x14ac:dyDescent="0.25">
      <c r="A135" s="122" t="str">
        <f t="shared" ref="A135:A154" si="5">+LEFT(B135, 2)</f>
        <v>HU</v>
      </c>
      <c r="B135" s="129" t="s">
        <v>339</v>
      </c>
      <c r="C135" s="115">
        <v>6014.8347338935591</v>
      </c>
      <c r="D135" s="115">
        <v>3608.9008403361354</v>
      </c>
      <c r="E135" s="115">
        <v>2405.9338935574237</v>
      </c>
      <c r="F135" s="115">
        <v>715480.12373630877</v>
      </c>
      <c r="G135" s="115">
        <v>602544.05692982872</v>
      </c>
      <c r="H135" s="115">
        <v>112936.06680648001</v>
      </c>
      <c r="I135" s="119">
        <v>118.95258230530963</v>
      </c>
      <c r="J135" s="117"/>
      <c r="K135" s="120"/>
      <c r="L135" s="121"/>
    </row>
    <row r="136" spans="1:13" hidden="1" x14ac:dyDescent="0.25">
      <c r="A136" s="122" t="str">
        <f t="shared" si="5"/>
        <v>HU</v>
      </c>
      <c r="B136" s="129" t="s">
        <v>340</v>
      </c>
      <c r="C136" s="115">
        <v>172024.27338935577</v>
      </c>
      <c r="D136" s="115">
        <v>149568.89038281984</v>
      </c>
      <c r="E136" s="115">
        <v>22455.383006535951</v>
      </c>
      <c r="F136" s="115">
        <v>23108819.636101756</v>
      </c>
      <c r="G136" s="115">
        <v>21981261.152128585</v>
      </c>
      <c r="H136" s="115">
        <v>1127558.4839731702</v>
      </c>
      <c r="I136" s="119">
        <v>134.33464464516462</v>
      </c>
      <c r="J136" s="117"/>
      <c r="K136" s="120"/>
      <c r="L136" s="121"/>
    </row>
    <row r="137" spans="1:13" hidden="1" x14ac:dyDescent="0.25">
      <c r="A137" s="122" t="str">
        <f t="shared" si="5"/>
        <v>HU</v>
      </c>
      <c r="B137" s="129" t="s">
        <v>341</v>
      </c>
      <c r="C137" s="115">
        <v>60549.336321195158</v>
      </c>
      <c r="D137" s="115">
        <v>50925.600746965465</v>
      </c>
      <c r="E137" s="115">
        <v>9623.7355742296932</v>
      </c>
      <c r="F137" s="115">
        <v>8795620.0131609607</v>
      </c>
      <c r="G137" s="115">
        <v>8370419.7565508448</v>
      </c>
      <c r="H137" s="115">
        <v>425200.25661011651</v>
      </c>
      <c r="I137" s="119">
        <v>145.26368986941438</v>
      </c>
      <c r="J137" s="117"/>
      <c r="K137" s="120"/>
      <c r="L137" s="121"/>
    </row>
    <row r="138" spans="1:13" hidden="1" x14ac:dyDescent="0.25">
      <c r="A138" s="122" t="str">
        <f t="shared" si="5"/>
        <v>HU</v>
      </c>
      <c r="B138" s="129" t="s">
        <v>342</v>
      </c>
      <c r="C138" s="115">
        <v>78593.840522875835</v>
      </c>
      <c r="D138" s="115">
        <v>64559.22614379086</v>
      </c>
      <c r="E138" s="115">
        <v>14034.614379084971</v>
      </c>
      <c r="F138" s="115">
        <v>14017799.158005686</v>
      </c>
      <c r="G138" s="115">
        <v>13089625.885693714</v>
      </c>
      <c r="H138" s="115">
        <v>928173.27231197315</v>
      </c>
      <c r="I138" s="119">
        <v>178.35747769477697</v>
      </c>
      <c r="J138" s="117"/>
      <c r="K138" s="120"/>
      <c r="L138" s="121"/>
    </row>
    <row r="139" spans="1:13" hidden="1" x14ac:dyDescent="0.25">
      <c r="A139" s="122" t="str">
        <f t="shared" si="5"/>
        <v>HU</v>
      </c>
      <c r="B139" s="129" t="s">
        <v>343</v>
      </c>
      <c r="C139" s="115">
        <v>149568.89038281984</v>
      </c>
      <c r="D139" s="115">
        <v>138341.19887955184</v>
      </c>
      <c r="E139" s="115">
        <v>11227.691503267977</v>
      </c>
      <c r="F139" s="115">
        <v>27219286.662142165</v>
      </c>
      <c r="G139" s="115">
        <v>26492907.962691903</v>
      </c>
      <c r="H139" s="115">
        <v>726378.69945026329</v>
      </c>
      <c r="I139" s="119">
        <v>181.98494748790819</v>
      </c>
      <c r="J139" s="117"/>
      <c r="K139" s="120"/>
      <c r="L139" s="121"/>
    </row>
    <row r="140" spans="1:13" hidden="1" x14ac:dyDescent="0.25">
      <c r="A140" s="122" t="str">
        <f t="shared" si="5"/>
        <v>HU</v>
      </c>
      <c r="B140" s="129" t="s">
        <v>344</v>
      </c>
      <c r="C140" s="115">
        <v>82603.730345471544</v>
      </c>
      <c r="D140" s="115">
        <v>77390.873576097132</v>
      </c>
      <c r="E140" s="115">
        <v>5212.856769374418</v>
      </c>
      <c r="F140" s="115">
        <v>12269803.306459578</v>
      </c>
      <c r="G140" s="115">
        <v>11928630.464316722</v>
      </c>
      <c r="H140" s="115">
        <v>341172.84214285586</v>
      </c>
      <c r="I140" s="119">
        <v>148.53812600404223</v>
      </c>
      <c r="J140" s="117"/>
      <c r="K140" s="120"/>
      <c r="L140" s="121"/>
    </row>
    <row r="141" spans="1:13" hidden="1" x14ac:dyDescent="0.25">
      <c r="A141" s="122" t="str">
        <f t="shared" si="5"/>
        <v>HU</v>
      </c>
      <c r="B141" s="129" t="s">
        <v>345</v>
      </c>
      <c r="C141" s="115">
        <v>112276.91503267977</v>
      </c>
      <c r="D141" s="115">
        <v>107866.03622782449</v>
      </c>
      <c r="E141" s="115">
        <v>4410.878804855276</v>
      </c>
      <c r="F141" s="115">
        <v>21515519.068106428</v>
      </c>
      <c r="G141" s="115">
        <v>20692197.565290071</v>
      </c>
      <c r="H141" s="115">
        <v>823321.50281635404</v>
      </c>
      <c r="I141" s="119">
        <v>191.6290544841211</v>
      </c>
      <c r="J141" s="117"/>
      <c r="K141" s="120"/>
      <c r="L141" s="121"/>
    </row>
    <row r="142" spans="1:13" hidden="1" x14ac:dyDescent="0.25">
      <c r="A142" s="122" t="str">
        <f t="shared" si="5"/>
        <v>HU</v>
      </c>
      <c r="B142" s="129" t="s">
        <v>346</v>
      </c>
      <c r="C142" s="115">
        <v>143153.06666666671</v>
      </c>
      <c r="D142" s="115">
        <v>139143.17684407101</v>
      </c>
      <c r="E142" s="115">
        <v>4009.8898225957064</v>
      </c>
      <c r="F142" s="115">
        <v>29843912.308075115</v>
      </c>
      <c r="G142" s="115">
        <v>29577139.886736043</v>
      </c>
      <c r="H142" s="115">
        <v>266772.42133907089</v>
      </c>
      <c r="I142" s="119">
        <v>208.4755360328183</v>
      </c>
      <c r="J142" s="117"/>
      <c r="K142" s="120"/>
      <c r="L142" s="121"/>
    </row>
    <row r="143" spans="1:13" hidden="1" x14ac:dyDescent="0.25">
      <c r="A143" s="122" t="str">
        <f t="shared" si="5"/>
        <v>HU</v>
      </c>
      <c r="B143" s="129" t="s">
        <v>347</v>
      </c>
      <c r="C143" s="115">
        <v>135534.27600373485</v>
      </c>
      <c r="D143" s="115">
        <v>121098.6726423903</v>
      </c>
      <c r="E143" s="115">
        <v>14435.60336134454</v>
      </c>
      <c r="F143" s="115">
        <v>22547575.584844537</v>
      </c>
      <c r="G143" s="115">
        <v>22042166.871049371</v>
      </c>
      <c r="H143" s="115">
        <v>505408.71379516652</v>
      </c>
      <c r="I143" s="119">
        <v>166.36068933753117</v>
      </c>
      <c r="J143" s="117"/>
      <c r="K143" s="120"/>
      <c r="L143" s="121"/>
    </row>
    <row r="144" spans="1:13" hidden="1" x14ac:dyDescent="0.25">
      <c r="A144" s="122" t="str">
        <f t="shared" si="5"/>
        <v>HU</v>
      </c>
      <c r="B144" s="129" t="s">
        <v>348</v>
      </c>
      <c r="C144" s="115">
        <v>196885.59028944914</v>
      </c>
      <c r="D144" s="115">
        <v>185256.90980392162</v>
      </c>
      <c r="E144" s="115">
        <v>11628.680485527548</v>
      </c>
      <c r="F144" s="115">
        <v>33890569.02380313</v>
      </c>
      <c r="G144" s="115">
        <v>32894487.288711552</v>
      </c>
      <c r="H144" s="115">
        <v>996081.73509157565</v>
      </c>
      <c r="I144" s="119">
        <v>172.13331343334619</v>
      </c>
      <c r="J144" s="117"/>
      <c r="K144" s="120"/>
      <c r="L144" s="121"/>
    </row>
    <row r="145" spans="1:13" hidden="1" x14ac:dyDescent="0.25">
      <c r="A145" s="122" t="str">
        <f t="shared" si="5"/>
        <v>HU</v>
      </c>
      <c r="B145" s="129" t="s">
        <v>349</v>
      </c>
      <c r="C145" s="115">
        <v>80197.79645191411</v>
      </c>
      <c r="D145" s="115">
        <v>77791.86255835669</v>
      </c>
      <c r="E145" s="115">
        <v>2405.9338935574233</v>
      </c>
      <c r="F145" s="115">
        <v>10421691.152880846</v>
      </c>
      <c r="G145" s="115">
        <v>10251527.508216888</v>
      </c>
      <c r="H145" s="115">
        <v>170163.64466395782</v>
      </c>
      <c r="I145" s="119">
        <v>129.94984418467905</v>
      </c>
      <c r="J145" s="117"/>
      <c r="K145" s="120"/>
      <c r="L145" s="121"/>
    </row>
    <row r="146" spans="1:13" hidden="1" x14ac:dyDescent="0.25">
      <c r="A146" s="122" t="str">
        <f t="shared" si="5"/>
        <v>HU</v>
      </c>
      <c r="B146" s="129" t="s">
        <v>350</v>
      </c>
      <c r="C146" s="115">
        <v>240593.38935574234</v>
      </c>
      <c r="D146" s="115">
        <v>207712.29281045755</v>
      </c>
      <c r="E146" s="115">
        <v>32881.096545284789</v>
      </c>
      <c r="F146" s="115">
        <v>44296812.725981019</v>
      </c>
      <c r="G146" s="115">
        <v>41776305.107002176</v>
      </c>
      <c r="H146" s="115">
        <v>2520507.618978838</v>
      </c>
      <c r="I146" s="119">
        <v>184.11483725549738</v>
      </c>
      <c r="J146" s="117"/>
      <c r="K146" s="120"/>
      <c r="L146" s="121"/>
    </row>
    <row r="147" spans="1:13" hidden="1" x14ac:dyDescent="0.25">
      <c r="A147" s="122" t="str">
        <f t="shared" si="5"/>
        <v>HU</v>
      </c>
      <c r="B147" s="129" t="s">
        <v>351</v>
      </c>
      <c r="C147" s="115">
        <v>93430.43286647994</v>
      </c>
      <c r="D147" s="115">
        <v>79796.807469654537</v>
      </c>
      <c r="E147" s="115">
        <v>13633.6253968254</v>
      </c>
      <c r="F147" s="115">
        <v>16786641.271180835</v>
      </c>
      <c r="G147" s="115">
        <v>14887992.423428843</v>
      </c>
      <c r="H147" s="115">
        <v>1898648.8477519923</v>
      </c>
      <c r="I147" s="119">
        <v>179.66995074474693</v>
      </c>
      <c r="J147" s="117"/>
      <c r="K147" s="120"/>
      <c r="L147" s="121"/>
    </row>
    <row r="148" spans="1:13" hidden="1" x14ac:dyDescent="0.25">
      <c r="A148" s="122" t="str">
        <f t="shared" si="5"/>
        <v>HU</v>
      </c>
      <c r="B148" s="129" t="s">
        <v>352</v>
      </c>
      <c r="C148" s="115">
        <v>113880.87096171804</v>
      </c>
      <c r="D148" s="115">
        <v>103455.15742296921</v>
      </c>
      <c r="E148" s="115">
        <v>10425.713538748834</v>
      </c>
      <c r="F148" s="115">
        <v>16070970.45396187</v>
      </c>
      <c r="G148" s="115">
        <v>15313270.361089764</v>
      </c>
      <c r="H148" s="115">
        <v>757700.09287210566</v>
      </c>
      <c r="I148" s="119">
        <v>141.12089517970279</v>
      </c>
      <c r="J148" s="117"/>
      <c r="K148" s="120"/>
      <c r="L148" s="121"/>
    </row>
    <row r="149" spans="1:13" hidden="1" x14ac:dyDescent="0.25">
      <c r="A149" s="122" t="str">
        <f t="shared" si="5"/>
        <v>HU</v>
      </c>
      <c r="B149" s="129" t="s">
        <v>353</v>
      </c>
      <c r="C149" s="115">
        <v>78994.829505135407</v>
      </c>
      <c r="D149" s="115">
        <v>77390.873576097132</v>
      </c>
      <c r="E149" s="115">
        <v>1603.9559290382824</v>
      </c>
      <c r="F149" s="115">
        <v>9269271.8875636626</v>
      </c>
      <c r="G149" s="115">
        <v>9011875.6463724691</v>
      </c>
      <c r="H149" s="115">
        <v>257396.24119119317</v>
      </c>
      <c r="I149" s="119">
        <v>117.34023537529217</v>
      </c>
      <c r="J149" s="117"/>
      <c r="K149" s="120"/>
      <c r="L149" s="121"/>
    </row>
    <row r="150" spans="1:13" hidden="1" x14ac:dyDescent="0.25">
      <c r="A150" s="122" t="str">
        <f t="shared" si="5"/>
        <v>HU</v>
      </c>
      <c r="B150" s="129" t="s">
        <v>354</v>
      </c>
      <c r="C150" s="115">
        <v>36890.98636788049</v>
      </c>
      <c r="D150" s="115">
        <v>36890.98636788049</v>
      </c>
      <c r="E150" s="115">
        <v>0</v>
      </c>
      <c r="F150" s="115">
        <v>4312908.928809627</v>
      </c>
      <c r="G150" s="115">
        <v>4312908.928809627</v>
      </c>
      <c r="H150" s="115">
        <v>0</v>
      </c>
      <c r="I150" s="119">
        <v>116.90955849759291</v>
      </c>
      <c r="J150" s="117"/>
      <c r="K150" s="120"/>
      <c r="L150" s="121"/>
    </row>
    <row r="151" spans="1:13" hidden="1" x14ac:dyDescent="0.25">
      <c r="A151" s="122" t="str">
        <f t="shared" si="5"/>
        <v>HU</v>
      </c>
      <c r="B151" s="129" t="s">
        <v>355</v>
      </c>
      <c r="C151" s="115">
        <v>133930.32007469659</v>
      </c>
      <c r="D151" s="115">
        <v>133930.32007469659</v>
      </c>
      <c r="E151" s="115">
        <v>0</v>
      </c>
      <c r="F151" s="115">
        <v>15024618.635093665</v>
      </c>
      <c r="G151" s="115">
        <v>15024618.635093665</v>
      </c>
      <c r="H151" s="115">
        <v>0</v>
      </c>
      <c r="I151" s="119">
        <v>112.18235442664533</v>
      </c>
      <c r="J151" s="117"/>
      <c r="K151" s="120"/>
      <c r="L151" s="121"/>
    </row>
    <row r="152" spans="1:13" hidden="1" x14ac:dyDescent="0.25">
      <c r="A152" s="122" t="str">
        <f t="shared" si="5"/>
        <v>HU</v>
      </c>
      <c r="B152" s="129" t="s">
        <v>356</v>
      </c>
      <c r="C152" s="115">
        <v>177237.1301587302</v>
      </c>
      <c r="D152" s="115">
        <v>162801.52679738568</v>
      </c>
      <c r="E152" s="115">
        <v>14435.603361344542</v>
      </c>
      <c r="F152" s="115">
        <v>15789397.842605336</v>
      </c>
      <c r="G152" s="115">
        <v>15164232.338027081</v>
      </c>
      <c r="H152" s="115">
        <v>625165.50457825547</v>
      </c>
      <c r="I152" s="119">
        <v>89.086286990004027</v>
      </c>
      <c r="J152" s="117"/>
      <c r="K152" s="120"/>
      <c r="L152" s="121"/>
    </row>
    <row r="153" spans="1:13" hidden="1" x14ac:dyDescent="0.25">
      <c r="A153" s="122" t="str">
        <f t="shared" si="5"/>
        <v>HU</v>
      </c>
      <c r="B153" s="129" t="s">
        <v>357</v>
      </c>
      <c r="C153" s="115">
        <v>23257.360971055095</v>
      </c>
      <c r="D153" s="115">
        <v>22856.371988795527</v>
      </c>
      <c r="E153" s="115">
        <v>400.98898225957061</v>
      </c>
      <c r="F153" s="115">
        <v>2395039.0657721469</v>
      </c>
      <c r="G153" s="115">
        <v>2392128.3379825326</v>
      </c>
      <c r="H153" s="115">
        <v>2910.7277896145492</v>
      </c>
      <c r="I153" s="119">
        <v>102.97982942918108</v>
      </c>
      <c r="J153" s="117"/>
      <c r="K153" s="120"/>
      <c r="L153" s="121"/>
    </row>
    <row r="154" spans="1:13" hidden="1" x14ac:dyDescent="0.25">
      <c r="A154" s="122" t="str">
        <f t="shared" si="5"/>
        <v>HU</v>
      </c>
      <c r="B154" s="129" t="s">
        <v>358</v>
      </c>
      <c r="C154" s="115">
        <v>31678.129598506075</v>
      </c>
      <c r="D154" s="115">
        <v>31678.129598506075</v>
      </c>
      <c r="E154" s="115">
        <v>0</v>
      </c>
      <c r="F154" s="115">
        <v>2674599.3104755892</v>
      </c>
      <c r="G154" s="115">
        <v>2674599.3104755892</v>
      </c>
      <c r="H154" s="115">
        <v>0</v>
      </c>
      <c r="I154" s="119">
        <v>84.43046809814561</v>
      </c>
      <c r="J154" s="117"/>
      <c r="K154" s="120"/>
      <c r="L154" s="121"/>
    </row>
    <row r="155" spans="1:13" x14ac:dyDescent="0.25">
      <c r="A155" t="s">
        <v>359</v>
      </c>
      <c r="B155" t="s">
        <v>359</v>
      </c>
      <c r="C155" s="115">
        <v>782020</v>
      </c>
      <c r="D155" s="115">
        <v>645249.21349580307</v>
      </c>
      <c r="E155" s="115">
        <v>136770.78650419693</v>
      </c>
      <c r="F155" s="115">
        <v>93597886.899165601</v>
      </c>
      <c r="G155" s="115">
        <v>78094171.349124968</v>
      </c>
      <c r="H155" s="115">
        <v>15503715.550040631</v>
      </c>
      <c r="I155" s="119">
        <v>119.68733139710697</v>
      </c>
      <c r="J155" s="117"/>
      <c r="K155" s="120"/>
      <c r="L155" s="121"/>
      <c r="M155" s="127"/>
    </row>
    <row r="156" spans="1:13" hidden="1" x14ac:dyDescent="0.25">
      <c r="A156" s="122" t="str">
        <f>+LEFT(B156, 2)</f>
        <v>IE</v>
      </c>
      <c r="B156" s="122" t="s">
        <v>360</v>
      </c>
      <c r="C156" s="115">
        <v>365641.22368067631</v>
      </c>
      <c r="D156" s="115">
        <v>305528.25703165424</v>
      </c>
      <c r="E156" s="115">
        <v>60112.966649022062</v>
      </c>
      <c r="F156" s="115">
        <v>42560206.124238089</v>
      </c>
      <c r="G156" s="115">
        <v>35764040.032463014</v>
      </c>
      <c r="H156" s="115">
        <v>6796166.0917750765</v>
      </c>
      <c r="I156" s="119">
        <v>116.39881766014159</v>
      </c>
      <c r="J156" s="117"/>
      <c r="K156" s="120"/>
      <c r="L156" s="121"/>
    </row>
    <row r="157" spans="1:13" hidden="1" x14ac:dyDescent="0.25">
      <c r="A157" s="122" t="str">
        <f>+LEFT(B157, 2)</f>
        <v>IE</v>
      </c>
      <c r="B157" s="122" t="s">
        <v>361</v>
      </c>
      <c r="C157" s="115">
        <v>416378.77631932369</v>
      </c>
      <c r="D157" s="115">
        <v>339720.95646414883</v>
      </c>
      <c r="E157" s="115">
        <v>76657.819855174879</v>
      </c>
      <c r="F157" s="115">
        <v>51037680.774927504</v>
      </c>
      <c r="G157" s="115">
        <v>42330131.316661954</v>
      </c>
      <c r="H157" s="115">
        <v>8707549.4582655542</v>
      </c>
      <c r="I157" s="119">
        <v>122.57512552893994</v>
      </c>
      <c r="J157" s="117"/>
      <c r="K157" s="120"/>
      <c r="L157" s="121"/>
    </row>
    <row r="158" spans="1:13" x14ac:dyDescent="0.25">
      <c r="A158" t="s">
        <v>362</v>
      </c>
      <c r="B158" t="s">
        <v>362</v>
      </c>
      <c r="C158" s="115">
        <v>9566130.0000000019</v>
      </c>
      <c r="D158" s="115">
        <v>8454330</v>
      </c>
      <c r="E158" s="115">
        <v>1111800.0000000019</v>
      </c>
      <c r="F158" s="115">
        <v>1093861356.7364213</v>
      </c>
      <c r="G158" s="115">
        <v>1023281955.8907673</v>
      </c>
      <c r="H158" s="115">
        <v>70579400.845654011</v>
      </c>
      <c r="I158" s="119">
        <v>114.34732297558377</v>
      </c>
      <c r="J158" s="117"/>
      <c r="K158" s="120"/>
      <c r="L158" s="121"/>
      <c r="M158" s="130"/>
    </row>
    <row r="159" spans="1:13" hidden="1" x14ac:dyDescent="0.25">
      <c r="A159" s="122" t="str">
        <f t="shared" ref="A159:A179" si="6">+LEFT(B159, 2)</f>
        <v>IT</v>
      </c>
      <c r="B159" s="122" t="s">
        <v>363</v>
      </c>
      <c r="C159" s="115">
        <v>950796.30570160283</v>
      </c>
      <c r="D159" s="115"/>
      <c r="E159" s="115"/>
      <c r="F159" s="115">
        <v>107091996.12437816</v>
      </c>
      <c r="G159" s="115"/>
      <c r="H159" s="115"/>
      <c r="I159" s="119">
        <v>112.63400528818191</v>
      </c>
      <c r="J159" s="117"/>
      <c r="K159" s="120"/>
      <c r="L159" s="121"/>
    </row>
    <row r="160" spans="1:13" hidden="1" x14ac:dyDescent="0.25">
      <c r="A160" s="122" t="str">
        <f t="shared" si="6"/>
        <v>IT</v>
      </c>
      <c r="B160" s="122" t="s">
        <v>364</v>
      </c>
      <c r="C160" s="115">
        <v>107507.67018448398</v>
      </c>
      <c r="D160" s="115"/>
      <c r="E160" s="115"/>
      <c r="F160" s="115">
        <v>10537336.224950399</v>
      </c>
      <c r="G160" s="115"/>
      <c r="H160" s="115"/>
      <c r="I160" s="119">
        <v>98.014738919262683</v>
      </c>
      <c r="J160" s="117"/>
      <c r="K160" s="120"/>
      <c r="L160" s="121"/>
    </row>
    <row r="161" spans="1:12" hidden="1" x14ac:dyDescent="0.25">
      <c r="A161" s="122" t="str">
        <f t="shared" si="6"/>
        <v>IT</v>
      </c>
      <c r="B161" s="122" t="s">
        <v>365</v>
      </c>
      <c r="C161" s="115">
        <v>370346.34114068223</v>
      </c>
      <c r="D161" s="115"/>
      <c r="E161" s="115"/>
      <c r="F161" s="115">
        <v>43139642.982421853</v>
      </c>
      <c r="G161" s="115"/>
      <c r="H161" s="115"/>
      <c r="I161" s="119">
        <v>116.48459344717689</v>
      </c>
      <c r="J161" s="117"/>
      <c r="K161" s="120"/>
      <c r="L161" s="121"/>
    </row>
    <row r="162" spans="1:12" hidden="1" x14ac:dyDescent="0.25">
      <c r="A162" s="122" t="str">
        <f t="shared" si="6"/>
        <v>IT</v>
      </c>
      <c r="B162" s="122" t="s">
        <v>366</v>
      </c>
      <c r="C162" s="115">
        <v>661876.3019825418</v>
      </c>
      <c r="D162" s="115"/>
      <c r="E162" s="115"/>
      <c r="F162" s="115">
        <v>83357698.686107397</v>
      </c>
      <c r="G162" s="115"/>
      <c r="H162" s="115"/>
      <c r="I162" s="119">
        <v>125.94150664772722</v>
      </c>
      <c r="J162" s="117"/>
      <c r="K162" s="120"/>
      <c r="L162" s="121"/>
    </row>
    <row r="163" spans="1:12" hidden="1" x14ac:dyDescent="0.25">
      <c r="A163" s="122" t="str">
        <f t="shared" si="6"/>
        <v>IT</v>
      </c>
      <c r="B163" s="122" t="s">
        <v>367</v>
      </c>
      <c r="C163" s="115">
        <v>427557.12986027822</v>
      </c>
      <c r="D163" s="115"/>
      <c r="E163" s="115"/>
      <c r="F163" s="115">
        <v>50299189.018174566</v>
      </c>
      <c r="G163" s="115"/>
      <c r="H163" s="115"/>
      <c r="I163" s="119">
        <v>117.64320018382546</v>
      </c>
      <c r="J163" s="117"/>
      <c r="K163" s="120"/>
      <c r="L163" s="121"/>
    </row>
    <row r="164" spans="1:12" hidden="1" x14ac:dyDescent="0.25">
      <c r="A164" s="122" t="str">
        <f t="shared" si="6"/>
        <v>IT</v>
      </c>
      <c r="B164" s="122" t="s">
        <v>368</v>
      </c>
      <c r="C164" s="115">
        <v>144774.20583652821</v>
      </c>
      <c r="D164" s="115"/>
      <c r="E164" s="115"/>
      <c r="F164" s="115">
        <v>15331084.664804405</v>
      </c>
      <c r="G164" s="115"/>
      <c r="H164" s="115"/>
      <c r="I164" s="119">
        <v>105.89652055916299</v>
      </c>
      <c r="J164" s="117"/>
      <c r="K164" s="120"/>
      <c r="L164" s="121"/>
    </row>
    <row r="165" spans="1:12" hidden="1" x14ac:dyDescent="0.25">
      <c r="A165" s="122" t="str">
        <f t="shared" si="6"/>
        <v>IT</v>
      </c>
      <c r="B165" s="122" t="s">
        <v>369</v>
      </c>
      <c r="C165" s="115">
        <v>419806.76509433449</v>
      </c>
      <c r="D165" s="115"/>
      <c r="E165" s="115"/>
      <c r="F165" s="115">
        <v>42705069.052077971</v>
      </c>
      <c r="G165" s="115"/>
      <c r="H165" s="115"/>
      <c r="I165" s="119">
        <v>101.72553804005932</v>
      </c>
      <c r="J165" s="117"/>
      <c r="K165" s="120"/>
      <c r="L165" s="121"/>
    </row>
    <row r="166" spans="1:12" hidden="1" x14ac:dyDescent="0.25">
      <c r="A166" s="122" t="str">
        <f t="shared" si="6"/>
        <v>IT</v>
      </c>
      <c r="B166" s="122" t="s">
        <v>370</v>
      </c>
      <c r="C166" s="115">
        <v>159329.2654911743</v>
      </c>
      <c r="D166" s="115"/>
      <c r="E166" s="115"/>
      <c r="F166" s="115">
        <v>11897889.61567108</v>
      </c>
      <c r="G166" s="115"/>
      <c r="H166" s="115"/>
      <c r="I166" s="119">
        <v>74.67485385683986</v>
      </c>
      <c r="J166" s="117"/>
      <c r="K166" s="120"/>
      <c r="L166" s="121"/>
    </row>
    <row r="167" spans="1:12" hidden="1" x14ac:dyDescent="0.25">
      <c r="A167" s="122" t="str">
        <f t="shared" si="6"/>
        <v>IT</v>
      </c>
      <c r="B167" s="122" t="s">
        <v>371</v>
      </c>
      <c r="C167" s="115">
        <v>287335.2230759557</v>
      </c>
      <c r="D167" s="115"/>
      <c r="E167" s="115"/>
      <c r="F167" s="115">
        <v>28325501.565504182</v>
      </c>
      <c r="G167" s="115"/>
      <c r="H167" s="115"/>
      <c r="I167" s="119">
        <v>98.57998355466664</v>
      </c>
      <c r="J167" s="117"/>
      <c r="K167" s="120"/>
      <c r="L167" s="121"/>
    </row>
    <row r="168" spans="1:12" hidden="1" x14ac:dyDescent="0.25">
      <c r="A168" s="122" t="str">
        <f t="shared" si="6"/>
        <v>IT</v>
      </c>
      <c r="B168" s="122" t="s">
        <v>372</v>
      </c>
      <c r="C168" s="115">
        <v>511278.34672877227</v>
      </c>
      <c r="D168" s="115"/>
      <c r="E168" s="115"/>
      <c r="F168" s="115">
        <v>72421207.622929409</v>
      </c>
      <c r="G168" s="115"/>
      <c r="H168" s="115"/>
      <c r="I168" s="119">
        <v>141.64732006800219</v>
      </c>
      <c r="J168" s="117"/>
      <c r="K168" s="120"/>
      <c r="L168" s="121"/>
    </row>
    <row r="169" spans="1:12" hidden="1" x14ac:dyDescent="0.25">
      <c r="A169" s="122" t="str">
        <f t="shared" si="6"/>
        <v>IT</v>
      </c>
      <c r="B169" s="122" t="s">
        <v>373</v>
      </c>
      <c r="C169" s="115">
        <v>279914.89808008051</v>
      </c>
      <c r="D169" s="115"/>
      <c r="E169" s="115"/>
      <c r="F169" s="115">
        <v>20739242.634695545</v>
      </c>
      <c r="G169" s="115"/>
      <c r="H169" s="115"/>
      <c r="I169" s="119">
        <v>74.091242648907809</v>
      </c>
      <c r="J169" s="117"/>
      <c r="K169" s="120"/>
      <c r="L169" s="121"/>
    </row>
    <row r="170" spans="1:12" hidden="1" x14ac:dyDescent="0.25">
      <c r="A170" s="122" t="str">
        <f t="shared" si="6"/>
        <v>IT</v>
      </c>
      <c r="B170" s="122" t="s">
        <v>374</v>
      </c>
      <c r="C170" s="115">
        <v>637223.68539176253</v>
      </c>
      <c r="D170" s="115"/>
      <c r="E170" s="115"/>
      <c r="F170" s="115">
        <v>36415797.712765887</v>
      </c>
      <c r="G170" s="115"/>
      <c r="H170" s="115"/>
      <c r="I170" s="119">
        <v>57.147589688819558</v>
      </c>
      <c r="J170" s="117"/>
      <c r="K170" s="120"/>
      <c r="L170" s="121"/>
    </row>
    <row r="171" spans="1:12" hidden="1" x14ac:dyDescent="0.25">
      <c r="A171" s="122" t="str">
        <f t="shared" si="6"/>
        <v>IT</v>
      </c>
      <c r="B171" s="122" t="s">
        <v>375</v>
      </c>
      <c r="C171" s="115">
        <v>367705.47691830416</v>
      </c>
      <c r="D171" s="115"/>
      <c r="E171" s="115"/>
      <c r="F171" s="115">
        <v>67096651.717715763</v>
      </c>
      <c r="G171" s="115"/>
      <c r="H171" s="115"/>
      <c r="I171" s="119">
        <v>182.47389807746356</v>
      </c>
      <c r="J171" s="117"/>
      <c r="K171" s="120"/>
      <c r="L171" s="121"/>
    </row>
    <row r="172" spans="1:12" hidden="1" x14ac:dyDescent="0.25">
      <c r="A172" s="122" t="str">
        <f t="shared" si="6"/>
        <v>IT</v>
      </c>
      <c r="B172" s="122" t="s">
        <v>376</v>
      </c>
      <c r="C172" s="115">
        <v>409984.96938236512</v>
      </c>
      <c r="D172" s="115"/>
      <c r="E172" s="115"/>
      <c r="F172" s="115">
        <v>71223547.543326661</v>
      </c>
      <c r="G172" s="115"/>
      <c r="H172" s="115"/>
      <c r="I172" s="119">
        <v>173.72233828626361</v>
      </c>
      <c r="J172" s="117"/>
      <c r="K172" s="120"/>
      <c r="L172" s="121"/>
    </row>
    <row r="173" spans="1:12" hidden="1" x14ac:dyDescent="0.25">
      <c r="A173" s="122" t="str">
        <f t="shared" si="6"/>
        <v>IT</v>
      </c>
      <c r="B173" s="122" t="s">
        <v>377</v>
      </c>
      <c r="C173" s="115">
        <v>434543.55412601365</v>
      </c>
      <c r="D173" s="115"/>
      <c r="E173" s="115"/>
      <c r="F173" s="115">
        <v>62596856.784013771</v>
      </c>
      <c r="G173" s="115"/>
      <c r="H173" s="115"/>
      <c r="I173" s="119">
        <v>144.05197405335636</v>
      </c>
      <c r="J173" s="117"/>
      <c r="K173" s="120"/>
      <c r="L173" s="121"/>
    </row>
    <row r="174" spans="1:12" hidden="1" x14ac:dyDescent="0.25">
      <c r="A174" s="122" t="str">
        <f t="shared" si="6"/>
        <v>IT</v>
      </c>
      <c r="B174" s="122" t="s">
        <v>378</v>
      </c>
      <c r="C174" s="115">
        <v>353664.1522333477</v>
      </c>
      <c r="D174" s="115"/>
      <c r="E174" s="115"/>
      <c r="F174" s="115">
        <v>55570055.803882159</v>
      </c>
      <c r="G174" s="115"/>
      <c r="H174" s="115"/>
      <c r="I174" s="119">
        <v>157.12662833641397</v>
      </c>
      <c r="J174" s="117"/>
      <c r="K174" s="120"/>
      <c r="L174" s="121"/>
    </row>
    <row r="175" spans="1:12" hidden="1" x14ac:dyDescent="0.25">
      <c r="A175" s="122" t="str">
        <f t="shared" si="6"/>
        <v>IT</v>
      </c>
      <c r="B175" s="122" t="s">
        <v>379</v>
      </c>
      <c r="C175" s="115">
        <v>615152.52149625449</v>
      </c>
      <c r="D175" s="115"/>
      <c r="E175" s="115"/>
      <c r="F175" s="115">
        <v>70141257.164078072</v>
      </c>
      <c r="G175" s="115"/>
      <c r="H175" s="115"/>
      <c r="I175" s="119">
        <v>114.02254678802474</v>
      </c>
      <c r="J175" s="117"/>
      <c r="K175" s="120"/>
      <c r="L175" s="121"/>
    </row>
    <row r="176" spans="1:12" hidden="1" x14ac:dyDescent="0.25">
      <c r="A176" s="122" t="str">
        <f t="shared" si="6"/>
        <v>IT</v>
      </c>
      <c r="B176" s="122" t="s">
        <v>380</v>
      </c>
      <c r="C176" s="115">
        <v>1109300.7994047038</v>
      </c>
      <c r="D176" s="115"/>
      <c r="E176" s="115"/>
      <c r="F176" s="115">
        <v>124484822.88664225</v>
      </c>
      <c r="G176" s="115"/>
      <c r="H176" s="115"/>
      <c r="I176" s="119">
        <v>112.21917711899775</v>
      </c>
      <c r="J176" s="117"/>
      <c r="K176" s="120"/>
      <c r="L176" s="121"/>
    </row>
    <row r="177" spans="1:12" hidden="1" x14ac:dyDescent="0.25">
      <c r="A177" s="122" t="str">
        <f t="shared" si="6"/>
        <v>IT</v>
      </c>
      <c r="B177" s="122" t="s">
        <v>381</v>
      </c>
      <c r="C177" s="115">
        <v>405805.08449823805</v>
      </c>
      <c r="D177" s="115"/>
      <c r="E177" s="115"/>
      <c r="F177" s="115">
        <v>34671479.184295699</v>
      </c>
      <c r="G177" s="115"/>
      <c r="H177" s="115"/>
      <c r="I177" s="119">
        <v>85.438750052049286</v>
      </c>
      <c r="J177" s="117"/>
      <c r="K177" s="120"/>
      <c r="L177" s="121"/>
    </row>
    <row r="178" spans="1:12" hidden="1" x14ac:dyDescent="0.25">
      <c r="A178" s="122" t="str">
        <f t="shared" si="6"/>
        <v>IT</v>
      </c>
      <c r="B178" s="122" t="s">
        <v>382</v>
      </c>
      <c r="C178" s="115">
        <v>318238.60943505762</v>
      </c>
      <c r="D178" s="115"/>
      <c r="E178" s="115"/>
      <c r="F178" s="115">
        <v>26644134.916284505</v>
      </c>
      <c r="G178" s="115"/>
      <c r="H178" s="115"/>
      <c r="I178" s="119">
        <v>83.723766150133727</v>
      </c>
      <c r="J178" s="117"/>
      <c r="K178" s="120"/>
      <c r="L178" s="121"/>
    </row>
    <row r="179" spans="1:12" hidden="1" x14ac:dyDescent="0.25">
      <c r="A179" s="122" t="str">
        <f t="shared" si="6"/>
        <v>IT</v>
      </c>
      <c r="B179" s="122" t="s">
        <v>383</v>
      </c>
      <c r="C179" s="115">
        <v>593988.6939375198</v>
      </c>
      <c r="D179" s="115"/>
      <c r="E179" s="115"/>
      <c r="F179" s="115">
        <v>59170894.8317018</v>
      </c>
      <c r="G179" s="115"/>
      <c r="H179" s="115"/>
      <c r="I179" s="119">
        <v>99.616197135775522</v>
      </c>
      <c r="J179" s="117"/>
      <c r="K179" s="120"/>
      <c r="L179" s="121"/>
    </row>
    <row r="180" spans="1:12" x14ac:dyDescent="0.25">
      <c r="A180" t="s">
        <v>384</v>
      </c>
      <c r="B180" t="s">
        <v>384</v>
      </c>
      <c r="C180" s="115">
        <v>2201000</v>
      </c>
      <c r="D180" s="115">
        <v>1800380.2615087046</v>
      </c>
      <c r="E180" s="115">
        <v>400619.73849129525</v>
      </c>
      <c r="F180" s="115">
        <v>298571011.4508363</v>
      </c>
      <c r="G180" s="115">
        <v>233996991.97119248</v>
      </c>
      <c r="H180" s="115">
        <v>64574019.47964377</v>
      </c>
      <c r="I180" s="119">
        <v>135.65243591587293</v>
      </c>
      <c r="J180" s="117"/>
      <c r="K180" s="120"/>
      <c r="L180" s="121"/>
    </row>
    <row r="181" spans="1:12" hidden="1" x14ac:dyDescent="0.25">
      <c r="A181" s="122" t="str">
        <f t="shared" ref="A181:A190" si="7">+LEFT(B181, 2)</f>
        <v>LT</v>
      </c>
      <c r="B181" s="122" t="s">
        <v>385</v>
      </c>
      <c r="C181" s="115">
        <v>272683.06213017751</v>
      </c>
      <c r="D181" s="115">
        <v>205235.92563120378</v>
      </c>
      <c r="E181" s="115">
        <v>67447.136498973749</v>
      </c>
      <c r="F181" s="115">
        <v>38725403.970746018</v>
      </c>
      <c r="G181" s="115">
        <v>28222905.759513978</v>
      </c>
      <c r="H181" s="115">
        <v>10502498.211232042</v>
      </c>
      <c r="I181" s="119">
        <v>142.01616949812126</v>
      </c>
      <c r="J181" s="117"/>
      <c r="K181" s="120"/>
      <c r="L181" s="121"/>
    </row>
    <row r="182" spans="1:12" hidden="1" x14ac:dyDescent="0.25">
      <c r="A182" s="122" t="str">
        <f t="shared" si="7"/>
        <v>LT</v>
      </c>
      <c r="B182" s="122" t="s">
        <v>386</v>
      </c>
      <c r="C182" s="115">
        <v>232798.07692307694</v>
      </c>
      <c r="D182" s="115">
        <v>199480.81672282732</v>
      </c>
      <c r="E182" s="115">
        <v>33317.260200249635</v>
      </c>
      <c r="F182" s="115">
        <v>31308347.62413704</v>
      </c>
      <c r="G182" s="115">
        <v>25784586.383229434</v>
      </c>
      <c r="H182" s="115">
        <v>5523761.2409076039</v>
      </c>
      <c r="I182" s="119">
        <v>134.48714026311396</v>
      </c>
      <c r="J182" s="117"/>
      <c r="K182" s="120"/>
      <c r="L182" s="121"/>
    </row>
    <row r="183" spans="1:12" hidden="1" x14ac:dyDescent="0.25">
      <c r="A183" s="122" t="str">
        <f t="shared" si="7"/>
        <v>LT</v>
      </c>
      <c r="B183" s="122" t="s">
        <v>387</v>
      </c>
      <c r="C183" s="115">
        <v>139597.44822485207</v>
      </c>
      <c r="D183" s="115">
        <v>109124.34437943788</v>
      </c>
      <c r="E183" s="115">
        <v>30473.103845414196</v>
      </c>
      <c r="F183" s="115">
        <v>19380610.138794295</v>
      </c>
      <c r="G183" s="115">
        <v>14251571.727756642</v>
      </c>
      <c r="H183" s="115">
        <v>5129038.4110376528</v>
      </c>
      <c r="I183" s="119">
        <v>138.83212326043099</v>
      </c>
      <c r="J183" s="117"/>
      <c r="K183" s="120"/>
      <c r="L183" s="121"/>
    </row>
    <row r="184" spans="1:12" hidden="1" x14ac:dyDescent="0.25">
      <c r="A184" s="122" t="str">
        <f t="shared" si="7"/>
        <v>LT</v>
      </c>
      <c r="B184" s="122" t="s">
        <v>388</v>
      </c>
      <c r="C184" s="115">
        <v>100119.45266272189</v>
      </c>
      <c r="D184" s="115">
        <v>87117.595026081719</v>
      </c>
      <c r="E184" s="115">
        <v>13001.857636640161</v>
      </c>
      <c r="F184" s="115">
        <v>15893515.103169978</v>
      </c>
      <c r="G184" s="115">
        <v>13452945.464202456</v>
      </c>
      <c r="H184" s="115">
        <v>2440569.6389675234</v>
      </c>
      <c r="I184" s="119">
        <v>158.74552527480716</v>
      </c>
      <c r="J184" s="117"/>
      <c r="K184" s="120"/>
      <c r="L184" s="121"/>
    </row>
    <row r="185" spans="1:12" hidden="1" x14ac:dyDescent="0.25">
      <c r="A185" s="122" t="str">
        <f t="shared" si="7"/>
        <v>LT</v>
      </c>
      <c r="B185" s="122" t="s">
        <v>389</v>
      </c>
      <c r="C185" s="115">
        <v>225472.26331360947</v>
      </c>
      <c r="D185" s="115">
        <v>203125.32049363904</v>
      </c>
      <c r="E185" s="115">
        <v>22346.942819970413</v>
      </c>
      <c r="F185" s="115">
        <v>28788263.312317606</v>
      </c>
      <c r="G185" s="115">
        <v>25510659.348364748</v>
      </c>
      <c r="H185" s="115">
        <v>3277603.9639528571</v>
      </c>
      <c r="I185" s="119">
        <v>127.67984358358082</v>
      </c>
      <c r="J185" s="117"/>
      <c r="K185" s="120"/>
      <c r="L185" s="121"/>
    </row>
    <row r="186" spans="1:12" hidden="1" x14ac:dyDescent="0.25">
      <c r="A186" s="122" t="str">
        <f t="shared" si="7"/>
        <v>LT</v>
      </c>
      <c r="B186" s="122" t="s">
        <v>390</v>
      </c>
      <c r="C186" s="115">
        <v>232798.07692307694</v>
      </c>
      <c r="D186" s="115">
        <v>192573.57985526999</v>
      </c>
      <c r="E186" s="115">
        <v>40224.497067806951</v>
      </c>
      <c r="F186" s="115">
        <v>26160263.729210485</v>
      </c>
      <c r="G186" s="115">
        <v>20838983.506531168</v>
      </c>
      <c r="H186" s="115">
        <v>5321280.2226793151</v>
      </c>
      <c r="I186" s="119">
        <v>112.37319515252943</v>
      </c>
      <c r="J186" s="117"/>
      <c r="K186" s="120"/>
      <c r="L186" s="121"/>
    </row>
    <row r="187" spans="1:12" hidden="1" x14ac:dyDescent="0.25">
      <c r="A187" s="122" t="str">
        <f t="shared" si="7"/>
        <v>LT</v>
      </c>
      <c r="B187" s="122" t="s">
        <v>391</v>
      </c>
      <c r="C187" s="115">
        <v>157911.98224852071</v>
      </c>
      <c r="D187" s="115">
        <v>137190.27163567397</v>
      </c>
      <c r="E187" s="115">
        <v>20721.710612846709</v>
      </c>
      <c r="F187" s="115">
        <v>20309224.778029058</v>
      </c>
      <c r="G187" s="115">
        <v>17111538.722013216</v>
      </c>
      <c r="H187" s="115">
        <v>3197686.056015844</v>
      </c>
      <c r="I187" s="119">
        <v>128.61104324601885</v>
      </c>
      <c r="J187" s="117"/>
      <c r="K187" s="120"/>
      <c r="L187" s="121"/>
    </row>
    <row r="188" spans="1:12" hidden="1" x14ac:dyDescent="0.25">
      <c r="A188" s="122" t="str">
        <f t="shared" si="7"/>
        <v>LT</v>
      </c>
      <c r="B188" s="122" t="s">
        <v>392</v>
      </c>
      <c r="C188" s="115">
        <v>156284.02366863904</v>
      </c>
      <c r="D188" s="115">
        <v>129874.00033594672</v>
      </c>
      <c r="E188" s="115">
        <v>26410.023332692304</v>
      </c>
      <c r="F188" s="115">
        <v>19289279.580494545</v>
      </c>
      <c r="G188" s="115">
        <v>15258907.450368896</v>
      </c>
      <c r="H188" s="115">
        <v>4030372.1301256488</v>
      </c>
      <c r="I188" s="119">
        <v>123.42451344478185</v>
      </c>
      <c r="J188" s="117"/>
      <c r="K188" s="120"/>
      <c r="L188" s="121"/>
    </row>
    <row r="189" spans="1:12" hidden="1" x14ac:dyDescent="0.25">
      <c r="A189" s="122" t="str">
        <f t="shared" si="7"/>
        <v>LT</v>
      </c>
      <c r="B189" s="122" t="s">
        <v>393</v>
      </c>
      <c r="C189" s="115">
        <v>272276.07248520711</v>
      </c>
      <c r="D189" s="115">
        <v>219049.71778075999</v>
      </c>
      <c r="E189" s="115">
        <v>53226.354704447112</v>
      </c>
      <c r="F189" s="115">
        <v>39662339.437801838</v>
      </c>
      <c r="G189" s="115">
        <v>30081044.372741502</v>
      </c>
      <c r="H189" s="115">
        <v>9581295.0650603361</v>
      </c>
      <c r="I189" s="119">
        <v>145.66957381081187</v>
      </c>
      <c r="J189" s="117"/>
      <c r="K189" s="120"/>
      <c r="L189" s="121"/>
    </row>
    <row r="190" spans="1:12" hidden="1" x14ac:dyDescent="0.25">
      <c r="A190" s="122" t="str">
        <f t="shared" si="7"/>
        <v>LT</v>
      </c>
      <c r="B190" s="122" t="s">
        <v>394</v>
      </c>
      <c r="C190" s="115">
        <v>411059.54142011836</v>
      </c>
      <c r="D190" s="115">
        <v>317608.68964786432</v>
      </c>
      <c r="E190" s="115">
        <v>93450.851772254071</v>
      </c>
      <c r="F190" s="115">
        <v>59053763.776135392</v>
      </c>
      <c r="G190" s="115">
        <v>43483849.236470446</v>
      </c>
      <c r="H190" s="115">
        <v>15569914.539664948</v>
      </c>
      <c r="I190" s="119">
        <v>143.66231123626983</v>
      </c>
      <c r="J190" s="117"/>
      <c r="K190" s="120"/>
      <c r="L190" s="121"/>
    </row>
    <row r="191" spans="1:12" x14ac:dyDescent="0.25">
      <c r="A191" t="s">
        <v>395</v>
      </c>
      <c r="B191" t="s">
        <v>395</v>
      </c>
      <c r="C191" s="115">
        <v>88700</v>
      </c>
      <c r="D191" s="115">
        <v>86100</v>
      </c>
      <c r="E191" s="115">
        <v>2600</v>
      </c>
      <c r="F191" s="115">
        <v>16021276.595744682</v>
      </c>
      <c r="G191" s="115"/>
      <c r="H191" s="115"/>
      <c r="I191" s="119">
        <v>180.62318597231885</v>
      </c>
      <c r="J191" s="117"/>
      <c r="K191" s="120"/>
      <c r="L191" s="121"/>
    </row>
    <row r="192" spans="1:12" x14ac:dyDescent="0.25">
      <c r="A192" t="s">
        <v>396</v>
      </c>
      <c r="B192" t="s">
        <v>396</v>
      </c>
      <c r="C192" s="115">
        <v>3410790</v>
      </c>
      <c r="D192" s="115">
        <v>3011042.0070705446</v>
      </c>
      <c r="E192" s="115">
        <v>399747.99292945588</v>
      </c>
      <c r="F192" s="115">
        <v>442157687.1913116</v>
      </c>
      <c r="G192" s="115">
        <v>368202201.51940483</v>
      </c>
      <c r="H192" s="115">
        <v>73955485.671906769</v>
      </c>
      <c r="I192" s="119">
        <v>129.63497816966498</v>
      </c>
      <c r="J192" s="117"/>
      <c r="K192" s="120"/>
      <c r="L192" s="121"/>
    </row>
    <row r="193" spans="1:13" x14ac:dyDescent="0.25">
      <c r="A193" s="122" t="s">
        <v>396</v>
      </c>
      <c r="B193" s="122" t="s">
        <v>396</v>
      </c>
      <c r="C193" s="115">
        <v>3410790</v>
      </c>
      <c r="D193" s="115">
        <v>3011042.0070705446</v>
      </c>
      <c r="E193" s="115">
        <v>399747.99292945588</v>
      </c>
      <c r="F193" s="115">
        <v>442157687.1913116</v>
      </c>
      <c r="G193" s="115">
        <v>368202201.51940483</v>
      </c>
      <c r="H193" s="115">
        <v>73955485.671906769</v>
      </c>
      <c r="I193" s="119">
        <v>129.63497816966498</v>
      </c>
      <c r="J193" s="117"/>
      <c r="K193" s="120"/>
      <c r="L193" s="121"/>
    </row>
    <row r="194" spans="1:13" x14ac:dyDescent="0.25">
      <c r="A194" t="s">
        <v>397</v>
      </c>
      <c r="B194" t="s">
        <v>397</v>
      </c>
      <c r="C194" s="115">
        <v>350</v>
      </c>
      <c r="D194" s="115"/>
      <c r="E194" s="115"/>
      <c r="F194" s="115"/>
      <c r="G194" s="115"/>
      <c r="H194" s="115"/>
      <c r="I194" s="119"/>
      <c r="J194" s="117"/>
      <c r="K194" s="120"/>
      <c r="L194" s="121"/>
      <c r="M194" s="91"/>
    </row>
    <row r="195" spans="1:13" x14ac:dyDescent="0.25">
      <c r="A195" t="s">
        <v>398</v>
      </c>
      <c r="B195" t="s">
        <v>398</v>
      </c>
      <c r="C195" s="115">
        <v>369500</v>
      </c>
      <c r="D195" s="115">
        <v>309985.75183321774</v>
      </c>
      <c r="E195" s="115">
        <v>59514.24816678225</v>
      </c>
      <c r="F195" s="115">
        <v>78821198.001072183</v>
      </c>
      <c r="G195" s="115">
        <v>61097824.550245106</v>
      </c>
      <c r="H195" s="115">
        <v>17723373.450827077</v>
      </c>
      <c r="I195" s="119">
        <v>213.31853315581105</v>
      </c>
      <c r="J195" s="117"/>
      <c r="K195" s="120"/>
      <c r="L195" s="121"/>
      <c r="M195" s="91"/>
    </row>
    <row r="196" spans="1:13" hidden="1" x14ac:dyDescent="0.25">
      <c r="A196" s="122" t="str">
        <f t="shared" ref="A196:A207" si="8">+LEFT(B196, 2)</f>
        <v>NL</v>
      </c>
      <c r="B196" s="122" t="s">
        <v>399</v>
      </c>
      <c r="C196" s="115">
        <v>8530.0965778714308</v>
      </c>
      <c r="D196" s="115">
        <v>5451.7733971380067</v>
      </c>
      <c r="E196" s="115">
        <v>3078.3231807334241</v>
      </c>
      <c r="F196" s="115">
        <v>1617239.2987267687</v>
      </c>
      <c r="G196" s="115">
        <v>840214.52682744095</v>
      </c>
      <c r="H196" s="115">
        <v>777024.77189932764</v>
      </c>
      <c r="I196" s="119">
        <v>189.59214400012439</v>
      </c>
      <c r="J196" s="117"/>
      <c r="K196" s="120"/>
      <c r="L196" s="121"/>
    </row>
    <row r="197" spans="1:13" hidden="1" x14ac:dyDescent="0.25">
      <c r="A197" s="122" t="str">
        <f t="shared" si="8"/>
        <v>NL</v>
      </c>
      <c r="B197" s="122" t="s">
        <v>400</v>
      </c>
      <c r="C197" s="115">
        <v>12511.204050540724</v>
      </c>
      <c r="D197" s="115">
        <v>9546.8928386946063</v>
      </c>
      <c r="E197" s="115">
        <v>2964.3112118461177</v>
      </c>
      <c r="F197" s="115">
        <v>2612172.9420237108</v>
      </c>
      <c r="G197" s="115">
        <v>2012863.1647466316</v>
      </c>
      <c r="H197" s="115">
        <v>599309.77727707906</v>
      </c>
      <c r="I197" s="119">
        <v>208.78669482741071</v>
      </c>
      <c r="J197" s="117"/>
      <c r="K197" s="120"/>
      <c r="L197" s="121"/>
    </row>
    <row r="198" spans="1:13" hidden="1" x14ac:dyDescent="0.25">
      <c r="A198" s="122" t="str">
        <f t="shared" si="8"/>
        <v>NL</v>
      </c>
      <c r="B198" s="122" t="s">
        <v>401</v>
      </c>
      <c r="C198" s="115">
        <v>34973.198101108224</v>
      </c>
      <c r="D198" s="115">
        <v>29386.611587045929</v>
      </c>
      <c r="E198" s="115">
        <v>5586.5865140622955</v>
      </c>
      <c r="F198" s="115">
        <v>8277531.1596812578</v>
      </c>
      <c r="G198" s="115">
        <v>6711365.9540832257</v>
      </c>
      <c r="H198" s="115">
        <v>1566165.2055980321</v>
      </c>
      <c r="I198" s="119">
        <v>236.68213400875572</v>
      </c>
      <c r="J198" s="117"/>
      <c r="K198" s="120"/>
      <c r="L198" s="121"/>
    </row>
    <row r="199" spans="1:13" hidden="1" x14ac:dyDescent="0.25">
      <c r="A199" s="122" t="str">
        <f t="shared" si="8"/>
        <v>NL</v>
      </c>
      <c r="B199" s="122" t="s">
        <v>402</v>
      </c>
      <c r="C199" s="115">
        <v>38208.342593063637</v>
      </c>
      <c r="D199" s="115">
        <v>33305.827897271884</v>
      </c>
      <c r="E199" s="115">
        <v>4902.5146957917541</v>
      </c>
      <c r="F199" s="115">
        <v>9245673.4964304827</v>
      </c>
      <c r="G199" s="115">
        <v>7625520.6052847803</v>
      </c>
      <c r="H199" s="115">
        <v>1620152.891145702</v>
      </c>
      <c r="I199" s="119">
        <v>241.98049088130159</v>
      </c>
      <c r="J199" s="117"/>
      <c r="K199" s="120"/>
      <c r="L199" s="121"/>
    </row>
    <row r="200" spans="1:13" hidden="1" x14ac:dyDescent="0.25">
      <c r="A200" s="122" t="str">
        <f t="shared" si="8"/>
        <v>NL</v>
      </c>
      <c r="B200" s="122" t="s">
        <v>403</v>
      </c>
      <c r="C200" s="115">
        <v>97799.308398553068</v>
      </c>
      <c r="D200" s="115">
        <v>86854.159312160453</v>
      </c>
      <c r="E200" s="115">
        <v>10945.149086392614</v>
      </c>
      <c r="F200" s="115">
        <v>22880234.509060554</v>
      </c>
      <c r="G200" s="115">
        <v>19084645.211778335</v>
      </c>
      <c r="H200" s="115">
        <v>3795589.2972822185</v>
      </c>
      <c r="I200" s="119">
        <v>233.95088251359317</v>
      </c>
      <c r="J200" s="117"/>
      <c r="K200" s="120"/>
      <c r="L200" s="121"/>
    </row>
    <row r="201" spans="1:13" hidden="1" x14ac:dyDescent="0.25">
      <c r="A201" s="122" t="str">
        <f t="shared" si="8"/>
        <v>NL</v>
      </c>
      <c r="B201" s="122" t="s">
        <v>404</v>
      </c>
      <c r="C201" s="115">
        <v>16261.795111397902</v>
      </c>
      <c r="D201" s="115">
        <v>13069.45996078783</v>
      </c>
      <c r="E201" s="115">
        <v>3192.3351506100712</v>
      </c>
      <c r="F201" s="115">
        <v>3313564.8640068779</v>
      </c>
      <c r="G201" s="115">
        <v>2412873.0653208168</v>
      </c>
      <c r="H201" s="115">
        <v>900691.79868606117</v>
      </c>
      <c r="I201" s="119">
        <v>203.76378138502054</v>
      </c>
      <c r="J201" s="117"/>
      <c r="K201" s="120"/>
      <c r="L201" s="121"/>
    </row>
    <row r="202" spans="1:13" hidden="1" x14ac:dyDescent="0.25">
      <c r="A202" s="122" t="str">
        <f t="shared" si="8"/>
        <v>NL</v>
      </c>
      <c r="B202" s="122" t="s">
        <v>405</v>
      </c>
      <c r="C202" s="115">
        <v>19966.876494386594</v>
      </c>
      <c r="D202" s="115">
        <v>16318.493465259276</v>
      </c>
      <c r="E202" s="115">
        <v>3648.383029127318</v>
      </c>
      <c r="F202" s="115">
        <v>4223080.3352243407</v>
      </c>
      <c r="G202" s="115">
        <v>3190301.5332076126</v>
      </c>
      <c r="H202" s="115">
        <v>1032778.802016728</v>
      </c>
      <c r="I202" s="119">
        <v>211.50430496285188</v>
      </c>
      <c r="J202" s="117"/>
      <c r="K202" s="120"/>
      <c r="L202" s="121"/>
    </row>
    <row r="203" spans="1:13" hidden="1" x14ac:dyDescent="0.25">
      <c r="A203" s="122" t="str">
        <f t="shared" si="8"/>
        <v>NL</v>
      </c>
      <c r="B203" s="122" t="s">
        <v>406</v>
      </c>
      <c r="C203" s="115">
        <v>15674.126662400497</v>
      </c>
      <c r="D203" s="115">
        <v>10657.599996732095</v>
      </c>
      <c r="E203" s="115">
        <v>5016.5266656684007</v>
      </c>
      <c r="F203" s="115">
        <v>3687765.6952412943</v>
      </c>
      <c r="G203" s="115">
        <v>2087353.7787406794</v>
      </c>
      <c r="H203" s="115">
        <v>1600411.916500615</v>
      </c>
      <c r="I203" s="119">
        <v>235.27726773368514</v>
      </c>
      <c r="J203" s="117"/>
      <c r="K203" s="120"/>
      <c r="L203" s="121"/>
    </row>
    <row r="204" spans="1:13" hidden="1" x14ac:dyDescent="0.25">
      <c r="A204" s="122" t="str">
        <f t="shared" si="8"/>
        <v>NL</v>
      </c>
      <c r="B204" s="122" t="s">
        <v>407</v>
      </c>
      <c r="C204" s="115">
        <v>10759.081452604014</v>
      </c>
      <c r="D204" s="115">
        <v>6654.6505439701077</v>
      </c>
      <c r="E204" s="115">
        <v>4104.4309086339053</v>
      </c>
      <c r="F204" s="115">
        <v>2128351.1071945061</v>
      </c>
      <c r="G204" s="115">
        <v>899690.14094074827</v>
      </c>
      <c r="H204" s="115">
        <v>1228660.9662537579</v>
      </c>
      <c r="I204" s="119">
        <v>197.8190346982997</v>
      </c>
      <c r="J204" s="117"/>
      <c r="K204" s="120"/>
      <c r="L204" s="121"/>
    </row>
    <row r="205" spans="1:13" hidden="1" x14ac:dyDescent="0.25">
      <c r="A205" s="122" t="str">
        <f t="shared" si="8"/>
        <v>NL</v>
      </c>
      <c r="B205" s="122" t="s">
        <v>408</v>
      </c>
      <c r="C205" s="115">
        <v>4659.7952774036694</v>
      </c>
      <c r="D205" s="115">
        <v>3291.6516408625876</v>
      </c>
      <c r="E205" s="115">
        <v>1368.1436365410823</v>
      </c>
      <c r="F205" s="115">
        <v>583609.19665947708</v>
      </c>
      <c r="G205" s="115">
        <v>306948.30233400658</v>
      </c>
      <c r="H205" s="115">
        <v>276660.89432547049</v>
      </c>
      <c r="I205" s="119">
        <v>125.24352721878603</v>
      </c>
      <c r="J205" s="117"/>
      <c r="K205" s="120"/>
      <c r="L205" s="121"/>
    </row>
    <row r="206" spans="1:13" hidden="1" x14ac:dyDescent="0.25">
      <c r="A206" s="122" t="str">
        <f t="shared" si="8"/>
        <v>NL</v>
      </c>
      <c r="B206" s="122" t="s">
        <v>409</v>
      </c>
      <c r="C206" s="115">
        <v>75925.97213780621</v>
      </c>
      <c r="D206" s="115">
        <v>66691.002594616599</v>
      </c>
      <c r="E206" s="115">
        <v>9234.9695431896143</v>
      </c>
      <c r="F206" s="115">
        <v>13386832.990947131</v>
      </c>
      <c r="G206" s="115">
        <v>10637548.897187367</v>
      </c>
      <c r="H206" s="115">
        <v>2749284.093759764</v>
      </c>
      <c r="I206" s="119">
        <v>176.31427842174912</v>
      </c>
      <c r="J206" s="117"/>
      <c r="K206" s="120"/>
      <c r="L206" s="121"/>
    </row>
    <row r="207" spans="1:13" hidden="1" x14ac:dyDescent="0.25">
      <c r="A207" s="122" t="str">
        <f t="shared" si="8"/>
        <v>NL</v>
      </c>
      <c r="B207" s="122" t="s">
        <v>410</v>
      </c>
      <c r="C207" s="115">
        <v>34230.203142864026</v>
      </c>
      <c r="D207" s="115">
        <v>28757.628598678381</v>
      </c>
      <c r="E207" s="115">
        <v>5472.5745441856479</v>
      </c>
      <c r="F207" s="115">
        <v>6865142.4058757937</v>
      </c>
      <c r="G207" s="115">
        <v>5288499.36979347</v>
      </c>
      <c r="H207" s="115">
        <v>1576643.0360823234</v>
      </c>
      <c r="I207" s="119">
        <v>200.55803867780932</v>
      </c>
      <c r="J207" s="117"/>
      <c r="K207" s="120"/>
      <c r="L207" s="121"/>
    </row>
    <row r="208" spans="1:13" x14ac:dyDescent="0.25">
      <c r="A208" t="s">
        <v>411</v>
      </c>
      <c r="B208" t="s">
        <v>411</v>
      </c>
      <c r="C208" s="115">
        <v>9300393.0000000019</v>
      </c>
      <c r="D208" s="115">
        <v>8803804.1277328283</v>
      </c>
      <c r="E208" s="115">
        <v>496588.87226717133</v>
      </c>
      <c r="F208" s="115">
        <v>1661221192.8263681</v>
      </c>
      <c r="G208" s="115">
        <v>1558259985.983139</v>
      </c>
      <c r="H208" s="115">
        <v>102961206.84322865</v>
      </c>
      <c r="I208" s="119">
        <v>178.61838664520604</v>
      </c>
      <c r="J208" s="117"/>
      <c r="K208" s="120"/>
      <c r="L208" s="121"/>
      <c r="M208" s="91"/>
    </row>
    <row r="209" spans="1:12" hidden="1" x14ac:dyDescent="0.25">
      <c r="A209" s="122" t="str">
        <f t="shared" ref="A209:A224" si="9">+LEFT(B209, 2)</f>
        <v>PL</v>
      </c>
      <c r="B209" s="122" t="s">
        <v>412</v>
      </c>
      <c r="C209" s="115">
        <v>392703.03979582863</v>
      </c>
      <c r="D209" s="115">
        <v>384685.03479986312</v>
      </c>
      <c r="E209" s="115">
        <v>8018.0049959655471</v>
      </c>
      <c r="F209" s="115">
        <v>67454841.039366454</v>
      </c>
      <c r="G209" s="115">
        <v>65501258.393367879</v>
      </c>
      <c r="H209" s="115">
        <v>1953582.6459985669</v>
      </c>
      <c r="I209" s="119">
        <v>171.77061087797307</v>
      </c>
      <c r="J209" s="117"/>
      <c r="K209" s="120"/>
      <c r="L209" s="121"/>
    </row>
    <row r="210" spans="1:12" hidden="1" x14ac:dyDescent="0.25">
      <c r="A210" s="122" t="str">
        <f t="shared" si="9"/>
        <v>PL</v>
      </c>
      <c r="B210" s="122" t="s">
        <v>413</v>
      </c>
      <c r="C210" s="115">
        <v>828362.10744145839</v>
      </c>
      <c r="D210" s="115">
        <v>789910.56872273481</v>
      </c>
      <c r="E210" s="115">
        <v>38451.538718723474</v>
      </c>
      <c r="F210" s="115">
        <v>142760548.60556445</v>
      </c>
      <c r="G210" s="115">
        <v>135310297.28178972</v>
      </c>
      <c r="H210" s="115">
        <v>7450251.3237747289</v>
      </c>
      <c r="I210" s="119">
        <v>172.34075209754033</v>
      </c>
      <c r="J210" s="117"/>
      <c r="K210" s="120"/>
      <c r="L210" s="121"/>
    </row>
    <row r="211" spans="1:12" hidden="1" x14ac:dyDescent="0.25">
      <c r="A211" s="122" t="str">
        <f t="shared" si="9"/>
        <v>PL</v>
      </c>
      <c r="B211" s="122" t="s">
        <v>414</v>
      </c>
      <c r="C211" s="115">
        <v>440710.98919778632</v>
      </c>
      <c r="D211" s="115">
        <v>410828.52163145732</v>
      </c>
      <c r="E211" s="115">
        <v>29882.467566329011</v>
      </c>
      <c r="F211" s="115">
        <v>86730440.962946966</v>
      </c>
      <c r="G211" s="115">
        <v>79635536.181707427</v>
      </c>
      <c r="H211" s="115">
        <v>7094904.7812395347</v>
      </c>
      <c r="I211" s="119">
        <v>196.7966379073504</v>
      </c>
      <c r="J211" s="117"/>
      <c r="K211" s="120"/>
      <c r="L211" s="121"/>
    </row>
    <row r="212" spans="1:12" hidden="1" x14ac:dyDescent="0.25">
      <c r="A212" s="122" t="str">
        <f t="shared" si="9"/>
        <v>PL</v>
      </c>
      <c r="B212" s="122" t="s">
        <v>415</v>
      </c>
      <c r="C212" s="115">
        <v>398235.3246008883</v>
      </c>
      <c r="D212" s="115">
        <v>391481.37236124033</v>
      </c>
      <c r="E212" s="115">
        <v>6753.9522396479715</v>
      </c>
      <c r="F212" s="115">
        <v>70782093.995817423</v>
      </c>
      <c r="G212" s="115">
        <v>69271724.416817456</v>
      </c>
      <c r="H212" s="115">
        <v>1510369.578999962</v>
      </c>
      <c r="I212" s="119">
        <v>177.73936570482613</v>
      </c>
      <c r="J212" s="117"/>
      <c r="K212" s="120"/>
      <c r="L212" s="121"/>
    </row>
    <row r="213" spans="1:12" hidden="1" x14ac:dyDescent="0.25">
      <c r="A213" s="122" t="str">
        <f t="shared" si="9"/>
        <v>PL</v>
      </c>
      <c r="B213" s="122" t="s">
        <v>416</v>
      </c>
      <c r="C213" s="115">
        <v>587147.80133860104</v>
      </c>
      <c r="D213" s="115">
        <v>556396.72857294139</v>
      </c>
      <c r="E213" s="115">
        <v>30751.072765659643</v>
      </c>
      <c r="F213" s="115">
        <v>101925899.27409281</v>
      </c>
      <c r="G213" s="115">
        <v>95513757.958647355</v>
      </c>
      <c r="H213" s="115">
        <v>6412141.3154454501</v>
      </c>
      <c r="I213" s="119">
        <v>173.59496031785935</v>
      </c>
      <c r="J213" s="117"/>
      <c r="K213" s="120"/>
      <c r="L213" s="121"/>
    </row>
    <row r="214" spans="1:12" hidden="1" x14ac:dyDescent="0.25">
      <c r="A214" s="122" t="str">
        <f t="shared" si="9"/>
        <v>PL</v>
      </c>
      <c r="B214" s="122" t="s">
        <v>417</v>
      </c>
      <c r="C214" s="115">
        <v>684703.09208589164</v>
      </c>
      <c r="D214" s="115">
        <v>618903.41136933165</v>
      </c>
      <c r="E214" s="115">
        <v>65799.680716559888</v>
      </c>
      <c r="F214" s="115">
        <v>139519266.81312346</v>
      </c>
      <c r="G214" s="115">
        <v>122658630.63474077</v>
      </c>
      <c r="H214" s="115">
        <v>16860636.178382687</v>
      </c>
      <c r="I214" s="119">
        <v>203.76608259222184</v>
      </c>
      <c r="J214" s="117"/>
      <c r="K214" s="120"/>
      <c r="L214" s="121"/>
    </row>
    <row r="215" spans="1:12" hidden="1" x14ac:dyDescent="0.25">
      <c r="A215" s="122" t="str">
        <f t="shared" si="9"/>
        <v>PL</v>
      </c>
      <c r="B215" s="122" t="s">
        <v>418</v>
      </c>
      <c r="C215" s="115">
        <v>333875.76953312411</v>
      </c>
      <c r="D215" s="115">
        <v>323152.94115381845</v>
      </c>
      <c r="E215" s="115">
        <v>10722.828379305698</v>
      </c>
      <c r="F215" s="115">
        <v>55383433.857053071</v>
      </c>
      <c r="G215" s="115">
        <v>52556172.84074001</v>
      </c>
      <c r="H215" s="115">
        <v>2827261.0163130602</v>
      </c>
      <c r="I215" s="119">
        <v>165.88036302993359</v>
      </c>
      <c r="J215" s="117"/>
      <c r="K215" s="120"/>
      <c r="L215" s="121"/>
    </row>
    <row r="216" spans="1:12" hidden="1" x14ac:dyDescent="0.25">
      <c r="A216" s="122" t="str">
        <f t="shared" si="9"/>
        <v>PL</v>
      </c>
      <c r="B216" s="122" t="s">
        <v>419</v>
      </c>
      <c r="C216" s="115">
        <v>627418.25404031493</v>
      </c>
      <c r="D216" s="115">
        <v>555334.93249090901</v>
      </c>
      <c r="E216" s="115">
        <v>72083.321549405911</v>
      </c>
      <c r="F216" s="115">
        <v>110654313.58654663</v>
      </c>
      <c r="G216" s="115">
        <v>97803185.874281779</v>
      </c>
      <c r="H216" s="115">
        <v>12851127.712264853</v>
      </c>
      <c r="I216" s="119">
        <v>176.36451103227944</v>
      </c>
      <c r="J216" s="117"/>
      <c r="K216" s="120"/>
      <c r="L216" s="121"/>
    </row>
    <row r="217" spans="1:12" hidden="1" x14ac:dyDescent="0.25">
      <c r="A217" s="122" t="str">
        <f t="shared" si="9"/>
        <v>PL</v>
      </c>
      <c r="B217" s="122" t="s">
        <v>420</v>
      </c>
      <c r="C217" s="115">
        <v>776870.00431907666</v>
      </c>
      <c r="D217" s="115">
        <v>753209.16814715392</v>
      </c>
      <c r="E217" s="115">
        <v>23660.836171922754</v>
      </c>
      <c r="F217" s="115">
        <v>130030301.31734706</v>
      </c>
      <c r="G217" s="115">
        <v>125626146.52950081</v>
      </c>
      <c r="H217" s="115">
        <v>4404154.7878462402</v>
      </c>
      <c r="I217" s="119">
        <v>167.37716811619993</v>
      </c>
      <c r="J217" s="117"/>
      <c r="K217" s="120"/>
      <c r="L217" s="121"/>
    </row>
    <row r="218" spans="1:12" hidden="1" x14ac:dyDescent="0.25">
      <c r="A218" s="122" t="str">
        <f t="shared" si="9"/>
        <v>PL</v>
      </c>
      <c r="B218" s="122" t="s">
        <v>421</v>
      </c>
      <c r="C218" s="115">
        <v>820963.09455233207</v>
      </c>
      <c r="D218" s="115">
        <v>771336.33633325505</v>
      </c>
      <c r="E218" s="115">
        <v>49626.758219077034</v>
      </c>
      <c r="F218" s="115">
        <v>150946412.08860919</v>
      </c>
      <c r="G218" s="115">
        <v>139738829.85374764</v>
      </c>
      <c r="H218" s="115">
        <v>11207582.234861551</v>
      </c>
      <c r="I218" s="119">
        <v>183.86503984191845</v>
      </c>
      <c r="J218" s="117"/>
      <c r="K218" s="120"/>
      <c r="L218" s="121"/>
    </row>
    <row r="219" spans="1:12" hidden="1" x14ac:dyDescent="0.25">
      <c r="A219" s="122" t="str">
        <f t="shared" si="9"/>
        <v>PL</v>
      </c>
      <c r="B219" s="122" t="s">
        <v>422</v>
      </c>
      <c r="C219" s="115">
        <v>696894.58983362338</v>
      </c>
      <c r="D219" s="115">
        <v>673385.54614729981</v>
      </c>
      <c r="E219" s="115">
        <v>23509.04368632353</v>
      </c>
      <c r="F219" s="115">
        <v>120880803.52614561</v>
      </c>
      <c r="G219" s="115">
        <v>115313207.22261485</v>
      </c>
      <c r="H219" s="115">
        <v>5567596.3035307489</v>
      </c>
      <c r="I219" s="119">
        <v>173.45636670103104</v>
      </c>
      <c r="J219" s="117"/>
      <c r="K219" s="120"/>
      <c r="L219" s="121"/>
    </row>
    <row r="220" spans="1:12" hidden="1" x14ac:dyDescent="0.25">
      <c r="A220" s="122" t="str">
        <f t="shared" si="9"/>
        <v>PL</v>
      </c>
      <c r="B220" s="122" t="s">
        <v>423</v>
      </c>
      <c r="C220" s="115">
        <v>599794.32672463136</v>
      </c>
      <c r="D220" s="115">
        <v>564334.26230551698</v>
      </c>
      <c r="E220" s="115">
        <v>35460.064419114438</v>
      </c>
      <c r="F220" s="115">
        <v>105604114.65414272</v>
      </c>
      <c r="G220" s="115">
        <v>98981711.450594962</v>
      </c>
      <c r="H220" s="115">
        <v>6622403.2035477553</v>
      </c>
      <c r="I220" s="119">
        <v>176.06721162373734</v>
      </c>
      <c r="J220" s="117"/>
      <c r="K220" s="120"/>
      <c r="L220" s="121"/>
    </row>
    <row r="221" spans="1:12" hidden="1" x14ac:dyDescent="0.25">
      <c r="A221" s="122" t="str">
        <f t="shared" si="9"/>
        <v>PL</v>
      </c>
      <c r="B221" s="122" t="s">
        <v>424</v>
      </c>
      <c r="C221" s="115">
        <v>253342.97152636977</v>
      </c>
      <c r="D221" s="115">
        <v>242078.50430768551</v>
      </c>
      <c r="E221" s="115">
        <v>11264.467218684267</v>
      </c>
      <c r="F221" s="115">
        <v>46365705.718027525</v>
      </c>
      <c r="G221" s="115">
        <v>44332190.871327944</v>
      </c>
      <c r="H221" s="115">
        <v>2033514.8466995845</v>
      </c>
      <c r="I221" s="119">
        <v>183.015559652901</v>
      </c>
      <c r="J221" s="117"/>
      <c r="K221" s="120"/>
      <c r="L221" s="121"/>
    </row>
    <row r="222" spans="1:12" hidden="1" x14ac:dyDescent="0.25">
      <c r="A222" s="122" t="str">
        <f t="shared" si="9"/>
        <v>PL</v>
      </c>
      <c r="B222" s="122" t="s">
        <v>425</v>
      </c>
      <c r="C222" s="115">
        <v>426769.30719316896</v>
      </c>
      <c r="D222" s="115">
        <v>418130.61681152292</v>
      </c>
      <c r="E222" s="115">
        <v>8638.6903816460326</v>
      </c>
      <c r="F222" s="115">
        <v>74223287.594699815</v>
      </c>
      <c r="G222" s="115">
        <v>72603357.603835717</v>
      </c>
      <c r="H222" s="115">
        <v>1619929.9908641048</v>
      </c>
      <c r="I222" s="119">
        <v>173.91899169802309</v>
      </c>
      <c r="J222" s="117"/>
      <c r="K222" s="120"/>
      <c r="L222" s="121"/>
    </row>
    <row r="223" spans="1:12" hidden="1" x14ac:dyDescent="0.25">
      <c r="A223" s="122" t="str">
        <f t="shared" si="9"/>
        <v>PL</v>
      </c>
      <c r="B223" s="122" t="s">
        <v>426</v>
      </c>
      <c r="C223" s="115">
        <v>758433.78428360389</v>
      </c>
      <c r="D223" s="115">
        <v>713186.95575349568</v>
      </c>
      <c r="E223" s="115">
        <v>45246.828530108294</v>
      </c>
      <c r="F223" s="115">
        <v>139035220.06214967</v>
      </c>
      <c r="G223" s="115">
        <v>130809739.59148692</v>
      </c>
      <c r="H223" s="115">
        <v>8225480.4706627494</v>
      </c>
      <c r="I223" s="119">
        <v>183.318864406177</v>
      </c>
      <c r="J223" s="117"/>
      <c r="K223" s="120"/>
      <c r="L223" s="121"/>
    </row>
    <row r="224" spans="1:12" hidden="1" x14ac:dyDescent="0.25">
      <c r="A224" s="122" t="str">
        <f t="shared" si="9"/>
        <v>PL</v>
      </c>
      <c r="B224" s="122" t="s">
        <v>427</v>
      </c>
      <c r="C224" s="115">
        <v>674168.5435333004</v>
      </c>
      <c r="D224" s="115">
        <v>637449.22682460246</v>
      </c>
      <c r="E224" s="115">
        <v>36719.316708697886</v>
      </c>
      <c r="F224" s="115">
        <v>118924509.73073506</v>
      </c>
      <c r="G224" s="115">
        <v>112604239.27793796</v>
      </c>
      <c r="H224" s="115">
        <v>6320270.4527970906</v>
      </c>
      <c r="I224" s="119">
        <v>176.40174830385098</v>
      </c>
      <c r="J224" s="117"/>
      <c r="K224" s="120"/>
      <c r="L224" s="121"/>
    </row>
    <row r="225" spans="1:13" x14ac:dyDescent="0.25">
      <c r="A225" t="s">
        <v>428</v>
      </c>
      <c r="B225" t="s">
        <v>428</v>
      </c>
      <c r="C225" s="115">
        <v>2711814.5059131263</v>
      </c>
      <c r="D225" s="115">
        <v>1375395.0294474326</v>
      </c>
      <c r="E225" s="115">
        <v>1336419.4764656939</v>
      </c>
      <c r="F225" s="115">
        <v>138899420.8406564</v>
      </c>
      <c r="G225" s="115">
        <v>61578417.074244469</v>
      </c>
      <c r="H225" s="115">
        <v>77321003.766411945</v>
      </c>
      <c r="I225" s="119">
        <v>51.220103933283582</v>
      </c>
      <c r="J225" s="117"/>
      <c r="K225" s="120"/>
      <c r="L225" s="121"/>
      <c r="M225" s="91"/>
    </row>
    <row r="226" spans="1:13" hidden="1" x14ac:dyDescent="0.25">
      <c r="A226" s="122" t="str">
        <f>+LEFT(B226, 2)</f>
        <v>PT</v>
      </c>
      <c r="B226" s="122" t="s">
        <v>429</v>
      </c>
      <c r="C226" s="115">
        <v>395380.86736086308</v>
      </c>
      <c r="D226" s="115">
        <v>272025.25122287258</v>
      </c>
      <c r="E226" s="115">
        <v>123355.61613799054</v>
      </c>
      <c r="F226" s="115">
        <v>21417170.788377259</v>
      </c>
      <c r="G226" s="115">
        <v>13957837.573742023</v>
      </c>
      <c r="H226" s="115">
        <v>7459333.2146352381</v>
      </c>
      <c r="I226" s="119">
        <v>54.168455169151784</v>
      </c>
      <c r="J226" s="117"/>
      <c r="K226" s="120"/>
      <c r="L226" s="121"/>
    </row>
    <row r="227" spans="1:13" hidden="1" x14ac:dyDescent="0.25">
      <c r="A227" s="122" t="str">
        <f>+LEFT(B227, 2)</f>
        <v>PT</v>
      </c>
      <c r="B227" s="122" t="s">
        <v>430</v>
      </c>
      <c r="C227" s="115">
        <v>94827.118594676911</v>
      </c>
      <c r="D227" s="115">
        <v>30135.736841528349</v>
      </c>
      <c r="E227" s="115">
        <v>64691.381753148562</v>
      </c>
      <c r="F227" s="115">
        <v>1800526.7540200707</v>
      </c>
      <c r="G227" s="115">
        <v>515998.53940178413</v>
      </c>
      <c r="H227" s="115">
        <v>1284528.2146182866</v>
      </c>
      <c r="I227" s="119">
        <v>18.987466673074074</v>
      </c>
      <c r="J227" s="117"/>
      <c r="K227" s="120"/>
      <c r="L227" s="121"/>
    </row>
    <row r="228" spans="1:13" hidden="1" x14ac:dyDescent="0.25">
      <c r="A228" s="122" t="str">
        <f>+LEFT(B228, 2)</f>
        <v>PT</v>
      </c>
      <c r="B228" s="122" t="s">
        <v>431</v>
      </c>
      <c r="C228" s="115">
        <v>1140738.0919080491</v>
      </c>
      <c r="D228" s="115">
        <v>752187.99156459933</v>
      </c>
      <c r="E228" s="115">
        <v>388550.1003434498</v>
      </c>
      <c r="F228" s="115">
        <v>56319297.544653274</v>
      </c>
      <c r="G228" s="115">
        <v>39767575.880588546</v>
      </c>
      <c r="H228" s="115">
        <v>16551721.664064726</v>
      </c>
      <c r="I228" s="119">
        <v>49.370927423358964</v>
      </c>
      <c r="J228" s="117"/>
      <c r="K228" s="120"/>
      <c r="L228" s="121"/>
    </row>
    <row r="229" spans="1:13" hidden="1" x14ac:dyDescent="0.25">
      <c r="A229" s="122" t="str">
        <f>+LEFT(B229, 2)</f>
        <v>PT</v>
      </c>
      <c r="B229" s="122" t="s">
        <v>432</v>
      </c>
      <c r="C229" s="115">
        <v>49020.798595553453</v>
      </c>
      <c r="D229" s="115">
        <v>26921.258245099085</v>
      </c>
      <c r="E229" s="115">
        <v>22099.540350454365</v>
      </c>
      <c r="F229" s="115">
        <v>3833844.5666379835</v>
      </c>
      <c r="G229" s="115">
        <v>1631981.05649783</v>
      </c>
      <c r="H229" s="115">
        <v>2201863.5101401536</v>
      </c>
      <c r="I229" s="119">
        <v>78.208529368710472</v>
      </c>
      <c r="J229" s="117"/>
      <c r="K229" s="120"/>
      <c r="L229" s="121"/>
    </row>
    <row r="230" spans="1:13" hidden="1" x14ac:dyDescent="0.25">
      <c r="A230" s="122" t="str">
        <f>+LEFT(B230, 2)</f>
        <v>PT</v>
      </c>
      <c r="B230" s="122" t="s">
        <v>433</v>
      </c>
      <c r="C230" s="115">
        <v>1031847.629453984</v>
      </c>
      <c r="D230" s="115">
        <v>294124.79157333332</v>
      </c>
      <c r="E230" s="115">
        <v>737722.83788065065</v>
      </c>
      <c r="F230" s="115">
        <v>55528581.186967835</v>
      </c>
      <c r="G230" s="115">
        <v>5705024.0240142886</v>
      </c>
      <c r="H230" s="115">
        <v>49823557.162953541</v>
      </c>
      <c r="I230" s="119">
        <v>53.81471023619207</v>
      </c>
      <c r="J230" s="117"/>
      <c r="K230" s="120"/>
      <c r="L230" s="121"/>
    </row>
    <row r="231" spans="1:13" x14ac:dyDescent="0.25">
      <c r="A231" t="s">
        <v>434</v>
      </c>
      <c r="B231" t="s">
        <v>434</v>
      </c>
      <c r="C231" s="115">
        <v>6929050</v>
      </c>
      <c r="D231" s="115">
        <v>6009193.0980287418</v>
      </c>
      <c r="E231" s="115">
        <v>919856.90197125857</v>
      </c>
      <c r="F231" s="115">
        <v>1222796287.0485706</v>
      </c>
      <c r="G231" s="115">
        <v>1057886202.9134783</v>
      </c>
      <c r="H231" s="115">
        <v>164910084.13509214</v>
      </c>
      <c r="I231" s="119">
        <v>176.47387261580889</v>
      </c>
      <c r="J231" s="117"/>
      <c r="K231" s="120"/>
      <c r="L231" s="121"/>
      <c r="M231" s="91"/>
    </row>
    <row r="232" spans="1:13" hidden="1" x14ac:dyDescent="0.25">
      <c r="A232" s="122" t="str">
        <f>+LEFT(B232, 2)</f>
        <v>RO</v>
      </c>
      <c r="B232" s="122" t="s">
        <v>435</v>
      </c>
      <c r="C232" s="115">
        <v>2481540.9155764901</v>
      </c>
      <c r="D232" s="115">
        <v>2208335.2354074591</v>
      </c>
      <c r="E232" s="115">
        <v>273205.68016903132</v>
      </c>
      <c r="F232" s="115">
        <v>417408746.24895239</v>
      </c>
      <c r="G232" s="115">
        <v>375524560.81826085</v>
      </c>
      <c r="H232" s="115">
        <v>41884185.430691548</v>
      </c>
      <c r="I232" s="119">
        <v>168.20546605897232</v>
      </c>
      <c r="J232" s="117"/>
      <c r="K232" s="120"/>
      <c r="L232" s="121"/>
    </row>
    <row r="233" spans="1:13" hidden="1" x14ac:dyDescent="0.25">
      <c r="A233" s="122" t="str">
        <f>+LEFT(B233, 2)</f>
        <v>RO</v>
      </c>
      <c r="B233" s="122" t="s">
        <v>436</v>
      </c>
      <c r="C233" s="115">
        <v>1751753.958916747</v>
      </c>
      <c r="D233" s="115">
        <v>1496998.2463699086</v>
      </c>
      <c r="E233" s="115">
        <v>254755.71254683859</v>
      </c>
      <c r="F233" s="115">
        <v>308047399.50973648</v>
      </c>
      <c r="G233" s="115">
        <v>262194090.50308645</v>
      </c>
      <c r="H233" s="115">
        <v>45853309.006650001</v>
      </c>
      <c r="I233" s="119">
        <v>175.85083678088412</v>
      </c>
      <c r="J233" s="117"/>
      <c r="K233" s="120"/>
      <c r="L233" s="121"/>
    </row>
    <row r="234" spans="1:13" hidden="1" x14ac:dyDescent="0.25">
      <c r="A234" s="122" t="str">
        <f>+LEFT(B234, 2)</f>
        <v>RO</v>
      </c>
      <c r="B234" s="122" t="s">
        <v>437</v>
      </c>
      <c r="C234" s="115">
        <v>665521.66399990756</v>
      </c>
      <c r="D234" s="115">
        <v>600888.88794982515</v>
      </c>
      <c r="E234" s="115">
        <v>64632.776050082459</v>
      </c>
      <c r="F234" s="115">
        <v>119178444.55116533</v>
      </c>
      <c r="G234" s="115">
        <v>107668969.15963458</v>
      </c>
      <c r="H234" s="115">
        <v>11509475.391530758</v>
      </c>
      <c r="I234" s="119">
        <v>179.07522924930942</v>
      </c>
      <c r="J234" s="117"/>
      <c r="K234" s="120"/>
      <c r="L234" s="121"/>
    </row>
    <row r="235" spans="1:13" hidden="1" x14ac:dyDescent="0.25">
      <c r="A235" s="122" t="str">
        <f>+LEFT(B235, 2)</f>
        <v>RO</v>
      </c>
      <c r="B235" s="122" t="s">
        <v>438</v>
      </c>
      <c r="C235" s="125">
        <v>2030233.4615068552</v>
      </c>
      <c r="D235" s="125">
        <v>1702970.7283015491</v>
      </c>
      <c r="E235" s="125">
        <v>327262.73320530623</v>
      </c>
      <c r="F235" s="125">
        <v>378161696.73871624</v>
      </c>
      <c r="G235" s="115">
        <v>312498582.43249643</v>
      </c>
      <c r="H235" s="115">
        <v>65663114.306219853</v>
      </c>
      <c r="I235" s="119">
        <v>186.26512857198287</v>
      </c>
      <c r="J235" s="117"/>
      <c r="K235" s="120"/>
      <c r="L235" s="121"/>
    </row>
    <row r="236" spans="1:13" x14ac:dyDescent="0.25">
      <c r="A236" t="s">
        <v>439</v>
      </c>
      <c r="B236" t="s">
        <v>439</v>
      </c>
      <c r="C236" s="115">
        <v>27213654</v>
      </c>
      <c r="D236" s="115">
        <v>22336151.45366754</v>
      </c>
      <c r="E236" s="115">
        <v>4877502.546332458</v>
      </c>
      <c r="F236" s="115">
        <v>2059843036.4002948</v>
      </c>
      <c r="G236" s="115">
        <v>1825692916.2097487</v>
      </c>
      <c r="H236" s="115">
        <v>234150120.19054615</v>
      </c>
      <c r="I236" s="119">
        <v>75.69152736344391</v>
      </c>
      <c r="J236" s="117"/>
      <c r="K236" s="120"/>
      <c r="L236" s="121"/>
      <c r="M236" s="91"/>
    </row>
    <row r="237" spans="1:13" hidden="1" x14ac:dyDescent="0.25">
      <c r="A237" s="122" t="str">
        <f t="shared" ref="A237:A244" si="10">+LEFT(B237, 2)</f>
        <v>SE</v>
      </c>
      <c r="B237" s="122" t="s">
        <v>440</v>
      </c>
      <c r="C237" s="115">
        <v>349551.89653392782</v>
      </c>
      <c r="D237" s="115">
        <v>269829.43000366213</v>
      </c>
      <c r="E237" s="115">
        <v>79722.466530265665</v>
      </c>
      <c r="F237" s="115">
        <v>34903405.342222817</v>
      </c>
      <c r="G237" s="115">
        <v>29472338.545388531</v>
      </c>
      <c r="H237" s="115">
        <v>5431066.7968342863</v>
      </c>
      <c r="I237" s="119">
        <v>99.851855156034205</v>
      </c>
      <c r="J237" s="117"/>
      <c r="K237" s="120"/>
      <c r="L237" s="121"/>
    </row>
    <row r="238" spans="1:13" hidden="1" x14ac:dyDescent="0.25">
      <c r="A238" s="122" t="str">
        <f t="shared" si="10"/>
        <v>SE</v>
      </c>
      <c r="B238" s="122" t="s">
        <v>441</v>
      </c>
      <c r="C238" s="115">
        <v>2615169.6223121844</v>
      </c>
      <c r="D238" s="115">
        <v>2337844.4609633116</v>
      </c>
      <c r="E238" s="115">
        <v>277325.16134887276</v>
      </c>
      <c r="F238" s="115">
        <v>253941673.89880273</v>
      </c>
      <c r="G238" s="115">
        <v>235672045.18402386</v>
      </c>
      <c r="H238" s="115">
        <v>18269628.714778848</v>
      </c>
      <c r="I238" s="119">
        <v>97.103328110045084</v>
      </c>
      <c r="J238" s="117"/>
      <c r="K238" s="120"/>
      <c r="L238" s="121"/>
    </row>
    <row r="239" spans="1:13" hidden="1" x14ac:dyDescent="0.25">
      <c r="A239" s="122" t="str">
        <f t="shared" si="10"/>
        <v>SE</v>
      </c>
      <c r="B239" s="122" t="s">
        <v>442</v>
      </c>
      <c r="C239" s="115">
        <v>2404846.5051199468</v>
      </c>
      <c r="D239" s="115">
        <v>2214625.8046641704</v>
      </c>
      <c r="E239" s="115">
        <v>190220.70045577639</v>
      </c>
      <c r="F239" s="115">
        <v>216209108.10408247</v>
      </c>
      <c r="G239" s="115">
        <v>205469100.57976344</v>
      </c>
      <c r="H239" s="115">
        <v>10740007.524319012</v>
      </c>
      <c r="I239" s="119">
        <v>89.90557511415831</v>
      </c>
      <c r="J239" s="117"/>
      <c r="K239" s="120"/>
      <c r="L239" s="121"/>
    </row>
    <row r="240" spans="1:13" hidden="1" x14ac:dyDescent="0.25">
      <c r="A240" s="122" t="str">
        <f t="shared" si="10"/>
        <v>SE</v>
      </c>
      <c r="B240" s="122" t="s">
        <v>443</v>
      </c>
      <c r="C240" s="115">
        <v>599669.6189731796</v>
      </c>
      <c r="D240" s="115">
        <v>549001.13992628187</v>
      </c>
      <c r="E240" s="115">
        <v>50668.479046897803</v>
      </c>
      <c r="F240" s="115">
        <v>66512317.403930455</v>
      </c>
      <c r="G240" s="115">
        <v>61833423.574586086</v>
      </c>
      <c r="H240" s="115">
        <v>4678893.8293443732</v>
      </c>
      <c r="I240" s="119">
        <v>110.91493599062126</v>
      </c>
      <c r="J240" s="117"/>
      <c r="K240" s="120"/>
      <c r="L240" s="121"/>
    </row>
    <row r="241" spans="1:13" hidden="1" x14ac:dyDescent="0.25">
      <c r="A241" s="122" t="str">
        <f t="shared" si="10"/>
        <v>SE</v>
      </c>
      <c r="B241" s="122" t="s">
        <v>444</v>
      </c>
      <c r="C241" s="115">
        <v>1824623.076239917</v>
      </c>
      <c r="D241" s="115">
        <v>1601818.5352052595</v>
      </c>
      <c r="E241" s="115">
        <v>222804.54103465762</v>
      </c>
      <c r="F241" s="115">
        <v>187583822.14736786</v>
      </c>
      <c r="G241" s="115">
        <v>174945788.87094447</v>
      </c>
      <c r="H241" s="115">
        <v>12638033.276423385</v>
      </c>
      <c r="I241" s="119">
        <v>102.8068890446844</v>
      </c>
      <c r="J241" s="117"/>
      <c r="K241" s="120"/>
      <c r="L241" s="121"/>
    </row>
    <row r="242" spans="1:13" hidden="1" x14ac:dyDescent="0.25">
      <c r="A242" s="122" t="str">
        <f t="shared" si="10"/>
        <v>SE</v>
      </c>
      <c r="B242" s="122" t="s">
        <v>445</v>
      </c>
      <c r="C242" s="115">
        <v>5392959.0809821347</v>
      </c>
      <c r="D242" s="115">
        <v>4705453.6789994352</v>
      </c>
      <c r="E242" s="115">
        <v>687505.40198269871</v>
      </c>
      <c r="F242" s="115">
        <v>414191097.9213196</v>
      </c>
      <c r="G242" s="115">
        <v>382521752.13188779</v>
      </c>
      <c r="H242" s="115">
        <v>31669345.789431822</v>
      </c>
      <c r="I242" s="119">
        <v>76.802195548253536</v>
      </c>
      <c r="J242" s="117"/>
      <c r="K242" s="120"/>
      <c r="L242" s="121"/>
    </row>
    <row r="243" spans="1:13" hidden="1" x14ac:dyDescent="0.25">
      <c r="A243" s="122" t="str">
        <f t="shared" si="10"/>
        <v>SE</v>
      </c>
      <c r="B243" s="122" t="s">
        <v>446</v>
      </c>
      <c r="C243" s="115">
        <v>5169734.6438885611</v>
      </c>
      <c r="D243" s="115">
        <v>4222362.6785204569</v>
      </c>
      <c r="E243" s="115">
        <v>947371.96536810359</v>
      </c>
      <c r="F243" s="115">
        <v>391142530.84561038</v>
      </c>
      <c r="G243" s="115">
        <v>344021568.72376853</v>
      </c>
      <c r="H243" s="115">
        <v>47120962.121841826</v>
      </c>
      <c r="I243" s="119">
        <v>75.660078860721086</v>
      </c>
      <c r="J243" s="117"/>
      <c r="K243" s="120"/>
      <c r="L243" s="121"/>
    </row>
    <row r="244" spans="1:13" hidden="1" x14ac:dyDescent="0.25">
      <c r="A244" s="122" t="str">
        <f t="shared" si="10"/>
        <v>SE</v>
      </c>
      <c r="B244" s="122" t="s">
        <v>447</v>
      </c>
      <c r="C244" s="115">
        <v>8857099.555950148</v>
      </c>
      <c r="D244" s="115">
        <v>6435215.7253849618</v>
      </c>
      <c r="E244" s="115">
        <v>2421883.8305651853</v>
      </c>
      <c r="F244" s="115">
        <v>495359080.73695862</v>
      </c>
      <c r="G244" s="115">
        <v>391756898.59938604</v>
      </c>
      <c r="H244" s="115">
        <v>103602182.13757262</v>
      </c>
      <c r="I244" s="119">
        <v>55.927911570574963</v>
      </c>
      <c r="J244" s="117"/>
      <c r="K244" s="120"/>
      <c r="L244" s="121"/>
    </row>
    <row r="245" spans="1:13" x14ac:dyDescent="0.25">
      <c r="A245" t="s">
        <v>448</v>
      </c>
      <c r="B245" t="s">
        <v>448</v>
      </c>
      <c r="C245" s="115">
        <v>1237829.6977870832</v>
      </c>
      <c r="D245" s="115">
        <v>1117304.2371575227</v>
      </c>
      <c r="E245" s="115">
        <v>120525.46062956042</v>
      </c>
      <c r="F245" s="115">
        <v>287232724.07152665</v>
      </c>
      <c r="G245" s="115">
        <v>265826788.53482759</v>
      </c>
      <c r="H245" s="115">
        <v>21405935.536699042</v>
      </c>
      <c r="I245" s="119">
        <v>232.04542966211255</v>
      </c>
      <c r="J245" s="117"/>
      <c r="K245" s="120"/>
      <c r="L245" s="121"/>
      <c r="M245" s="91"/>
    </row>
    <row r="246" spans="1:13" hidden="1" x14ac:dyDescent="0.25">
      <c r="A246" s="122" t="str">
        <f>+LEFT(B246, 2)</f>
        <v>SI</v>
      </c>
      <c r="B246" s="118" t="s">
        <v>449</v>
      </c>
      <c r="C246" s="115">
        <v>737820.47144361585</v>
      </c>
      <c r="D246" s="115">
        <v>697102.41042011569</v>
      </c>
      <c r="E246" s="115">
        <v>40718.06102350018</v>
      </c>
      <c r="F246" s="115">
        <v>183535296.77460429</v>
      </c>
      <c r="G246" s="115">
        <v>175384924.06907761</v>
      </c>
      <c r="H246" s="115">
        <v>8150372.7055266965</v>
      </c>
      <c r="I246" s="119">
        <v>248.75332669409408</v>
      </c>
      <c r="J246" s="117"/>
      <c r="K246" s="120"/>
      <c r="L246" s="121"/>
    </row>
    <row r="247" spans="1:13" hidden="1" x14ac:dyDescent="0.25">
      <c r="A247" s="122" t="str">
        <f>+LEFT(B247, 2)</f>
        <v>SI</v>
      </c>
      <c r="B247" s="118" t="s">
        <v>450</v>
      </c>
      <c r="C247" s="115">
        <v>500009.22634346725</v>
      </c>
      <c r="D247" s="115">
        <v>420201.82673740701</v>
      </c>
      <c r="E247" s="115">
        <v>79807.399606060237</v>
      </c>
      <c r="F247" s="115">
        <v>103697427.29692233</v>
      </c>
      <c r="G247" s="115">
        <v>90441864.465749979</v>
      </c>
      <c r="H247" s="115">
        <v>13255562.831172347</v>
      </c>
      <c r="I247" s="119">
        <v>207.39102767213799</v>
      </c>
      <c r="J247" s="117"/>
      <c r="K247" s="120"/>
      <c r="L247" s="121"/>
    </row>
    <row r="248" spans="1:13" x14ac:dyDescent="0.25">
      <c r="A248" t="s">
        <v>451</v>
      </c>
      <c r="B248" t="s">
        <v>451</v>
      </c>
      <c r="C248" s="115">
        <v>2187363.5332456073</v>
      </c>
      <c r="D248" s="115">
        <v>1989695.9241886388</v>
      </c>
      <c r="E248" s="115">
        <v>197667.60905696813</v>
      </c>
      <c r="F248" s="115">
        <v>475643234.52946591</v>
      </c>
      <c r="G248" s="115">
        <v>442145737.10435265</v>
      </c>
      <c r="H248" s="115">
        <v>33497497.425113287</v>
      </c>
      <c r="I248" s="119">
        <v>217.45047281816346</v>
      </c>
      <c r="J248" s="117"/>
      <c r="K248" s="120"/>
      <c r="L248" s="121"/>
      <c r="M248" s="91"/>
    </row>
    <row r="249" spans="1:13" hidden="1" x14ac:dyDescent="0.25">
      <c r="A249" s="122" t="str">
        <f t="shared" ref="A249:A256" si="11">+LEFT(B249, 2)</f>
        <v>SK</v>
      </c>
      <c r="B249" s="122" t="s">
        <v>452</v>
      </c>
      <c r="C249" s="115">
        <v>77833.771849501267</v>
      </c>
      <c r="D249" s="115">
        <v>73012.610652989839</v>
      </c>
      <c r="E249" s="115">
        <v>4821.161196511418</v>
      </c>
      <c r="F249" s="115">
        <v>18156431.609499954</v>
      </c>
      <c r="G249" s="115">
        <v>16390243.787813025</v>
      </c>
      <c r="H249" s="115">
        <v>1766187.8216869282</v>
      </c>
      <c r="I249" s="119">
        <v>233.27189699359653</v>
      </c>
      <c r="J249" s="117"/>
      <c r="K249" s="120"/>
      <c r="L249" s="121"/>
    </row>
    <row r="250" spans="1:13" hidden="1" x14ac:dyDescent="0.25">
      <c r="A250" s="122" t="str">
        <f t="shared" si="11"/>
        <v>SK</v>
      </c>
      <c r="B250" s="122" t="s">
        <v>453</v>
      </c>
      <c r="C250" s="115">
        <v>65152.707958596598</v>
      </c>
      <c r="D250" s="115">
        <v>57117.43929774424</v>
      </c>
      <c r="E250" s="115">
        <v>8035.2686608523554</v>
      </c>
      <c r="F250" s="115">
        <v>16078313.104848955</v>
      </c>
      <c r="G250" s="115">
        <v>14663932.990235113</v>
      </c>
      <c r="H250" s="115">
        <v>1414380.1146138418</v>
      </c>
      <c r="I250" s="119">
        <v>246.77889236877829</v>
      </c>
      <c r="J250" s="117"/>
      <c r="K250" s="120"/>
      <c r="L250" s="121"/>
    </row>
    <row r="251" spans="1:13" hidden="1" x14ac:dyDescent="0.25">
      <c r="A251" s="122" t="str">
        <f t="shared" si="11"/>
        <v>SK</v>
      </c>
      <c r="B251" s="122" t="s">
        <v>454</v>
      </c>
      <c r="C251" s="115">
        <v>246124.96126863165</v>
      </c>
      <c r="D251" s="115">
        <v>225233.26275041554</v>
      </c>
      <c r="E251" s="115">
        <v>20891.69851821613</v>
      </c>
      <c r="F251" s="115">
        <v>63052233.768754877</v>
      </c>
      <c r="G251" s="115">
        <v>59017013.981903166</v>
      </c>
      <c r="H251" s="115">
        <v>4035219.7868517139</v>
      </c>
      <c r="I251" s="119">
        <v>256.17976106022371</v>
      </c>
      <c r="J251" s="117"/>
      <c r="K251" s="120"/>
      <c r="L251" s="121"/>
    </row>
    <row r="252" spans="1:13" hidden="1" x14ac:dyDescent="0.25">
      <c r="A252" s="122" t="str">
        <f t="shared" si="11"/>
        <v>SK</v>
      </c>
      <c r="B252" s="122" t="s">
        <v>455</v>
      </c>
      <c r="C252" s="115">
        <v>90584.784902151572</v>
      </c>
      <c r="D252" s="115">
        <v>88977.731169981096</v>
      </c>
      <c r="E252" s="115">
        <v>1607.053732170473</v>
      </c>
      <c r="F252" s="115">
        <v>20514226.361259852</v>
      </c>
      <c r="G252" s="115">
        <v>20291134.555039041</v>
      </c>
      <c r="H252" s="115">
        <v>223091.80622081089</v>
      </c>
      <c r="I252" s="119">
        <v>226.46437128949452</v>
      </c>
      <c r="J252" s="117"/>
      <c r="K252" s="120"/>
      <c r="L252" s="121"/>
    </row>
    <row r="253" spans="1:13" hidden="1" x14ac:dyDescent="0.25">
      <c r="A253" s="122" t="str">
        <f t="shared" si="11"/>
        <v>SK</v>
      </c>
      <c r="B253" s="122" t="s">
        <v>456</v>
      </c>
      <c r="C253" s="115">
        <v>407331.11296347919</v>
      </c>
      <c r="D253" s="115">
        <v>343048.96367666026</v>
      </c>
      <c r="E253" s="115">
        <v>64282.149286818923</v>
      </c>
      <c r="F253" s="115">
        <v>81110301.850367948</v>
      </c>
      <c r="G253" s="115">
        <v>69315491.518135771</v>
      </c>
      <c r="H253" s="115">
        <v>11794810.332232183</v>
      </c>
      <c r="I253" s="119">
        <v>199.12621272718786</v>
      </c>
      <c r="J253" s="117"/>
      <c r="K253" s="120"/>
      <c r="L253" s="121"/>
    </row>
    <row r="254" spans="1:13" hidden="1" x14ac:dyDescent="0.25">
      <c r="A254" s="122" t="str">
        <f t="shared" si="11"/>
        <v>SK</v>
      </c>
      <c r="B254" s="122" t="s">
        <v>457</v>
      </c>
      <c r="C254" s="115">
        <v>510487.65152413299</v>
      </c>
      <c r="D254" s="115">
        <v>476739.5231485531</v>
      </c>
      <c r="E254" s="115">
        <v>33748.128375579894</v>
      </c>
      <c r="F254" s="115">
        <v>116931134.73095709</v>
      </c>
      <c r="G254" s="115">
        <v>109922503.86612059</v>
      </c>
      <c r="H254" s="115">
        <v>7008630.8648364982</v>
      </c>
      <c r="I254" s="119">
        <v>229.05771448504714</v>
      </c>
      <c r="J254" s="117"/>
      <c r="K254" s="120"/>
      <c r="L254" s="121"/>
    </row>
    <row r="255" spans="1:13" hidden="1" x14ac:dyDescent="0.25">
      <c r="A255" s="122" t="str">
        <f t="shared" si="11"/>
        <v>SK</v>
      </c>
      <c r="B255" s="122" t="s">
        <v>458</v>
      </c>
      <c r="C255" s="115">
        <v>489301.03124342836</v>
      </c>
      <c r="D255" s="115">
        <v>437875.31181397318</v>
      </c>
      <c r="E255" s="115">
        <v>51425.719429455166</v>
      </c>
      <c r="F255" s="115">
        <v>97485533.134471804</v>
      </c>
      <c r="G255" s="115">
        <v>92054094.373880491</v>
      </c>
      <c r="H255" s="115">
        <v>5431438.7605913021</v>
      </c>
      <c r="I255" s="119">
        <v>199.23426870108625</v>
      </c>
      <c r="J255" s="117"/>
      <c r="K255" s="120"/>
      <c r="L255" s="121"/>
    </row>
    <row r="256" spans="1:13" hidden="1" x14ac:dyDescent="0.25">
      <c r="A256" s="122" t="str">
        <f t="shared" si="11"/>
        <v>SK</v>
      </c>
      <c r="B256" s="122" t="s">
        <v>459</v>
      </c>
      <c r="C256" s="120">
        <v>300547.51153568528</v>
      </c>
      <c r="D256" s="120">
        <v>287691.08167832153</v>
      </c>
      <c r="E256" s="120">
        <v>12856.429857363762</v>
      </c>
      <c r="F256" s="120">
        <v>62315059.969305418</v>
      </c>
      <c r="G256" s="120">
        <v>60491322.031225421</v>
      </c>
      <c r="H256" s="120">
        <v>1823737.9380800079</v>
      </c>
      <c r="I256" s="119">
        <v>207.33846589146185</v>
      </c>
      <c r="J256" s="117"/>
      <c r="K256" s="120"/>
      <c r="L256" s="121"/>
    </row>
    <row r="257" spans="3:12" x14ac:dyDescent="0.25">
      <c r="C257" s="120"/>
      <c r="D257" s="120"/>
      <c r="E257" s="120"/>
      <c r="F257" s="120"/>
      <c r="G257" s="120"/>
      <c r="H257" s="120"/>
      <c r="K257" s="120"/>
      <c r="L257" s="121"/>
    </row>
    <row r="258" spans="3:12" x14ac:dyDescent="0.25">
      <c r="C258" s="29"/>
      <c r="D258" s="29"/>
      <c r="E258" s="29"/>
      <c r="F258" s="29"/>
      <c r="G258" s="29"/>
      <c r="H258" s="29"/>
      <c r="K258" s="120"/>
      <c r="L258" s="121"/>
    </row>
  </sheetData>
  <autoFilter ref="A1:J256" xr:uid="{FDA75764-5F5D-4A5D-8CB7-2FEDD7F94514}">
    <filterColumn colId="1">
      <filters>
        <filter val="AT"/>
        <filter val="BE"/>
        <filter val="BG"/>
        <filter val="CY"/>
        <filter val="CZ"/>
        <filter val="DE"/>
        <filter val="DK"/>
        <filter val="EE"/>
        <filter val="ES"/>
        <filter val="FI"/>
        <filter val="FR"/>
        <filter val="GR"/>
        <filter val="HR"/>
        <filter val="HU"/>
        <filter val="IE"/>
        <filter val="IT"/>
        <filter val="LT"/>
        <filter val="LU"/>
        <filter val="LV"/>
        <filter val="MT"/>
        <filter val="NL"/>
        <filter val="PL"/>
        <filter val="PT"/>
        <filter val="RO"/>
        <filter val="SE"/>
        <filter val="SI"/>
        <filter val="SK"/>
      </filters>
    </filterColumn>
  </autoFilter>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BF967-78DD-4CF0-A59C-AD0D42ADCA2F}">
  <dimension ref="A1:I43"/>
  <sheetViews>
    <sheetView workbookViewId="0"/>
  </sheetViews>
  <sheetFormatPr defaultRowHeight="11.45" customHeight="1" x14ac:dyDescent="0.25"/>
  <cols>
    <col min="1" max="1" width="29.85546875" style="1" customWidth="1"/>
    <col min="2" max="2" width="10" style="1" customWidth="1"/>
    <col min="3" max="3" width="5" style="1" customWidth="1"/>
    <col min="4" max="4" width="10" style="1" customWidth="1"/>
    <col min="5" max="5" width="5" style="1" customWidth="1"/>
    <col min="6" max="6" width="10" style="1" customWidth="1"/>
    <col min="7" max="7" width="5" style="1" customWidth="1"/>
    <col min="8" max="8" width="10" style="1" customWidth="1"/>
    <col min="9" max="9" width="5" style="1" customWidth="1"/>
    <col min="10" max="16384" width="9.140625" style="1"/>
  </cols>
  <sheetData>
    <row r="1" spans="1:9" x14ac:dyDescent="0.25">
      <c r="A1" s="2" t="s">
        <v>477</v>
      </c>
    </row>
    <row r="2" spans="1:9" x14ac:dyDescent="0.25">
      <c r="A2" s="2" t="s">
        <v>71</v>
      </c>
      <c r="B2" s="3" t="s">
        <v>478</v>
      </c>
    </row>
    <row r="3" spans="1:9" x14ac:dyDescent="0.25">
      <c r="A3" s="2" t="s">
        <v>69</v>
      </c>
      <c r="B3" s="2" t="s">
        <v>479</v>
      </c>
    </row>
    <row r="4" spans="1:9" x14ac:dyDescent="0.25"/>
    <row r="5" spans="1:9" x14ac:dyDescent="0.25">
      <c r="A5" s="3" t="s">
        <v>67</v>
      </c>
      <c r="C5" s="2" t="s">
        <v>66</v>
      </c>
    </row>
    <row r="6" spans="1:9" x14ac:dyDescent="0.25">
      <c r="A6" s="3" t="s">
        <v>61</v>
      </c>
      <c r="C6" s="2" t="s">
        <v>480</v>
      </c>
    </row>
    <row r="7" spans="1:9" x14ac:dyDescent="0.25">
      <c r="A7" s="3" t="s">
        <v>481</v>
      </c>
      <c r="C7" s="2" t="s">
        <v>482</v>
      </c>
    </row>
    <row r="8" spans="1:9" x14ac:dyDescent="0.25"/>
    <row r="9" spans="1:9" x14ac:dyDescent="0.25">
      <c r="A9" s="11" t="s">
        <v>59</v>
      </c>
      <c r="B9" s="234" t="s">
        <v>53</v>
      </c>
      <c r="C9" s="234" t="s">
        <v>38</v>
      </c>
      <c r="D9" s="234" t="s">
        <v>50</v>
      </c>
      <c r="E9" s="234" t="s">
        <v>38</v>
      </c>
      <c r="F9" s="234" t="s">
        <v>47</v>
      </c>
      <c r="G9" s="234" t="s">
        <v>38</v>
      </c>
      <c r="H9" s="234" t="s">
        <v>44</v>
      </c>
      <c r="I9" s="234" t="s">
        <v>38</v>
      </c>
    </row>
    <row r="10" spans="1:9" x14ac:dyDescent="0.25">
      <c r="A10" s="10" t="s">
        <v>41</v>
      </c>
      <c r="B10" s="9" t="s">
        <v>38</v>
      </c>
      <c r="C10" s="9" t="s">
        <v>38</v>
      </c>
      <c r="D10" s="9" t="s">
        <v>38</v>
      </c>
      <c r="E10" s="9" t="s">
        <v>38</v>
      </c>
      <c r="F10" s="9" t="s">
        <v>38</v>
      </c>
      <c r="G10" s="9" t="s">
        <v>38</v>
      </c>
      <c r="H10" s="9" t="s">
        <v>38</v>
      </c>
      <c r="I10" s="9" t="s">
        <v>38</v>
      </c>
    </row>
    <row r="11" spans="1:9" x14ac:dyDescent="0.25">
      <c r="A11" s="5" t="s">
        <v>0</v>
      </c>
      <c r="B11" s="6">
        <v>7525</v>
      </c>
      <c r="C11" s="6" t="s">
        <v>38</v>
      </c>
      <c r="D11" s="6">
        <v>7455</v>
      </c>
      <c r="E11" s="6" t="s">
        <v>38</v>
      </c>
      <c r="F11" s="6">
        <v>7566</v>
      </c>
      <c r="G11" s="6" t="s">
        <v>38</v>
      </c>
      <c r="H11" s="6">
        <v>8113</v>
      </c>
      <c r="I11" s="6" t="s">
        <v>38</v>
      </c>
    </row>
    <row r="12" spans="1:9" x14ac:dyDescent="0.25">
      <c r="A12" s="5" t="s">
        <v>1</v>
      </c>
      <c r="B12" s="4" t="s">
        <v>36</v>
      </c>
      <c r="C12" s="4" t="s">
        <v>38</v>
      </c>
      <c r="D12" s="4">
        <v>42296</v>
      </c>
      <c r="E12" s="4" t="s">
        <v>38</v>
      </c>
      <c r="F12" s="4">
        <v>45641</v>
      </c>
      <c r="G12" s="4" t="s">
        <v>38</v>
      </c>
      <c r="H12" s="4">
        <v>48915</v>
      </c>
      <c r="I12" s="4" t="s">
        <v>38</v>
      </c>
    </row>
    <row r="13" spans="1:9" x14ac:dyDescent="0.25">
      <c r="A13" s="5" t="s">
        <v>2</v>
      </c>
      <c r="B13" s="6">
        <v>29022</v>
      </c>
      <c r="C13" s="6" t="s">
        <v>38</v>
      </c>
      <c r="D13" s="6">
        <v>29748</v>
      </c>
      <c r="E13" s="6" t="s">
        <v>38</v>
      </c>
      <c r="F13" s="6">
        <v>29600</v>
      </c>
      <c r="G13" s="6" t="s">
        <v>38</v>
      </c>
      <c r="H13" s="6">
        <v>30234</v>
      </c>
      <c r="I13" s="6" t="s">
        <v>38</v>
      </c>
    </row>
    <row r="14" spans="1:9" x14ac:dyDescent="0.25">
      <c r="A14" s="5" t="s">
        <v>3</v>
      </c>
      <c r="B14" s="4">
        <v>7164</v>
      </c>
      <c r="C14" s="4" t="s">
        <v>38</v>
      </c>
      <c r="D14" s="4">
        <v>7576</v>
      </c>
      <c r="E14" s="4" t="s">
        <v>38</v>
      </c>
      <c r="F14" s="4">
        <v>7935</v>
      </c>
      <c r="G14" s="4" t="s">
        <v>38</v>
      </c>
      <c r="H14" s="4">
        <v>8587</v>
      </c>
      <c r="I14" s="4" t="s">
        <v>38</v>
      </c>
    </row>
    <row r="15" spans="1:9" x14ac:dyDescent="0.25">
      <c r="A15" s="5" t="s">
        <v>4</v>
      </c>
      <c r="B15" s="6">
        <v>115476</v>
      </c>
      <c r="C15" s="6" t="s">
        <v>38</v>
      </c>
      <c r="D15" s="6">
        <v>117355</v>
      </c>
      <c r="E15" s="6" t="s">
        <v>38</v>
      </c>
      <c r="F15" s="6">
        <v>120877</v>
      </c>
      <c r="G15" s="6" t="s">
        <v>38</v>
      </c>
      <c r="H15" s="6">
        <v>123766</v>
      </c>
      <c r="I15" s="6" t="s">
        <v>38</v>
      </c>
    </row>
    <row r="16" spans="1:9" x14ac:dyDescent="0.25">
      <c r="A16" s="5" t="s">
        <v>5</v>
      </c>
      <c r="B16" s="4">
        <v>23805</v>
      </c>
      <c r="C16" s="4" t="s">
        <v>38</v>
      </c>
      <c r="D16" s="4">
        <v>24905</v>
      </c>
      <c r="E16" s="4" t="s">
        <v>38</v>
      </c>
      <c r="F16" s="4">
        <v>25842</v>
      </c>
      <c r="G16" s="4" t="s">
        <v>38</v>
      </c>
      <c r="H16" s="4">
        <v>26277</v>
      </c>
      <c r="I16" s="4" t="s">
        <v>38</v>
      </c>
    </row>
    <row r="17" spans="1:9" x14ac:dyDescent="0.25">
      <c r="A17" s="5" t="s">
        <v>6</v>
      </c>
      <c r="B17" s="6">
        <v>7522</v>
      </c>
      <c r="C17" s="6" t="s">
        <v>38</v>
      </c>
      <c r="D17" s="6">
        <v>8536</v>
      </c>
      <c r="E17" s="6" t="s">
        <v>38</v>
      </c>
      <c r="F17" s="6">
        <v>8300</v>
      </c>
      <c r="G17" s="6" t="s">
        <v>38</v>
      </c>
      <c r="H17" s="6">
        <v>9882</v>
      </c>
      <c r="I17" s="6" t="s">
        <v>38</v>
      </c>
    </row>
    <row r="18" spans="1:9" x14ac:dyDescent="0.25">
      <c r="A18" s="5" t="s">
        <v>7</v>
      </c>
      <c r="B18" s="4">
        <v>40448</v>
      </c>
      <c r="C18" s="4" t="s">
        <v>38</v>
      </c>
      <c r="D18" s="4">
        <v>39605</v>
      </c>
      <c r="E18" s="4" t="s">
        <v>38</v>
      </c>
      <c r="F18" s="4">
        <v>42051</v>
      </c>
      <c r="G18" s="4" t="s">
        <v>38</v>
      </c>
      <c r="H18" s="4">
        <v>53005</v>
      </c>
      <c r="I18" s="4" t="s">
        <v>38</v>
      </c>
    </row>
    <row r="19" spans="1:9" x14ac:dyDescent="0.25">
      <c r="A19" s="5" t="s">
        <v>8</v>
      </c>
      <c r="B19" s="6">
        <v>127390</v>
      </c>
      <c r="C19" s="6" t="s">
        <v>38</v>
      </c>
      <c r="D19" s="6">
        <v>139114</v>
      </c>
      <c r="E19" s="6" t="s">
        <v>38</v>
      </c>
      <c r="F19" s="6">
        <v>143609</v>
      </c>
      <c r="G19" s="6" t="s">
        <v>38</v>
      </c>
      <c r="H19" s="6">
        <v>175161</v>
      </c>
      <c r="I19" s="6" t="s">
        <v>38</v>
      </c>
    </row>
    <row r="20" spans="1:9" x14ac:dyDescent="0.25">
      <c r="A20" s="5" t="s">
        <v>9</v>
      </c>
      <c r="B20" s="4">
        <v>164167</v>
      </c>
      <c r="C20" s="4" t="s">
        <v>38</v>
      </c>
      <c r="D20" s="4">
        <v>165524</v>
      </c>
      <c r="E20" s="4" t="s">
        <v>38</v>
      </c>
      <c r="F20" s="4">
        <v>165372</v>
      </c>
      <c r="G20" s="4" t="s">
        <v>38</v>
      </c>
      <c r="H20" s="4">
        <v>181930</v>
      </c>
      <c r="I20" s="4" t="s">
        <v>38</v>
      </c>
    </row>
    <row r="21" spans="1:9" x14ac:dyDescent="0.25">
      <c r="A21" s="5" t="s">
        <v>10</v>
      </c>
      <c r="B21" s="6" t="s">
        <v>36</v>
      </c>
      <c r="C21" s="6" t="s">
        <v>38</v>
      </c>
      <c r="D21" s="6" t="s">
        <v>36</v>
      </c>
      <c r="E21" s="6" t="s">
        <v>38</v>
      </c>
      <c r="F21" s="6">
        <v>25823</v>
      </c>
      <c r="G21" s="6" t="s">
        <v>38</v>
      </c>
      <c r="H21" s="6">
        <v>27226</v>
      </c>
      <c r="I21" s="6" t="s">
        <v>38</v>
      </c>
    </row>
    <row r="22" spans="1:9" x14ac:dyDescent="0.25">
      <c r="A22" s="5" t="s">
        <v>11</v>
      </c>
      <c r="B22" s="4">
        <v>93318</v>
      </c>
      <c r="C22" s="4" t="s">
        <v>38</v>
      </c>
      <c r="D22" s="4">
        <v>98346</v>
      </c>
      <c r="E22" s="4" t="s">
        <v>38</v>
      </c>
      <c r="F22" s="4">
        <v>99181</v>
      </c>
      <c r="G22" s="4" t="s">
        <v>38</v>
      </c>
      <c r="H22" s="4">
        <v>106337</v>
      </c>
      <c r="I22" s="4" t="s">
        <v>38</v>
      </c>
    </row>
    <row r="23" spans="1:9" x14ac:dyDescent="0.25">
      <c r="A23" s="5" t="s">
        <v>26</v>
      </c>
      <c r="B23" s="6" t="s">
        <v>36</v>
      </c>
      <c r="C23" s="6" t="s">
        <v>38</v>
      </c>
      <c r="D23" s="6">
        <v>1865</v>
      </c>
      <c r="E23" s="6" t="s">
        <v>38</v>
      </c>
      <c r="F23" s="6">
        <v>2107</v>
      </c>
      <c r="G23" s="6" t="s">
        <v>38</v>
      </c>
      <c r="H23" s="6">
        <v>2224</v>
      </c>
      <c r="I23" s="6" t="s">
        <v>38</v>
      </c>
    </row>
    <row r="24" spans="1:9" x14ac:dyDescent="0.25">
      <c r="A24" s="5" t="s">
        <v>12</v>
      </c>
      <c r="B24" s="4">
        <v>31733</v>
      </c>
      <c r="C24" s="4" t="s">
        <v>38</v>
      </c>
      <c r="D24" s="4">
        <v>34596</v>
      </c>
      <c r="E24" s="4" t="s">
        <v>38</v>
      </c>
      <c r="F24" s="4">
        <v>34815</v>
      </c>
      <c r="G24" s="4" t="s">
        <v>38</v>
      </c>
      <c r="H24" s="4">
        <v>35326</v>
      </c>
      <c r="I24" s="4" t="s">
        <v>38</v>
      </c>
    </row>
    <row r="25" spans="1:9" x14ac:dyDescent="0.25">
      <c r="A25" s="5" t="s">
        <v>13</v>
      </c>
      <c r="B25" s="6">
        <v>22431</v>
      </c>
      <c r="C25" s="6" t="s">
        <v>38</v>
      </c>
      <c r="D25" s="6">
        <v>23819</v>
      </c>
      <c r="E25" s="6" t="s">
        <v>38</v>
      </c>
      <c r="F25" s="6">
        <v>24594</v>
      </c>
      <c r="G25" s="6" t="s">
        <v>38</v>
      </c>
      <c r="H25" s="6">
        <v>25504</v>
      </c>
      <c r="I25" s="6" t="s">
        <v>38</v>
      </c>
    </row>
    <row r="26" spans="1:9" x14ac:dyDescent="0.25">
      <c r="A26" s="5" t="s">
        <v>14</v>
      </c>
      <c r="B26" s="4">
        <v>871</v>
      </c>
      <c r="C26" s="4" t="s">
        <v>38</v>
      </c>
      <c r="D26" s="4">
        <v>845</v>
      </c>
      <c r="E26" s="4" t="s">
        <v>38</v>
      </c>
      <c r="F26" s="4">
        <v>881</v>
      </c>
      <c r="G26" s="4" t="s">
        <v>38</v>
      </c>
      <c r="H26" s="4">
        <v>904</v>
      </c>
      <c r="I26" s="4" t="s">
        <v>38</v>
      </c>
    </row>
    <row r="27" spans="1:9" x14ac:dyDescent="0.25">
      <c r="A27" s="5" t="s">
        <v>15</v>
      </c>
      <c r="B27" s="6">
        <v>20257</v>
      </c>
      <c r="C27" s="6" t="s">
        <v>38</v>
      </c>
      <c r="D27" s="6">
        <v>21441</v>
      </c>
      <c r="E27" s="6" t="s">
        <v>38</v>
      </c>
      <c r="F27" s="6">
        <v>22332</v>
      </c>
      <c r="G27" s="6" t="s">
        <v>38</v>
      </c>
      <c r="H27" s="6">
        <v>24848</v>
      </c>
      <c r="I27" s="6" t="s">
        <v>38</v>
      </c>
    </row>
    <row r="28" spans="1:9" x14ac:dyDescent="0.25">
      <c r="A28" s="5" t="s">
        <v>16</v>
      </c>
      <c r="B28" s="4" t="s">
        <v>36</v>
      </c>
      <c r="C28" s="4" t="s">
        <v>38</v>
      </c>
      <c r="D28" s="4">
        <v>14</v>
      </c>
      <c r="E28" s="4" t="s">
        <v>483</v>
      </c>
      <c r="F28" s="4">
        <v>16</v>
      </c>
      <c r="G28" s="4" t="s">
        <v>38</v>
      </c>
      <c r="H28" s="4">
        <v>12</v>
      </c>
      <c r="I28" s="4" t="s">
        <v>38</v>
      </c>
    </row>
    <row r="29" spans="1:9" x14ac:dyDescent="0.25">
      <c r="A29" s="5" t="s">
        <v>17</v>
      </c>
      <c r="B29" s="6">
        <v>4427</v>
      </c>
      <c r="C29" s="6" t="s">
        <v>38</v>
      </c>
      <c r="D29" s="6">
        <v>4532</v>
      </c>
      <c r="E29" s="6" t="s">
        <v>38</v>
      </c>
      <c r="F29" s="6">
        <v>4864</v>
      </c>
      <c r="G29" s="6" t="s">
        <v>38</v>
      </c>
      <c r="H29" s="6">
        <v>5637</v>
      </c>
      <c r="I29" s="6" t="s">
        <v>38</v>
      </c>
    </row>
    <row r="30" spans="1:9" x14ac:dyDescent="0.25">
      <c r="A30" s="5" t="s">
        <v>18</v>
      </c>
      <c r="B30" s="4">
        <v>34043</v>
      </c>
      <c r="C30" s="4" t="s">
        <v>38</v>
      </c>
      <c r="D30" s="4">
        <v>34389</v>
      </c>
      <c r="E30" s="4" t="s">
        <v>38</v>
      </c>
      <c r="F30" s="4">
        <v>35752</v>
      </c>
      <c r="G30" s="4" t="s">
        <v>38</v>
      </c>
      <c r="H30" s="4">
        <v>36301</v>
      </c>
      <c r="I30" s="4" t="s">
        <v>38</v>
      </c>
    </row>
    <row r="31" spans="1:9" x14ac:dyDescent="0.25">
      <c r="A31" s="5" t="s">
        <v>19</v>
      </c>
      <c r="B31" s="6">
        <v>98542</v>
      </c>
      <c r="C31" s="6" t="s">
        <v>38</v>
      </c>
      <c r="D31" s="6">
        <v>106045</v>
      </c>
      <c r="E31" s="6" t="s">
        <v>38</v>
      </c>
      <c r="F31" s="6">
        <v>111435</v>
      </c>
      <c r="G31" s="6" t="s">
        <v>38</v>
      </c>
      <c r="H31" s="6">
        <v>114590</v>
      </c>
      <c r="I31" s="6" t="s">
        <v>38</v>
      </c>
    </row>
    <row r="32" spans="1:9" x14ac:dyDescent="0.25">
      <c r="A32" s="5" t="s">
        <v>20</v>
      </c>
      <c r="B32" s="4">
        <v>24021</v>
      </c>
      <c r="C32" s="4" t="s">
        <v>38</v>
      </c>
      <c r="D32" s="4">
        <v>27985</v>
      </c>
      <c r="E32" s="4" t="s">
        <v>38</v>
      </c>
      <c r="F32" s="4">
        <v>29784</v>
      </c>
      <c r="G32" s="4" t="s">
        <v>38</v>
      </c>
      <c r="H32" s="4">
        <v>34496</v>
      </c>
      <c r="I32" s="4" t="s">
        <v>38</v>
      </c>
    </row>
    <row r="33" spans="1:9" x14ac:dyDescent="0.25">
      <c r="A33" s="5" t="s">
        <v>21</v>
      </c>
      <c r="B33" s="6" t="s">
        <v>36</v>
      </c>
      <c r="C33" s="6" t="s">
        <v>38</v>
      </c>
      <c r="D33" s="6">
        <v>75104</v>
      </c>
      <c r="E33" s="6" t="s">
        <v>38</v>
      </c>
      <c r="F33" s="6">
        <v>77769</v>
      </c>
      <c r="G33" s="6" t="s">
        <v>38</v>
      </c>
      <c r="H33" s="6">
        <v>81339</v>
      </c>
      <c r="I33" s="6" t="s">
        <v>38</v>
      </c>
    </row>
    <row r="34" spans="1:9" x14ac:dyDescent="0.25">
      <c r="A34" s="5" t="s">
        <v>22</v>
      </c>
      <c r="B34" s="4">
        <v>12362</v>
      </c>
      <c r="C34" s="4" t="s">
        <v>38</v>
      </c>
      <c r="D34" s="4">
        <v>12167</v>
      </c>
      <c r="E34" s="4" t="s">
        <v>38</v>
      </c>
      <c r="F34" s="4">
        <v>12380</v>
      </c>
      <c r="G34" s="4" t="s">
        <v>38</v>
      </c>
      <c r="H34" s="4">
        <v>12708</v>
      </c>
      <c r="I34" s="4" t="s">
        <v>38</v>
      </c>
    </row>
    <row r="35" spans="1:9" x14ac:dyDescent="0.25">
      <c r="A35" s="5" t="s">
        <v>23</v>
      </c>
      <c r="B35" s="6">
        <v>21471</v>
      </c>
      <c r="C35" s="6" t="s">
        <v>38</v>
      </c>
      <c r="D35" s="6">
        <v>21581</v>
      </c>
      <c r="E35" s="6" t="s">
        <v>38</v>
      </c>
      <c r="F35" s="6">
        <v>22090</v>
      </c>
      <c r="G35" s="6" t="s">
        <v>38</v>
      </c>
      <c r="H35" s="6">
        <v>22437</v>
      </c>
      <c r="I35" s="6" t="s">
        <v>38</v>
      </c>
    </row>
    <row r="36" spans="1:9" x14ac:dyDescent="0.25">
      <c r="A36" s="5" t="s">
        <v>24</v>
      </c>
      <c r="B36" s="4">
        <v>221459</v>
      </c>
      <c r="C36" s="4" t="s">
        <v>38</v>
      </c>
      <c r="D36" s="4">
        <v>229379</v>
      </c>
      <c r="E36" s="4" t="s">
        <v>38</v>
      </c>
      <c r="F36" s="4">
        <v>229400</v>
      </c>
      <c r="G36" s="4" t="s">
        <v>38</v>
      </c>
      <c r="H36" s="4">
        <v>220637</v>
      </c>
      <c r="I36" s="4" t="s">
        <v>38</v>
      </c>
    </row>
    <row r="37" spans="1:9" x14ac:dyDescent="0.25">
      <c r="A37" s="5" t="s">
        <v>25</v>
      </c>
      <c r="B37" s="6">
        <v>279312</v>
      </c>
      <c r="C37" s="6" t="s">
        <v>38</v>
      </c>
      <c r="D37" s="6">
        <v>290824</v>
      </c>
      <c r="E37" s="6" t="s">
        <v>38</v>
      </c>
      <c r="F37" s="6">
        <v>288818</v>
      </c>
      <c r="G37" s="6" t="s">
        <v>38</v>
      </c>
      <c r="H37" s="6">
        <v>279329</v>
      </c>
      <c r="I37" s="6" t="s">
        <v>38</v>
      </c>
    </row>
    <row r="38" spans="1:9" x14ac:dyDescent="0.25">
      <c r="A38" s="5" t="s">
        <v>87</v>
      </c>
      <c r="B38" s="4">
        <v>32608</v>
      </c>
      <c r="C38" s="4" t="s">
        <v>38</v>
      </c>
      <c r="D38" s="4">
        <v>31635</v>
      </c>
      <c r="E38" s="4" t="s">
        <v>38</v>
      </c>
      <c r="F38" s="4">
        <v>28930</v>
      </c>
      <c r="G38" s="4" t="s">
        <v>38</v>
      </c>
      <c r="H38" s="4">
        <v>33768</v>
      </c>
      <c r="I38" s="4" t="s">
        <v>38</v>
      </c>
    </row>
    <row r="40" spans="1:9" x14ac:dyDescent="0.25">
      <c r="A40" s="3" t="s">
        <v>37</v>
      </c>
    </row>
    <row r="41" spans="1:9" x14ac:dyDescent="0.25">
      <c r="A41" s="3" t="s">
        <v>36</v>
      </c>
      <c r="B41" s="2" t="s">
        <v>35</v>
      </c>
    </row>
    <row r="42" spans="1:9" x14ac:dyDescent="0.25">
      <c r="A42" s="3" t="s">
        <v>34</v>
      </c>
    </row>
    <row r="43" spans="1:9" x14ac:dyDescent="0.25">
      <c r="A43" s="3" t="s">
        <v>483</v>
      </c>
      <c r="B43" s="2" t="s">
        <v>484</v>
      </c>
    </row>
  </sheetData>
  <mergeCells count="4">
    <mergeCell ref="B9:C9"/>
    <mergeCell ref="D9:E9"/>
    <mergeCell ref="F9:G9"/>
    <mergeCell ref="H9:I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35155-C3D7-436B-8137-65A27D759EC6}">
  <dimension ref="A1:AE38"/>
  <sheetViews>
    <sheetView workbookViewId="0"/>
  </sheetViews>
  <sheetFormatPr defaultRowHeight="15" x14ac:dyDescent="0.25"/>
  <cols>
    <col min="1" max="1" width="14" customWidth="1"/>
    <col min="12" max="12" width="10" bestFit="1" customWidth="1"/>
    <col min="31" max="31" width="11.140625" customWidth="1"/>
  </cols>
  <sheetData>
    <row r="1" spans="1:31" x14ac:dyDescent="0.25">
      <c r="A1" s="24" t="s">
        <v>488</v>
      </c>
    </row>
    <row r="2" spans="1:31" x14ac:dyDescent="0.25">
      <c r="A2" t="s">
        <v>195</v>
      </c>
      <c r="B2" t="s">
        <v>18</v>
      </c>
      <c r="C2" t="s">
        <v>0</v>
      </c>
      <c r="D2" t="s">
        <v>1</v>
      </c>
      <c r="E2" t="s">
        <v>10</v>
      </c>
      <c r="F2" t="s">
        <v>26</v>
      </c>
      <c r="G2" t="s">
        <v>185</v>
      </c>
      <c r="H2" t="s">
        <v>3</v>
      </c>
      <c r="I2" t="s">
        <v>5</v>
      </c>
      <c r="J2" t="s">
        <v>24</v>
      </c>
      <c r="K2" t="s">
        <v>9</v>
      </c>
      <c r="L2" t="s">
        <v>127</v>
      </c>
      <c r="M2" t="s">
        <v>7</v>
      </c>
      <c r="N2" t="s">
        <v>15</v>
      </c>
      <c r="O2" t="s">
        <v>6</v>
      </c>
      <c r="P2" t="s">
        <v>11</v>
      </c>
      <c r="Q2" t="s">
        <v>12</v>
      </c>
      <c r="R2" t="s">
        <v>13</v>
      </c>
      <c r="S2" t="s">
        <v>14</v>
      </c>
      <c r="T2" t="s">
        <v>16</v>
      </c>
      <c r="U2" t="s">
        <v>17</v>
      </c>
      <c r="V2" t="s">
        <v>19</v>
      </c>
      <c r="W2" t="s">
        <v>20</v>
      </c>
      <c r="X2" t="s">
        <v>21</v>
      </c>
      <c r="Y2" t="s">
        <v>23</v>
      </c>
      <c r="Z2" t="s">
        <v>22</v>
      </c>
      <c r="AA2" t="s">
        <v>8</v>
      </c>
      <c r="AB2" t="s">
        <v>25</v>
      </c>
      <c r="AD2" t="s">
        <v>196</v>
      </c>
    </row>
    <row r="3" spans="1:31" x14ac:dyDescent="0.25">
      <c r="A3">
        <v>1992</v>
      </c>
      <c r="B3" s="16">
        <v>4713.5664788652193</v>
      </c>
      <c r="C3" s="16">
        <v>734.09348784834106</v>
      </c>
      <c r="D3" s="16">
        <v>3992.4814283616797</v>
      </c>
      <c r="E3" s="16">
        <v>2681.7774124152998</v>
      </c>
      <c r="F3" s="16">
        <v>215.58206105381299</v>
      </c>
      <c r="G3" s="16">
        <v>2868.13829777613</v>
      </c>
      <c r="H3" s="16">
        <v>528.51838230267208</v>
      </c>
      <c r="I3" s="16">
        <v>2957.3482575144599</v>
      </c>
      <c r="J3" s="16">
        <v>23912.0050520193</v>
      </c>
      <c r="K3" s="16">
        <v>15006.438845204601</v>
      </c>
      <c r="L3" s="16">
        <v>11262.7564197551</v>
      </c>
      <c r="M3" s="16">
        <v>3415.9523686140797</v>
      </c>
      <c r="N3" s="16">
        <v>1585.4927366100301</v>
      </c>
      <c r="O3" s="16">
        <v>507.21411557942599</v>
      </c>
      <c r="P3" s="16">
        <v>9154.3477962732304</v>
      </c>
      <c r="Q3" s="16">
        <v>4074.4809662289904</v>
      </c>
      <c r="R3" s="16">
        <v>2080.6756950866397</v>
      </c>
      <c r="S3" s="16">
        <v>91.884322694689004</v>
      </c>
      <c r="T3" s="106">
        <v>3.0771453678607903E-2</v>
      </c>
      <c r="U3" s="16">
        <v>342.26971840970202</v>
      </c>
      <c r="V3" s="16">
        <v>9507.4238866936394</v>
      </c>
      <c r="W3" s="16">
        <v>3708.3496767029201</v>
      </c>
      <c r="X3" s="16">
        <v>7403.1184752017307</v>
      </c>
      <c r="Y3" s="16">
        <v>2316.5623235374701</v>
      </c>
      <c r="Z3" s="16">
        <v>1419.74873510674</v>
      </c>
      <c r="AA3" s="16">
        <v>15717.7908965193</v>
      </c>
      <c r="AB3" s="16">
        <v>30940.263521059202</v>
      </c>
    </row>
    <row r="4" spans="1:31" x14ac:dyDescent="0.25">
      <c r="A4">
        <v>1993</v>
      </c>
      <c r="B4" s="16">
        <v>4713.1433457557096</v>
      </c>
      <c r="C4" s="16">
        <v>733.82335622794903</v>
      </c>
      <c r="D4" s="16">
        <v>3992.3486252300399</v>
      </c>
      <c r="E4" s="16">
        <v>2681.73713588491</v>
      </c>
      <c r="F4" s="16">
        <v>215.58206105381299</v>
      </c>
      <c r="G4" s="16">
        <v>2867.67384610213</v>
      </c>
      <c r="H4" s="16">
        <v>528.34687052257402</v>
      </c>
      <c r="I4" s="16">
        <v>2957.2409751888399</v>
      </c>
      <c r="J4" s="16">
        <v>23911.338098672</v>
      </c>
      <c r="K4" s="16">
        <v>15004.8818951294</v>
      </c>
      <c r="L4" s="16">
        <v>11258.115106781899</v>
      </c>
      <c r="M4" s="16">
        <v>3415.93737162054</v>
      </c>
      <c r="N4" s="16">
        <v>1585.1259007707199</v>
      </c>
      <c r="O4" s="16">
        <v>507.12267499789596</v>
      </c>
      <c r="P4" s="16">
        <v>9153.818601553141</v>
      </c>
      <c r="Q4" s="16">
        <v>4074.2360335778403</v>
      </c>
      <c r="R4" s="16">
        <v>2080.4963003031899</v>
      </c>
      <c r="S4" s="16">
        <v>91.865848439559301</v>
      </c>
      <c r="T4" s="106">
        <v>3.0771453678607903E-2</v>
      </c>
      <c r="U4" s="16">
        <v>341.52586474083398</v>
      </c>
      <c r="V4" s="16">
        <v>9505.8234523259107</v>
      </c>
      <c r="W4" s="16">
        <v>3707.9243427738497</v>
      </c>
      <c r="X4" s="16">
        <v>7402.9738474950191</v>
      </c>
      <c r="Y4" s="16">
        <v>2316.36084350497</v>
      </c>
      <c r="Z4" s="16">
        <v>1419.7158691018799</v>
      </c>
      <c r="AA4" s="16">
        <v>15717.116225835702</v>
      </c>
      <c r="AB4" s="16">
        <v>30939.236280211102</v>
      </c>
    </row>
    <row r="5" spans="1:31" x14ac:dyDescent="0.25">
      <c r="A5">
        <v>1994</v>
      </c>
      <c r="B5" s="16">
        <v>4712.7465553495995</v>
      </c>
      <c r="C5" s="16">
        <v>733.55291173048295</v>
      </c>
      <c r="D5" s="16">
        <v>3992.1806728750498</v>
      </c>
      <c r="E5" s="16">
        <v>2681.70358918905</v>
      </c>
      <c r="F5" s="16">
        <v>215.58206105381299</v>
      </c>
      <c r="G5" s="16">
        <v>2867.3922968890502</v>
      </c>
      <c r="H5" s="16">
        <v>528.18662176579198</v>
      </c>
      <c r="I5" s="16">
        <v>2957.1335005249798</v>
      </c>
      <c r="J5" s="16">
        <v>23910.555009492502</v>
      </c>
      <c r="K5" s="16">
        <v>15003.493829495801</v>
      </c>
      <c r="L5" s="16">
        <v>11253.3560964715</v>
      </c>
      <c r="M5" s="16">
        <v>3415.9147677026704</v>
      </c>
      <c r="N5" s="16">
        <v>1584.88133137003</v>
      </c>
      <c r="O5" s="16">
        <v>507.08268876895301</v>
      </c>
      <c r="P5" s="16">
        <v>9153.1645355075598</v>
      </c>
      <c r="Q5" s="16">
        <v>4074.11623323709</v>
      </c>
      <c r="R5" s="16">
        <v>2080.2620828244799</v>
      </c>
      <c r="S5" s="16">
        <v>91.822706322744494</v>
      </c>
      <c r="T5" s="106">
        <v>3.0771453678607903E-2</v>
      </c>
      <c r="U5" s="16">
        <v>340.88064925074599</v>
      </c>
      <c r="V5" s="16">
        <v>9504.2173078630112</v>
      </c>
      <c r="W5" s="16">
        <v>3707.3786813505003</v>
      </c>
      <c r="X5" s="16">
        <v>7402.7241473101094</v>
      </c>
      <c r="Y5" s="16">
        <v>2316.22322629169</v>
      </c>
      <c r="Z5" s="16">
        <v>1419.66965515837</v>
      </c>
      <c r="AA5" s="16">
        <v>15716.3557382703</v>
      </c>
      <c r="AB5" s="16">
        <v>30937.525228996201</v>
      </c>
    </row>
    <row r="6" spans="1:31" x14ac:dyDescent="0.25">
      <c r="A6">
        <v>1995</v>
      </c>
      <c r="B6" s="16">
        <v>4748.2923817727697</v>
      </c>
      <c r="C6" s="16">
        <v>728.09742020405804</v>
      </c>
      <c r="D6" s="16">
        <v>3974.2016007445804</v>
      </c>
      <c r="E6" s="16">
        <v>2679.6117260344299</v>
      </c>
      <c r="F6" s="16">
        <v>213.471823291481</v>
      </c>
      <c r="G6" s="16">
        <v>2888.0531703397601</v>
      </c>
      <c r="H6" s="16">
        <v>519.81525339186203</v>
      </c>
      <c r="I6" s="16">
        <v>2929.2690992604903</v>
      </c>
      <c r="J6" s="16">
        <v>23975.134175032701</v>
      </c>
      <c r="K6" s="16">
        <v>14973.231771571202</v>
      </c>
      <c r="L6" s="16">
        <v>11290.912068724301</v>
      </c>
      <c r="M6" s="16">
        <v>3389.2882166102499</v>
      </c>
      <c r="N6" s="16">
        <v>1617.05955875516</v>
      </c>
      <c r="O6" s="16">
        <v>506.84874423071699</v>
      </c>
      <c r="P6" s="16">
        <v>9190.6064038544901</v>
      </c>
      <c r="Q6" s="16">
        <v>4021.87750913016</v>
      </c>
      <c r="R6" s="16">
        <v>2105.0527895189798</v>
      </c>
      <c r="S6" s="16">
        <v>89.876670808717591</v>
      </c>
      <c r="T6" s="106">
        <v>3.0771453678607903E-2</v>
      </c>
      <c r="U6" s="16">
        <v>340.54472058080103</v>
      </c>
      <c r="V6" s="16">
        <v>9582.7784199867401</v>
      </c>
      <c r="W6" s="16">
        <v>3705.8919182747604</v>
      </c>
      <c r="X6" s="16">
        <v>7412.7937211051594</v>
      </c>
      <c r="Y6" s="16">
        <v>2330.3606459133302</v>
      </c>
      <c r="Z6" s="16">
        <v>1422.38602198437</v>
      </c>
      <c r="AA6" s="16">
        <v>15607.951588087501</v>
      </c>
      <c r="AB6" s="16">
        <v>30936.620897594501</v>
      </c>
    </row>
    <row r="7" spans="1:31" x14ac:dyDescent="0.25">
      <c r="A7">
        <v>1996</v>
      </c>
      <c r="B7" s="16">
        <v>4750.3200361236904</v>
      </c>
      <c r="C7" s="16">
        <v>726.250556695461</v>
      </c>
      <c r="D7" s="16">
        <v>3971.9375173181302</v>
      </c>
      <c r="E7" s="16">
        <v>2678.01555295661</v>
      </c>
      <c r="F7" s="16">
        <v>212.720236489922</v>
      </c>
      <c r="G7" s="16">
        <v>2908.71040666811</v>
      </c>
      <c r="H7" s="16">
        <v>518.24879978559898</v>
      </c>
      <c r="I7" s="16">
        <v>2927.7921516399801</v>
      </c>
      <c r="J7" s="16">
        <v>23939.096281725899</v>
      </c>
      <c r="K7" s="16">
        <v>15008.4057620153</v>
      </c>
      <c r="L7" s="16">
        <v>11376.576918425799</v>
      </c>
      <c r="M7" s="16">
        <v>3440.2357927456496</v>
      </c>
      <c r="N7" s="16">
        <v>1625.4458697907598</v>
      </c>
      <c r="O7" s="16">
        <v>507.699618621171</v>
      </c>
      <c r="P7" s="16">
        <v>9172.7041941471398</v>
      </c>
      <c r="Q7" s="16">
        <v>4014.5341584608004</v>
      </c>
      <c r="R7" s="16">
        <v>2113.4575601052502</v>
      </c>
      <c r="S7" s="16">
        <v>89.974938445538299</v>
      </c>
      <c r="T7" s="106">
        <v>3.0771453678607903E-2</v>
      </c>
      <c r="U7" s="16">
        <v>341.27622460387602</v>
      </c>
      <c r="V7" s="16">
        <v>9695.9646538235211</v>
      </c>
      <c r="W7" s="16">
        <v>3707.42443009615</v>
      </c>
      <c r="X7" s="16">
        <v>7408.0437287174191</v>
      </c>
      <c r="Y7" s="16">
        <v>2332.8846078060601</v>
      </c>
      <c r="Z7" s="16">
        <v>1421.5546097323299</v>
      </c>
      <c r="AA7" s="16">
        <v>15600.170275262699</v>
      </c>
      <c r="AB7" s="16">
        <v>30862.375132891902</v>
      </c>
    </row>
    <row r="8" spans="1:31" x14ac:dyDescent="0.25">
      <c r="A8">
        <v>1997</v>
      </c>
      <c r="B8" s="16">
        <v>4750.7810067959099</v>
      </c>
      <c r="C8" s="16">
        <v>725.597531040013</v>
      </c>
      <c r="D8" s="16">
        <v>3966.6258252255598</v>
      </c>
      <c r="E8" s="16">
        <v>2673.30777479261</v>
      </c>
      <c r="F8" s="16">
        <v>212.84483200013602</v>
      </c>
      <c r="G8" s="16">
        <v>2914.39950678386</v>
      </c>
      <c r="H8" s="16">
        <v>519.78853232152801</v>
      </c>
      <c r="I8" s="16">
        <v>2920.26125412285</v>
      </c>
      <c r="J8" s="16">
        <v>23922.729736869798</v>
      </c>
      <c r="K8" s="16">
        <v>15040.329551831601</v>
      </c>
      <c r="L8" s="16">
        <v>11414.016132609901</v>
      </c>
      <c r="M8" s="16">
        <v>3457.2815948724701</v>
      </c>
      <c r="N8" s="16">
        <v>1625.3617146797501</v>
      </c>
      <c r="O8" s="16">
        <v>512.54976032897798</v>
      </c>
      <c r="P8" s="16">
        <v>9145.4532732971002</v>
      </c>
      <c r="Q8" s="16">
        <v>4000.4847871758002</v>
      </c>
      <c r="R8" s="16">
        <v>2124.0818026862999</v>
      </c>
      <c r="S8" s="16">
        <v>90.491446656361205</v>
      </c>
      <c r="T8" s="106">
        <v>3.0771453678607903E-2</v>
      </c>
      <c r="U8" s="16">
        <v>342.83513698689598</v>
      </c>
      <c r="V8" s="16">
        <v>9735.1424810446806</v>
      </c>
      <c r="W8" s="16">
        <v>3705.0968066558198</v>
      </c>
      <c r="X8" s="16">
        <v>7394.2815728411097</v>
      </c>
      <c r="Y8" s="16">
        <v>2330.1761316992297</v>
      </c>
      <c r="Z8" s="16">
        <v>1420.83418471143</v>
      </c>
      <c r="AA8" s="16">
        <v>15566.600722306201</v>
      </c>
      <c r="AB8" s="16">
        <v>30819.724380043899</v>
      </c>
    </row>
    <row r="9" spans="1:31" x14ac:dyDescent="0.25">
      <c r="A9">
        <v>1998</v>
      </c>
      <c r="B9" s="16">
        <v>4725.9169108718597</v>
      </c>
      <c r="C9" s="16">
        <v>713.83662393987197</v>
      </c>
      <c r="D9" s="16">
        <v>3959.8587981879696</v>
      </c>
      <c r="E9" s="16">
        <v>2660.4122502721798</v>
      </c>
      <c r="F9" s="16">
        <v>213.24841381982</v>
      </c>
      <c r="G9" s="16">
        <v>2924.2090041071197</v>
      </c>
      <c r="H9" s="16">
        <v>519.39959936886999</v>
      </c>
      <c r="I9" s="16">
        <v>2884.6187264136997</v>
      </c>
      <c r="J9" s="16">
        <v>23889.084499744</v>
      </c>
      <c r="K9" s="16">
        <v>14930.237758970301</v>
      </c>
      <c r="L9" s="16">
        <v>11400.602959436201</v>
      </c>
      <c r="M9" s="16">
        <v>3470.15052987933</v>
      </c>
      <c r="N9" s="16">
        <v>1635.94314900264</v>
      </c>
      <c r="O9" s="16">
        <v>512.35759344175506</v>
      </c>
      <c r="P9" s="16">
        <v>9075.552290525291</v>
      </c>
      <c r="Q9" s="16">
        <v>3987.0037240471697</v>
      </c>
      <c r="R9" s="16">
        <v>2132.3980746943498</v>
      </c>
      <c r="S9" s="16">
        <v>90.228934328258006</v>
      </c>
      <c r="T9" s="106">
        <v>3.0771453678607903E-2</v>
      </c>
      <c r="U9" s="16">
        <v>343.33775925487299</v>
      </c>
      <c r="V9" s="16">
        <v>9747.2751431483812</v>
      </c>
      <c r="W9" s="16">
        <v>3703.86305106282</v>
      </c>
      <c r="X9" s="16">
        <v>7390.1822468869404</v>
      </c>
      <c r="Y9" s="16">
        <v>2327.7179584048699</v>
      </c>
      <c r="Z9" s="16">
        <v>1412.8380902648</v>
      </c>
      <c r="AA9" s="16">
        <v>15528.890319106</v>
      </c>
      <c r="AB9" s="16">
        <v>30768.411949732901</v>
      </c>
    </row>
    <row r="10" spans="1:31" x14ac:dyDescent="0.25">
      <c r="A10">
        <v>1999</v>
      </c>
      <c r="B10" s="16">
        <v>4671.1522447686602</v>
      </c>
      <c r="C10" s="16">
        <v>701.708567537367</v>
      </c>
      <c r="D10" s="16">
        <v>3955.3000988215199</v>
      </c>
      <c r="E10" s="16">
        <v>2591.97179473713</v>
      </c>
      <c r="F10" s="16">
        <v>218.16000539809502</v>
      </c>
      <c r="G10" s="16">
        <v>2934.4139911740999</v>
      </c>
      <c r="H10" s="16">
        <v>545.10383360795709</v>
      </c>
      <c r="I10" s="16">
        <v>2816.2939210109403</v>
      </c>
      <c r="J10" s="16">
        <v>23951.444587687402</v>
      </c>
      <c r="K10" s="16">
        <v>14774.567023801399</v>
      </c>
      <c r="L10" s="16">
        <v>11474.399218274299</v>
      </c>
      <c r="M10" s="16">
        <v>3543.7885465972095</v>
      </c>
      <c r="N10" s="16">
        <v>1661.8537246123001</v>
      </c>
      <c r="O10" s="16">
        <v>518.80202943235599</v>
      </c>
      <c r="P10" s="16">
        <v>8877.4320332430307</v>
      </c>
      <c r="Q10" s="16">
        <v>3927.8219179090097</v>
      </c>
      <c r="R10" s="16">
        <v>2157.8422459907802</v>
      </c>
      <c r="S10" s="16">
        <v>89.213347769156101</v>
      </c>
      <c r="T10" s="106">
        <v>3.0771453678607903E-2</v>
      </c>
      <c r="U10" s="16">
        <v>369.05896158888902</v>
      </c>
      <c r="V10" s="16">
        <v>9830.3563828732804</v>
      </c>
      <c r="W10" s="16">
        <v>3722.2083610996597</v>
      </c>
      <c r="X10" s="16">
        <v>7436.4238287165808</v>
      </c>
      <c r="Y10" s="16">
        <v>2329.0143734660001</v>
      </c>
      <c r="Z10" s="16">
        <v>1394.8767099045201</v>
      </c>
      <c r="AA10" s="16">
        <v>15362.8583747625</v>
      </c>
      <c r="AB10" s="16">
        <v>30674.561089196104</v>
      </c>
    </row>
    <row r="11" spans="1:31" x14ac:dyDescent="0.25">
      <c r="A11">
        <v>2000</v>
      </c>
      <c r="B11" s="16">
        <v>4654.0174581173796</v>
      </c>
      <c r="C11" s="16">
        <v>696.49222285673</v>
      </c>
      <c r="D11" s="16">
        <v>3947.3462880968996</v>
      </c>
      <c r="E11" s="16">
        <v>2563.9951839365103</v>
      </c>
      <c r="F11" s="16">
        <v>220.32935093343298</v>
      </c>
      <c r="G11" s="16">
        <v>2942.52407163419</v>
      </c>
      <c r="H11" s="16">
        <v>543.38493018075792</v>
      </c>
      <c r="I11" s="16">
        <v>2777.0876578289999</v>
      </c>
      <c r="J11" s="16">
        <v>23935.772489887102</v>
      </c>
      <c r="K11" s="16">
        <v>14709.173698713299</v>
      </c>
      <c r="L11" s="16">
        <v>11472.545857442199</v>
      </c>
      <c r="M11" s="16">
        <v>3586.89239920825</v>
      </c>
      <c r="N11" s="16">
        <v>1668.65778441355</v>
      </c>
      <c r="O11" s="16">
        <v>524.14683518335198</v>
      </c>
      <c r="P11" s="16">
        <v>8819.3911635160403</v>
      </c>
      <c r="Q11" s="16">
        <v>3840.22573114857</v>
      </c>
      <c r="R11" s="16">
        <v>2162.11002558991</v>
      </c>
      <c r="S11" s="16">
        <v>88.908952635154108</v>
      </c>
      <c r="T11" s="106">
        <v>3.0771453678607903E-2</v>
      </c>
      <c r="U11" s="16">
        <v>369.50761661454999</v>
      </c>
      <c r="V11" s="16">
        <v>9851.3254128955305</v>
      </c>
      <c r="W11" s="16">
        <v>3721.9463268265099</v>
      </c>
      <c r="X11" s="16">
        <v>7436.9868551254303</v>
      </c>
      <c r="Y11" s="16">
        <v>2329.2752105951299</v>
      </c>
      <c r="Z11" s="16">
        <v>1376.88506050408</v>
      </c>
      <c r="AA11" s="16">
        <v>15350.105077941</v>
      </c>
      <c r="AB11" s="16">
        <v>30526.785012021701</v>
      </c>
      <c r="AD11" s="113"/>
      <c r="AE11" s="16"/>
    </row>
    <row r="12" spans="1:31" x14ac:dyDescent="0.25">
      <c r="A12">
        <v>2001</v>
      </c>
      <c r="B12" s="16">
        <v>4644.3566946871597</v>
      </c>
      <c r="C12" s="16">
        <v>692.14934747442601</v>
      </c>
      <c r="D12" s="16">
        <v>3981.3099471181604</v>
      </c>
      <c r="E12" s="16">
        <v>2566.4844407953301</v>
      </c>
      <c r="F12" s="16">
        <v>221.76201622337098</v>
      </c>
      <c r="G12" s="16">
        <v>2937.00166302957</v>
      </c>
      <c r="H12" s="16">
        <v>539.84478001594493</v>
      </c>
      <c r="I12" s="16">
        <v>2765.6078166335801</v>
      </c>
      <c r="J12" s="16">
        <v>24040.229425360998</v>
      </c>
      <c r="K12" s="16">
        <v>14662.640348948898</v>
      </c>
      <c r="L12" s="16">
        <v>11438.2885819156</v>
      </c>
      <c r="M12" s="16">
        <v>3598.7992534600198</v>
      </c>
      <c r="N12" s="16">
        <v>1682.32863038555</v>
      </c>
      <c r="O12" s="16">
        <v>524.83950699158004</v>
      </c>
      <c r="P12" s="16">
        <v>8776.2543389745097</v>
      </c>
      <c r="Q12" s="16">
        <v>3826.0060240790199</v>
      </c>
      <c r="R12" s="16">
        <v>2172.8913048546801</v>
      </c>
      <c r="S12" s="16">
        <v>88.785837993770798</v>
      </c>
      <c r="T12" s="106">
        <v>3.0771453678607903E-2</v>
      </c>
      <c r="U12" s="16">
        <v>361.44853105544996</v>
      </c>
      <c r="V12" s="16">
        <v>9849.82017322108</v>
      </c>
      <c r="W12" s="16">
        <v>3716.9039506010695</v>
      </c>
      <c r="X12" s="16">
        <v>7489.8352850079491</v>
      </c>
      <c r="Y12" s="16">
        <v>2329.0930132754102</v>
      </c>
      <c r="Z12" s="16">
        <v>1373.7759588494901</v>
      </c>
      <c r="AA12" s="16">
        <v>15389.186320824199</v>
      </c>
      <c r="AB12" s="16">
        <v>30544.181916141497</v>
      </c>
      <c r="AD12" s="113"/>
      <c r="AE12" s="16"/>
    </row>
    <row r="13" spans="1:31" x14ac:dyDescent="0.25">
      <c r="A13">
        <v>2002</v>
      </c>
      <c r="B13" s="16">
        <v>4625.9357329897593</v>
      </c>
      <c r="C13" s="16">
        <v>687.81203249059604</v>
      </c>
      <c r="D13" s="16">
        <v>3999.7643257804202</v>
      </c>
      <c r="E13" s="16">
        <v>2562.4111445814401</v>
      </c>
      <c r="F13" s="16">
        <v>222.36733566522599</v>
      </c>
      <c r="G13" s="16">
        <v>2933.1473817188298</v>
      </c>
      <c r="H13" s="16">
        <v>539.17214644514002</v>
      </c>
      <c r="I13" s="16">
        <v>2757.5633583195499</v>
      </c>
      <c r="J13" s="16">
        <v>24057.082313034298</v>
      </c>
      <c r="K13" s="16">
        <v>14627.2598217253</v>
      </c>
      <c r="L13" s="16">
        <v>11420.3330745235</v>
      </c>
      <c r="M13" s="16">
        <v>3601.4338133022197</v>
      </c>
      <c r="N13" s="16">
        <v>1683.69498463646</v>
      </c>
      <c r="O13" s="16">
        <v>527.11679744944001</v>
      </c>
      <c r="P13" s="16">
        <v>8751.9012042701197</v>
      </c>
      <c r="Q13" s="16">
        <v>3821.09119984582</v>
      </c>
      <c r="R13" s="16">
        <v>2178.1785012636301</v>
      </c>
      <c r="S13" s="16">
        <v>88.534172777459005</v>
      </c>
      <c r="T13" s="106">
        <v>3.0771453678607903E-2</v>
      </c>
      <c r="U13" s="16">
        <v>359.23075242564101</v>
      </c>
      <c r="V13" s="16">
        <v>9842.6960624154708</v>
      </c>
      <c r="W13" s="16">
        <v>3681.8673358023202</v>
      </c>
      <c r="X13" s="16">
        <v>7510.1444842144801</v>
      </c>
      <c r="Y13" s="16">
        <v>2328.7539538458</v>
      </c>
      <c r="Z13" s="16">
        <v>1370.3429657399699</v>
      </c>
      <c r="AA13" s="16">
        <v>15355.627512355899</v>
      </c>
      <c r="AB13" s="16">
        <v>30520.631264482799</v>
      </c>
      <c r="AD13" s="113"/>
      <c r="AE13" s="16"/>
    </row>
    <row r="14" spans="1:31" x14ac:dyDescent="0.25">
      <c r="A14">
        <v>2003</v>
      </c>
      <c r="B14" s="16">
        <v>4615.8637721076602</v>
      </c>
      <c r="C14" s="16">
        <v>685.01281333565703</v>
      </c>
      <c r="D14" s="16">
        <v>4059.7515061169897</v>
      </c>
      <c r="E14" s="16">
        <v>2565.9909652896199</v>
      </c>
      <c r="F14" s="16">
        <v>222.569702108949</v>
      </c>
      <c r="G14" s="16">
        <v>2930.3406541086702</v>
      </c>
      <c r="H14" s="16">
        <v>539.12930801324501</v>
      </c>
      <c r="I14" s="16">
        <v>2754.6846469677998</v>
      </c>
      <c r="J14" s="16">
        <v>24067.330148028599</v>
      </c>
      <c r="K14" s="16">
        <v>14590.2325140949</v>
      </c>
      <c r="L14" s="16">
        <v>11411.440832854099</v>
      </c>
      <c r="M14" s="16">
        <v>3633.3753754742402</v>
      </c>
      <c r="N14" s="16">
        <v>1686.94958342463</v>
      </c>
      <c r="O14" s="16">
        <v>528.38371898680896</v>
      </c>
      <c r="P14" s="16">
        <v>8750.3645352475305</v>
      </c>
      <c r="Q14" s="16">
        <v>3809.4481642123296</v>
      </c>
      <c r="R14" s="16">
        <v>2180.4388918265699</v>
      </c>
      <c r="S14" s="16">
        <v>88.553118279948791</v>
      </c>
      <c r="T14" s="106">
        <v>3.0771453678607903E-2</v>
      </c>
      <c r="U14" s="16">
        <v>358.42349067889199</v>
      </c>
      <c r="V14" s="16">
        <v>9836.2630126152198</v>
      </c>
      <c r="W14" s="16">
        <v>3665.1722987085604</v>
      </c>
      <c r="X14" s="16">
        <v>7572.2794079922096</v>
      </c>
      <c r="Y14" s="16">
        <v>2335.38931416795</v>
      </c>
      <c r="Z14" s="16">
        <v>1368.53843578994</v>
      </c>
      <c r="AA14" s="16">
        <v>15338.617436088602</v>
      </c>
      <c r="AB14" s="16">
        <v>30485.956768849901</v>
      </c>
      <c r="AD14" s="113"/>
      <c r="AE14" s="16"/>
    </row>
    <row r="15" spans="1:31" x14ac:dyDescent="0.25">
      <c r="A15">
        <v>2004</v>
      </c>
      <c r="B15" s="16">
        <v>4565.1119006007902</v>
      </c>
      <c r="C15" s="16">
        <v>682.10670401379502</v>
      </c>
      <c r="D15" s="16">
        <v>4085.17667043135</v>
      </c>
      <c r="E15" s="16">
        <v>2572.5379376783999</v>
      </c>
      <c r="F15" s="16">
        <v>224.68663374856101</v>
      </c>
      <c r="G15" s="16">
        <v>2925.5231188386701</v>
      </c>
      <c r="H15" s="16">
        <v>539.84233966805004</v>
      </c>
      <c r="I15" s="16">
        <v>2729.5494487103101</v>
      </c>
      <c r="J15" s="16">
        <v>24165.12008502</v>
      </c>
      <c r="K15" s="16">
        <v>14558.757568169001</v>
      </c>
      <c r="L15" s="16">
        <v>11402.9693797898</v>
      </c>
      <c r="M15" s="16">
        <v>3639.9862968824796</v>
      </c>
      <c r="N15" s="16">
        <v>1694.3365996897198</v>
      </c>
      <c r="O15" s="16">
        <v>532.73133148029399</v>
      </c>
      <c r="P15" s="16">
        <v>8730.5932650163795</v>
      </c>
      <c r="Q15" s="16">
        <v>3781.5457874361396</v>
      </c>
      <c r="R15" s="16">
        <v>2193.6572195712497</v>
      </c>
      <c r="S15" s="16">
        <v>88.301713951677101</v>
      </c>
      <c r="T15" s="106">
        <v>3.0771453678607903E-2</v>
      </c>
      <c r="U15" s="16">
        <v>358.023783911392</v>
      </c>
      <c r="V15" s="16">
        <v>9840.2480642672599</v>
      </c>
      <c r="W15" s="16">
        <v>3602.9562999405002</v>
      </c>
      <c r="X15" s="16">
        <v>7605.7805101856602</v>
      </c>
      <c r="Y15" s="16">
        <v>2333.40857353099</v>
      </c>
      <c r="Z15" s="16">
        <v>1364.74909889475</v>
      </c>
      <c r="AA15" s="16">
        <v>15307.1013177112</v>
      </c>
      <c r="AB15" s="16">
        <v>30467.228303994198</v>
      </c>
      <c r="AD15" s="113"/>
      <c r="AE15" s="16"/>
    </row>
    <row r="16" spans="1:31" x14ac:dyDescent="0.25">
      <c r="A16">
        <v>2005</v>
      </c>
      <c r="B16" s="16">
        <v>4562.6463456288002</v>
      </c>
      <c r="C16" s="16">
        <v>681.75208936631702</v>
      </c>
      <c r="D16" s="16">
        <v>4098.8884185284396</v>
      </c>
      <c r="E16" s="16">
        <v>2575.7869291782399</v>
      </c>
      <c r="F16" s="16">
        <v>225.69512199088899</v>
      </c>
      <c r="G16" s="16">
        <v>2924.8655321124902</v>
      </c>
      <c r="H16" s="16">
        <v>536.04954511262508</v>
      </c>
      <c r="I16" s="16">
        <v>2722.5048349805202</v>
      </c>
      <c r="J16" s="16">
        <v>24164.028723011201</v>
      </c>
      <c r="K16" s="16">
        <v>14558.2053640228</v>
      </c>
      <c r="L16" s="16">
        <v>11393.7709678188</v>
      </c>
      <c r="M16" s="16">
        <v>3642.6243639379704</v>
      </c>
      <c r="N16" s="16">
        <v>1694.7883673578501</v>
      </c>
      <c r="O16" s="16">
        <v>533.12737908922099</v>
      </c>
      <c r="P16" s="16">
        <v>8734.9613123647905</v>
      </c>
      <c r="Q16" s="16">
        <v>3774.66025248393</v>
      </c>
      <c r="R16" s="16">
        <v>2195.1776617974001</v>
      </c>
      <c r="S16" s="16">
        <v>88.179141840338701</v>
      </c>
      <c r="T16" s="106">
        <v>3.0771453678607903E-2</v>
      </c>
      <c r="U16" s="16">
        <v>357.160568686202</v>
      </c>
      <c r="V16" s="16">
        <v>9842.7736466854803</v>
      </c>
      <c r="W16" s="16">
        <v>3619.3135268196502</v>
      </c>
      <c r="X16" s="16">
        <v>7625.9840166904005</v>
      </c>
      <c r="Y16" s="16">
        <v>2330.8081132639199</v>
      </c>
      <c r="Z16" s="16">
        <v>1364.5909028731298</v>
      </c>
      <c r="AA16" s="16">
        <v>15353.266908150899</v>
      </c>
      <c r="AB16" s="16">
        <v>30408.524440025496</v>
      </c>
      <c r="AD16" s="113"/>
      <c r="AE16" s="16"/>
    </row>
    <row r="17" spans="1:31" x14ac:dyDescent="0.25">
      <c r="A17">
        <v>2006</v>
      </c>
      <c r="B17" s="16">
        <v>4564.2513666648401</v>
      </c>
      <c r="C17" s="16">
        <v>680.34226318076298</v>
      </c>
      <c r="D17" s="16">
        <v>4112.0778106242396</v>
      </c>
      <c r="E17" s="16">
        <v>2577.41014231592</v>
      </c>
      <c r="F17" s="16">
        <v>226.64083141535497</v>
      </c>
      <c r="G17" s="16">
        <v>2928.6090198792499</v>
      </c>
      <c r="H17" s="16">
        <v>535.37728933468497</v>
      </c>
      <c r="I17" s="16">
        <v>2717.9672456391199</v>
      </c>
      <c r="J17" s="16">
        <v>24169.5841940559</v>
      </c>
      <c r="K17" s="16">
        <v>14570.847347032299</v>
      </c>
      <c r="L17" s="16">
        <v>11382.8940343454</v>
      </c>
      <c r="M17" s="16">
        <v>3661.2366054393401</v>
      </c>
      <c r="N17" s="16">
        <v>1698.45177096054</v>
      </c>
      <c r="O17" s="16">
        <v>533.80953011550002</v>
      </c>
      <c r="P17" s="16">
        <v>8747.8543242998403</v>
      </c>
      <c r="Q17" s="16">
        <v>3762.3442872006403</v>
      </c>
      <c r="R17" s="16">
        <v>2194.4364649895601</v>
      </c>
      <c r="S17" s="16">
        <v>88.117804938182204</v>
      </c>
      <c r="T17" s="106">
        <v>3.0771453678607903E-2</v>
      </c>
      <c r="U17" s="16">
        <v>357.25767651610101</v>
      </c>
      <c r="V17" s="16">
        <v>9843.3127676706808</v>
      </c>
      <c r="W17" s="16">
        <v>3628.2101687088602</v>
      </c>
      <c r="X17" s="16">
        <v>7651.4459435053195</v>
      </c>
      <c r="Y17" s="16">
        <v>2335.8366050612199</v>
      </c>
      <c r="Z17" s="16">
        <v>1365.00254429802</v>
      </c>
      <c r="AA17" s="16">
        <v>15365.474605379999</v>
      </c>
      <c r="AB17" s="16">
        <v>30408.643172794596</v>
      </c>
      <c r="AD17" s="113"/>
      <c r="AE17" s="16"/>
    </row>
    <row r="18" spans="1:31" x14ac:dyDescent="0.25">
      <c r="A18">
        <v>2007</v>
      </c>
      <c r="B18" s="16">
        <v>4564.9425833202895</v>
      </c>
      <c r="C18" s="16">
        <v>678.20899448581008</v>
      </c>
      <c r="D18" s="16">
        <v>4142.0622784241996</v>
      </c>
      <c r="E18" s="16">
        <v>2581.89432260692</v>
      </c>
      <c r="F18" s="16">
        <v>226.98342892453101</v>
      </c>
      <c r="G18" s="16">
        <v>2929.1253221895499</v>
      </c>
      <c r="H18" s="16">
        <v>532.63339132443093</v>
      </c>
      <c r="I18" s="16">
        <v>2710.3895918682201</v>
      </c>
      <c r="J18" s="16">
        <v>24218.794956099202</v>
      </c>
      <c r="K18" s="16">
        <v>14632.4832390103</v>
      </c>
      <c r="L18" s="16">
        <v>11363.109964416199</v>
      </c>
      <c r="M18" s="16">
        <v>3666.4743874877699</v>
      </c>
      <c r="N18" s="16">
        <v>1699.09556516781</v>
      </c>
      <c r="O18" s="16">
        <v>535.09876290746001</v>
      </c>
      <c r="P18" s="16">
        <v>8759.6459074780305</v>
      </c>
      <c r="Q18" s="16">
        <v>3747.9283009666897</v>
      </c>
      <c r="R18" s="16">
        <v>2195.5274693146303</v>
      </c>
      <c r="S18" s="16">
        <v>87.6645176231861</v>
      </c>
      <c r="T18" s="106">
        <v>3.0771453678607903E-2</v>
      </c>
      <c r="U18" s="16">
        <v>356.84822467826302</v>
      </c>
      <c r="V18" s="16">
        <v>9846.7135323938001</v>
      </c>
      <c r="W18" s="16">
        <v>3645.8960735753199</v>
      </c>
      <c r="X18" s="16">
        <v>7671.3797783128903</v>
      </c>
      <c r="Y18" s="16">
        <v>2337.5955872919399</v>
      </c>
      <c r="Z18" s="16">
        <v>1365.75021360293</v>
      </c>
      <c r="AA18" s="16">
        <v>15417.399108240799</v>
      </c>
      <c r="AB18" s="16">
        <v>30441.475370188804</v>
      </c>
      <c r="AD18" s="113"/>
      <c r="AE18" s="16"/>
    </row>
    <row r="19" spans="1:31" x14ac:dyDescent="0.25">
      <c r="A19">
        <v>2008</v>
      </c>
      <c r="B19" s="16">
        <v>4561.6892516359703</v>
      </c>
      <c r="C19" s="16">
        <v>678.55598891899001</v>
      </c>
      <c r="D19" s="16">
        <v>4175.0658291146201</v>
      </c>
      <c r="E19" s="16">
        <v>2593.9508260607699</v>
      </c>
      <c r="F19" s="16">
        <v>232.478847892582</v>
      </c>
      <c r="G19" s="16">
        <v>2923.3380273018001</v>
      </c>
      <c r="H19" s="16">
        <v>533.80745465978998</v>
      </c>
      <c r="I19" s="16">
        <v>2701.6464083157503</v>
      </c>
      <c r="J19" s="16">
        <v>24257.201109086302</v>
      </c>
      <c r="K19" s="16">
        <v>14729.367646394699</v>
      </c>
      <c r="L19" s="16">
        <v>11346.0952590343</v>
      </c>
      <c r="M19" s="16">
        <v>3718.1707880102099</v>
      </c>
      <c r="N19" s="16">
        <v>1711.29598212466</v>
      </c>
      <c r="O19" s="16">
        <v>537.41408370621502</v>
      </c>
      <c r="P19" s="16">
        <v>8785.2642416268609</v>
      </c>
      <c r="Q19" s="16">
        <v>3731.7393448997304</v>
      </c>
      <c r="R19" s="16">
        <v>2200.0279867909803</v>
      </c>
      <c r="S19" s="16">
        <v>87.413169350102493</v>
      </c>
      <c r="T19" s="106">
        <v>3.0771453678607903E-2</v>
      </c>
      <c r="U19" s="16">
        <v>357.78494452498899</v>
      </c>
      <c r="V19" s="16">
        <v>9857.9527660366111</v>
      </c>
      <c r="W19" s="16">
        <v>3670.8583871684996</v>
      </c>
      <c r="X19" s="16">
        <v>7703.3910440951604</v>
      </c>
      <c r="Y19" s="16">
        <v>2338.31459007487</v>
      </c>
      <c r="Z19" s="16">
        <v>1365.2489077202999</v>
      </c>
      <c r="AA19" s="16">
        <v>15513.517299513502</v>
      </c>
      <c r="AB19" s="16">
        <v>30491.997373094004</v>
      </c>
      <c r="AD19" s="113"/>
      <c r="AE19" s="16"/>
    </row>
    <row r="20" spans="1:31" x14ac:dyDescent="0.25">
      <c r="A20">
        <v>2009</v>
      </c>
      <c r="B20" s="16">
        <v>4560.1933649059401</v>
      </c>
      <c r="C20" s="16">
        <v>678.77483615987001</v>
      </c>
      <c r="D20" s="16">
        <v>4191.4934080466601</v>
      </c>
      <c r="E20" s="16">
        <v>2609.1607061743698</v>
      </c>
      <c r="F20" s="16">
        <v>232.595418093354</v>
      </c>
      <c r="G20" s="16">
        <v>2926.97538459003</v>
      </c>
      <c r="H20" s="16">
        <v>533.58900797590604</v>
      </c>
      <c r="I20" s="16">
        <v>2696.0653345093097</v>
      </c>
      <c r="J20" s="16">
        <v>24282.726379682899</v>
      </c>
      <c r="K20" s="16">
        <v>14761.786280886499</v>
      </c>
      <c r="L20" s="16">
        <v>11348.0459416945</v>
      </c>
      <c r="M20" s="16">
        <v>3736.1941368550097</v>
      </c>
      <c r="N20" s="16">
        <v>1716.8666235201101</v>
      </c>
      <c r="O20" s="16">
        <v>543.52155957221999</v>
      </c>
      <c r="P20" s="16">
        <v>8795.92628369257</v>
      </c>
      <c r="Q20" s="16">
        <v>3729.0455774024099</v>
      </c>
      <c r="R20" s="16">
        <v>2213.3730722066002</v>
      </c>
      <c r="S20" s="16">
        <v>87.358160686865403</v>
      </c>
      <c r="T20" s="106">
        <v>3.0771453678607903E-2</v>
      </c>
      <c r="U20" s="16">
        <v>358.388282302395</v>
      </c>
      <c r="V20" s="16">
        <v>9892.5060820341096</v>
      </c>
      <c r="W20" s="16">
        <v>3707.5321297936098</v>
      </c>
      <c r="X20" s="16">
        <v>7714.1582173936094</v>
      </c>
      <c r="Y20" s="16">
        <v>2338.7873021557903</v>
      </c>
      <c r="Z20" s="16">
        <v>1362.99961167127</v>
      </c>
      <c r="AA20" s="16">
        <v>15553.183952400101</v>
      </c>
      <c r="AB20" s="16">
        <v>30483.577365577999</v>
      </c>
      <c r="AD20" s="113"/>
      <c r="AE20" s="16"/>
    </row>
    <row r="21" spans="1:31" x14ac:dyDescent="0.25">
      <c r="A21">
        <v>2010</v>
      </c>
      <c r="B21" s="16">
        <v>4541.4704097356607</v>
      </c>
      <c r="C21" s="16">
        <v>677.02472067661597</v>
      </c>
      <c r="D21" s="16">
        <v>4198.5329427957495</v>
      </c>
      <c r="E21" s="16">
        <v>2608.4688820645197</v>
      </c>
      <c r="F21" s="16">
        <v>232.54873241707702</v>
      </c>
      <c r="G21" s="16">
        <v>2923.5649455606899</v>
      </c>
      <c r="H21" s="16">
        <v>531.38243239372991</v>
      </c>
      <c r="I21" s="16">
        <v>2679.2784802790698</v>
      </c>
      <c r="J21" s="16">
        <v>24252.102406670201</v>
      </c>
      <c r="K21" s="16">
        <v>14729.655777042699</v>
      </c>
      <c r="L21" s="16">
        <v>11337.3705639042</v>
      </c>
      <c r="M21" s="16">
        <v>3737.5169143579901</v>
      </c>
      <c r="N21" s="16">
        <v>1716.8722292616999</v>
      </c>
      <c r="O21" s="16">
        <v>544.96117103025301</v>
      </c>
      <c r="P21" s="16">
        <v>8782.9641221634993</v>
      </c>
      <c r="Q21" s="16">
        <v>3714.2728218052498</v>
      </c>
      <c r="R21" s="16">
        <v>2213.7647308390597</v>
      </c>
      <c r="S21" s="16">
        <v>87.223481539264299</v>
      </c>
      <c r="T21" s="106">
        <v>3.0771453678607903E-2</v>
      </c>
      <c r="U21" s="16">
        <v>358.30524863712498</v>
      </c>
      <c r="V21" s="16">
        <v>9893.6377659544305</v>
      </c>
      <c r="W21" s="16">
        <v>3690.26785717756</v>
      </c>
      <c r="X21" s="16">
        <v>7718.3884628959004</v>
      </c>
      <c r="Y21" s="16">
        <v>2337.64636972584</v>
      </c>
      <c r="Z21" s="16">
        <v>1352.9213005982299</v>
      </c>
      <c r="AA21" s="16">
        <v>15541.984852682799</v>
      </c>
      <c r="AB21" s="16">
        <v>30375.125595169899</v>
      </c>
      <c r="AD21" s="113"/>
      <c r="AE21" s="16"/>
    </row>
    <row r="22" spans="1:31" x14ac:dyDescent="0.25">
      <c r="A22">
        <v>2011</v>
      </c>
      <c r="B22" s="16">
        <v>4532.9518689546694</v>
      </c>
      <c r="C22" s="16">
        <v>676.28273903951003</v>
      </c>
      <c r="D22" s="16">
        <v>4204.0644054964196</v>
      </c>
      <c r="E22" s="16">
        <v>2606.8930281698699</v>
      </c>
      <c r="F22" s="16">
        <v>233.70085575655099</v>
      </c>
      <c r="G22" s="16">
        <v>2921.3260100401903</v>
      </c>
      <c r="H22" s="16">
        <v>528.83692767843604</v>
      </c>
      <c r="I22" s="16">
        <v>2667.2322728324698</v>
      </c>
      <c r="J22" s="16">
        <v>24217.8287268598</v>
      </c>
      <c r="K22" s="16">
        <v>14715.827109404301</v>
      </c>
      <c r="L22" s="16">
        <v>11331.052269260599</v>
      </c>
      <c r="M22" s="16">
        <v>3739.1399652414002</v>
      </c>
      <c r="N22" s="16">
        <v>1715.5270579263602</v>
      </c>
      <c r="O22" s="16">
        <v>544.99667665287893</v>
      </c>
      <c r="P22" s="16">
        <v>8781.7337282799199</v>
      </c>
      <c r="Q22" s="16">
        <v>3694.8725695312</v>
      </c>
      <c r="R22" s="16">
        <v>2214.0918611768602</v>
      </c>
      <c r="S22" s="16">
        <v>86.996403070166693</v>
      </c>
      <c r="T22" s="106">
        <v>3.0771453678607903E-2</v>
      </c>
      <c r="U22" s="16">
        <v>358.69437446482499</v>
      </c>
      <c r="V22" s="16">
        <v>9890.6550307229209</v>
      </c>
      <c r="W22" s="16">
        <v>3688.5244409613297</v>
      </c>
      <c r="X22" s="16">
        <v>7724.4423394739597</v>
      </c>
      <c r="Y22" s="16">
        <v>2336.13775900267</v>
      </c>
      <c r="Z22" s="16">
        <v>1351.97112569809</v>
      </c>
      <c r="AA22" s="16">
        <v>15535.800719971201</v>
      </c>
      <c r="AB22" s="16">
        <v>30251.303178078699</v>
      </c>
      <c r="AD22" s="113"/>
      <c r="AE22" s="16"/>
    </row>
    <row r="23" spans="1:31" x14ac:dyDescent="0.25">
      <c r="A23">
        <v>2012</v>
      </c>
      <c r="B23" s="16">
        <v>4525.7905734177702</v>
      </c>
      <c r="C23" s="16">
        <v>675.47063238807004</v>
      </c>
      <c r="D23" s="16">
        <v>4203.4368533186598</v>
      </c>
      <c r="E23" s="16">
        <v>2605.0883293137003</v>
      </c>
      <c r="F23" s="16">
        <v>234.129721198976</v>
      </c>
      <c r="G23" s="16">
        <v>2918.08980461694</v>
      </c>
      <c r="H23" s="16">
        <v>528.21420180015298</v>
      </c>
      <c r="I23" s="16">
        <v>2662.0358554761901</v>
      </c>
      <c r="J23" s="16">
        <v>24210.1178452436</v>
      </c>
      <c r="K23" s="16">
        <v>14709.754587975902</v>
      </c>
      <c r="L23" s="16">
        <v>11322.3378706515</v>
      </c>
      <c r="M23" s="16">
        <v>3738.99799767062</v>
      </c>
      <c r="N23" s="16">
        <v>1714.2351771831502</v>
      </c>
      <c r="O23" s="16">
        <v>545.17796335630101</v>
      </c>
      <c r="P23" s="16">
        <v>8771.1376040734394</v>
      </c>
      <c r="Q23" s="16">
        <v>3690.4452445704496</v>
      </c>
      <c r="R23" s="16">
        <v>2213.42041629814</v>
      </c>
      <c r="S23" s="16">
        <v>86.941216034069697</v>
      </c>
      <c r="T23" s="106">
        <v>3.0771453678607903E-2</v>
      </c>
      <c r="U23" s="16">
        <v>358.32108347341398</v>
      </c>
      <c r="V23" s="16">
        <v>9887.6530768297598</v>
      </c>
      <c r="W23" s="16">
        <v>3678.19506873414</v>
      </c>
      <c r="X23" s="16">
        <v>7721.3834830217111</v>
      </c>
      <c r="Y23" s="16">
        <v>2333.95798918009</v>
      </c>
      <c r="Z23" s="16">
        <v>1346.32995451838</v>
      </c>
      <c r="AA23" s="16">
        <v>15495.1798447281</v>
      </c>
      <c r="AB23" s="16">
        <v>30229.795381874999</v>
      </c>
      <c r="AD23" s="113"/>
      <c r="AE23" s="16"/>
    </row>
    <row r="24" spans="1:31" x14ac:dyDescent="0.25">
      <c r="A24">
        <v>2013</v>
      </c>
      <c r="B24" s="16">
        <v>4516.4895572360601</v>
      </c>
      <c r="C24" s="16">
        <v>675.49960314519706</v>
      </c>
      <c r="D24" s="16">
        <v>4204.5202972397201</v>
      </c>
      <c r="E24" s="16">
        <v>2609.9346740841897</v>
      </c>
      <c r="F24" s="16">
        <v>234.19981996268001</v>
      </c>
      <c r="G24" s="16">
        <v>2916.8004499159802</v>
      </c>
      <c r="H24" s="16">
        <v>528.26870811358106</v>
      </c>
      <c r="I24" s="16">
        <v>2658.5927082210801</v>
      </c>
      <c r="J24" s="16">
        <v>24215.417139362202</v>
      </c>
      <c r="K24" s="16">
        <v>14719.409139871999</v>
      </c>
      <c r="L24" s="16">
        <v>11329.4831793055</v>
      </c>
      <c r="M24" s="16">
        <v>3737.7954889029302</v>
      </c>
      <c r="N24" s="16">
        <v>1714.8889711380002</v>
      </c>
      <c r="O24" s="16">
        <v>545.37815664559605</v>
      </c>
      <c r="P24" s="16">
        <v>8769.3123685523897</v>
      </c>
      <c r="Q24" s="16">
        <v>3691.4586366508202</v>
      </c>
      <c r="R24" s="16">
        <v>2215.1209939114697</v>
      </c>
      <c r="S24" s="16">
        <v>87.021344955638099</v>
      </c>
      <c r="T24" s="106">
        <v>3.0771453678607903E-2</v>
      </c>
      <c r="U24" s="16">
        <v>358.427011782676</v>
      </c>
      <c r="V24" s="16">
        <v>9891.92135388926</v>
      </c>
      <c r="W24" s="16">
        <v>3676.8366195872395</v>
      </c>
      <c r="X24" s="16">
        <v>7718.4032233126509</v>
      </c>
      <c r="Y24" s="16">
        <v>2331.5898722909396</v>
      </c>
      <c r="Z24" s="16">
        <v>1344.0857256434899</v>
      </c>
      <c r="AA24" s="16">
        <v>15487.696756356201</v>
      </c>
      <c r="AB24" s="16">
        <v>30218.1867622543</v>
      </c>
      <c r="AD24" s="113"/>
      <c r="AE24" s="16"/>
    </row>
    <row r="25" spans="1:31" x14ac:dyDescent="0.25">
      <c r="A25">
        <v>2014</v>
      </c>
      <c r="B25" s="16">
        <v>4495.1451597016294</v>
      </c>
      <c r="C25" s="16">
        <v>678.47406259849708</v>
      </c>
      <c r="D25" s="16">
        <v>4217.8839062131901</v>
      </c>
      <c r="E25" s="16">
        <v>2614.4725975535798</v>
      </c>
      <c r="F25" s="16">
        <v>234.36383461952201</v>
      </c>
      <c r="G25" s="16">
        <v>2911.3353352673398</v>
      </c>
      <c r="H25" s="16">
        <v>527.23562834933398</v>
      </c>
      <c r="I25" s="16">
        <v>2657.82830410525</v>
      </c>
      <c r="J25" s="16">
        <v>24229.635159246998</v>
      </c>
      <c r="K25" s="16">
        <v>14727.6689382162</v>
      </c>
      <c r="L25" s="16">
        <v>11371.498817931901</v>
      </c>
      <c r="M25" s="16">
        <v>3735.00366566926</v>
      </c>
      <c r="N25" s="16">
        <v>1720.03843303397</v>
      </c>
      <c r="O25" s="16">
        <v>548.57401632741107</v>
      </c>
      <c r="P25" s="16">
        <v>8755.7710031345505</v>
      </c>
      <c r="Q25" s="16">
        <v>3711.5919690534502</v>
      </c>
      <c r="R25" s="16">
        <v>2245.1804338090101</v>
      </c>
      <c r="S25" s="16">
        <v>87.034062800183904</v>
      </c>
      <c r="T25" s="106">
        <v>3.0771453678607903E-2</v>
      </c>
      <c r="U25" s="16">
        <v>359.06799319721802</v>
      </c>
      <c r="V25" s="16">
        <v>9924.0636151891194</v>
      </c>
      <c r="W25" s="16">
        <v>3660.16595882401</v>
      </c>
      <c r="X25" s="16">
        <v>7716.8700450852502</v>
      </c>
      <c r="Y25" s="16">
        <v>2326.13088281304</v>
      </c>
      <c r="Z25" s="16">
        <v>1332.4895793691298</v>
      </c>
      <c r="AA25" s="16">
        <v>15482.7518306568</v>
      </c>
      <c r="AB25" s="16">
        <v>30178.230785173604</v>
      </c>
      <c r="AD25" s="113"/>
      <c r="AE25" s="16"/>
    </row>
    <row r="26" spans="1:31" x14ac:dyDescent="0.25">
      <c r="A26">
        <v>2015</v>
      </c>
      <c r="B26" s="16">
        <v>4494.4811328832093</v>
      </c>
      <c r="C26" s="16">
        <v>678.47406259849708</v>
      </c>
      <c r="D26" s="16">
        <v>4217.7788587734103</v>
      </c>
      <c r="E26" s="16">
        <v>2614.4248649358697</v>
      </c>
      <c r="F26" s="16">
        <v>234.36383461952201</v>
      </c>
      <c r="G26" s="16">
        <v>2911.2804457388802</v>
      </c>
      <c r="H26" s="16">
        <v>527.21984165869696</v>
      </c>
      <c r="I26" s="16">
        <v>2657.7697001788802</v>
      </c>
      <c r="J26" s="16">
        <v>24229.0809005886</v>
      </c>
      <c r="K26" s="16">
        <v>14726.604083919901</v>
      </c>
      <c r="L26" s="16">
        <v>11371.0622685615</v>
      </c>
      <c r="M26" s="16">
        <v>3734.9593089356995</v>
      </c>
      <c r="N26" s="16">
        <v>1720.0125489667103</v>
      </c>
      <c r="O26" s="16">
        <v>548.57401632741107</v>
      </c>
      <c r="P26" s="16">
        <v>8755.0653810873591</v>
      </c>
      <c r="Q26" s="16">
        <v>3711.5764217983901</v>
      </c>
      <c r="R26" s="16">
        <v>2245.1365227289502</v>
      </c>
      <c r="S26" s="16">
        <v>87.034062800183904</v>
      </c>
      <c r="T26" s="106">
        <v>3.0771453678607903E-2</v>
      </c>
      <c r="U26" s="16">
        <v>359.05630960464498</v>
      </c>
      <c r="V26" s="16">
        <v>9923.8592264488288</v>
      </c>
      <c r="W26" s="16">
        <v>3659.7301457099602</v>
      </c>
      <c r="X26" s="16">
        <v>7716.6231726176993</v>
      </c>
      <c r="Y26" s="16">
        <v>2326.1182877749202</v>
      </c>
      <c r="Z26" s="16">
        <v>1332.4895793691298</v>
      </c>
      <c r="AA26" s="16">
        <v>15480.7287751406</v>
      </c>
      <c r="AB26" s="16">
        <v>30169.927021200601</v>
      </c>
      <c r="AD26" s="113"/>
      <c r="AE26" s="16"/>
    </row>
    <row r="27" spans="1:31" x14ac:dyDescent="0.25">
      <c r="A27">
        <v>2016</v>
      </c>
      <c r="B27" s="16">
        <v>4495.33969424516</v>
      </c>
      <c r="C27" s="16">
        <v>680.21999260559699</v>
      </c>
      <c r="D27" s="16">
        <v>4218.6154848739498</v>
      </c>
      <c r="E27" s="16">
        <v>2619.9639163203501</v>
      </c>
      <c r="F27" s="16">
        <v>236.16632325649297</v>
      </c>
      <c r="G27" s="16">
        <v>2917.54077100009</v>
      </c>
      <c r="H27" s="16">
        <v>537.11196150928697</v>
      </c>
      <c r="I27" s="16">
        <v>2666.7425405561899</v>
      </c>
      <c r="J27" s="16">
        <v>24226.247306213198</v>
      </c>
      <c r="K27" s="16">
        <v>14755.3547312349</v>
      </c>
      <c r="L27" s="16">
        <v>11410.300251983501</v>
      </c>
      <c r="M27" s="16">
        <v>3804.9457190357098</v>
      </c>
      <c r="N27" s="16">
        <v>1737.5310084186501</v>
      </c>
      <c r="O27" s="16">
        <v>554.83942410275301</v>
      </c>
      <c r="P27" s="16">
        <v>8796.5252764873203</v>
      </c>
      <c r="Q27" s="16">
        <v>3733.0247259717398</v>
      </c>
      <c r="R27" s="16">
        <v>2265.4618122890597</v>
      </c>
      <c r="S27" s="16">
        <v>88.757705105841211</v>
      </c>
      <c r="T27" s="106">
        <v>3.0773611366748797E-2</v>
      </c>
      <c r="U27" s="16">
        <v>361.39917582422498</v>
      </c>
      <c r="V27" s="16">
        <v>9968.9677539374698</v>
      </c>
      <c r="W27" s="16">
        <v>3687.4084327578503</v>
      </c>
      <c r="X27" s="16">
        <v>7725.4602573081893</v>
      </c>
      <c r="Y27" s="16">
        <v>2342.0221038956197</v>
      </c>
      <c r="Z27" s="16">
        <v>1332.9407396726299</v>
      </c>
      <c r="AA27" s="16">
        <v>15574.263622987299</v>
      </c>
      <c r="AB27" s="16">
        <v>30111.688764045801</v>
      </c>
      <c r="AD27" s="113"/>
      <c r="AE27" s="16"/>
    </row>
    <row r="28" spans="1:31" x14ac:dyDescent="0.25">
      <c r="A28">
        <v>2017</v>
      </c>
      <c r="B28" s="16">
        <v>4493.1004460241602</v>
      </c>
      <c r="C28" s="16">
        <v>680.33452551774701</v>
      </c>
      <c r="D28" s="16">
        <v>4227.3480223551396</v>
      </c>
      <c r="E28" s="16">
        <v>2615.4975461929998</v>
      </c>
      <c r="F28" s="16">
        <v>236.57037533000099</v>
      </c>
      <c r="G28" s="16">
        <v>2915.2319303315098</v>
      </c>
      <c r="H28" s="16">
        <v>537.19987361617405</v>
      </c>
      <c r="I28" s="16">
        <v>2665.68299454823</v>
      </c>
      <c r="J28" s="16">
        <v>24197.094490063901</v>
      </c>
      <c r="K28" s="16">
        <v>14782.543055718799</v>
      </c>
      <c r="L28" s="16">
        <v>11414.4543786298</v>
      </c>
      <c r="M28" s="16">
        <v>3817.2698103338503</v>
      </c>
      <c r="N28" s="16">
        <v>1736.9022670723502</v>
      </c>
      <c r="O28" s="16">
        <v>557.31175592467196</v>
      </c>
      <c r="P28" s="16">
        <v>8800.6638315729797</v>
      </c>
      <c r="Q28" s="16">
        <v>3733.7289482187502</v>
      </c>
      <c r="R28" s="16">
        <v>2268.0526600830299</v>
      </c>
      <c r="S28" s="16">
        <v>88.807044341042598</v>
      </c>
      <c r="T28" s="106">
        <v>3.0773611366748797E-2</v>
      </c>
      <c r="U28" s="16">
        <v>361.61529952585704</v>
      </c>
      <c r="V28" s="16">
        <v>9983.36591715738</v>
      </c>
      <c r="W28" s="16">
        <v>3690.4148405633905</v>
      </c>
      <c r="X28" s="16">
        <v>7716.7872771851708</v>
      </c>
      <c r="Y28" s="16">
        <v>2340.08636731878</v>
      </c>
      <c r="Z28" s="16">
        <v>1332.18687902391</v>
      </c>
      <c r="AA28" s="16">
        <v>15614.622155802001</v>
      </c>
      <c r="AB28" s="16">
        <v>30015.154208032403</v>
      </c>
      <c r="AD28" s="113"/>
      <c r="AE28" s="16"/>
    </row>
    <row r="29" spans="1:31" x14ac:dyDescent="0.25">
      <c r="A29">
        <v>2018</v>
      </c>
      <c r="B29" s="16">
        <v>4486.4686416301902</v>
      </c>
      <c r="C29" s="16">
        <v>683.01697125509395</v>
      </c>
      <c r="D29" s="16">
        <v>4246.6692356742897</v>
      </c>
      <c r="E29" s="16">
        <v>2602.08827984035</v>
      </c>
      <c r="F29" s="16">
        <v>237.54191463217097</v>
      </c>
      <c r="G29" s="16">
        <v>2910.32317030691</v>
      </c>
      <c r="H29" s="16">
        <v>537.13310126177998</v>
      </c>
      <c r="I29" s="16">
        <v>2661.2678363494601</v>
      </c>
      <c r="J29" s="16">
        <v>23991.835809135398</v>
      </c>
      <c r="K29" s="16">
        <v>14819.082187869801</v>
      </c>
      <c r="L29" s="16">
        <v>11425.169676589201</v>
      </c>
      <c r="M29" s="16">
        <v>3815.8885782062998</v>
      </c>
      <c r="N29" s="16">
        <v>1732.8664981477</v>
      </c>
      <c r="O29" s="16">
        <v>563.58588779903903</v>
      </c>
      <c r="P29" s="16">
        <v>8826.8947688341104</v>
      </c>
      <c r="Q29" s="16">
        <v>3732.0730386376404</v>
      </c>
      <c r="R29" s="16">
        <v>2272.2299732577098</v>
      </c>
      <c r="S29" s="16">
        <v>88.885595261678105</v>
      </c>
      <c r="T29" s="106">
        <v>3.0772532522678399E-2</v>
      </c>
      <c r="U29" s="16">
        <v>363.61908274553696</v>
      </c>
      <c r="V29" s="16">
        <v>9990.1048329982914</v>
      </c>
      <c r="W29" s="16">
        <v>3713.02247672975</v>
      </c>
      <c r="X29" s="16">
        <v>7694.0474777109903</v>
      </c>
      <c r="Y29" s="16">
        <v>2325.5175074681601</v>
      </c>
      <c r="Z29" s="16">
        <v>1329.89287457764</v>
      </c>
      <c r="AA29" s="16">
        <v>15681.562006071201</v>
      </c>
      <c r="AB29" s="16">
        <v>29643.757763223701</v>
      </c>
      <c r="AD29" s="113"/>
      <c r="AE29" s="16"/>
    </row>
    <row r="30" spans="1:31" x14ac:dyDescent="0.25">
      <c r="A30">
        <v>2019</v>
      </c>
      <c r="B30" s="16">
        <v>4481.8604310154897</v>
      </c>
      <c r="C30" s="16">
        <v>687.27331691011796</v>
      </c>
      <c r="D30" s="16">
        <v>4245.0243913762297</v>
      </c>
      <c r="E30" s="16">
        <v>2600.62699805498</v>
      </c>
      <c r="F30" s="16">
        <v>241.53591538742199</v>
      </c>
      <c r="G30" s="16">
        <v>2921.83370226435</v>
      </c>
      <c r="H30" s="16">
        <v>550.13432560935598</v>
      </c>
      <c r="I30" s="16">
        <v>2658.7106276228997</v>
      </c>
      <c r="J30" s="16">
        <v>23777.578802878001</v>
      </c>
      <c r="K30" s="16">
        <v>14852.672681214701</v>
      </c>
      <c r="L30" s="16">
        <v>11471.889479596201</v>
      </c>
      <c r="M30" s="16">
        <v>3824.0742445603</v>
      </c>
      <c r="N30" s="16">
        <v>1736.95801918283</v>
      </c>
      <c r="O30" s="16">
        <v>569.64820982254992</v>
      </c>
      <c r="P30" s="16">
        <v>8851.4266945980507</v>
      </c>
      <c r="Q30" s="16">
        <v>3732.8218956146397</v>
      </c>
      <c r="R30" s="16">
        <v>2274.35998207182</v>
      </c>
      <c r="S30" s="16">
        <v>89.278705011680699</v>
      </c>
      <c r="T30" s="106">
        <v>3.0772532522678399E-2</v>
      </c>
      <c r="U30" s="16">
        <v>369.50209517628002</v>
      </c>
      <c r="V30" s="16">
        <v>10019.914857075401</v>
      </c>
      <c r="W30" s="16">
        <v>3713.93707189411</v>
      </c>
      <c r="X30" s="16">
        <v>7680.6763726227</v>
      </c>
      <c r="Y30" s="16">
        <v>2325.37643190064</v>
      </c>
      <c r="Z30" s="16">
        <v>1328.5028156273099</v>
      </c>
      <c r="AA30" s="16">
        <v>15698.8077855915</v>
      </c>
      <c r="AB30" s="16">
        <v>29286.780189304398</v>
      </c>
      <c r="AD30" s="113"/>
      <c r="AE30" s="16"/>
    </row>
    <row r="31" spans="1:31" x14ac:dyDescent="0.25">
      <c r="A31">
        <v>2020</v>
      </c>
      <c r="B31" s="16">
        <v>4474.4530755426695</v>
      </c>
      <c r="C31" s="16">
        <v>685.90185778476302</v>
      </c>
      <c r="D31" s="16">
        <v>4242.5606903307107</v>
      </c>
      <c r="E31" s="16">
        <v>2588.37202508375</v>
      </c>
      <c r="F31" s="16">
        <v>241.96392168179199</v>
      </c>
      <c r="G31" s="16">
        <v>2918.9545677903998</v>
      </c>
      <c r="H31" s="16">
        <v>552.34263672828706</v>
      </c>
      <c r="I31" s="16">
        <v>2649.9030277360202</v>
      </c>
      <c r="J31" s="16">
        <v>23726.898216407699</v>
      </c>
      <c r="K31" s="16">
        <v>14837.509845382001</v>
      </c>
      <c r="L31" s="16">
        <v>11461.3034478057</v>
      </c>
      <c r="M31" s="16">
        <v>3840.90840216577</v>
      </c>
      <c r="N31" s="16">
        <v>1736.32826685384</v>
      </c>
      <c r="O31" s="16">
        <v>571.49961454421305</v>
      </c>
      <c r="P31" s="16">
        <v>8859.4750335179306</v>
      </c>
      <c r="Q31" s="16">
        <v>3726.4712220199399</v>
      </c>
      <c r="R31" s="16">
        <v>2270.4530609823801</v>
      </c>
      <c r="S31" s="16">
        <v>89.500434415042406</v>
      </c>
      <c r="T31" s="106">
        <v>3.0773611366748797E-2</v>
      </c>
      <c r="U31" s="16">
        <v>368.57558509782001</v>
      </c>
      <c r="V31" s="16">
        <v>10000.4828757003</v>
      </c>
      <c r="W31" s="16">
        <v>3714.9884326241904</v>
      </c>
      <c r="X31" s="16">
        <v>7658.8049583852307</v>
      </c>
      <c r="Y31" s="16">
        <v>2326.1694288045201</v>
      </c>
      <c r="Z31" s="16">
        <v>1327.2491239547701</v>
      </c>
      <c r="AA31" s="16">
        <v>15708.528960514799</v>
      </c>
      <c r="AB31" s="16">
        <v>29272.893101412796</v>
      </c>
      <c r="AD31" s="113"/>
      <c r="AE31" s="16"/>
    </row>
    <row r="34" spans="1:1" x14ac:dyDescent="0.25">
      <c r="A34" s="200" t="s">
        <v>516</v>
      </c>
    </row>
    <row r="35" spans="1:1" x14ac:dyDescent="0.25">
      <c r="A35" t="s">
        <v>517</v>
      </c>
    </row>
    <row r="36" spans="1:1" x14ac:dyDescent="0.25">
      <c r="A36" t="s">
        <v>518</v>
      </c>
    </row>
    <row r="37" spans="1:1" x14ac:dyDescent="0.25">
      <c r="A37" t="s">
        <v>519</v>
      </c>
    </row>
    <row r="38" spans="1:1" x14ac:dyDescent="0.25">
      <c r="A38" t="s">
        <v>520</v>
      </c>
    </row>
  </sheetData>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67FB4-B307-45E2-BB60-BF88C54E1CDF}">
  <dimension ref="A1:W28"/>
  <sheetViews>
    <sheetView workbookViewId="0">
      <selection activeCell="W2" sqref="W2"/>
    </sheetView>
  </sheetViews>
  <sheetFormatPr defaultRowHeight="15" x14ac:dyDescent="0.25"/>
  <sheetData>
    <row r="1" spans="1:23" x14ac:dyDescent="0.25">
      <c r="A1" t="s">
        <v>130</v>
      </c>
      <c r="B1" t="s">
        <v>492</v>
      </c>
      <c r="C1" t="s">
        <v>491</v>
      </c>
      <c r="D1" t="s">
        <v>493</v>
      </c>
      <c r="E1" t="s">
        <v>494</v>
      </c>
      <c r="F1" t="s">
        <v>495</v>
      </c>
      <c r="G1" t="s">
        <v>496</v>
      </c>
      <c r="H1" t="s">
        <v>497</v>
      </c>
      <c r="I1" t="s">
        <v>498</v>
      </c>
      <c r="J1" t="s">
        <v>511</v>
      </c>
      <c r="K1" t="s">
        <v>499</v>
      </c>
      <c r="L1" t="s">
        <v>500</v>
      </c>
      <c r="M1" t="s">
        <v>501</v>
      </c>
      <c r="N1" t="s">
        <v>502</v>
      </c>
      <c r="O1" t="s">
        <v>503</v>
      </c>
      <c r="P1" t="s">
        <v>504</v>
      </c>
      <c r="Q1" t="s">
        <v>505</v>
      </c>
      <c r="R1" t="s">
        <v>506</v>
      </c>
      <c r="S1" t="s">
        <v>507</v>
      </c>
      <c r="T1" t="s">
        <v>508</v>
      </c>
      <c r="U1" t="s">
        <v>509</v>
      </c>
      <c r="V1" t="s">
        <v>510</v>
      </c>
      <c r="W1" t="s">
        <v>490</v>
      </c>
    </row>
    <row r="2" spans="1:23" x14ac:dyDescent="0.25">
      <c r="A2" t="str">
        <f>Area_Comparison!A31</f>
        <v>Belgium</v>
      </c>
      <c r="B2">
        <f>Area_Comparison!B31</f>
        <v>0.1</v>
      </c>
      <c r="C2" s="100">
        <f>Area_Comparison!C31</f>
        <v>0.1</v>
      </c>
      <c r="D2">
        <f>Area_Comparison!D31</f>
        <v>5</v>
      </c>
      <c r="E2">
        <f>Area_Comparison!E31</f>
        <v>0</v>
      </c>
      <c r="F2" t="str">
        <f>Area_Comparison!F31</f>
        <v>-</v>
      </c>
      <c r="G2" t="str">
        <f>Area_Comparison!G31</f>
        <v>-</v>
      </c>
      <c r="H2" t="str">
        <f>Area_Comparison!H31</f>
        <v>-</v>
      </c>
      <c r="I2" t="str">
        <f>Area_Comparison!I31</f>
        <v>-</v>
      </c>
      <c r="J2" s="95">
        <f>Area_Comparison!J31</f>
        <v>0</v>
      </c>
      <c r="K2" s="95">
        <f>Area_Comparison!K31</f>
        <v>4.7915790546826209E-2</v>
      </c>
      <c r="L2" s="95">
        <f>Area_Comparison!L31</f>
        <v>4.569558178277295E-2</v>
      </c>
      <c r="M2" s="95">
        <f>Area_Comparison!M31</f>
        <v>0</v>
      </c>
      <c r="N2" s="95">
        <f>Area_Comparison!N31</f>
        <v>4.6805686164799576E-2</v>
      </c>
      <c r="O2" s="95">
        <f>Area_Comparison!O31</f>
        <v>0</v>
      </c>
      <c r="P2" s="95">
        <f>Area_Comparison!P31</f>
        <v>6.4809727779697734E-3</v>
      </c>
      <c r="Q2" s="95">
        <f>Area_Comparison!Q31</f>
        <v>0.10690931013861449</v>
      </c>
      <c r="R2" s="95">
        <f>Area_Comparison!R31</f>
        <v>-3.5941416510469004E-2</v>
      </c>
      <c r="S2" s="95">
        <f>Area_Comparison!S31</f>
        <v>-5.7982063594863575E-11</v>
      </c>
      <c r="T2" s="95">
        <f>Area_Comparison!T31</f>
        <v>0.11067600690365365</v>
      </c>
      <c r="U2" s="95">
        <f>Area_Comparison!U31</f>
        <v>2.7001948921123731E-3</v>
      </c>
      <c r="V2" s="95">
        <f>Area_Comparison!V31</f>
        <v>0</v>
      </c>
      <c r="W2" t="s">
        <v>216</v>
      </c>
    </row>
    <row r="3" spans="1:23" x14ac:dyDescent="0.25">
      <c r="A3" t="str">
        <f>Area_Comparison!A32</f>
        <v>Bulgaria</v>
      </c>
      <c r="B3">
        <f>Area_Comparison!B32</f>
        <v>0.1</v>
      </c>
      <c r="C3" s="100">
        <f>Area_Comparison!C32</f>
        <v>0.1</v>
      </c>
      <c r="D3">
        <f>Area_Comparison!D32</f>
        <v>5</v>
      </c>
      <c r="E3">
        <f>Area_Comparison!E32</f>
        <v>0</v>
      </c>
      <c r="F3" t="str">
        <f>Area_Comparison!F32</f>
        <v>-</v>
      </c>
      <c r="G3" t="str">
        <f>Area_Comparison!G32</f>
        <v>-</v>
      </c>
      <c r="H3" t="str">
        <f>Area_Comparison!H32</f>
        <v>-</v>
      </c>
      <c r="I3" t="str">
        <f>Area_Comparison!I32</f>
        <v>-</v>
      </c>
      <c r="J3" s="95">
        <f>Area_Comparison!J32</f>
        <v>6.0477338997084124E-3</v>
      </c>
      <c r="K3" s="95">
        <f>Area_Comparison!K32</f>
        <v>9.3602566521985286E-3</v>
      </c>
      <c r="L3" s="95">
        <f>Area_Comparison!L32</f>
        <v>1.0979501325112228E-2</v>
      </c>
      <c r="M3" s="95">
        <f>Area_Comparison!M32</f>
        <v>0</v>
      </c>
      <c r="N3" s="95">
        <f>Area_Comparison!N32</f>
        <v>8.795830625673056E-3</v>
      </c>
      <c r="O3" s="95">
        <f>Area_Comparison!O32</f>
        <v>-6.2750532414590499E-2</v>
      </c>
      <c r="P3" s="95">
        <f>Area_Comparison!P32</f>
        <v>2.6274288094742193E-2</v>
      </c>
      <c r="Q3" s="95">
        <f>Area_Comparison!Q32</f>
        <v>3.2326598625286418E-2</v>
      </c>
      <c r="R3" s="95">
        <f>Area_Comparison!R32</f>
        <v>-3.9767771854941625E-2</v>
      </c>
      <c r="S3" s="95">
        <f>Area_Comparison!S32</f>
        <v>7.4078110978703648E-8</v>
      </c>
      <c r="T3" s="95">
        <f>Area_Comparison!T32</f>
        <v>0.10257060417941766</v>
      </c>
      <c r="U3" s="95">
        <f>Area_Comparison!U32</f>
        <v>-0.12415685545012201</v>
      </c>
      <c r="V3" s="95">
        <f>Area_Comparison!V32</f>
        <v>-0.5648916563172206</v>
      </c>
      <c r="W3" t="s">
        <v>220</v>
      </c>
    </row>
    <row r="4" spans="1:23" x14ac:dyDescent="0.25">
      <c r="A4" t="str">
        <f>Area_Comparison!A33</f>
        <v>Czech Rep</v>
      </c>
      <c r="B4">
        <f>Area_Comparison!B33</f>
        <v>0.5</v>
      </c>
      <c r="C4" s="100">
        <f>Area_Comparison!C33</f>
        <v>0.1</v>
      </c>
      <c r="D4">
        <f>Area_Comparison!D33</f>
        <v>5</v>
      </c>
      <c r="E4">
        <f>Area_Comparison!E33</f>
        <v>20</v>
      </c>
      <c r="F4">
        <f>Area_Comparison!F33</f>
        <v>0.5</v>
      </c>
      <c r="G4" t="str">
        <f>Area_Comparison!G33</f>
        <v>5-10%</v>
      </c>
      <c r="H4">
        <f>Area_Comparison!H33</f>
        <v>5</v>
      </c>
      <c r="I4">
        <f>Area_Comparison!I33</f>
        <v>20</v>
      </c>
      <c r="J4" s="95">
        <f>Area_Comparison!J33</f>
        <v>0</v>
      </c>
      <c r="K4" s="95">
        <f>Area_Comparison!K33</f>
        <v>0</v>
      </c>
      <c r="L4" s="95">
        <f>Area_Comparison!L33</f>
        <v>0</v>
      </c>
      <c r="M4" s="95">
        <f>Area_Comparison!M33</f>
        <v>5.1541425818882471E-2</v>
      </c>
      <c r="N4" s="95">
        <f>Area_Comparison!N33</f>
        <v>5.1541425818882471E-2</v>
      </c>
      <c r="O4" s="95">
        <f>Area_Comparison!O33</f>
        <v>0</v>
      </c>
      <c r="P4" s="95">
        <f>Area_Comparison!P33</f>
        <v>3.5202670469697273E-3</v>
      </c>
      <c r="Q4" s="95">
        <f>Area_Comparison!Q33</f>
        <v>-1.7753464861812729E-2</v>
      </c>
      <c r="R4" s="95">
        <f>Area_Comparison!R33</f>
        <v>2.615089941572224E-3</v>
      </c>
      <c r="S4" s="95">
        <f>Area_Comparison!S33</f>
        <v>-4.0469315562793984E-2</v>
      </c>
      <c r="T4" s="95">
        <f>Area_Comparison!T33</f>
        <v>0.11038548662122905</v>
      </c>
      <c r="U4" s="95">
        <f>Area_Comparison!U33</f>
        <v>-9.8537394271072332E-2</v>
      </c>
      <c r="V4" s="95">
        <f>Area_Comparison!V33</f>
        <v>-0.13696999200257309</v>
      </c>
      <c r="W4" t="s">
        <v>222</v>
      </c>
    </row>
    <row r="5" spans="1:23" x14ac:dyDescent="0.25">
      <c r="A5" t="str">
        <f>Area_Comparison!A34</f>
        <v>Denmark</v>
      </c>
      <c r="B5">
        <f>Area_Comparison!B34</f>
        <v>0.5</v>
      </c>
      <c r="C5" s="100">
        <f>Area_Comparison!C34</f>
        <v>0.1</v>
      </c>
      <c r="D5">
        <f>Area_Comparison!D34</f>
        <v>5</v>
      </c>
      <c r="E5">
        <f>Area_Comparison!E34</f>
        <v>20</v>
      </c>
      <c r="F5">
        <f>Area_Comparison!F34</f>
        <v>0.5</v>
      </c>
      <c r="G5" t="str">
        <f>Area_Comparison!G34</f>
        <v>5-10%</v>
      </c>
      <c r="H5">
        <f>Area_Comparison!H34</f>
        <v>5</v>
      </c>
      <c r="I5">
        <f>Area_Comparison!I34</f>
        <v>20</v>
      </c>
      <c r="J5" s="95">
        <f>Area_Comparison!J34</f>
        <v>0</v>
      </c>
      <c r="K5" s="95">
        <f>Area_Comparison!K34</f>
        <v>9.1460563328296801E-2</v>
      </c>
      <c r="L5" s="95">
        <f>Area_Comparison!L34</f>
        <v>0.10291021167950035</v>
      </c>
      <c r="M5" s="95">
        <f>Area_Comparison!M34</f>
        <v>0.10445379862855593</v>
      </c>
      <c r="N5" s="95">
        <f>Area_Comparison!N34</f>
        <v>9.9608191212117683E-2</v>
      </c>
      <c r="O5" s="95">
        <f>Area_Comparison!O34</f>
        <v>-5.5576770204352366E-2</v>
      </c>
      <c r="P5" s="95">
        <f>Area_Comparison!P34</f>
        <v>4.147351646878894E-2</v>
      </c>
      <c r="Q5" s="95">
        <f>Area_Comparison!Q34</f>
        <v>4.2440108904583607E-2</v>
      </c>
      <c r="R5" s="95">
        <f>Area_Comparison!R34</f>
        <v>-2.0340970180158235E-2</v>
      </c>
      <c r="S5" s="95">
        <f>Area_Comparison!S34</f>
        <v>0</v>
      </c>
      <c r="T5" s="95">
        <f>Area_Comparison!T34</f>
        <v>-2.0672242385987083E-2</v>
      </c>
      <c r="U5" s="95">
        <f>Area_Comparison!U34</f>
        <v>0.11433153373091509</v>
      </c>
      <c r="V5" s="95">
        <f>Area_Comparison!V34</f>
        <v>1.9122069442323308E-6</v>
      </c>
      <c r="W5" t="s">
        <v>254</v>
      </c>
    </row>
    <row r="6" spans="1:23" x14ac:dyDescent="0.25">
      <c r="A6" t="str">
        <f>Area_Comparison!A35</f>
        <v>Germany</v>
      </c>
      <c r="B6">
        <f>Area_Comparison!B35</f>
        <v>0.1</v>
      </c>
      <c r="C6" s="100">
        <f>Area_Comparison!C35</f>
        <v>0.5</v>
      </c>
      <c r="D6" t="str">
        <f>Area_Comparison!D35</f>
        <v>-</v>
      </c>
      <c r="E6">
        <f>Area_Comparison!E35</f>
        <v>10</v>
      </c>
      <c r="F6" t="str">
        <f>Area_Comparison!F35</f>
        <v>-</v>
      </c>
      <c r="G6" t="str">
        <f>Area_Comparison!G35</f>
        <v>-</v>
      </c>
      <c r="H6" t="str">
        <f>Area_Comparison!H35</f>
        <v>-</v>
      </c>
      <c r="I6" t="str">
        <f>Area_Comparison!I35</f>
        <v>-</v>
      </c>
      <c r="J6" s="95">
        <f>Area_Comparison!J35</f>
        <v>0</v>
      </c>
      <c r="K6" s="95">
        <f>Area_Comparison!K35</f>
        <v>0</v>
      </c>
      <c r="L6" s="95">
        <f>Area_Comparison!L35</f>
        <v>0</v>
      </c>
      <c r="M6" s="95">
        <f>Area_Comparison!M35</f>
        <v>0</v>
      </c>
      <c r="N6" s="95">
        <f>Area_Comparison!N35</f>
        <v>0</v>
      </c>
      <c r="O6" s="95">
        <f>Area_Comparison!O35</f>
        <v>-2.0481686927866782E-3</v>
      </c>
      <c r="P6" s="95">
        <f>Area_Comparison!P35</f>
        <v>1.4574417267029238E-3</v>
      </c>
      <c r="Q6" s="95">
        <f>Area_Comparison!Q35</f>
        <v>-1.8912621737816604E-3</v>
      </c>
      <c r="R6" s="95">
        <f>Area_Comparison!R35</f>
        <v>3.852847765263101E-2</v>
      </c>
      <c r="S6" s="95">
        <f>Area_Comparison!S35</f>
        <v>4.5917086434885013E-2</v>
      </c>
      <c r="T6" s="95">
        <f>Area_Comparison!T35</f>
        <v>0.16347592489853124</v>
      </c>
      <c r="U6" s="95">
        <f>Area_Comparison!U35</f>
        <v>1.2765292489445024E-3</v>
      </c>
      <c r="V6" s="95">
        <f>Area_Comparison!V35</f>
        <v>-2.7862628131101408E-2</v>
      </c>
      <c r="W6" t="s">
        <v>237</v>
      </c>
    </row>
    <row r="7" spans="1:23" x14ac:dyDescent="0.25">
      <c r="A7" t="str">
        <f>Area_Comparison!A36</f>
        <v>Estonia</v>
      </c>
      <c r="B7">
        <f>Area_Comparison!B36</f>
        <v>0.5</v>
      </c>
      <c r="C7" s="100">
        <f>Area_Comparison!C36</f>
        <v>0.1</v>
      </c>
      <c r="D7">
        <f>Area_Comparison!D36</f>
        <v>5</v>
      </c>
      <c r="E7">
        <f>Area_Comparison!E36</f>
        <v>0</v>
      </c>
      <c r="F7">
        <f>Area_Comparison!F36</f>
        <v>0.5</v>
      </c>
      <c r="G7" t="str">
        <f>Area_Comparison!G36</f>
        <v>5-10%</v>
      </c>
      <c r="H7">
        <f>Area_Comparison!H36</f>
        <v>5</v>
      </c>
      <c r="I7">
        <f>Area_Comparison!I36</f>
        <v>0</v>
      </c>
      <c r="J7" s="95">
        <f>Area_Comparison!J36</f>
        <v>0</v>
      </c>
      <c r="K7" s="95">
        <f>Area_Comparison!K36</f>
        <v>4.416902845917435E-2</v>
      </c>
      <c r="L7" s="95">
        <f>Area_Comparison!L36</f>
        <v>4.8590054966125534E-2</v>
      </c>
      <c r="M7" s="95">
        <f>Area_Comparison!M36</f>
        <v>7.2689251359263907E-2</v>
      </c>
      <c r="N7" s="95">
        <f>Area_Comparison!N36</f>
        <v>5.5149444928187928E-2</v>
      </c>
      <c r="O7" s="95">
        <f>Area_Comparison!O36</f>
        <v>0</v>
      </c>
      <c r="P7" s="95">
        <f>Area_Comparison!P36</f>
        <v>2.1802741025613526E-2</v>
      </c>
      <c r="Q7" s="95">
        <f>Area_Comparison!Q36</f>
        <v>1.1306718960437667E-3</v>
      </c>
      <c r="R7" s="95">
        <f>Area_Comparison!R36</f>
        <v>-2.3766769628026374E-2</v>
      </c>
      <c r="S7" s="95">
        <f>Area_Comparison!S36</f>
        <v>0</v>
      </c>
      <c r="T7" s="95">
        <f>Area_Comparison!T36</f>
        <v>0.15922467455037448</v>
      </c>
      <c r="U7" s="95">
        <f>Area_Comparison!U36</f>
        <v>-0.13945166414644405</v>
      </c>
      <c r="V7" s="95">
        <f>Area_Comparison!V36</f>
        <v>0</v>
      </c>
      <c r="W7" t="s">
        <v>255</v>
      </c>
    </row>
    <row r="8" spans="1:23" x14ac:dyDescent="0.25">
      <c r="A8" t="str">
        <f>Area_Comparison!A37</f>
        <v>Ireland</v>
      </c>
      <c r="B8">
        <f>Area_Comparison!B37</f>
        <v>0.1</v>
      </c>
      <c r="C8" s="100">
        <f>Area_Comparison!C37</f>
        <v>0.2</v>
      </c>
      <c r="D8">
        <f>Area_Comparison!D37</f>
        <v>5</v>
      </c>
      <c r="E8">
        <f>Area_Comparison!E37</f>
        <v>20</v>
      </c>
      <c r="F8" t="str">
        <f>Area_Comparison!F37</f>
        <v>groups of trees that do not meet the criteria of the forest definition</v>
      </c>
      <c r="G8">
        <f>Area_Comparison!G37</f>
        <v>0</v>
      </c>
      <c r="H8">
        <f>Area_Comparison!H37</f>
        <v>0</v>
      </c>
      <c r="I8">
        <f>Area_Comparison!I37</f>
        <v>0</v>
      </c>
      <c r="J8" s="95">
        <f>Area_Comparison!J37</f>
        <v>8.6755680693341553E-2</v>
      </c>
      <c r="K8" s="95">
        <f>Area_Comparison!K37</f>
        <v>7.9294058208429663E-2</v>
      </c>
      <c r="L8" s="95">
        <f>Area_Comparison!L37</f>
        <v>7.5521910746832746E-2</v>
      </c>
      <c r="M8" s="95">
        <f>Area_Comparison!M37</f>
        <v>7.0517414361473407E-2</v>
      </c>
      <c r="N8" s="95">
        <f>Area_Comparison!N37</f>
        <v>7.8022266002519339E-2</v>
      </c>
      <c r="O8" s="95">
        <f>Area_Comparison!O37</f>
        <v>-5.9947337988149219E-2</v>
      </c>
      <c r="P8" s="95">
        <f>Area_Comparison!P37</f>
        <v>5.8313696475313703E-2</v>
      </c>
      <c r="Q8" s="95">
        <f>Area_Comparison!Q37</f>
        <v>-2.555693030832451E-2</v>
      </c>
      <c r="R8" s="95">
        <f>Area_Comparison!R37</f>
        <v>7.5191888371461957E-3</v>
      </c>
      <c r="S8" s="95">
        <f>Area_Comparison!S37</f>
        <v>0</v>
      </c>
      <c r="T8" s="95">
        <f>Area_Comparison!T37</f>
        <v>8.6555776387573502E-2</v>
      </c>
      <c r="U8" s="95">
        <f>Area_Comparison!U37</f>
        <v>0.24250400289047314</v>
      </c>
      <c r="V8" s="95">
        <f>Area_Comparison!V37</f>
        <v>-6.2278511566631112E-2</v>
      </c>
      <c r="W8" t="s">
        <v>359</v>
      </c>
    </row>
    <row r="9" spans="1:23" x14ac:dyDescent="0.25">
      <c r="A9" t="str">
        <f>Area_Comparison!A38</f>
        <v>Greece</v>
      </c>
      <c r="B9">
        <f>Area_Comparison!B38</f>
        <v>0.5</v>
      </c>
      <c r="C9" s="100">
        <f>Area_Comparison!C38</f>
        <v>0.1</v>
      </c>
      <c r="D9">
        <f>Area_Comparison!D38</f>
        <v>5</v>
      </c>
      <c r="E9">
        <f>Area_Comparison!E38</f>
        <v>30</v>
      </c>
      <c r="F9" t="str">
        <f>Area_Comparison!F38</f>
        <v>land which has some forest characteristics but is not forest as defined above</v>
      </c>
      <c r="G9">
        <f>Area_Comparison!G38</f>
        <v>0</v>
      </c>
      <c r="H9">
        <f>Area_Comparison!H38</f>
        <v>0</v>
      </c>
      <c r="I9">
        <f>Area_Comparison!I38</f>
        <v>0</v>
      </c>
      <c r="J9" s="95">
        <f>Area_Comparison!J38</f>
        <v>0</v>
      </c>
      <c r="K9" s="95">
        <f>Area_Comparison!K38</f>
        <v>0.69249841293358483</v>
      </c>
      <c r="L9" s="95">
        <f>Area_Comparison!L38</f>
        <v>0.71409086139964328</v>
      </c>
      <c r="M9" s="95">
        <f>Area_Comparison!M38</f>
        <v>0.93896993152724029</v>
      </c>
      <c r="N9" s="95">
        <f>Area_Comparison!N38</f>
        <v>0.78185306862015613</v>
      </c>
      <c r="O9" s="95">
        <f>Area_Comparison!O38</f>
        <v>0</v>
      </c>
      <c r="P9" s="95">
        <f>Area_Comparison!P38</f>
        <v>1.958061908055142E-2</v>
      </c>
      <c r="Q9" s="95">
        <f>Area_Comparison!Q38</f>
        <v>0</v>
      </c>
      <c r="R9" s="95">
        <f>Area_Comparison!R38</f>
        <v>9.6411367221498012E-2</v>
      </c>
      <c r="S9" s="95">
        <f>Area_Comparison!S38</f>
        <v>0</v>
      </c>
      <c r="T9" s="95">
        <f>Area_Comparison!T38</f>
        <v>0.10241939617612394</v>
      </c>
      <c r="U9" s="95">
        <f>Area_Comparison!U38</f>
        <v>2.7063625691782334E-2</v>
      </c>
      <c r="V9" s="95">
        <f>Area_Comparison!V38</f>
        <v>0</v>
      </c>
      <c r="W9" t="s">
        <v>489</v>
      </c>
    </row>
    <row r="10" spans="1:23" x14ac:dyDescent="0.25">
      <c r="A10" t="str">
        <f>Area_Comparison!A39</f>
        <v>Spain</v>
      </c>
      <c r="B10">
        <f>Area_Comparison!B39</f>
        <v>0.5</v>
      </c>
      <c r="C10" s="100">
        <f>Area_Comparison!C39</f>
        <v>0.1</v>
      </c>
      <c r="D10">
        <f>Area_Comparison!D39</f>
        <v>3</v>
      </c>
      <c r="E10">
        <f>Area_Comparison!E39</f>
        <v>20</v>
      </c>
      <c r="F10" t="str">
        <f>Area_Comparison!F39</f>
        <v>open and dense forest stands, areas covered by shrubs and/or herbaceous vegetation</v>
      </c>
      <c r="G10" t="str">
        <f>Area_Comparison!G39</f>
        <v xml:space="preserve">5% for open spaces with little or no vegetation </v>
      </c>
      <c r="H10">
        <f>Area_Comparison!H39</f>
        <v>0</v>
      </c>
      <c r="I10">
        <f>Area_Comparison!I39</f>
        <v>0</v>
      </c>
      <c r="J10" s="95">
        <f>Area_Comparison!J39</f>
        <v>0</v>
      </c>
      <c r="K10" s="95">
        <f>Area_Comparison!K39</f>
        <v>0.51818337856375207</v>
      </c>
      <c r="L10" s="95">
        <f>Area_Comparison!L39</f>
        <v>0.52629300940868839</v>
      </c>
      <c r="M10" s="95">
        <f>Area_Comparison!M39</f>
        <v>0</v>
      </c>
      <c r="N10" s="95">
        <f>Area_Comparison!N39</f>
        <v>0.52223819398622018</v>
      </c>
      <c r="O10" s="95">
        <f>Area_Comparison!O39</f>
        <v>0</v>
      </c>
      <c r="P10" s="95">
        <f>Area_Comparison!P39</f>
        <v>2.3537956373895441E-2</v>
      </c>
      <c r="Q10" s="95">
        <f>Area_Comparison!Q39</f>
        <v>0.19012282950649995</v>
      </c>
      <c r="R10" s="95">
        <f>Area_Comparison!R39</f>
        <v>0.13187647214218212</v>
      </c>
      <c r="S10" s="95">
        <f>Area_Comparison!S39</f>
        <v>0</v>
      </c>
      <c r="T10" s="95">
        <f>Area_Comparison!T39</f>
        <v>0.36909143729683613</v>
      </c>
      <c r="U10" s="95">
        <f>Area_Comparison!U39</f>
        <v>0.147268681639522</v>
      </c>
      <c r="V10" s="95">
        <f>Area_Comparison!V39</f>
        <v>-3.6219136678709463E-2</v>
      </c>
      <c r="W10" t="s">
        <v>256</v>
      </c>
    </row>
    <row r="11" spans="1:23" x14ac:dyDescent="0.25">
      <c r="A11" t="str">
        <f>Area_Comparison!A40</f>
        <v>France</v>
      </c>
      <c r="B11">
        <f>Area_Comparison!B40</f>
        <v>0.5</v>
      </c>
      <c r="C11" s="100">
        <f>Area_Comparison!C40</f>
        <v>0.1</v>
      </c>
      <c r="D11">
        <f>Area_Comparison!D40</f>
        <v>5</v>
      </c>
      <c r="E11">
        <f>Area_Comparison!E40</f>
        <v>20</v>
      </c>
      <c r="F11" t="str">
        <f>Area_Comparison!F40</f>
        <v>0.5-0.05</v>
      </c>
      <c r="G11">
        <f>Area_Comparison!G40</f>
        <v>0.1</v>
      </c>
      <c r="H11">
        <f>Area_Comparison!H40</f>
        <v>0</v>
      </c>
      <c r="I11">
        <f>Area_Comparison!I40</f>
        <v>20</v>
      </c>
      <c r="J11" s="95">
        <f>Area_Comparison!J40</f>
        <v>3.9587314948333875E-2</v>
      </c>
      <c r="K11" s="95">
        <f>Area_Comparison!K40</f>
        <v>5.6317963613408996E-2</v>
      </c>
      <c r="L11" s="95">
        <f>Area_Comparison!L40</f>
        <v>6.1998800181197126E-2</v>
      </c>
      <c r="M11" s="95">
        <f>Area_Comparison!M40</f>
        <v>0</v>
      </c>
      <c r="N11" s="95">
        <f>Area_Comparison!N40</f>
        <v>5.263469291431333E-2</v>
      </c>
      <c r="O11" s="95">
        <f>Area_Comparison!O40</f>
        <v>-2.1148802304426839E-2</v>
      </c>
      <c r="P11" s="95">
        <f>Area_Comparison!P40</f>
        <v>2.8552658176672741E-2</v>
      </c>
      <c r="Q11" s="95">
        <f>Area_Comparison!Q40</f>
        <v>8.7022437841115519E-3</v>
      </c>
      <c r="R11" s="95">
        <f>Area_Comparison!R40</f>
        <v>7.9285602333627359E-2</v>
      </c>
      <c r="S11" s="95">
        <f>Area_Comparison!S40</f>
        <v>0</v>
      </c>
      <c r="T11" s="95">
        <f>Area_Comparison!T40</f>
        <v>0.19311458606469434</v>
      </c>
      <c r="U11" s="95">
        <f>Area_Comparison!U40</f>
        <v>0.10168924398869272</v>
      </c>
      <c r="V11" s="95">
        <f>Area_Comparison!V40</f>
        <v>0</v>
      </c>
      <c r="W11" t="s">
        <v>311</v>
      </c>
    </row>
    <row r="12" spans="1:23" x14ac:dyDescent="0.25">
      <c r="A12" t="str">
        <f>Area_Comparison!A41</f>
        <v>Croatia</v>
      </c>
      <c r="B12">
        <f>Area_Comparison!B41</f>
        <v>0.1</v>
      </c>
      <c r="C12" s="100">
        <f>Area_Comparison!C41</f>
        <v>0.1</v>
      </c>
      <c r="D12">
        <f>Area_Comparison!D41</f>
        <v>2</v>
      </c>
      <c r="E12" t="str">
        <f>Area_Comparison!E41</f>
        <v>-</v>
      </c>
      <c r="F12" t="str">
        <f>Area_Comparison!F41</f>
        <v>-</v>
      </c>
      <c r="G12" t="str">
        <f>Area_Comparison!G41</f>
        <v>-</v>
      </c>
      <c r="H12" t="str">
        <f>Area_Comparison!H41</f>
        <v>-</v>
      </c>
      <c r="I12" t="str">
        <f>Area_Comparison!I41</f>
        <v>-</v>
      </c>
      <c r="J12" s="95">
        <f>Area_Comparison!J41</f>
        <v>0.31029261624184529</v>
      </c>
      <c r="K12" s="95">
        <f>Area_Comparison!K41</f>
        <v>0.29600942644646877</v>
      </c>
      <c r="L12" s="95">
        <f>Area_Comparison!L41</f>
        <v>0.27589713149916761</v>
      </c>
      <c r="M12" s="95">
        <f>Area_Comparison!M41</f>
        <v>0.24452816648726228</v>
      </c>
      <c r="N12" s="95">
        <f>Area_Comparison!N41</f>
        <v>0.281681835168686</v>
      </c>
      <c r="O12" s="95">
        <f>Area_Comparison!O41</f>
        <v>-5.4597461165857286E-3</v>
      </c>
      <c r="P12" s="95">
        <f>Area_Comparison!P41</f>
        <v>6.6054576582595947E-3</v>
      </c>
      <c r="Q12" s="95">
        <f>Area_Comparison!Q41</f>
        <v>2.7972064473024916E-2</v>
      </c>
      <c r="R12" s="95">
        <f>Area_Comparison!R41</f>
        <v>-0.22735187653139843</v>
      </c>
      <c r="S12" s="95">
        <f>Area_Comparison!S41</f>
        <v>0</v>
      </c>
      <c r="T12" s="95">
        <f>Area_Comparison!T41</f>
        <v>-0.37571282976886033</v>
      </c>
      <c r="U12" s="95">
        <f>Area_Comparison!U41</f>
        <v>-0.35688593847011196</v>
      </c>
      <c r="V12" s="95">
        <f>Area_Comparison!V41</f>
        <v>0</v>
      </c>
      <c r="W12" t="s">
        <v>337</v>
      </c>
    </row>
    <row r="13" spans="1:23" x14ac:dyDescent="0.25">
      <c r="A13" t="str">
        <f>Area_Comparison!A42</f>
        <v>Italy</v>
      </c>
      <c r="B13">
        <f>Area_Comparison!B42</f>
        <v>0.5</v>
      </c>
      <c r="C13" s="100">
        <f>Area_Comparison!C42</f>
        <v>0.1</v>
      </c>
      <c r="D13">
        <f>Area_Comparison!D42</f>
        <v>5</v>
      </c>
      <c r="E13">
        <f>Area_Comparison!E42</f>
        <v>20</v>
      </c>
      <c r="F13">
        <f>Area_Comparison!F42</f>
        <v>0.5</v>
      </c>
      <c r="G13" t="str">
        <f>Area_Comparison!G42</f>
        <v>5-10%</v>
      </c>
      <c r="H13">
        <f>Area_Comparison!H42</f>
        <v>5</v>
      </c>
      <c r="I13">
        <f>Area_Comparison!I42</f>
        <v>0</v>
      </c>
      <c r="J13" s="95">
        <f>Area_Comparison!J42</f>
        <v>0</v>
      </c>
      <c r="K13" s="95">
        <f>Area_Comparison!K42</f>
        <v>0.19434786581195698</v>
      </c>
      <c r="L13" s="95">
        <f>Area_Comparison!L42</f>
        <v>0.19542447843838831</v>
      </c>
      <c r="M13" s="95">
        <f>Area_Comparison!M42</f>
        <v>0.20811636857595653</v>
      </c>
      <c r="N13" s="95">
        <f>Area_Comparison!N42</f>
        <v>0.19929623760876727</v>
      </c>
      <c r="O13" s="95">
        <f>Area_Comparison!O42</f>
        <v>0</v>
      </c>
      <c r="P13" s="95">
        <f>Area_Comparison!P42</f>
        <v>3.2643830644227267E-2</v>
      </c>
      <c r="Q13" s="95">
        <f>Area_Comparison!Q42</f>
        <v>2.5383115049928073E-2</v>
      </c>
      <c r="R13" s="95">
        <f>Area_Comparison!R42</f>
        <v>1.7153888245754145E-2</v>
      </c>
      <c r="S13" s="95">
        <f>Area_Comparison!S42</f>
        <v>0</v>
      </c>
      <c r="T13" s="95">
        <f>Area_Comparison!T42</f>
        <v>0.14226758706475739</v>
      </c>
      <c r="U13" s="95">
        <f>Area_Comparison!U42</f>
        <v>2.7342705982495552E-2</v>
      </c>
      <c r="V13" s="95">
        <f>Area_Comparison!V42</f>
        <v>0</v>
      </c>
      <c r="W13" t="s">
        <v>362</v>
      </c>
    </row>
    <row r="14" spans="1:23" x14ac:dyDescent="0.25">
      <c r="A14" t="str">
        <f>Area_Comparison!A43</f>
        <v>Cyprus</v>
      </c>
      <c r="B14">
        <f>Area_Comparison!B43</f>
        <v>0.5</v>
      </c>
      <c r="C14" s="100">
        <f>Area_Comparison!C43</f>
        <v>0.1</v>
      </c>
      <c r="D14">
        <f>Area_Comparison!D43</f>
        <v>5</v>
      </c>
      <c r="E14">
        <f>Area_Comparison!E43</f>
        <v>0</v>
      </c>
      <c r="F14">
        <f>Area_Comparison!F43</f>
        <v>0.5</v>
      </c>
      <c r="G14" t="str">
        <f>Area_Comparison!G43</f>
        <v>5-10%</v>
      </c>
      <c r="H14">
        <f>Area_Comparison!H43</f>
        <v>5</v>
      </c>
      <c r="I14">
        <f>Area_Comparison!I43</f>
        <v>0</v>
      </c>
      <c r="J14" s="95">
        <f>Area_Comparison!J43</f>
        <v>1.2351051204615844</v>
      </c>
      <c r="K14" s="95">
        <f>Area_Comparison!K43</f>
        <v>1.0612763772484846</v>
      </c>
      <c r="L14" s="95">
        <f>Area_Comparison!L43</f>
        <v>1.237973803176075</v>
      </c>
      <c r="M14" s="95">
        <f>Area_Comparison!M43</f>
        <v>1.2372685185185186</v>
      </c>
      <c r="N14" s="95">
        <f>Area_Comparison!N43</f>
        <v>1.1929059548511658</v>
      </c>
      <c r="O14" s="95">
        <f>Area_Comparison!O43</f>
        <v>-1.3982288181448865E-3</v>
      </c>
      <c r="P14" s="95">
        <f>Area_Comparison!P43</f>
        <v>1.0795209858548205E-2</v>
      </c>
      <c r="Q14" s="95">
        <f>Area_Comparison!Q43</f>
        <v>0</v>
      </c>
      <c r="R14" s="95">
        <f>Area_Comparison!R43</f>
        <v>8.0132731807804114E-2</v>
      </c>
      <c r="S14" s="95">
        <f>Area_Comparison!S43</f>
        <v>0</v>
      </c>
      <c r="T14" s="95">
        <f>Area_Comparison!T43</f>
        <v>0.1027571825764596</v>
      </c>
      <c r="U14" s="95">
        <f>Area_Comparison!U43</f>
        <v>-0.34525359802028954</v>
      </c>
      <c r="V14" s="95">
        <f>Area_Comparison!V43</f>
        <v>0</v>
      </c>
      <c r="W14" t="s">
        <v>221</v>
      </c>
    </row>
    <row r="15" spans="1:23" x14ac:dyDescent="0.25">
      <c r="A15" t="str">
        <f>Area_Comparison!A44</f>
        <v>Latvia</v>
      </c>
      <c r="B15">
        <f>Area_Comparison!B44</f>
        <v>0.1</v>
      </c>
      <c r="C15" s="100">
        <f>Area_Comparison!C44</f>
        <v>0.2</v>
      </c>
      <c r="D15">
        <f>Area_Comparison!D44</f>
        <v>5</v>
      </c>
      <c r="E15">
        <f>Area_Comparison!E44</f>
        <v>20</v>
      </c>
      <c r="F15" t="str">
        <f>Area_Comparison!F44</f>
        <v>-</v>
      </c>
      <c r="G15" t="str">
        <f>Area_Comparison!G44</f>
        <v>-</v>
      </c>
      <c r="H15" t="str">
        <f>Area_Comparison!H44</f>
        <v>-</v>
      </c>
      <c r="I15" t="str">
        <f>Area_Comparison!I44</f>
        <v>-</v>
      </c>
      <c r="J15" s="95">
        <f>Area_Comparison!J44</f>
        <v>0</v>
      </c>
      <c r="K15" s="95">
        <f>Area_Comparison!K44</f>
        <v>3.3194692550180246E-2</v>
      </c>
      <c r="L15" s="95">
        <f>Area_Comparison!L44</f>
        <v>3.4309956409481611E-2</v>
      </c>
      <c r="M15" s="95">
        <f>Area_Comparison!M44</f>
        <v>0</v>
      </c>
      <c r="N15" s="95">
        <f>Area_Comparison!N44</f>
        <v>3.3752324479830925E-2</v>
      </c>
      <c r="O15" s="95">
        <f>Area_Comparison!O44</f>
        <v>0</v>
      </c>
      <c r="P15" s="95">
        <f>Area_Comparison!P44</f>
        <v>1.2081849950368873E-2</v>
      </c>
      <c r="Q15" s="95">
        <f>Area_Comparison!Q44</f>
        <v>4.6970574662101194E-2</v>
      </c>
      <c r="R15" s="95">
        <f>Area_Comparison!R44</f>
        <v>3.6315856179292338E-2</v>
      </c>
      <c r="S15" s="95">
        <f>Area_Comparison!S44</f>
        <v>0</v>
      </c>
      <c r="T15" s="95">
        <f>Area_Comparison!T44</f>
        <v>0.19459878956702392</v>
      </c>
      <c r="U15" s="95">
        <f>Area_Comparison!U44</f>
        <v>-0.11510363192009909</v>
      </c>
      <c r="V15" s="95">
        <f>Area_Comparison!V44</f>
        <v>5.8669899093526934E-2</v>
      </c>
      <c r="W15" t="s">
        <v>396</v>
      </c>
    </row>
    <row r="16" spans="1:23" x14ac:dyDescent="0.25">
      <c r="A16" t="str">
        <f>Area_Comparison!A45</f>
        <v>Lithuania</v>
      </c>
      <c r="B16">
        <f>Area_Comparison!B45</f>
        <v>0.1</v>
      </c>
      <c r="C16" s="100">
        <f>Area_Comparison!C45</f>
        <v>0.3</v>
      </c>
      <c r="D16">
        <f>Area_Comparison!D45</f>
        <v>5</v>
      </c>
      <c r="E16">
        <f>Area_Comparison!E45</f>
        <v>0</v>
      </c>
      <c r="F16" t="str">
        <f>Area_Comparison!F45</f>
        <v>-</v>
      </c>
      <c r="G16" t="str">
        <f>Area_Comparison!G45</f>
        <v>-</v>
      </c>
      <c r="H16" t="str">
        <f>Area_Comparison!H45</f>
        <v>-</v>
      </c>
      <c r="I16" t="str">
        <f>Area_Comparison!I45</f>
        <v>-</v>
      </c>
      <c r="J16" s="95">
        <f>Area_Comparison!J45</f>
        <v>5.5564469914040113E-2</v>
      </c>
      <c r="K16" s="95">
        <f>Area_Comparison!K45</f>
        <v>3.1194562838382681E-2</v>
      </c>
      <c r="L16" s="95">
        <f>Area_Comparison!L45</f>
        <v>3.4040564538741935E-2</v>
      </c>
      <c r="M16" s="95">
        <f>Area_Comparison!M45</f>
        <v>3.8156590683845394E-2</v>
      </c>
      <c r="N16" s="95">
        <f>Area_Comparison!N45</f>
        <v>3.9739046993752532E-2</v>
      </c>
      <c r="O16" s="95">
        <f>Area_Comparison!O45</f>
        <v>-1.7764023411197982E-2</v>
      </c>
      <c r="P16" s="95">
        <f>Area_Comparison!P45</f>
        <v>1.7661987880043362E-2</v>
      </c>
      <c r="Q16" s="95">
        <f>Area_Comparison!Q45</f>
        <v>5.93049153156886E-2</v>
      </c>
      <c r="R16" s="95">
        <f>Area_Comparison!R45</f>
        <v>-2.2483851295522772E-3</v>
      </c>
      <c r="S16" s="95">
        <f>Area_Comparison!S45</f>
        <v>0</v>
      </c>
      <c r="T16" s="95">
        <f>Area_Comparison!T45</f>
        <v>0.118096109839817</v>
      </c>
      <c r="U16" s="95">
        <f>Area_Comparison!U45</f>
        <v>-3.6190009909156329E-2</v>
      </c>
      <c r="V16" s="95">
        <f>Area_Comparison!V45</f>
        <v>7.0051517815751696E-2</v>
      </c>
      <c r="W16" t="s">
        <v>384</v>
      </c>
    </row>
    <row r="17" spans="1:23" x14ac:dyDescent="0.25">
      <c r="A17" t="str">
        <f>Area_Comparison!A46</f>
        <v>Luxembourg</v>
      </c>
      <c r="B17">
        <f>Area_Comparison!B46</f>
        <v>0.5</v>
      </c>
      <c r="C17" s="100">
        <f>Area_Comparison!C46</f>
        <v>0.1</v>
      </c>
      <c r="D17">
        <f>Area_Comparison!D46</f>
        <v>5</v>
      </c>
      <c r="E17">
        <f>Area_Comparison!E46</f>
        <v>0</v>
      </c>
      <c r="F17">
        <f>Area_Comparison!F46</f>
        <v>0.5</v>
      </c>
      <c r="G17" t="str">
        <f>Area_Comparison!G46</f>
        <v>5-10%</v>
      </c>
      <c r="H17">
        <f>Area_Comparison!H46</f>
        <v>5</v>
      </c>
      <c r="I17">
        <f>Area_Comparison!I46</f>
        <v>0</v>
      </c>
      <c r="J17" s="95">
        <f>Area_Comparison!J46</f>
        <v>1.9165727170236742E-2</v>
      </c>
      <c r="K17" s="95">
        <f>Area_Comparison!K46</f>
        <v>3.0041185496244845E-2</v>
      </c>
      <c r="L17" s="95">
        <f>Area_Comparison!L46</f>
        <v>2.9351535836177469E-2</v>
      </c>
      <c r="M17" s="95">
        <f>Area_Comparison!M46</f>
        <v>3.160270880361174E-2</v>
      </c>
      <c r="N17" s="95">
        <f>Area_Comparison!N46</f>
        <v>2.7540289326567699E-2</v>
      </c>
      <c r="O17" s="95">
        <f>Area_Comparison!O46</f>
        <v>-6.1759516007060533E-3</v>
      </c>
      <c r="P17" s="95">
        <f>Area_Comparison!P46</f>
        <v>6.8691706579280254E-3</v>
      </c>
      <c r="Q17" s="95">
        <f>Area_Comparison!Q46</f>
        <v>-5.0415931434331096E-3</v>
      </c>
      <c r="R17" s="95">
        <f>Area_Comparison!R46</f>
        <v>-5.7634520117053389E-2</v>
      </c>
      <c r="S17" s="95">
        <f>Area_Comparison!S46</f>
        <v>0</v>
      </c>
      <c r="T17" s="95">
        <f>Area_Comparison!T46</f>
        <v>0.21059751972942498</v>
      </c>
      <c r="U17" s="95">
        <f>Area_Comparison!U46</f>
        <v>4.5503213824262811E-3</v>
      </c>
      <c r="V17" s="95">
        <f>Area_Comparison!V46</f>
        <v>0</v>
      </c>
      <c r="W17" t="s">
        <v>395</v>
      </c>
    </row>
    <row r="18" spans="1:23" x14ac:dyDescent="0.25">
      <c r="A18" t="str">
        <f>Area_Comparison!A47</f>
        <v>Hungary</v>
      </c>
      <c r="B18">
        <f>Area_Comparison!B47</f>
        <v>0.5</v>
      </c>
      <c r="C18" s="100">
        <f>Area_Comparison!C47</f>
        <v>0.1</v>
      </c>
      <c r="D18">
        <f>Area_Comparison!D47</f>
        <v>5</v>
      </c>
      <c r="E18">
        <f>Area_Comparison!E47</f>
        <v>20</v>
      </c>
      <c r="F18">
        <f>Area_Comparison!F47</f>
        <v>0.5</v>
      </c>
      <c r="G18" t="str">
        <f>Area_Comparison!G47</f>
        <v>5-10%</v>
      </c>
      <c r="H18" t="str">
        <f>Area_Comparison!H47</f>
        <v>-</v>
      </c>
      <c r="I18" t="str">
        <f>Area_Comparison!I47</f>
        <v>-</v>
      </c>
      <c r="J18" s="95">
        <f>Area_Comparison!J47</f>
        <v>0</v>
      </c>
      <c r="K18" s="95">
        <f>Area_Comparison!K47</f>
        <v>8.3940156658471252E-2</v>
      </c>
      <c r="L18" s="95">
        <f>Area_Comparison!L47</f>
        <v>8.5759499055624563E-2</v>
      </c>
      <c r="M18" s="95">
        <f>Area_Comparison!M47</f>
        <v>6.8561409984312996E-2</v>
      </c>
      <c r="N18" s="95">
        <f>Area_Comparison!N47</f>
        <v>7.9420355232802942E-2</v>
      </c>
      <c r="O18" s="95">
        <f>Area_Comparison!O47</f>
        <v>0</v>
      </c>
      <c r="P18" s="95">
        <f>Area_Comparison!P47</f>
        <v>1.6714509912988174E-2</v>
      </c>
      <c r="Q18" s="95">
        <f>Area_Comparison!Q47</f>
        <v>-6.4960864555603237E-3</v>
      </c>
      <c r="R18" s="95">
        <f>Area_Comparison!R47</f>
        <v>4.1029444491256228E-3</v>
      </c>
      <c r="S18" s="95">
        <f>Area_Comparison!S47</f>
        <v>-4.5925738306194397E-2</v>
      </c>
      <c r="T18" s="95">
        <f>Area_Comparison!T47</f>
        <v>0.13474484555737098</v>
      </c>
      <c r="U18" s="95">
        <f>Area_Comparison!U47</f>
        <v>0.15365394772852958</v>
      </c>
      <c r="V18" s="95">
        <f>Area_Comparison!V47</f>
        <v>-5.3948338296083698E-2</v>
      </c>
      <c r="W18" t="s">
        <v>338</v>
      </c>
    </row>
    <row r="19" spans="1:23" x14ac:dyDescent="0.25">
      <c r="A19" t="str">
        <f>Area_Comparison!A48</f>
        <v>Malta</v>
      </c>
      <c r="B19">
        <f>Area_Comparison!B48</f>
        <v>1</v>
      </c>
      <c r="C19" s="100">
        <f>Area_Comparison!C48</f>
        <v>0</v>
      </c>
      <c r="D19" t="str">
        <f>Area_Comparison!D48</f>
        <v>2 - 5</v>
      </c>
      <c r="E19">
        <f>Area_Comparison!E48</f>
        <v>0</v>
      </c>
      <c r="F19" t="str">
        <f>Area_Comparison!F48</f>
        <v>-</v>
      </c>
      <c r="G19" t="str">
        <f>Area_Comparison!G48</f>
        <v>-</v>
      </c>
      <c r="H19" t="str">
        <f>Area_Comparison!H48</f>
        <v>-</v>
      </c>
      <c r="I19" t="str">
        <f>Area_Comparison!I48</f>
        <v>-</v>
      </c>
      <c r="J19" s="95">
        <f>Area_Comparison!J48</f>
        <v>0</v>
      </c>
      <c r="K19" s="95">
        <f>Area_Comparison!K48</f>
        <v>0.16600790513833996</v>
      </c>
      <c r="L19" s="95">
        <f>Area_Comparison!L48</f>
        <v>0</v>
      </c>
      <c r="M19" s="95">
        <f>Area_Comparison!M48</f>
        <v>0</v>
      </c>
      <c r="N19" s="95">
        <f>Area_Comparison!N48</f>
        <v>0.16600790513833996</v>
      </c>
      <c r="O19" s="95">
        <f>Area_Comparison!O48</f>
        <v>0</v>
      </c>
      <c r="P19" s="95">
        <f>Area_Comparison!P48</f>
        <v>0.12011173184357526</v>
      </c>
      <c r="Q19" s="95">
        <f>Area_Comparison!Q48</f>
        <v>0</v>
      </c>
      <c r="R19" s="95">
        <f>Area_Comparison!R48</f>
        <v>0.74172054894340533</v>
      </c>
      <c r="S19" s="95">
        <f>Area_Comparison!S48</f>
        <v>0</v>
      </c>
      <c r="T19" s="95">
        <f>Area_Comparison!T48</f>
        <v>0</v>
      </c>
      <c r="U19" s="95">
        <f>Area_Comparison!U48</f>
        <v>0.91848564384788878</v>
      </c>
      <c r="V19" s="95">
        <f>Area_Comparison!V48</f>
        <v>0</v>
      </c>
      <c r="W19" t="s">
        <v>397</v>
      </c>
    </row>
    <row r="20" spans="1:23" x14ac:dyDescent="0.25">
      <c r="A20" t="str">
        <f>Area_Comparison!A49</f>
        <v>Netherlands</v>
      </c>
      <c r="B20">
        <f>Area_Comparison!B49</f>
        <v>0.5</v>
      </c>
      <c r="C20" t="str">
        <f>Area_Comparison!C49</f>
        <v>20% (10%*)</v>
      </c>
      <c r="D20">
        <f>Area_Comparison!D49</f>
        <v>5</v>
      </c>
      <c r="E20" t="str">
        <f>Area_Comparison!E49</f>
        <v>30 (20*)</v>
      </c>
      <c r="F20" t="str">
        <f>Area_Comparison!F49</f>
        <v>-</v>
      </c>
      <c r="G20" t="str">
        <f>Area_Comparison!G49</f>
        <v>-</v>
      </c>
      <c r="H20" t="str">
        <f>Area_Comparison!H49</f>
        <v>-</v>
      </c>
      <c r="I20" t="str">
        <f>Area_Comparison!I49</f>
        <v>-</v>
      </c>
      <c r="J20" s="95">
        <f>Area_Comparison!J49</f>
        <v>0</v>
      </c>
      <c r="K20" s="95">
        <f>Area_Comparison!K49</f>
        <v>0</v>
      </c>
      <c r="L20" s="95">
        <f>Area_Comparison!L49</f>
        <v>0</v>
      </c>
      <c r="M20" s="95">
        <f>Area_Comparison!M49</f>
        <v>0</v>
      </c>
      <c r="N20" s="95">
        <f>Area_Comparison!N49</f>
        <v>0</v>
      </c>
      <c r="O20" s="95">
        <f>Area_Comparison!O49</f>
        <v>-3.2121415292718503E-3</v>
      </c>
      <c r="P20" s="95">
        <f>Area_Comparison!P49</f>
        <v>4.4448846493768679E-3</v>
      </c>
      <c r="Q20" s="95">
        <f>Area_Comparison!Q49</f>
        <v>-1.3470270929204942E-2</v>
      </c>
      <c r="R20" s="95">
        <f>Area_Comparison!R49</f>
        <v>-1.4090964022954733E-2</v>
      </c>
      <c r="S20" s="95">
        <f>Area_Comparison!S49</f>
        <v>0</v>
      </c>
      <c r="T20" s="95">
        <f>Area_Comparison!T49</f>
        <v>-5.5753476680470815E-2</v>
      </c>
      <c r="U20" s="95">
        <f>Area_Comparison!U49</f>
        <v>1.2748440913063375E-2</v>
      </c>
      <c r="V20" s="95">
        <f>Area_Comparison!V49</f>
        <v>-3.6498986301594094E-2</v>
      </c>
      <c r="W20" t="s">
        <v>398</v>
      </c>
    </row>
    <row r="21" spans="1:23" x14ac:dyDescent="0.25">
      <c r="A21" t="str">
        <f>Area_Comparison!A50</f>
        <v>Austria</v>
      </c>
      <c r="B21">
        <f>Area_Comparison!B50</f>
        <v>0.05</v>
      </c>
      <c r="C21" s="100">
        <f>Area_Comparison!C50</f>
        <v>0.3</v>
      </c>
      <c r="D21" t="str">
        <f>Area_Comparison!D50</f>
        <v>-</v>
      </c>
      <c r="E21">
        <f>Area_Comparison!E50</f>
        <v>10</v>
      </c>
      <c r="F21">
        <f>Area_Comparison!F50</f>
        <v>0.05</v>
      </c>
      <c r="G21" t="str">
        <f>Area_Comparison!G50</f>
        <v>shrub, bushes, P. mugo &amp; A. viridis</v>
      </c>
      <c r="H21" t="str">
        <f>Area_Comparison!H50</f>
        <v>-</v>
      </c>
      <c r="I21">
        <f>Area_Comparison!I50</f>
        <v>10</v>
      </c>
      <c r="J21" s="95">
        <f>Area_Comparison!J50</f>
        <v>3.8292367399741269E-2</v>
      </c>
      <c r="K21" s="95">
        <f>Area_Comparison!K50</f>
        <v>3.3433003526147149E-2</v>
      </c>
      <c r="L21" s="95">
        <f>Area_Comparison!L50</f>
        <v>3.3105731429753774E-2</v>
      </c>
      <c r="M21" s="95">
        <f>Area_Comparison!M50</f>
        <v>3.7364542696142172E-2</v>
      </c>
      <c r="N21" s="95">
        <f>Area_Comparison!N50</f>
        <v>3.5548911262946091E-2</v>
      </c>
      <c r="O21" s="95">
        <f>Area_Comparison!O50</f>
        <v>9.4922030383670641E-4</v>
      </c>
      <c r="P21" s="95">
        <f>Area_Comparison!P50</f>
        <v>4.4818707538187841E-3</v>
      </c>
      <c r="Q21" s="95">
        <f>Area_Comparison!Q50</f>
        <v>6.1189526696642238E-3</v>
      </c>
      <c r="R21" s="95">
        <f>Area_Comparison!R50</f>
        <v>-3.2985803008334313E-2</v>
      </c>
      <c r="S21" s="95">
        <f>Area_Comparison!S50</f>
        <v>0</v>
      </c>
      <c r="T21" s="95">
        <f>Area_Comparison!T50</f>
        <v>0.27562399238249746</v>
      </c>
      <c r="U21" s="95">
        <f>Area_Comparison!U50</f>
        <v>-0.17365876588111862</v>
      </c>
      <c r="V21" s="95">
        <f>Area_Comparison!V50</f>
        <v>-5.4110232465850672E-2</v>
      </c>
      <c r="W21" t="s">
        <v>206</v>
      </c>
    </row>
    <row r="22" spans="1:23" x14ac:dyDescent="0.25">
      <c r="A22" t="str">
        <f>Area_Comparison!A51</f>
        <v>Poland</v>
      </c>
      <c r="B22">
        <f>Area_Comparison!B51</f>
        <v>0.1</v>
      </c>
      <c r="C22" s="100">
        <f>Area_Comparison!C51</f>
        <v>0</v>
      </c>
      <c r="D22">
        <f>Area_Comparison!D51</f>
        <v>0</v>
      </c>
      <c r="E22">
        <f>Area_Comparison!E51</f>
        <v>0</v>
      </c>
      <c r="F22" t="str">
        <f>Area_Comparison!F51</f>
        <v>-</v>
      </c>
      <c r="G22" t="str">
        <f>Area_Comparison!G51</f>
        <v>-</v>
      </c>
      <c r="H22" t="str">
        <f>Area_Comparison!H51</f>
        <v>-</v>
      </c>
      <c r="I22" t="str">
        <f>Area_Comparison!I51</f>
        <v>-</v>
      </c>
      <c r="J22" s="95">
        <f>Area_Comparison!J51</f>
        <v>0</v>
      </c>
      <c r="K22" s="95">
        <f>Area_Comparison!K51</f>
        <v>0</v>
      </c>
      <c r="L22" s="95">
        <f>Area_Comparison!L51</f>
        <v>0</v>
      </c>
      <c r="M22" s="95">
        <f>Area_Comparison!M51</f>
        <v>0</v>
      </c>
      <c r="N22" s="95">
        <f>Area_Comparison!N51</f>
        <v>0</v>
      </c>
      <c r="O22" s="95">
        <f>Area_Comparison!O51</f>
        <v>-9.9571352027147952E-3</v>
      </c>
      <c r="P22" s="95">
        <f>Area_Comparison!P51</f>
        <v>1.1019824968744318E-2</v>
      </c>
      <c r="Q22" s="95">
        <f>Area_Comparison!Q51</f>
        <v>-1.1073405965351002E-2</v>
      </c>
      <c r="R22" s="95">
        <f>Area_Comparison!R51</f>
        <v>1.3703784060818069E-2</v>
      </c>
      <c r="S22" s="95">
        <f>Area_Comparison!S51</f>
        <v>1.9256248022777367E-2</v>
      </c>
      <c r="T22" s="95">
        <f>Area_Comparison!T51</f>
        <v>8.406409529211567E-2</v>
      </c>
      <c r="U22" s="95">
        <f>Area_Comparison!U51</f>
        <v>-6.3602228569551444E-2</v>
      </c>
      <c r="V22" s="95">
        <f>Area_Comparison!V51</f>
        <v>-5.6752385996018395E-2</v>
      </c>
      <c r="W22" t="s">
        <v>411</v>
      </c>
    </row>
    <row r="23" spans="1:23" x14ac:dyDescent="0.25">
      <c r="A23" t="str">
        <f>Area_Comparison!A52</f>
        <v>Portugal</v>
      </c>
      <c r="B23">
        <f>Area_Comparison!B52</f>
        <v>1</v>
      </c>
      <c r="C23" s="100">
        <f>Area_Comparison!C52</f>
        <v>0.1</v>
      </c>
      <c r="D23">
        <f>Area_Comparison!D52</f>
        <v>5</v>
      </c>
      <c r="E23">
        <f>Area_Comparison!E52</f>
        <v>20</v>
      </c>
      <c r="F23" t="str">
        <f>Area_Comparison!F52</f>
        <v>-</v>
      </c>
      <c r="G23" t="str">
        <f>Area_Comparison!G52</f>
        <v>-</v>
      </c>
      <c r="H23" t="str">
        <f>Area_Comparison!H52</f>
        <v>-</v>
      </c>
      <c r="I23" t="str">
        <f>Area_Comparison!I52</f>
        <v>-</v>
      </c>
      <c r="J23" s="95">
        <f>Area_Comparison!J52</f>
        <v>0.45459898419993017</v>
      </c>
      <c r="K23" s="95">
        <f>Area_Comparison!K52</f>
        <v>0.44160467443936485</v>
      </c>
      <c r="L23" s="95">
        <f>Area_Comparison!L52</f>
        <v>0.4324669651433582</v>
      </c>
      <c r="M23" s="95">
        <f>Area_Comparison!M52</f>
        <v>0</v>
      </c>
      <c r="N23" s="95">
        <f>Area_Comparison!N52</f>
        <v>0.44289020792755102</v>
      </c>
      <c r="O23" s="95">
        <f>Area_Comparison!O52</f>
        <v>-8.2409743658569123E-3</v>
      </c>
      <c r="P23" s="95">
        <f>Area_Comparison!P52</f>
        <v>5.6284391356853369E-4</v>
      </c>
      <c r="Q23" s="95">
        <f>Area_Comparison!Q52</f>
        <v>-4.2410414709434852E-2</v>
      </c>
      <c r="R23" s="95">
        <f>Area_Comparison!R52</f>
        <v>-0.30306653323452371</v>
      </c>
      <c r="S23" s="95">
        <f>Area_Comparison!S52</f>
        <v>0.18115361790197748</v>
      </c>
      <c r="T23" s="95">
        <f>Area_Comparison!T52</f>
        <v>0.29352369380315912</v>
      </c>
      <c r="U23" s="95">
        <f>Area_Comparison!U52</f>
        <v>-0.12263658129834565</v>
      </c>
      <c r="V23" s="95">
        <f>Area_Comparison!V52</f>
        <v>0.37461008273354113</v>
      </c>
      <c r="W23" t="s">
        <v>428</v>
      </c>
    </row>
    <row r="24" spans="1:23" x14ac:dyDescent="0.25">
      <c r="A24" t="str">
        <f>Area_Comparison!A53</f>
        <v>Romania</v>
      </c>
      <c r="B24">
        <f>Area_Comparison!B53</f>
        <v>0.5</v>
      </c>
      <c r="C24" s="100">
        <f>Area_Comparison!C53</f>
        <v>0.1</v>
      </c>
      <c r="D24">
        <f>Area_Comparison!D53</f>
        <v>5</v>
      </c>
      <c r="E24">
        <f>Area_Comparison!E53</f>
        <v>20</v>
      </c>
      <c r="F24">
        <f>Area_Comparison!F53</f>
        <v>0.5</v>
      </c>
      <c r="G24" t="str">
        <f>Area_Comparison!G53</f>
        <v>5-10%</v>
      </c>
      <c r="H24">
        <f>Area_Comparison!H53</f>
        <v>5</v>
      </c>
      <c r="I24">
        <f>Area_Comparison!I53</f>
        <v>20</v>
      </c>
      <c r="J24" s="95">
        <f>Area_Comparison!J53</f>
        <v>2.1668488050640652E-3</v>
      </c>
      <c r="K24" s="95">
        <f>Area_Comparison!K53</f>
        <v>1.6669603310550004E-2</v>
      </c>
      <c r="L24" s="95">
        <f>Area_Comparison!L53</f>
        <v>3.3217580180079476E-2</v>
      </c>
      <c r="M24" s="95">
        <f>Area_Comparison!M53</f>
        <v>7.3013600572655688E-3</v>
      </c>
      <c r="N24" s="95">
        <f>Area_Comparison!N53</f>
        <v>1.4838848088239778E-2</v>
      </c>
      <c r="O24" s="95">
        <f>Area_Comparison!O53</f>
        <v>-2.2965380066287677E-2</v>
      </c>
      <c r="P24" s="95">
        <f>Area_Comparison!P53</f>
        <v>2.6129634408644797E-2</v>
      </c>
      <c r="Q24" s="95">
        <f>Area_Comparison!Q53</f>
        <v>-3.399425739672246E-2</v>
      </c>
      <c r="R24" s="95">
        <f>Area_Comparison!R53</f>
        <v>-2.9687780004578279E-2</v>
      </c>
      <c r="S24" s="95">
        <f>Area_Comparison!S53</f>
        <v>0</v>
      </c>
      <c r="T24" s="95">
        <f>Area_Comparison!T53</f>
        <v>0.13659909727250075</v>
      </c>
      <c r="U24" s="95">
        <f>Area_Comparison!U53</f>
        <v>-0.14671603810928113</v>
      </c>
      <c r="V24" s="95">
        <f>Area_Comparison!V53</f>
        <v>-7.5778853547099345E-2</v>
      </c>
      <c r="W24" t="s">
        <v>434</v>
      </c>
    </row>
    <row r="25" spans="1:23" x14ac:dyDescent="0.25">
      <c r="A25" t="str">
        <f>Area_Comparison!A54</f>
        <v>Slovenia</v>
      </c>
      <c r="B25">
        <f>Area_Comparison!B54</f>
        <v>0.25</v>
      </c>
      <c r="C25" t="str">
        <f>Area_Comparison!C54</f>
        <v>(75% for afforested lands)</v>
      </c>
      <c r="D25">
        <f>Area_Comparison!D54</f>
        <v>5</v>
      </c>
      <c r="E25">
        <f>Area_Comparison!E54</f>
        <v>0</v>
      </c>
      <c r="F25">
        <f>Area_Comparison!F54</f>
        <v>0.25</v>
      </c>
      <c r="G25" t="str">
        <f>Area_Comparison!G54</f>
        <v>not used for agriculture for the last 20 yrs</v>
      </c>
      <c r="H25">
        <f>Area_Comparison!H54</f>
        <v>0</v>
      </c>
      <c r="I25">
        <f>Area_Comparison!I54</f>
        <v>0</v>
      </c>
      <c r="J25" s="95">
        <f>Area_Comparison!J54</f>
        <v>6.1741639538324941E-2</v>
      </c>
      <c r="K25" s="95">
        <f>Area_Comparison!K54</f>
        <v>2.1490911113944692E-2</v>
      </c>
      <c r="L25" s="95">
        <f>Area_Comparison!L54</f>
        <v>2.2938299164254779E-2</v>
      </c>
      <c r="M25" s="95">
        <f>Area_Comparison!M54</f>
        <v>6.2442939768498788E-2</v>
      </c>
      <c r="N25" s="95">
        <f>Area_Comparison!N54</f>
        <v>4.2153447396255803E-2</v>
      </c>
      <c r="O25" s="95">
        <f>Area_Comparison!O54</f>
        <v>4.3291576371018325E-2</v>
      </c>
      <c r="P25" s="95">
        <f>Area_Comparison!P54</f>
        <v>2.7185319478064685E-3</v>
      </c>
      <c r="Q25" s="95">
        <f>Area_Comparison!Q54</f>
        <v>5.1281157054655968E-2</v>
      </c>
      <c r="R25" s="95">
        <f>Area_Comparison!R54</f>
        <v>3.4784330180712475E-2</v>
      </c>
      <c r="S25" s="95">
        <f>Area_Comparison!S54</f>
        <v>2.441473520020665E-7</v>
      </c>
      <c r="T25" s="95">
        <f>Area_Comparison!T54</f>
        <v>0.20334501859830356</v>
      </c>
      <c r="U25" s="95">
        <f>Area_Comparison!U54</f>
        <v>-8.4692854112551119E-2</v>
      </c>
      <c r="V25" s="95">
        <f>Area_Comparison!V54</f>
        <v>1.0850032616662397E-2</v>
      </c>
      <c r="W25" t="s">
        <v>448</v>
      </c>
    </row>
    <row r="26" spans="1:23" x14ac:dyDescent="0.25">
      <c r="A26" t="str">
        <f>Area_Comparison!A55</f>
        <v>Slovakia</v>
      </c>
      <c r="B26">
        <f>Area_Comparison!B55</f>
        <v>0.3</v>
      </c>
      <c r="C26" s="100">
        <f>Area_Comparison!C55</f>
        <v>0.2</v>
      </c>
      <c r="D26">
        <f>Area_Comparison!D55</f>
        <v>5</v>
      </c>
      <c r="E26">
        <f>Area_Comparison!E55</f>
        <v>0</v>
      </c>
      <c r="F26" t="str">
        <f>Area_Comparison!F55</f>
        <v>Alpine vegetation zone with Pinus mugo</v>
      </c>
      <c r="G26">
        <f>Area_Comparison!G55</f>
        <v>0</v>
      </c>
      <c r="H26">
        <f>Area_Comparison!H55</f>
        <v>0</v>
      </c>
      <c r="I26">
        <f>Area_Comparison!I55</f>
        <v>0</v>
      </c>
      <c r="J26" s="95">
        <f>Area_Comparison!J55</f>
        <v>0</v>
      </c>
      <c r="K26" s="95">
        <f>Area_Comparison!K55</f>
        <v>1.0692319905466149E-2</v>
      </c>
      <c r="L26" s="95">
        <f>Area_Comparison!L55</f>
        <v>1.0679091676906579E-2</v>
      </c>
      <c r="M26" s="95">
        <f>Area_Comparison!M55</f>
        <v>0.14360862703840085</v>
      </c>
      <c r="N26" s="95">
        <f>Area_Comparison!N55</f>
        <v>5.4993346206924532E-2</v>
      </c>
      <c r="O26" s="95">
        <f>Area_Comparison!O55</f>
        <v>-1.3079224018732516E-2</v>
      </c>
      <c r="P26" s="95">
        <f>Area_Comparison!P55</f>
        <v>2.8374941808352316E-3</v>
      </c>
      <c r="Q26" s="95">
        <f>Area_Comparison!Q55</f>
        <v>-5.238985276644792E-3</v>
      </c>
      <c r="R26" s="95">
        <f>Area_Comparison!R55</f>
        <v>-4.7924314154232706E-2</v>
      </c>
      <c r="S26" s="95">
        <f>Area_Comparison!S55</f>
        <v>-0.13576173905478339</v>
      </c>
      <c r="T26" s="95">
        <f>Area_Comparison!T55</f>
        <v>8.8598505609168932E-2</v>
      </c>
      <c r="U26" s="95">
        <f>Area_Comparison!U55</f>
        <v>-0.21586654073190759</v>
      </c>
      <c r="V26" s="95">
        <f>Area_Comparison!V55</f>
        <v>-0.10774982417414858</v>
      </c>
      <c r="W26" t="s">
        <v>451</v>
      </c>
    </row>
    <row r="27" spans="1:23" x14ac:dyDescent="0.25">
      <c r="A27" t="str">
        <f>Area_Comparison!A56</f>
        <v>Finland</v>
      </c>
      <c r="B27">
        <f>Area_Comparison!B56</f>
        <v>0.5</v>
      </c>
      <c r="C27" s="100">
        <f>Area_Comparison!C56</f>
        <v>0.1</v>
      </c>
      <c r="D27">
        <f>Area_Comparison!D56</f>
        <v>5</v>
      </c>
      <c r="E27">
        <f>Area_Comparison!E56</f>
        <v>20</v>
      </c>
      <c r="F27">
        <f>Area_Comparison!F56</f>
        <v>0.5</v>
      </c>
      <c r="G27" t="str">
        <f>Area_Comparison!G56</f>
        <v>5-10%</v>
      </c>
      <c r="H27">
        <f>Area_Comparison!H56</f>
        <v>5</v>
      </c>
      <c r="I27">
        <f>Area_Comparison!I56</f>
        <v>20</v>
      </c>
      <c r="J27" s="95">
        <f>Area_Comparison!J56</f>
        <v>0</v>
      </c>
      <c r="K27" s="95">
        <f>Area_Comparison!K56</f>
        <v>3.408303858651416E-2</v>
      </c>
      <c r="L27" s="95">
        <f>Area_Comparison!L56</f>
        <v>3.7989967371030678E-2</v>
      </c>
      <c r="M27" s="95">
        <f>Area_Comparison!M56</f>
        <v>3.6732334237559477E-2</v>
      </c>
      <c r="N27" s="95">
        <f>Area_Comparison!N56</f>
        <v>3.6268446731701438E-2</v>
      </c>
      <c r="O27" s="95">
        <f>Area_Comparison!O56</f>
        <v>0</v>
      </c>
      <c r="P27" s="95">
        <f>Area_Comparison!P56</f>
        <v>3.4948044436248216E-3</v>
      </c>
      <c r="Q27" s="95">
        <f>Area_Comparison!Q56</f>
        <v>-6.79559541664565E-3</v>
      </c>
      <c r="R27" s="95">
        <f>Area_Comparison!R56</f>
        <v>1.6258431575075116E-2</v>
      </c>
      <c r="S27" s="95">
        <f>Area_Comparison!S56</f>
        <v>2.248201624865942E-12</v>
      </c>
      <c r="T27" s="95">
        <f>Area_Comparison!T56</f>
        <v>0.19396808827915291</v>
      </c>
      <c r="U27" s="95">
        <f>Area_Comparison!U56</f>
        <v>-7.808991211302363E-2</v>
      </c>
      <c r="V27" s="95">
        <f>Area_Comparison!V56</f>
        <v>0</v>
      </c>
      <c r="W27" t="s">
        <v>305</v>
      </c>
    </row>
    <row r="28" spans="1:23" x14ac:dyDescent="0.25">
      <c r="A28" t="str">
        <f>Area_Comparison!A57</f>
        <v>Sweden</v>
      </c>
      <c r="B28">
        <f>Area_Comparison!B57</f>
        <v>0.5</v>
      </c>
      <c r="C28" s="100">
        <f>Area_Comparison!C57</f>
        <v>0.1</v>
      </c>
      <c r="D28">
        <f>Area_Comparison!D57</f>
        <v>5</v>
      </c>
      <c r="E28">
        <f>Area_Comparison!E57</f>
        <v>0</v>
      </c>
      <c r="F28" t="str">
        <f>Area_Comparison!F57</f>
        <v>-</v>
      </c>
      <c r="G28">
        <f>Area_Comparison!G57</f>
        <v>0.05</v>
      </c>
      <c r="H28">
        <f>Area_Comparison!H57</f>
        <v>5</v>
      </c>
      <c r="I28">
        <f>Area_Comparison!I57</f>
        <v>0</v>
      </c>
      <c r="J28" s="95">
        <f>Area_Comparison!J57</f>
        <v>0</v>
      </c>
      <c r="K28" s="95">
        <f>Area_Comparison!K57</f>
        <v>8.5078390527354456E-2</v>
      </c>
      <c r="L28" s="95">
        <f>Area_Comparison!L57</f>
        <v>8.5629353198399039E-2</v>
      </c>
      <c r="M28" s="95">
        <f>Area_Comparison!M57</f>
        <v>7.9554447492279592E-2</v>
      </c>
      <c r="N28" s="95">
        <f>Area_Comparison!N57</f>
        <v>8.3420730406011015E-2</v>
      </c>
      <c r="O28" s="95">
        <f>Area_Comparison!O57</f>
        <v>0</v>
      </c>
      <c r="P28" s="95">
        <f>Area_Comparison!P57</f>
        <v>-2.127457084055262E-3</v>
      </c>
      <c r="Q28" s="95">
        <f>Area_Comparison!Q57</f>
        <v>3.4697575928210878E-4</v>
      </c>
      <c r="R28" s="95">
        <f>Area_Comparison!R57</f>
        <v>-3.089619559398793E-3</v>
      </c>
      <c r="S28" s="95">
        <f>Area_Comparison!S57</f>
        <v>2.7389063616869214E-2</v>
      </c>
      <c r="T28" s="95">
        <f>Area_Comparison!T57</f>
        <v>0.18726000499803641</v>
      </c>
      <c r="U28" s="95">
        <f>Area_Comparison!U57</f>
        <v>-7.6297841445262859E-2</v>
      </c>
      <c r="V28" s="95">
        <f>Area_Comparison!V57</f>
        <v>-0.14213673914744995</v>
      </c>
      <c r="W28" t="s">
        <v>439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974ED-D40A-490C-9E3E-F1201C5E3F1B}">
  <sheetPr>
    <tabColor theme="9"/>
  </sheetPr>
  <dimension ref="A1:JB54"/>
  <sheetViews>
    <sheetView workbookViewId="0"/>
  </sheetViews>
  <sheetFormatPr defaultColWidth="10.28515625" defaultRowHeight="12.75" x14ac:dyDescent="0.2"/>
  <cols>
    <col min="1" max="1" width="15" style="54" customWidth="1"/>
    <col min="2" max="47" width="10.28515625" style="54"/>
    <col min="48" max="48" width="10.28515625" style="54" bestFit="1" customWidth="1"/>
    <col min="49" max="56" width="10.28515625" style="54"/>
    <col min="57" max="57" width="10.28515625" style="54" bestFit="1" customWidth="1"/>
    <col min="58" max="79" width="10.28515625" style="54"/>
    <col min="80" max="80" width="9.7109375" style="54" customWidth="1"/>
    <col min="81" max="85" width="10.28515625" style="54"/>
    <col min="86" max="86" width="10.28515625" style="54" bestFit="1" customWidth="1"/>
    <col min="87" max="90" width="10.28515625" style="54"/>
    <col min="91" max="91" width="10.42578125" style="54" customWidth="1"/>
    <col min="92" max="99" width="10.28515625" style="54"/>
    <col min="100" max="100" width="10.42578125" style="54" customWidth="1"/>
    <col min="101" max="108" width="10.28515625" style="54"/>
    <col min="109" max="109" width="10.42578125" style="54" customWidth="1"/>
    <col min="110" max="125" width="10.28515625" style="54"/>
    <col min="126" max="126" width="10.42578125" style="54" customWidth="1"/>
    <col min="127" max="134" width="10.28515625" style="54"/>
    <col min="135" max="135" width="10.42578125" style="54" customWidth="1"/>
    <col min="136" max="143" width="10.28515625" style="54"/>
    <col min="144" max="144" width="10.42578125" style="54" customWidth="1"/>
    <col min="145" max="152" width="10.28515625" style="54"/>
    <col min="153" max="153" width="10.42578125" style="54" customWidth="1"/>
    <col min="154" max="169" width="10.28515625" style="54"/>
    <col min="170" max="170" width="10.42578125" style="54" customWidth="1"/>
    <col min="171" max="178" width="10.28515625" style="54"/>
    <col min="179" max="179" width="10.42578125" style="54" customWidth="1"/>
    <col min="180" max="187" width="10.28515625" style="54"/>
    <col min="188" max="188" width="10.42578125" style="54" customWidth="1"/>
    <col min="189" max="189" width="10.28515625" style="54"/>
    <col min="190" max="190" width="9" style="54" customWidth="1"/>
    <col min="191" max="196" width="10.28515625" style="54"/>
    <col min="197" max="197" width="10.42578125" style="54" customWidth="1"/>
    <col min="198" max="205" width="10.28515625" style="54"/>
    <col min="206" max="206" width="10.42578125" style="54" customWidth="1"/>
    <col min="207" max="214" width="10.28515625" style="54"/>
    <col min="215" max="215" width="10.42578125" style="54" customWidth="1"/>
    <col min="216" max="223" width="10.28515625" style="54"/>
    <col min="224" max="224" width="10.42578125" style="54" customWidth="1"/>
    <col min="225" max="232" width="10.28515625" style="54"/>
    <col min="233" max="233" width="10.42578125" style="54" customWidth="1"/>
    <col min="234" max="241" width="10.28515625" style="54"/>
    <col min="242" max="242" width="10.42578125" style="54" customWidth="1"/>
    <col min="243" max="250" width="10.28515625" style="54"/>
    <col min="251" max="251" width="10.42578125" style="54" customWidth="1"/>
    <col min="252" max="252" width="10.85546875" style="54" customWidth="1"/>
    <col min="253" max="257" width="10.28515625" style="54"/>
    <col min="258" max="258" width="11.42578125" style="54" bestFit="1" customWidth="1"/>
    <col min="259" max="16384" width="10.28515625" style="54"/>
  </cols>
  <sheetData>
    <row r="1" spans="1:262" s="38" customFormat="1" ht="15" customHeight="1" thickBot="1" x14ac:dyDescent="0.25">
      <c r="A1" s="31" t="s">
        <v>130</v>
      </c>
      <c r="B1" s="32" t="s">
        <v>0</v>
      </c>
      <c r="C1" s="33"/>
      <c r="D1" s="33"/>
      <c r="E1" s="34"/>
      <c r="F1" s="34"/>
      <c r="G1" s="33"/>
      <c r="H1" s="33"/>
      <c r="I1" s="33"/>
      <c r="J1" s="35"/>
      <c r="K1" s="36" t="s">
        <v>1</v>
      </c>
      <c r="L1" s="36"/>
      <c r="M1" s="36"/>
      <c r="N1" s="36"/>
      <c r="O1" s="36"/>
      <c r="P1" s="36"/>
      <c r="Q1" s="36"/>
      <c r="R1" s="36"/>
      <c r="S1" s="36"/>
      <c r="T1" s="36" t="s">
        <v>2</v>
      </c>
      <c r="U1" s="36"/>
      <c r="V1" s="36"/>
      <c r="W1" s="36"/>
      <c r="X1" s="36"/>
      <c r="Y1" s="36"/>
      <c r="Z1" s="36"/>
      <c r="AA1" s="36"/>
      <c r="AB1" s="36"/>
      <c r="AC1" s="36" t="s">
        <v>3</v>
      </c>
      <c r="AD1" s="36"/>
      <c r="AE1" s="36"/>
      <c r="AF1" s="36"/>
      <c r="AG1" s="36"/>
      <c r="AH1" s="36"/>
      <c r="AI1" s="36"/>
      <c r="AJ1" s="36"/>
      <c r="AK1" s="36"/>
      <c r="AL1" s="36" t="s">
        <v>127</v>
      </c>
      <c r="AM1" s="36"/>
      <c r="AN1" s="36"/>
      <c r="AO1" s="36"/>
      <c r="AP1" s="36"/>
      <c r="AQ1" s="36"/>
      <c r="AR1" s="36"/>
      <c r="AS1" s="36"/>
      <c r="AT1" s="36"/>
      <c r="AU1" s="36" t="s">
        <v>5</v>
      </c>
      <c r="AV1" s="36"/>
      <c r="AW1" s="36"/>
      <c r="AX1" s="36"/>
      <c r="AY1" s="36"/>
      <c r="AZ1" s="36"/>
      <c r="BA1" s="36"/>
      <c r="BB1" s="36"/>
      <c r="BC1" s="36"/>
      <c r="BD1" s="36" t="s">
        <v>6</v>
      </c>
      <c r="BE1" s="36"/>
      <c r="BF1" s="36"/>
      <c r="BG1" s="36"/>
      <c r="BH1" s="36"/>
      <c r="BI1" s="36"/>
      <c r="BJ1" s="36"/>
      <c r="BK1" s="36"/>
      <c r="BL1" s="36"/>
      <c r="BM1" s="36" t="s">
        <v>7</v>
      </c>
      <c r="BN1" s="36"/>
      <c r="BO1" s="36"/>
      <c r="BP1" s="36"/>
      <c r="BQ1" s="36"/>
      <c r="BR1" s="36"/>
      <c r="BS1" s="36"/>
      <c r="BT1" s="36"/>
      <c r="BU1" s="36"/>
      <c r="BV1" s="36" t="s">
        <v>8</v>
      </c>
      <c r="BW1" s="36"/>
      <c r="BX1" s="36"/>
      <c r="BY1" s="36"/>
      <c r="BZ1" s="36"/>
      <c r="CA1" s="36"/>
      <c r="CB1" s="36"/>
      <c r="CC1" s="36"/>
      <c r="CD1" s="36"/>
      <c r="CE1" s="36" t="s">
        <v>9</v>
      </c>
      <c r="CF1" s="36"/>
      <c r="CG1" s="36"/>
      <c r="CH1" s="36"/>
      <c r="CI1" s="36"/>
      <c r="CJ1" s="36"/>
      <c r="CK1" s="36"/>
      <c r="CL1" s="36"/>
      <c r="CM1" s="36"/>
      <c r="CN1" s="36" t="s">
        <v>10</v>
      </c>
      <c r="CO1" s="36"/>
      <c r="CP1" s="36"/>
      <c r="CQ1" s="36"/>
      <c r="CR1" s="36"/>
      <c r="CS1" s="36"/>
      <c r="CT1" s="36"/>
      <c r="CU1" s="36"/>
      <c r="CV1" s="36"/>
      <c r="CW1" s="36" t="s">
        <v>11</v>
      </c>
      <c r="CX1" s="36"/>
      <c r="CY1" s="36"/>
      <c r="CZ1" s="36"/>
      <c r="DA1" s="36"/>
      <c r="DB1" s="36"/>
      <c r="DC1" s="36"/>
      <c r="DD1" s="36"/>
      <c r="DE1" s="36"/>
      <c r="DF1" s="36" t="s">
        <v>26</v>
      </c>
      <c r="DG1" s="36"/>
      <c r="DH1" s="36"/>
      <c r="DI1" s="36"/>
      <c r="DJ1" s="36"/>
      <c r="DK1" s="36"/>
      <c r="DL1" s="36"/>
      <c r="DM1" s="36"/>
      <c r="DN1" s="36" t="s">
        <v>12</v>
      </c>
      <c r="DO1" s="36"/>
      <c r="DP1" s="36"/>
      <c r="DQ1" s="36"/>
      <c r="DR1" s="36"/>
      <c r="DS1" s="36"/>
      <c r="DT1" s="36"/>
      <c r="DU1" s="36"/>
      <c r="DV1" s="36"/>
      <c r="DW1" s="36" t="s">
        <v>13</v>
      </c>
      <c r="DX1" s="36"/>
      <c r="DY1" s="36"/>
      <c r="DZ1" s="36"/>
      <c r="EA1" s="36"/>
      <c r="EB1" s="36"/>
      <c r="EC1" s="36"/>
      <c r="ED1" s="36"/>
      <c r="EE1" s="36"/>
      <c r="EF1" s="36" t="s">
        <v>14</v>
      </c>
      <c r="EG1" s="36"/>
      <c r="EH1" s="36"/>
      <c r="EI1" s="36"/>
      <c r="EJ1" s="36"/>
      <c r="EK1" s="36"/>
      <c r="EL1" s="36"/>
      <c r="EM1" s="36"/>
      <c r="EN1" s="36"/>
      <c r="EO1" s="36" t="s">
        <v>15</v>
      </c>
      <c r="EP1" s="36"/>
      <c r="EQ1" s="36"/>
      <c r="ER1" s="36"/>
      <c r="ES1" s="36"/>
      <c r="ET1" s="36"/>
      <c r="EU1" s="36"/>
      <c r="EV1" s="36"/>
      <c r="EW1" s="36"/>
      <c r="EX1" s="36" t="s">
        <v>16</v>
      </c>
      <c r="EY1" s="36"/>
      <c r="EZ1" s="36"/>
      <c r="FA1" s="36"/>
      <c r="FB1" s="36"/>
      <c r="FC1" s="36"/>
      <c r="FD1" s="36"/>
      <c r="FE1" s="36"/>
      <c r="FF1" s="36" t="s">
        <v>17</v>
      </c>
      <c r="FG1" s="36"/>
      <c r="FH1" s="36"/>
      <c r="FI1" s="36"/>
      <c r="FJ1" s="36"/>
      <c r="FK1" s="36"/>
      <c r="FL1" s="36"/>
      <c r="FM1" s="36"/>
      <c r="FN1" s="36"/>
      <c r="FO1" s="36" t="s">
        <v>18</v>
      </c>
      <c r="FP1" s="36"/>
      <c r="FQ1" s="36"/>
      <c r="FR1" s="36"/>
      <c r="FS1" s="36"/>
      <c r="FT1" s="36"/>
      <c r="FU1" s="36"/>
      <c r="FV1" s="36"/>
      <c r="FW1" s="36"/>
      <c r="FX1" s="36" t="s">
        <v>19</v>
      </c>
      <c r="FY1" s="36"/>
      <c r="FZ1" s="36"/>
      <c r="GA1" s="36"/>
      <c r="GB1" s="36"/>
      <c r="GC1" s="36"/>
      <c r="GD1" s="36"/>
      <c r="GE1" s="36"/>
      <c r="GF1" s="36"/>
      <c r="GG1" s="36" t="s">
        <v>20</v>
      </c>
      <c r="GH1" s="36"/>
      <c r="GI1" s="36"/>
      <c r="GJ1" s="36"/>
      <c r="GK1" s="36"/>
      <c r="GL1" s="36"/>
      <c r="GM1" s="36"/>
      <c r="GN1" s="36"/>
      <c r="GO1" s="36"/>
      <c r="GP1" s="36" t="s">
        <v>21</v>
      </c>
      <c r="GQ1" s="36"/>
      <c r="GR1" s="36"/>
      <c r="GS1" s="36"/>
      <c r="GT1" s="36"/>
      <c r="GU1" s="36"/>
      <c r="GV1" s="36"/>
      <c r="GW1" s="36"/>
      <c r="GX1" s="36"/>
      <c r="GY1" s="36" t="s">
        <v>22</v>
      </c>
      <c r="GZ1" s="36"/>
      <c r="HA1" s="36"/>
      <c r="HB1" s="36"/>
      <c r="HC1" s="36"/>
      <c r="HD1" s="36"/>
      <c r="HE1" s="36"/>
      <c r="HF1" s="36"/>
      <c r="HG1" s="36"/>
      <c r="HH1" s="36" t="s">
        <v>23</v>
      </c>
      <c r="HI1" s="36"/>
      <c r="HJ1" s="36"/>
      <c r="HK1" s="36"/>
      <c r="HL1" s="36"/>
      <c r="HM1" s="36"/>
      <c r="HN1" s="36"/>
      <c r="HO1" s="36"/>
      <c r="HP1" s="36"/>
      <c r="HQ1" s="36" t="s">
        <v>24</v>
      </c>
      <c r="HR1" s="36"/>
      <c r="HS1" s="36"/>
      <c r="HT1" s="36"/>
      <c r="HU1" s="36"/>
      <c r="HV1" s="36"/>
      <c r="HW1" s="36"/>
      <c r="HX1" s="36"/>
      <c r="HY1" s="36"/>
      <c r="HZ1" s="36" t="s">
        <v>25</v>
      </c>
      <c r="IA1" s="36"/>
      <c r="IB1" s="36"/>
      <c r="IC1" s="36"/>
      <c r="ID1" s="36"/>
      <c r="IE1" s="36"/>
      <c r="IF1" s="36"/>
      <c r="IG1" s="36"/>
      <c r="IH1" s="36"/>
      <c r="II1" s="32" t="s">
        <v>87</v>
      </c>
      <c r="IJ1" s="36"/>
      <c r="IK1" s="36"/>
      <c r="IL1" s="36"/>
      <c r="IM1" s="36"/>
      <c r="IN1" s="36"/>
      <c r="IO1" s="36"/>
      <c r="IP1" s="36"/>
      <c r="IQ1" s="37"/>
      <c r="IR1" s="36" t="s">
        <v>131</v>
      </c>
      <c r="IS1" s="36"/>
      <c r="IT1" s="36"/>
      <c r="IU1" s="36"/>
      <c r="IV1" s="36"/>
      <c r="IW1" s="36"/>
      <c r="IX1" s="36"/>
      <c r="IY1" s="37"/>
    </row>
    <row r="2" spans="1:262" s="31" customFormat="1" ht="15" customHeight="1" x14ac:dyDescent="0.2">
      <c r="A2" s="38" t="s">
        <v>132</v>
      </c>
      <c r="B2" s="242" t="s">
        <v>133</v>
      </c>
      <c r="C2" s="241"/>
      <c r="D2" s="240" t="s">
        <v>134</v>
      </c>
      <c r="E2" s="241"/>
      <c r="F2" s="240" t="s">
        <v>135</v>
      </c>
      <c r="G2" s="241"/>
      <c r="H2" s="241"/>
      <c r="I2" s="39"/>
      <c r="J2" s="40"/>
      <c r="K2" s="242" t="s">
        <v>133</v>
      </c>
      <c r="L2" s="241"/>
      <c r="M2" s="240" t="s">
        <v>134</v>
      </c>
      <c r="N2" s="241"/>
      <c r="O2" s="240" t="s">
        <v>135</v>
      </c>
      <c r="P2" s="241"/>
      <c r="Q2" s="241"/>
      <c r="R2" s="39"/>
      <c r="S2" s="40"/>
      <c r="T2" s="242" t="s">
        <v>133</v>
      </c>
      <c r="U2" s="241"/>
      <c r="V2" s="240" t="s">
        <v>134</v>
      </c>
      <c r="W2" s="241"/>
      <c r="X2" s="240" t="s">
        <v>135</v>
      </c>
      <c r="Y2" s="241"/>
      <c r="Z2" s="241"/>
      <c r="AA2" s="39"/>
      <c r="AB2" s="40"/>
      <c r="AC2" s="242" t="s">
        <v>133</v>
      </c>
      <c r="AD2" s="241"/>
      <c r="AE2" s="240" t="s">
        <v>134</v>
      </c>
      <c r="AF2" s="241"/>
      <c r="AG2" s="240" t="s">
        <v>135</v>
      </c>
      <c r="AH2" s="241"/>
      <c r="AI2" s="241"/>
      <c r="AJ2" s="39"/>
      <c r="AK2" s="40"/>
      <c r="AL2" s="242" t="s">
        <v>133</v>
      </c>
      <c r="AM2" s="241"/>
      <c r="AN2" s="240" t="s">
        <v>134</v>
      </c>
      <c r="AO2" s="241"/>
      <c r="AP2" s="240" t="s">
        <v>135</v>
      </c>
      <c r="AQ2" s="241"/>
      <c r="AR2" s="241"/>
      <c r="AS2" s="39"/>
      <c r="AT2" s="40"/>
      <c r="AU2" s="242" t="s">
        <v>133</v>
      </c>
      <c r="AV2" s="241"/>
      <c r="AW2" s="240" t="s">
        <v>134</v>
      </c>
      <c r="AX2" s="241"/>
      <c r="AY2" s="240" t="s">
        <v>135</v>
      </c>
      <c r="AZ2" s="241"/>
      <c r="BA2" s="241"/>
      <c r="BB2" s="39"/>
      <c r="BC2" s="40"/>
      <c r="BD2" s="242" t="s">
        <v>133</v>
      </c>
      <c r="BE2" s="241"/>
      <c r="BF2" s="240" t="s">
        <v>134</v>
      </c>
      <c r="BG2" s="241"/>
      <c r="BH2" s="240" t="s">
        <v>135</v>
      </c>
      <c r="BI2" s="241"/>
      <c r="BJ2" s="241"/>
      <c r="BK2" s="39"/>
      <c r="BL2" s="40"/>
      <c r="BM2" s="242" t="s">
        <v>133</v>
      </c>
      <c r="BN2" s="241"/>
      <c r="BO2" s="240" t="s">
        <v>134</v>
      </c>
      <c r="BP2" s="241"/>
      <c r="BQ2" s="240" t="s">
        <v>135</v>
      </c>
      <c r="BR2" s="241"/>
      <c r="BS2" s="241"/>
      <c r="BT2" s="39"/>
      <c r="BU2" s="40"/>
      <c r="BV2" s="242" t="s">
        <v>133</v>
      </c>
      <c r="BW2" s="241"/>
      <c r="BX2" s="240" t="s">
        <v>134</v>
      </c>
      <c r="BY2" s="241"/>
      <c r="BZ2" s="240" t="s">
        <v>135</v>
      </c>
      <c r="CA2" s="241"/>
      <c r="CB2" s="241"/>
      <c r="CC2" s="39"/>
      <c r="CD2" s="40"/>
      <c r="CE2" s="242" t="s">
        <v>133</v>
      </c>
      <c r="CF2" s="241"/>
      <c r="CG2" s="240" t="s">
        <v>134</v>
      </c>
      <c r="CH2" s="241"/>
      <c r="CI2" s="240" t="s">
        <v>135</v>
      </c>
      <c r="CJ2" s="241"/>
      <c r="CK2" s="241"/>
      <c r="CL2" s="39"/>
      <c r="CM2" s="40"/>
      <c r="CN2" s="242" t="s">
        <v>133</v>
      </c>
      <c r="CO2" s="241"/>
      <c r="CP2" s="240" t="s">
        <v>134</v>
      </c>
      <c r="CQ2" s="241"/>
      <c r="CR2" s="240" t="s">
        <v>135</v>
      </c>
      <c r="CS2" s="241"/>
      <c r="CT2" s="241"/>
      <c r="CU2" s="39"/>
      <c r="CV2" s="40"/>
      <c r="CW2" s="242" t="s">
        <v>133</v>
      </c>
      <c r="CX2" s="241"/>
      <c r="CY2" s="240" t="s">
        <v>134</v>
      </c>
      <c r="CZ2" s="241"/>
      <c r="DA2" s="240" t="s">
        <v>135</v>
      </c>
      <c r="DB2" s="241"/>
      <c r="DC2" s="241"/>
      <c r="DD2" s="39"/>
      <c r="DE2" s="40"/>
      <c r="DF2" s="242" t="s">
        <v>133</v>
      </c>
      <c r="DG2" s="241"/>
      <c r="DH2" s="240" t="s">
        <v>134</v>
      </c>
      <c r="DI2" s="241"/>
      <c r="DJ2" s="240" t="s">
        <v>135</v>
      </c>
      <c r="DK2" s="241"/>
      <c r="DL2" s="241"/>
      <c r="DM2" s="39"/>
      <c r="DN2" s="242" t="s">
        <v>133</v>
      </c>
      <c r="DO2" s="241"/>
      <c r="DP2" s="240" t="s">
        <v>134</v>
      </c>
      <c r="DQ2" s="241"/>
      <c r="DR2" s="240" t="s">
        <v>135</v>
      </c>
      <c r="DS2" s="241"/>
      <c r="DT2" s="241"/>
      <c r="DU2" s="39"/>
      <c r="DV2" s="40"/>
      <c r="DW2" s="242" t="s">
        <v>133</v>
      </c>
      <c r="DX2" s="241"/>
      <c r="DY2" s="240" t="s">
        <v>134</v>
      </c>
      <c r="DZ2" s="241"/>
      <c r="EA2" s="240" t="s">
        <v>135</v>
      </c>
      <c r="EB2" s="241"/>
      <c r="EC2" s="241"/>
      <c r="ED2" s="39"/>
      <c r="EE2" s="40"/>
      <c r="EF2" s="242" t="s">
        <v>133</v>
      </c>
      <c r="EG2" s="241"/>
      <c r="EH2" s="240" t="s">
        <v>134</v>
      </c>
      <c r="EI2" s="241"/>
      <c r="EJ2" s="240" t="s">
        <v>135</v>
      </c>
      <c r="EK2" s="241"/>
      <c r="EL2" s="241"/>
      <c r="EM2" s="39"/>
      <c r="EN2" s="40"/>
      <c r="EO2" s="242" t="s">
        <v>133</v>
      </c>
      <c r="EP2" s="241"/>
      <c r="EQ2" s="240" t="s">
        <v>134</v>
      </c>
      <c r="ER2" s="241"/>
      <c r="ES2" s="240" t="s">
        <v>135</v>
      </c>
      <c r="ET2" s="241"/>
      <c r="EU2" s="241"/>
      <c r="EV2" s="39"/>
      <c r="EW2" s="40"/>
      <c r="EX2" s="242" t="s">
        <v>133</v>
      </c>
      <c r="EY2" s="241"/>
      <c r="EZ2" s="240" t="s">
        <v>134</v>
      </c>
      <c r="FA2" s="241"/>
      <c r="FB2" s="240" t="s">
        <v>135</v>
      </c>
      <c r="FC2" s="241"/>
      <c r="FD2" s="241"/>
      <c r="FE2" s="39"/>
      <c r="FF2" s="242" t="s">
        <v>133</v>
      </c>
      <c r="FG2" s="241"/>
      <c r="FH2" s="240" t="s">
        <v>134</v>
      </c>
      <c r="FI2" s="241"/>
      <c r="FJ2" s="240" t="s">
        <v>135</v>
      </c>
      <c r="FK2" s="241"/>
      <c r="FL2" s="241"/>
      <c r="FM2" s="39"/>
      <c r="FN2" s="40"/>
      <c r="FO2" s="242" t="s">
        <v>133</v>
      </c>
      <c r="FP2" s="241"/>
      <c r="FQ2" s="240" t="s">
        <v>134</v>
      </c>
      <c r="FR2" s="241"/>
      <c r="FS2" s="240" t="s">
        <v>135</v>
      </c>
      <c r="FT2" s="241"/>
      <c r="FU2" s="241"/>
      <c r="FV2" s="39"/>
      <c r="FW2" s="40"/>
      <c r="FX2" s="242" t="s">
        <v>133</v>
      </c>
      <c r="FY2" s="241"/>
      <c r="FZ2" s="240" t="s">
        <v>134</v>
      </c>
      <c r="GA2" s="241"/>
      <c r="GB2" s="240" t="s">
        <v>135</v>
      </c>
      <c r="GC2" s="241"/>
      <c r="GD2" s="241"/>
      <c r="GE2" s="39"/>
      <c r="GF2" s="40"/>
      <c r="GG2" s="242" t="s">
        <v>133</v>
      </c>
      <c r="GH2" s="241"/>
      <c r="GI2" s="240" t="s">
        <v>134</v>
      </c>
      <c r="GJ2" s="241"/>
      <c r="GK2" s="240" t="s">
        <v>135</v>
      </c>
      <c r="GL2" s="241"/>
      <c r="GM2" s="241"/>
      <c r="GN2" s="39"/>
      <c r="GO2" s="40"/>
      <c r="GP2" s="242" t="s">
        <v>133</v>
      </c>
      <c r="GQ2" s="241"/>
      <c r="GR2" s="240" t="s">
        <v>134</v>
      </c>
      <c r="GS2" s="241"/>
      <c r="GT2" s="240" t="s">
        <v>135</v>
      </c>
      <c r="GU2" s="241"/>
      <c r="GV2" s="241"/>
      <c r="GW2" s="39"/>
      <c r="GX2" s="40"/>
      <c r="GY2" s="242" t="s">
        <v>133</v>
      </c>
      <c r="GZ2" s="241"/>
      <c r="HA2" s="240" t="s">
        <v>134</v>
      </c>
      <c r="HB2" s="241"/>
      <c r="HC2" s="240" t="s">
        <v>135</v>
      </c>
      <c r="HD2" s="241"/>
      <c r="HE2" s="241"/>
      <c r="HF2" s="39"/>
      <c r="HG2" s="40"/>
      <c r="HH2" s="242" t="s">
        <v>133</v>
      </c>
      <c r="HI2" s="241"/>
      <c r="HJ2" s="240" t="s">
        <v>134</v>
      </c>
      <c r="HK2" s="241"/>
      <c r="HL2" s="240" t="s">
        <v>135</v>
      </c>
      <c r="HM2" s="241"/>
      <c r="HN2" s="241"/>
      <c r="HO2" s="39"/>
      <c r="HP2" s="40"/>
      <c r="HQ2" s="242" t="s">
        <v>133</v>
      </c>
      <c r="HR2" s="241"/>
      <c r="HS2" s="240" t="s">
        <v>134</v>
      </c>
      <c r="HT2" s="241"/>
      <c r="HU2" s="240" t="s">
        <v>135</v>
      </c>
      <c r="HV2" s="241"/>
      <c r="HW2" s="241"/>
      <c r="HX2" s="39"/>
      <c r="HY2" s="40"/>
      <c r="HZ2" s="242" t="s">
        <v>133</v>
      </c>
      <c r="IA2" s="241"/>
      <c r="IB2" s="240" t="s">
        <v>134</v>
      </c>
      <c r="IC2" s="241"/>
      <c r="ID2" s="240" t="s">
        <v>135</v>
      </c>
      <c r="IE2" s="241"/>
      <c r="IF2" s="241"/>
      <c r="IG2" s="39"/>
      <c r="IH2" s="41"/>
      <c r="II2" s="242" t="s">
        <v>133</v>
      </c>
      <c r="IJ2" s="241"/>
      <c r="IK2" s="240" t="s">
        <v>134</v>
      </c>
      <c r="IL2" s="241"/>
      <c r="IM2" s="240" t="s">
        <v>135</v>
      </c>
      <c r="IN2" s="241"/>
      <c r="IO2" s="241"/>
      <c r="IP2" s="39"/>
      <c r="IQ2" s="40"/>
      <c r="IR2" s="243" t="s">
        <v>133</v>
      </c>
      <c r="IS2" s="243"/>
      <c r="IT2" s="244" t="s">
        <v>134</v>
      </c>
      <c r="IU2" s="243"/>
      <c r="IV2" s="244" t="s">
        <v>135</v>
      </c>
      <c r="IW2" s="243"/>
      <c r="IX2" s="243"/>
      <c r="IY2" s="42"/>
      <c r="IZ2" s="43"/>
    </row>
    <row r="3" spans="1:262" ht="15" customHeight="1" x14ac:dyDescent="0.2">
      <c r="A3" s="44" t="s">
        <v>136</v>
      </c>
      <c r="B3" s="45" t="s">
        <v>137</v>
      </c>
      <c r="C3" s="46" t="s">
        <v>138</v>
      </c>
      <c r="D3" s="47" t="s">
        <v>139</v>
      </c>
      <c r="E3" s="46" t="s">
        <v>140</v>
      </c>
      <c r="F3" s="47" t="s">
        <v>141</v>
      </c>
      <c r="G3" s="46" t="s">
        <v>142</v>
      </c>
      <c r="H3" s="46" t="s">
        <v>143</v>
      </c>
      <c r="I3" s="48" t="s">
        <v>144</v>
      </c>
      <c r="J3" s="49" t="s">
        <v>145</v>
      </c>
      <c r="K3" s="45" t="s">
        <v>137</v>
      </c>
      <c r="L3" s="46" t="s">
        <v>138</v>
      </c>
      <c r="M3" s="47" t="s">
        <v>139</v>
      </c>
      <c r="N3" s="46" t="s">
        <v>140</v>
      </c>
      <c r="O3" s="47" t="s">
        <v>141</v>
      </c>
      <c r="P3" s="46" t="s">
        <v>142</v>
      </c>
      <c r="Q3" s="46" t="s">
        <v>143</v>
      </c>
      <c r="R3" s="48" t="s">
        <v>144</v>
      </c>
      <c r="S3" s="49" t="s">
        <v>145</v>
      </c>
      <c r="T3" s="45" t="s">
        <v>137</v>
      </c>
      <c r="U3" s="46" t="s">
        <v>138</v>
      </c>
      <c r="V3" s="47" t="s">
        <v>139</v>
      </c>
      <c r="W3" s="46" t="s">
        <v>140</v>
      </c>
      <c r="X3" s="47" t="s">
        <v>141</v>
      </c>
      <c r="Y3" s="46" t="s">
        <v>142</v>
      </c>
      <c r="Z3" s="46" t="s">
        <v>143</v>
      </c>
      <c r="AA3" s="48" t="s">
        <v>144</v>
      </c>
      <c r="AB3" s="49" t="s">
        <v>145</v>
      </c>
      <c r="AC3" s="45" t="s">
        <v>137</v>
      </c>
      <c r="AD3" s="46" t="s">
        <v>138</v>
      </c>
      <c r="AE3" s="47" t="s">
        <v>139</v>
      </c>
      <c r="AF3" s="46" t="s">
        <v>140</v>
      </c>
      <c r="AG3" s="47" t="s">
        <v>141</v>
      </c>
      <c r="AH3" s="46" t="s">
        <v>142</v>
      </c>
      <c r="AI3" s="46" t="s">
        <v>143</v>
      </c>
      <c r="AJ3" s="48" t="s">
        <v>144</v>
      </c>
      <c r="AK3" s="49" t="s">
        <v>145</v>
      </c>
      <c r="AL3" s="45" t="s">
        <v>137</v>
      </c>
      <c r="AM3" s="46" t="s">
        <v>138</v>
      </c>
      <c r="AN3" s="47" t="s">
        <v>139</v>
      </c>
      <c r="AO3" s="46" t="s">
        <v>140</v>
      </c>
      <c r="AP3" s="47" t="s">
        <v>141</v>
      </c>
      <c r="AQ3" s="46" t="s">
        <v>142</v>
      </c>
      <c r="AR3" s="46" t="s">
        <v>143</v>
      </c>
      <c r="AS3" s="48" t="s">
        <v>144</v>
      </c>
      <c r="AT3" s="49" t="s">
        <v>145</v>
      </c>
      <c r="AU3" s="45" t="s">
        <v>137</v>
      </c>
      <c r="AV3" s="46" t="s">
        <v>138</v>
      </c>
      <c r="AW3" s="47" t="s">
        <v>139</v>
      </c>
      <c r="AX3" s="46" t="s">
        <v>140</v>
      </c>
      <c r="AY3" s="47" t="s">
        <v>141</v>
      </c>
      <c r="AZ3" s="46" t="s">
        <v>142</v>
      </c>
      <c r="BA3" s="46" t="s">
        <v>143</v>
      </c>
      <c r="BB3" s="48" t="s">
        <v>144</v>
      </c>
      <c r="BC3" s="49" t="s">
        <v>145</v>
      </c>
      <c r="BD3" s="45" t="s">
        <v>137</v>
      </c>
      <c r="BE3" s="46" t="s">
        <v>138</v>
      </c>
      <c r="BF3" s="47" t="s">
        <v>139</v>
      </c>
      <c r="BG3" s="46" t="s">
        <v>140</v>
      </c>
      <c r="BH3" s="47" t="s">
        <v>141</v>
      </c>
      <c r="BI3" s="46" t="s">
        <v>142</v>
      </c>
      <c r="BJ3" s="46" t="s">
        <v>143</v>
      </c>
      <c r="BK3" s="48" t="s">
        <v>144</v>
      </c>
      <c r="BL3" s="49" t="s">
        <v>145</v>
      </c>
      <c r="BM3" s="45" t="s">
        <v>137</v>
      </c>
      <c r="BN3" s="46" t="s">
        <v>138</v>
      </c>
      <c r="BO3" s="47" t="s">
        <v>139</v>
      </c>
      <c r="BP3" s="46" t="s">
        <v>140</v>
      </c>
      <c r="BQ3" s="47" t="s">
        <v>141</v>
      </c>
      <c r="BR3" s="46" t="s">
        <v>142</v>
      </c>
      <c r="BS3" s="46" t="s">
        <v>143</v>
      </c>
      <c r="BT3" s="48" t="s">
        <v>144</v>
      </c>
      <c r="BU3" s="49" t="s">
        <v>145</v>
      </c>
      <c r="BV3" s="45" t="s">
        <v>137</v>
      </c>
      <c r="BW3" s="46" t="s">
        <v>138</v>
      </c>
      <c r="BX3" s="47" t="s">
        <v>139</v>
      </c>
      <c r="BY3" s="46" t="s">
        <v>140</v>
      </c>
      <c r="BZ3" s="47" t="s">
        <v>141</v>
      </c>
      <c r="CA3" s="46" t="s">
        <v>142</v>
      </c>
      <c r="CB3" s="46" t="s">
        <v>143</v>
      </c>
      <c r="CC3" s="48" t="s">
        <v>144</v>
      </c>
      <c r="CD3" s="49" t="s">
        <v>145</v>
      </c>
      <c r="CE3" s="45" t="s">
        <v>137</v>
      </c>
      <c r="CF3" s="46" t="s">
        <v>138</v>
      </c>
      <c r="CG3" s="47" t="s">
        <v>139</v>
      </c>
      <c r="CH3" s="46" t="s">
        <v>140</v>
      </c>
      <c r="CI3" s="47" t="s">
        <v>141</v>
      </c>
      <c r="CJ3" s="46" t="s">
        <v>142</v>
      </c>
      <c r="CK3" s="46" t="s">
        <v>143</v>
      </c>
      <c r="CL3" s="48" t="s">
        <v>144</v>
      </c>
      <c r="CM3" s="49" t="s">
        <v>145</v>
      </c>
      <c r="CN3" s="45" t="s">
        <v>137</v>
      </c>
      <c r="CO3" s="46" t="s">
        <v>138</v>
      </c>
      <c r="CP3" s="47" t="s">
        <v>139</v>
      </c>
      <c r="CQ3" s="46" t="s">
        <v>140</v>
      </c>
      <c r="CR3" s="47" t="s">
        <v>141</v>
      </c>
      <c r="CS3" s="46" t="s">
        <v>142</v>
      </c>
      <c r="CT3" s="46" t="s">
        <v>143</v>
      </c>
      <c r="CU3" s="48" t="s">
        <v>144</v>
      </c>
      <c r="CV3" s="49" t="s">
        <v>145</v>
      </c>
      <c r="CW3" s="45" t="s">
        <v>137</v>
      </c>
      <c r="CX3" s="46" t="s">
        <v>138</v>
      </c>
      <c r="CY3" s="47" t="s">
        <v>139</v>
      </c>
      <c r="CZ3" s="46" t="s">
        <v>140</v>
      </c>
      <c r="DA3" s="47" t="s">
        <v>141</v>
      </c>
      <c r="DB3" s="46" t="s">
        <v>142</v>
      </c>
      <c r="DC3" s="46" t="s">
        <v>143</v>
      </c>
      <c r="DD3" s="48" t="s">
        <v>144</v>
      </c>
      <c r="DE3" s="49" t="s">
        <v>145</v>
      </c>
      <c r="DF3" s="45" t="s">
        <v>137</v>
      </c>
      <c r="DG3" s="46" t="s">
        <v>138</v>
      </c>
      <c r="DH3" s="47" t="s">
        <v>139</v>
      </c>
      <c r="DI3" s="46" t="s">
        <v>140</v>
      </c>
      <c r="DJ3" s="47" t="s">
        <v>141</v>
      </c>
      <c r="DK3" s="46" t="s">
        <v>142</v>
      </c>
      <c r="DL3" s="46" t="s">
        <v>143</v>
      </c>
      <c r="DM3" s="48" t="s">
        <v>144</v>
      </c>
      <c r="DN3" s="45" t="s">
        <v>137</v>
      </c>
      <c r="DO3" s="46" t="s">
        <v>138</v>
      </c>
      <c r="DP3" s="47" t="s">
        <v>139</v>
      </c>
      <c r="DQ3" s="46" t="s">
        <v>140</v>
      </c>
      <c r="DR3" s="47" t="s">
        <v>141</v>
      </c>
      <c r="DS3" s="46" t="s">
        <v>142</v>
      </c>
      <c r="DT3" s="46" t="s">
        <v>143</v>
      </c>
      <c r="DU3" s="48" t="s">
        <v>144</v>
      </c>
      <c r="DV3" s="49" t="s">
        <v>145</v>
      </c>
      <c r="DW3" s="45" t="s">
        <v>137</v>
      </c>
      <c r="DX3" s="46" t="s">
        <v>138</v>
      </c>
      <c r="DY3" s="47" t="s">
        <v>139</v>
      </c>
      <c r="DZ3" s="46" t="s">
        <v>140</v>
      </c>
      <c r="EA3" s="47" t="s">
        <v>141</v>
      </c>
      <c r="EB3" s="46" t="s">
        <v>142</v>
      </c>
      <c r="EC3" s="46" t="s">
        <v>143</v>
      </c>
      <c r="ED3" s="48" t="s">
        <v>144</v>
      </c>
      <c r="EE3" s="49" t="s">
        <v>145</v>
      </c>
      <c r="EF3" s="45" t="s">
        <v>137</v>
      </c>
      <c r="EG3" s="46" t="s">
        <v>138</v>
      </c>
      <c r="EH3" s="47" t="s">
        <v>139</v>
      </c>
      <c r="EI3" s="46" t="s">
        <v>140</v>
      </c>
      <c r="EJ3" s="47" t="s">
        <v>141</v>
      </c>
      <c r="EK3" s="46" t="s">
        <v>142</v>
      </c>
      <c r="EL3" s="46" t="s">
        <v>143</v>
      </c>
      <c r="EM3" s="48" t="s">
        <v>144</v>
      </c>
      <c r="EN3" s="49" t="s">
        <v>145</v>
      </c>
      <c r="EO3" s="45" t="s">
        <v>137</v>
      </c>
      <c r="EP3" s="46" t="s">
        <v>138</v>
      </c>
      <c r="EQ3" s="47" t="s">
        <v>139</v>
      </c>
      <c r="ER3" s="46" t="s">
        <v>140</v>
      </c>
      <c r="ES3" s="47" t="s">
        <v>141</v>
      </c>
      <c r="ET3" s="46" t="s">
        <v>142</v>
      </c>
      <c r="EU3" s="46" t="s">
        <v>143</v>
      </c>
      <c r="EV3" s="48" t="s">
        <v>144</v>
      </c>
      <c r="EW3" s="49" t="s">
        <v>145</v>
      </c>
      <c r="EX3" s="45" t="s">
        <v>137</v>
      </c>
      <c r="EY3" s="46" t="s">
        <v>138</v>
      </c>
      <c r="EZ3" s="47" t="s">
        <v>139</v>
      </c>
      <c r="FA3" s="46" t="s">
        <v>140</v>
      </c>
      <c r="FB3" s="47" t="s">
        <v>141</v>
      </c>
      <c r="FC3" s="46" t="s">
        <v>142</v>
      </c>
      <c r="FD3" s="46" t="s">
        <v>143</v>
      </c>
      <c r="FE3" s="48" t="s">
        <v>144</v>
      </c>
      <c r="FF3" s="45" t="s">
        <v>137</v>
      </c>
      <c r="FG3" s="46" t="s">
        <v>138</v>
      </c>
      <c r="FH3" s="47" t="s">
        <v>139</v>
      </c>
      <c r="FI3" s="46" t="s">
        <v>140</v>
      </c>
      <c r="FJ3" s="47" t="s">
        <v>141</v>
      </c>
      <c r="FK3" s="46" t="s">
        <v>142</v>
      </c>
      <c r="FL3" s="46" t="s">
        <v>143</v>
      </c>
      <c r="FM3" s="48" t="s">
        <v>144</v>
      </c>
      <c r="FN3" s="49" t="s">
        <v>145</v>
      </c>
      <c r="FO3" s="45" t="s">
        <v>137</v>
      </c>
      <c r="FP3" s="46" t="s">
        <v>138</v>
      </c>
      <c r="FQ3" s="47" t="s">
        <v>139</v>
      </c>
      <c r="FR3" s="46" t="s">
        <v>140</v>
      </c>
      <c r="FS3" s="47" t="s">
        <v>141</v>
      </c>
      <c r="FT3" s="46" t="s">
        <v>142</v>
      </c>
      <c r="FU3" s="46" t="s">
        <v>143</v>
      </c>
      <c r="FV3" s="48" t="s">
        <v>144</v>
      </c>
      <c r="FW3" s="49" t="s">
        <v>145</v>
      </c>
      <c r="FX3" s="45" t="s">
        <v>137</v>
      </c>
      <c r="FY3" s="46" t="s">
        <v>138</v>
      </c>
      <c r="FZ3" s="47" t="s">
        <v>139</v>
      </c>
      <c r="GA3" s="46" t="s">
        <v>140</v>
      </c>
      <c r="GB3" s="47" t="s">
        <v>141</v>
      </c>
      <c r="GC3" s="46" t="s">
        <v>142</v>
      </c>
      <c r="GD3" s="46" t="s">
        <v>143</v>
      </c>
      <c r="GE3" s="48" t="s">
        <v>144</v>
      </c>
      <c r="GF3" s="49" t="s">
        <v>145</v>
      </c>
      <c r="GG3" s="45" t="s">
        <v>137</v>
      </c>
      <c r="GH3" s="46" t="s">
        <v>138</v>
      </c>
      <c r="GI3" s="47" t="s">
        <v>139</v>
      </c>
      <c r="GJ3" s="46" t="s">
        <v>140</v>
      </c>
      <c r="GK3" s="47" t="s">
        <v>141</v>
      </c>
      <c r="GL3" s="46" t="s">
        <v>142</v>
      </c>
      <c r="GM3" s="46" t="s">
        <v>143</v>
      </c>
      <c r="GN3" s="48" t="s">
        <v>144</v>
      </c>
      <c r="GO3" s="49" t="s">
        <v>145</v>
      </c>
      <c r="GP3" s="45" t="s">
        <v>137</v>
      </c>
      <c r="GQ3" s="46" t="s">
        <v>138</v>
      </c>
      <c r="GR3" s="47" t="s">
        <v>139</v>
      </c>
      <c r="GS3" s="46" t="s">
        <v>140</v>
      </c>
      <c r="GT3" s="47" t="s">
        <v>141</v>
      </c>
      <c r="GU3" s="46" t="s">
        <v>142</v>
      </c>
      <c r="GV3" s="46" t="s">
        <v>143</v>
      </c>
      <c r="GW3" s="48" t="s">
        <v>144</v>
      </c>
      <c r="GX3" s="49" t="s">
        <v>145</v>
      </c>
      <c r="GY3" s="45" t="s">
        <v>137</v>
      </c>
      <c r="GZ3" s="46" t="s">
        <v>138</v>
      </c>
      <c r="HA3" s="47" t="s">
        <v>139</v>
      </c>
      <c r="HB3" s="46" t="s">
        <v>140</v>
      </c>
      <c r="HC3" s="47" t="s">
        <v>141</v>
      </c>
      <c r="HD3" s="46" t="s">
        <v>142</v>
      </c>
      <c r="HE3" s="46" t="s">
        <v>143</v>
      </c>
      <c r="HF3" s="48" t="s">
        <v>144</v>
      </c>
      <c r="HG3" s="49" t="s">
        <v>145</v>
      </c>
      <c r="HH3" s="45" t="s">
        <v>137</v>
      </c>
      <c r="HI3" s="46" t="s">
        <v>138</v>
      </c>
      <c r="HJ3" s="47" t="s">
        <v>139</v>
      </c>
      <c r="HK3" s="46" t="s">
        <v>140</v>
      </c>
      <c r="HL3" s="47" t="s">
        <v>141</v>
      </c>
      <c r="HM3" s="46" t="s">
        <v>142</v>
      </c>
      <c r="HN3" s="46" t="s">
        <v>143</v>
      </c>
      <c r="HO3" s="48" t="s">
        <v>144</v>
      </c>
      <c r="HP3" s="49" t="s">
        <v>145</v>
      </c>
      <c r="HQ3" s="45" t="s">
        <v>137</v>
      </c>
      <c r="HR3" s="46" t="s">
        <v>138</v>
      </c>
      <c r="HS3" s="47" t="s">
        <v>139</v>
      </c>
      <c r="HT3" s="46" t="s">
        <v>140</v>
      </c>
      <c r="HU3" s="47" t="s">
        <v>141</v>
      </c>
      <c r="HV3" s="46" t="s">
        <v>142</v>
      </c>
      <c r="HW3" s="46" t="s">
        <v>143</v>
      </c>
      <c r="HX3" s="48" t="s">
        <v>144</v>
      </c>
      <c r="HY3" s="49" t="s">
        <v>145</v>
      </c>
      <c r="HZ3" s="45" t="s">
        <v>137</v>
      </c>
      <c r="IA3" s="46" t="s">
        <v>138</v>
      </c>
      <c r="IB3" s="47" t="s">
        <v>139</v>
      </c>
      <c r="IC3" s="46" t="s">
        <v>140</v>
      </c>
      <c r="ID3" s="47" t="s">
        <v>141</v>
      </c>
      <c r="IE3" s="46" t="s">
        <v>142</v>
      </c>
      <c r="IF3" s="46" t="s">
        <v>143</v>
      </c>
      <c r="IG3" s="48" t="s">
        <v>144</v>
      </c>
      <c r="IH3" s="50" t="s">
        <v>145</v>
      </c>
      <c r="II3" s="45" t="s">
        <v>137</v>
      </c>
      <c r="IJ3" s="46" t="s">
        <v>138</v>
      </c>
      <c r="IK3" s="47" t="s">
        <v>139</v>
      </c>
      <c r="IL3" s="46" t="s">
        <v>140</v>
      </c>
      <c r="IM3" s="47" t="s">
        <v>141</v>
      </c>
      <c r="IN3" s="46" t="s">
        <v>142</v>
      </c>
      <c r="IO3" s="46" t="s">
        <v>143</v>
      </c>
      <c r="IP3" s="48" t="s">
        <v>144</v>
      </c>
      <c r="IQ3" s="49" t="s">
        <v>145</v>
      </c>
      <c r="IR3" s="51" t="s">
        <v>137</v>
      </c>
      <c r="IS3" s="51" t="s">
        <v>138</v>
      </c>
      <c r="IT3" s="52" t="s">
        <v>139</v>
      </c>
      <c r="IU3" s="51" t="s">
        <v>140</v>
      </c>
      <c r="IV3" s="47" t="s">
        <v>141</v>
      </c>
      <c r="IW3" s="46" t="s">
        <v>142</v>
      </c>
      <c r="IX3" s="46" t="s">
        <v>143</v>
      </c>
      <c r="IY3" s="53" t="s">
        <v>144</v>
      </c>
      <c r="IZ3" s="49" t="s">
        <v>145</v>
      </c>
    </row>
    <row r="4" spans="1:262" x14ac:dyDescent="0.2">
      <c r="A4" s="31" t="s">
        <v>57</v>
      </c>
      <c r="B4" s="55">
        <v>667.3</v>
      </c>
      <c r="C4" s="56">
        <v>32.9</v>
      </c>
      <c r="D4" s="57">
        <v>667.3</v>
      </c>
      <c r="E4" s="56">
        <v>663</v>
      </c>
      <c r="F4" s="58"/>
      <c r="G4" s="59"/>
      <c r="H4" s="59"/>
      <c r="I4" s="60"/>
      <c r="J4" s="61">
        <v>688.12040583863552</v>
      </c>
      <c r="K4" s="55">
        <v>3375</v>
      </c>
      <c r="L4" s="56">
        <v>104</v>
      </c>
      <c r="M4" s="57">
        <v>3375</v>
      </c>
      <c r="N4" s="56">
        <v>2258</v>
      </c>
      <c r="O4" s="62"/>
      <c r="P4" s="56"/>
      <c r="Q4" s="56"/>
      <c r="R4" s="60"/>
      <c r="S4" s="61">
        <v>3628.0160023437761</v>
      </c>
      <c r="T4" s="55">
        <v>2637.29</v>
      </c>
      <c r="U4" s="56">
        <v>0</v>
      </c>
      <c r="V4" s="57">
        <v>2637.29</v>
      </c>
      <c r="W4" s="56">
        <v>2561</v>
      </c>
      <c r="X4" s="58"/>
      <c r="Y4" s="59"/>
      <c r="Z4" s="59"/>
      <c r="AA4" s="60"/>
      <c r="AB4" s="61">
        <v>2668.0290147466199</v>
      </c>
      <c r="AC4" s="55">
        <v>571.6</v>
      </c>
      <c r="AD4" s="56">
        <v>136</v>
      </c>
      <c r="AE4" s="57">
        <v>585.45444166666721</v>
      </c>
      <c r="AF4" s="56">
        <v>566.45444166666721</v>
      </c>
      <c r="AG4" s="58"/>
      <c r="AH4" s="59"/>
      <c r="AI4" s="59"/>
      <c r="AJ4" s="60"/>
      <c r="AK4" s="61">
        <v>612.84800815854703</v>
      </c>
      <c r="AL4" s="55">
        <v>11354</v>
      </c>
      <c r="AM4" s="56">
        <v>0</v>
      </c>
      <c r="AN4" s="57">
        <v>11354</v>
      </c>
      <c r="AO4" s="56">
        <v>10833.249548573493</v>
      </c>
      <c r="AP4" s="58"/>
      <c r="AQ4" s="59"/>
      <c r="AR4" s="59"/>
      <c r="AS4" s="60"/>
      <c r="AT4" s="61">
        <v>10791.957099428291</v>
      </c>
      <c r="AU4" s="55">
        <v>2238.89</v>
      </c>
      <c r="AV4" s="56">
        <v>153.71</v>
      </c>
      <c r="AW4" s="57">
        <v>2242.62</v>
      </c>
      <c r="AX4" s="56">
        <v>2102.5</v>
      </c>
      <c r="AY4" s="58"/>
      <c r="AZ4" s="59"/>
      <c r="BA4" s="59"/>
      <c r="BB4" s="60"/>
      <c r="BC4" s="61">
        <v>2231.9094926253879</v>
      </c>
      <c r="BD4" s="55">
        <v>630.36</v>
      </c>
      <c r="BE4" s="56">
        <v>49.27</v>
      </c>
      <c r="BF4" s="57">
        <v>634.95135985527747</v>
      </c>
      <c r="BG4" s="56"/>
      <c r="BH4" s="58"/>
      <c r="BI4" s="59"/>
      <c r="BJ4" s="59"/>
      <c r="BK4" s="60"/>
      <c r="BL4" s="61">
        <v>635.31631390100711</v>
      </c>
      <c r="BM4" s="55">
        <v>3600.23</v>
      </c>
      <c r="BN4" s="56">
        <v>2922.88</v>
      </c>
      <c r="BO4" s="57">
        <v>3601</v>
      </c>
      <c r="BP4" s="56">
        <v>3316.5210000000002</v>
      </c>
      <c r="BQ4" s="58"/>
      <c r="BR4" s="59"/>
      <c r="BS4" s="59"/>
      <c r="BT4" s="60"/>
      <c r="BU4" s="61">
        <v>1245.9641183452177</v>
      </c>
      <c r="BV4" s="55">
        <v>17093.93</v>
      </c>
      <c r="BW4" s="56">
        <v>10431.42</v>
      </c>
      <c r="BX4" s="57">
        <v>16976.936210422711</v>
      </c>
      <c r="BY4" s="56"/>
      <c r="BZ4" s="58"/>
      <c r="CA4" s="59"/>
      <c r="CB4" s="59"/>
      <c r="CC4" s="60"/>
      <c r="CD4" s="61">
        <v>17321.671452952978</v>
      </c>
      <c r="CE4" s="55">
        <v>15288</v>
      </c>
      <c r="CF4" s="56">
        <v>1804</v>
      </c>
      <c r="CG4" s="57">
        <v>15289</v>
      </c>
      <c r="CH4" s="56">
        <v>14465</v>
      </c>
      <c r="CI4" s="58"/>
      <c r="CJ4" s="59"/>
      <c r="CK4" s="59"/>
      <c r="CL4" s="60"/>
      <c r="CM4" s="61">
        <v>15498.699929888789</v>
      </c>
      <c r="CN4" s="55">
        <v>1885</v>
      </c>
      <c r="CO4" s="56">
        <v>415</v>
      </c>
      <c r="CP4" s="57">
        <v>1885</v>
      </c>
      <c r="CQ4" s="56">
        <v>1749</v>
      </c>
      <c r="CR4" s="58"/>
      <c r="CS4" s="59"/>
      <c r="CT4" s="59"/>
      <c r="CU4" s="60"/>
      <c r="CV4" s="61">
        <v>2395.3494413930252</v>
      </c>
      <c r="CW4" s="55">
        <v>8369.25</v>
      </c>
      <c r="CX4" s="56">
        <v>1649.78</v>
      </c>
      <c r="CY4" s="57">
        <v>8369</v>
      </c>
      <c r="CZ4" s="56">
        <v>7396.3270921338053</v>
      </c>
      <c r="DA4" s="58"/>
      <c r="DB4" s="59"/>
      <c r="DC4" s="59"/>
      <c r="DD4" s="60"/>
      <c r="DE4" s="61">
        <v>9272.8253891798358</v>
      </c>
      <c r="DF4" s="55">
        <v>171.61</v>
      </c>
      <c r="DG4" s="56">
        <v>213.86</v>
      </c>
      <c r="DH4" s="57">
        <v>171.61</v>
      </c>
      <c r="DI4" s="56">
        <v>43.173000000000002</v>
      </c>
      <c r="DJ4" s="58"/>
      <c r="DK4" s="59"/>
      <c r="DL4" s="59"/>
      <c r="DM4" s="60"/>
      <c r="DN4" s="55">
        <v>3241</v>
      </c>
      <c r="DO4" s="56">
        <v>123</v>
      </c>
      <c r="DP4" s="57">
        <v>3241</v>
      </c>
      <c r="DQ4" s="56">
        <v>3024</v>
      </c>
      <c r="DR4" s="58"/>
      <c r="DS4" s="59"/>
      <c r="DT4" s="59"/>
      <c r="DU4" s="60"/>
      <c r="DV4" s="61">
        <v>3204.6000942251258</v>
      </c>
      <c r="DW4" s="55">
        <v>2020</v>
      </c>
      <c r="DX4" s="56">
        <v>83</v>
      </c>
      <c r="DY4" s="57">
        <v>2020</v>
      </c>
      <c r="DZ4" s="56">
        <v>1756</v>
      </c>
      <c r="EA4" s="58"/>
      <c r="EB4" s="59"/>
      <c r="EC4" s="59"/>
      <c r="ED4" s="60"/>
      <c r="EE4" s="61">
        <v>1999.9994001196521</v>
      </c>
      <c r="EF4" s="55">
        <v>86.7</v>
      </c>
      <c r="EG4" s="56">
        <v>2.4</v>
      </c>
      <c r="EH4" s="57">
        <v>86.75</v>
      </c>
      <c r="EI4" s="56">
        <v>86.75</v>
      </c>
      <c r="EJ4" s="58"/>
      <c r="EK4" s="59"/>
      <c r="EL4" s="59"/>
      <c r="EM4" s="60"/>
      <c r="EN4" s="61">
        <v>91.880000330941016</v>
      </c>
      <c r="EO4" s="55">
        <v>1921.17</v>
      </c>
      <c r="EP4" s="56">
        <v>0</v>
      </c>
      <c r="EQ4" s="57">
        <v>1907.51</v>
      </c>
      <c r="ER4" s="56">
        <v>1622.1</v>
      </c>
      <c r="ES4" s="58"/>
      <c r="ET4" s="59"/>
      <c r="EU4" s="59"/>
      <c r="EV4" s="60"/>
      <c r="EW4" s="61">
        <v>1621.7040128399256</v>
      </c>
      <c r="EX4" s="55">
        <v>0.35</v>
      </c>
      <c r="EY4" s="56">
        <v>0</v>
      </c>
      <c r="EZ4" s="57">
        <v>0.34699999999999998</v>
      </c>
      <c r="FA4" s="56"/>
      <c r="FB4" s="58"/>
      <c r="FC4" s="59"/>
      <c r="FD4" s="59"/>
      <c r="FE4" s="60"/>
      <c r="FF4" s="55">
        <v>359.5</v>
      </c>
      <c r="FG4" s="56">
        <v>0</v>
      </c>
      <c r="FH4" s="57">
        <v>360</v>
      </c>
      <c r="FI4" s="56">
        <v>288</v>
      </c>
      <c r="FJ4" s="58"/>
      <c r="FK4" s="59"/>
      <c r="FL4" s="59"/>
      <c r="FM4" s="60"/>
      <c r="FN4" s="61">
        <v>377.05399703865589</v>
      </c>
      <c r="FO4" s="55">
        <v>3838.14</v>
      </c>
      <c r="FP4" s="56">
        <v>116.71</v>
      </c>
      <c r="FQ4" s="57">
        <v>3838</v>
      </c>
      <c r="FR4" s="56">
        <v>3342</v>
      </c>
      <c r="FS4" s="58"/>
      <c r="FT4" s="59"/>
      <c r="FU4" s="59"/>
      <c r="FV4" s="60"/>
      <c r="FW4" s="61">
        <v>3888.5909853794046</v>
      </c>
      <c r="FX4" s="55">
        <v>9059</v>
      </c>
      <c r="FY4" s="56">
        <v>0</v>
      </c>
      <c r="FZ4" s="57">
        <v>9059</v>
      </c>
      <c r="GA4" s="56">
        <v>8342</v>
      </c>
      <c r="GB4" s="58"/>
      <c r="GC4" s="59"/>
      <c r="GD4" s="59"/>
      <c r="GE4" s="60"/>
      <c r="GF4" s="61">
        <v>10087.994774218947</v>
      </c>
      <c r="GG4" s="55">
        <v>3281</v>
      </c>
      <c r="GH4" s="56">
        <v>987</v>
      </c>
      <c r="GI4" s="57">
        <v>3342.7454831165724</v>
      </c>
      <c r="GJ4" s="56">
        <v>2228.8369169531206</v>
      </c>
      <c r="GK4" s="58"/>
      <c r="GL4" s="59"/>
      <c r="GM4" s="59"/>
      <c r="GN4" s="60"/>
      <c r="GO4" s="61">
        <v>3695.9896099122634</v>
      </c>
      <c r="GP4" s="55">
        <v>6366</v>
      </c>
      <c r="GQ4" s="56">
        <v>234</v>
      </c>
      <c r="GR4" s="57">
        <v>6366</v>
      </c>
      <c r="GS4" s="56">
        <v>5029</v>
      </c>
      <c r="GT4" s="58"/>
      <c r="GU4" s="59"/>
      <c r="GV4" s="59"/>
      <c r="GW4" s="60"/>
      <c r="GX4" s="61">
        <v>6871.1915079904711</v>
      </c>
      <c r="GY4" s="55">
        <v>1233</v>
      </c>
      <c r="GZ4" s="56">
        <v>38</v>
      </c>
      <c r="HA4" s="57">
        <v>1233</v>
      </c>
      <c r="HB4" s="56">
        <v>1157</v>
      </c>
      <c r="HC4" s="58"/>
      <c r="HD4" s="59"/>
      <c r="HE4" s="59"/>
      <c r="HF4" s="60"/>
      <c r="HG4" s="61">
        <v>1247.6510160757239</v>
      </c>
      <c r="HH4" s="55">
        <v>1901.41</v>
      </c>
      <c r="HI4" s="56">
        <v>19.989999999999998</v>
      </c>
      <c r="HJ4" s="57">
        <v>1921.4</v>
      </c>
      <c r="HK4" s="56">
        <v>1767</v>
      </c>
      <c r="HL4" s="58"/>
      <c r="HM4" s="59"/>
      <c r="HN4" s="59"/>
      <c r="HO4" s="60"/>
      <c r="HP4" s="61">
        <v>1943.8369794028411</v>
      </c>
      <c r="HQ4" s="55">
        <v>22445.64</v>
      </c>
      <c r="HR4" s="56">
        <v>823.48</v>
      </c>
      <c r="HS4" s="57">
        <v>22458.553945</v>
      </c>
      <c r="HT4" s="56">
        <v>20317.266105000002</v>
      </c>
      <c r="HU4" s="58"/>
      <c r="HV4" s="59"/>
      <c r="HW4" s="59"/>
      <c r="HX4" s="60"/>
      <c r="HY4" s="61">
        <v>22520.539907081897</v>
      </c>
      <c r="HZ4" s="55">
        <v>28163</v>
      </c>
      <c r="IA4" s="56">
        <v>2432</v>
      </c>
      <c r="IB4" s="57">
        <v>28163</v>
      </c>
      <c r="IC4" s="56">
        <v>20770.811807800001</v>
      </c>
      <c r="ID4" s="58"/>
      <c r="IE4" s="59"/>
      <c r="IF4" s="59"/>
      <c r="IG4" s="60"/>
      <c r="IH4" s="63">
        <v>27353.61886639586</v>
      </c>
      <c r="II4" s="55">
        <v>2954</v>
      </c>
      <c r="IJ4" s="56">
        <v>20</v>
      </c>
      <c r="IK4" s="57">
        <v>2954</v>
      </c>
      <c r="IL4" s="56">
        <v>2954</v>
      </c>
      <c r="IM4" s="58"/>
      <c r="IN4" s="59"/>
      <c r="IO4" s="59"/>
      <c r="IP4" s="60"/>
      <c r="IQ4" s="61">
        <v>3141.973987374804</v>
      </c>
      <c r="IR4" s="56">
        <f>II4+HZ4+HQ4+HH4+GY4+GP4+GG4+FX4+FO4+FF4+EX4+EO4+EF4+DW4+DN4+DF4+CW4+CN4+CE4+BV4+BM4+BD4+AU4+AL4+AC4+T4+K4+B4</f>
        <v>154752.37000000002</v>
      </c>
      <c r="IS4" s="56">
        <f>IJ4+IA4+HR4+HI4+GZ4+GQ4+GH4+FY4+FP4+FG4+EY4+EP4+EG4+DX4+DO4+DG4+CX4+CO4+CF4+BW4+BN4+BE4+AV4+AM4+AD4+U4+L4+C4</f>
        <v>22792.400000000001</v>
      </c>
      <c r="IT4" s="58">
        <f>IK4+IB4+HS4+HJ4+HA4+GR4+GI4+FZ4+FQ4+FH4+EZ4+EQ4+EH4+DY4+DP4+DH4+CY4+CP4+CG4+BX4+BO4+BF4+AW4+AN4+AE4+V4+M4+D4</f>
        <v>154740.4684400612</v>
      </c>
      <c r="IU4" s="56">
        <f>IL4+IC4+HT4+HK4+HB4+GS4+GJ4+GA4+FR4+FI4+FA4+ER4+EI4+DZ4+DQ4+DI4+CZ4+CQ4+CH4+BY4+BP4+BG4+AX4+AO4+AF4+W4+N4+E4</f>
        <v>118638.98991212709</v>
      </c>
      <c r="IV4" s="56"/>
      <c r="IW4" s="59"/>
      <c r="IX4" s="59"/>
      <c r="IY4" s="64"/>
      <c r="IZ4" s="65">
        <f>IQ4+IH4+HY4+HP4+HG4+GX4+GO4+GF4+FW4+FN4+FF4+EW4+EN4+EE4+DV4+DN4+DE4+CV4+CM4+CD4+BU4+BL4+BC4+AT4+AK4+AB4+S4+J4</f>
        <v>158637.83180718863</v>
      </c>
      <c r="JB4" s="56"/>
    </row>
    <row r="5" spans="1:262" x14ac:dyDescent="0.2">
      <c r="A5" s="31" t="s">
        <v>146</v>
      </c>
      <c r="B5" s="55"/>
      <c r="C5" s="56"/>
      <c r="D5" s="57"/>
      <c r="E5" s="56"/>
      <c r="F5" s="58"/>
      <c r="G5" s="59"/>
      <c r="H5" s="59"/>
      <c r="I5" s="66"/>
      <c r="J5" s="61">
        <v>688.12040683229543</v>
      </c>
      <c r="K5" s="55"/>
      <c r="L5" s="56"/>
      <c r="M5" s="57"/>
      <c r="N5" s="56"/>
      <c r="O5" s="58"/>
      <c r="P5" s="59"/>
      <c r="Q5" s="59"/>
      <c r="R5" s="66"/>
      <c r="S5" s="61">
        <v>3628.01604480279</v>
      </c>
      <c r="T5" s="55"/>
      <c r="U5" s="56"/>
      <c r="V5" s="57"/>
      <c r="W5" s="56"/>
      <c r="X5" s="58"/>
      <c r="Y5" s="59"/>
      <c r="Z5" s="59"/>
      <c r="AA5" s="66"/>
      <c r="AB5" s="61">
        <v>2668.0290302884337</v>
      </c>
      <c r="AC5" s="55"/>
      <c r="AD5" s="56"/>
      <c r="AE5" s="57"/>
      <c r="AF5" s="56"/>
      <c r="AG5" s="58"/>
      <c r="AH5" s="59"/>
      <c r="AI5" s="59"/>
      <c r="AJ5" s="66"/>
      <c r="AK5" s="61">
        <v>612.84800642614005</v>
      </c>
      <c r="AL5" s="55"/>
      <c r="AM5" s="56"/>
      <c r="AN5" s="57"/>
      <c r="AO5" s="56"/>
      <c r="AP5" s="58"/>
      <c r="AQ5" s="59"/>
      <c r="AR5" s="59"/>
      <c r="AS5" s="66"/>
      <c r="AT5" s="61">
        <v>10791.957064313547</v>
      </c>
      <c r="AU5" s="55"/>
      <c r="AV5" s="56"/>
      <c r="AW5" s="57"/>
      <c r="AX5" s="56"/>
      <c r="AY5" s="58"/>
      <c r="AZ5" s="59"/>
      <c r="BA5" s="59"/>
      <c r="BB5" s="66"/>
      <c r="BC5" s="61">
        <v>2231.9095064735361</v>
      </c>
      <c r="BD5" s="55"/>
      <c r="BE5" s="56"/>
      <c r="BF5" s="57"/>
      <c r="BG5" s="56"/>
      <c r="BH5" s="58"/>
      <c r="BI5" s="59"/>
      <c r="BJ5" s="59"/>
      <c r="BK5" s="66"/>
      <c r="BL5" s="61">
        <v>647.17530839976507</v>
      </c>
      <c r="BM5" s="55"/>
      <c r="BN5" s="56"/>
      <c r="BO5" s="57"/>
      <c r="BP5" s="56"/>
      <c r="BQ5" s="58"/>
      <c r="BR5" s="59"/>
      <c r="BS5" s="59"/>
      <c r="BT5" s="66"/>
      <c r="BU5" s="61">
        <v>1245.9641125550577</v>
      </c>
      <c r="BV5" s="55"/>
      <c r="BW5" s="56"/>
      <c r="BX5" s="57"/>
      <c r="BY5" s="56"/>
      <c r="BZ5" s="58"/>
      <c r="CA5" s="59"/>
      <c r="CB5" s="59"/>
      <c r="CC5" s="66"/>
      <c r="CD5" s="61">
        <v>17321.671366128288</v>
      </c>
      <c r="CE5" s="55"/>
      <c r="CF5" s="56"/>
      <c r="CG5" s="57"/>
      <c r="CH5" s="56"/>
      <c r="CI5" s="58"/>
      <c r="CJ5" s="59"/>
      <c r="CK5" s="59"/>
      <c r="CL5" s="66"/>
      <c r="CM5" s="61">
        <v>15498.699891140201</v>
      </c>
      <c r="CN5" s="55"/>
      <c r="CO5" s="56"/>
      <c r="CP5" s="57"/>
      <c r="CQ5" s="56"/>
      <c r="CR5" s="58"/>
      <c r="CS5" s="59"/>
      <c r="CT5" s="59"/>
      <c r="CU5" s="66"/>
      <c r="CV5" s="61">
        <v>2395.3494339329031</v>
      </c>
      <c r="CW5" s="55"/>
      <c r="CX5" s="56"/>
      <c r="CY5" s="57"/>
      <c r="CZ5" s="56"/>
      <c r="DA5" s="58"/>
      <c r="DB5" s="59"/>
      <c r="DC5" s="59"/>
      <c r="DD5" s="66"/>
      <c r="DE5" s="61">
        <v>9272.825393617295</v>
      </c>
      <c r="DF5" s="55"/>
      <c r="DG5" s="56"/>
      <c r="DH5" s="57"/>
      <c r="DI5" s="56"/>
      <c r="DJ5" s="58"/>
      <c r="DK5" s="59"/>
      <c r="DL5" s="59"/>
      <c r="DM5" s="66"/>
      <c r="DN5" s="55"/>
      <c r="DO5" s="56"/>
      <c r="DP5" s="57"/>
      <c r="DQ5" s="56"/>
      <c r="DR5" s="58"/>
      <c r="DS5" s="59"/>
      <c r="DT5" s="59"/>
      <c r="DU5" s="66"/>
      <c r="DV5" s="61">
        <v>3204.6000609932453</v>
      </c>
      <c r="DW5" s="55"/>
      <c r="DX5" s="56"/>
      <c r="DY5" s="57"/>
      <c r="DZ5" s="56"/>
      <c r="EA5" s="58"/>
      <c r="EB5" s="59"/>
      <c r="EC5" s="59"/>
      <c r="ED5" s="66"/>
      <c r="EE5" s="61">
        <v>1999.9994420569649</v>
      </c>
      <c r="EF5" s="55"/>
      <c r="EG5" s="56"/>
      <c r="EH5" s="57"/>
      <c r="EI5" s="56"/>
      <c r="EJ5" s="58"/>
      <c r="EK5" s="59"/>
      <c r="EL5" s="59"/>
      <c r="EM5" s="66"/>
      <c r="EN5" s="61">
        <v>91.880000464980014</v>
      </c>
      <c r="EO5" s="55"/>
      <c r="EP5" s="56"/>
      <c r="EQ5" s="57"/>
      <c r="ER5" s="56"/>
      <c r="ES5" s="58"/>
      <c r="ET5" s="59"/>
      <c r="EU5" s="59"/>
      <c r="EV5" s="66"/>
      <c r="EW5" s="61">
        <v>1621.704025603472</v>
      </c>
      <c r="EX5" s="55"/>
      <c r="EY5" s="56"/>
      <c r="EZ5" s="57"/>
      <c r="FA5" s="56"/>
      <c r="FB5" s="58"/>
      <c r="FC5" s="59"/>
      <c r="FD5" s="59"/>
      <c r="FE5" s="66"/>
      <c r="FF5" s="55"/>
      <c r="FG5" s="56"/>
      <c r="FH5" s="57"/>
      <c r="FI5" s="56"/>
      <c r="FJ5" s="58"/>
      <c r="FK5" s="59"/>
      <c r="FL5" s="59"/>
      <c r="FM5" s="66"/>
      <c r="FN5" s="61">
        <v>377.05399794375603</v>
      </c>
      <c r="FO5" s="55"/>
      <c r="FP5" s="56"/>
      <c r="FQ5" s="57"/>
      <c r="FR5" s="56"/>
      <c r="FS5" s="58"/>
      <c r="FT5" s="59"/>
      <c r="FU5" s="59"/>
      <c r="FV5" s="66"/>
      <c r="FW5" s="61">
        <v>3888.5909893086678</v>
      </c>
      <c r="FX5" s="55"/>
      <c r="FY5" s="56"/>
      <c r="FZ5" s="57"/>
      <c r="GA5" s="56"/>
      <c r="GB5" s="58"/>
      <c r="GC5" s="59"/>
      <c r="GD5" s="59"/>
      <c r="GE5" s="66"/>
      <c r="GF5" s="61">
        <v>10087.222797662407</v>
      </c>
      <c r="GG5" s="55"/>
      <c r="GH5" s="56"/>
      <c r="GI5" s="57"/>
      <c r="GJ5" s="56"/>
      <c r="GK5" s="58"/>
      <c r="GL5" s="59"/>
      <c r="GM5" s="59"/>
      <c r="GN5" s="66"/>
      <c r="GO5" s="61">
        <v>3695.9896277375678</v>
      </c>
      <c r="GP5" s="55"/>
      <c r="GQ5" s="56"/>
      <c r="GR5" s="57"/>
      <c r="GS5" s="56"/>
      <c r="GT5" s="58"/>
      <c r="GU5" s="59"/>
      <c r="GV5" s="59"/>
      <c r="GW5" s="66"/>
      <c r="GX5" s="61">
        <v>6871.1915523372236</v>
      </c>
      <c r="GY5" s="55"/>
      <c r="GZ5" s="56"/>
      <c r="HA5" s="57"/>
      <c r="HB5" s="56"/>
      <c r="HC5" s="58"/>
      <c r="HD5" s="59"/>
      <c r="HE5" s="59"/>
      <c r="HF5" s="66"/>
      <c r="HG5" s="61">
        <v>1247.6510135918088</v>
      </c>
      <c r="HH5" s="55"/>
      <c r="HI5" s="56"/>
      <c r="HJ5" s="57"/>
      <c r="HK5" s="56"/>
      <c r="HL5" s="58"/>
      <c r="HM5" s="59"/>
      <c r="HN5" s="59"/>
      <c r="HO5" s="66"/>
      <c r="HP5" s="61">
        <v>1943.5349926806241</v>
      </c>
      <c r="HQ5" s="55"/>
      <c r="HR5" s="56"/>
      <c r="HS5" s="57"/>
      <c r="HT5" s="56"/>
      <c r="HU5" s="58"/>
      <c r="HV5" s="59"/>
      <c r="HW5" s="59"/>
      <c r="HX5" s="66"/>
      <c r="HY5" s="61">
        <v>22520.5399126964</v>
      </c>
      <c r="HZ5" s="55"/>
      <c r="IA5" s="56"/>
      <c r="IB5" s="57"/>
      <c r="IC5" s="56"/>
      <c r="ID5" s="58"/>
      <c r="IE5" s="59"/>
      <c r="IF5" s="59"/>
      <c r="IG5" s="66"/>
      <c r="IH5" s="63">
        <v>27353.618663493693</v>
      </c>
      <c r="II5" s="55"/>
      <c r="IJ5" s="56"/>
      <c r="IK5" s="57"/>
      <c r="IL5" s="56"/>
      <c r="IM5" s="58"/>
      <c r="IN5" s="59"/>
      <c r="IO5" s="59"/>
      <c r="IP5" s="66"/>
      <c r="IQ5" s="61">
        <v>3141.9740047354967</v>
      </c>
      <c r="IR5" s="56"/>
      <c r="IS5" s="56"/>
      <c r="IT5" s="57"/>
      <c r="IU5" s="56"/>
      <c r="IV5" s="56"/>
      <c r="IW5" s="59"/>
      <c r="IX5" s="59"/>
      <c r="IY5" s="67"/>
      <c r="IZ5" s="65">
        <f t="shared" ref="IZ5:IZ23" si="0">IQ5+IH5+HY5+HP5+HG5+GX5+GO5+GF5+FW5+FN5+FF5+EW5+EN5+EE5+DV5+DN5+DE5+CV5+CM5+CD5+BU5+BL5+BC5+AT5+AK5+AB5+S5+J5</f>
        <v>155048.1166462166</v>
      </c>
    </row>
    <row r="6" spans="1:262" x14ac:dyDescent="0.2">
      <c r="A6" s="31" t="s">
        <v>147</v>
      </c>
      <c r="B6" s="55"/>
      <c r="C6" s="56"/>
      <c r="D6" s="57"/>
      <c r="E6" s="56"/>
      <c r="F6" s="58"/>
      <c r="G6" s="59"/>
      <c r="H6" s="59"/>
      <c r="I6" s="66"/>
      <c r="J6" s="61">
        <v>688.12040591812161</v>
      </c>
      <c r="K6" s="55"/>
      <c r="L6" s="56"/>
      <c r="M6" s="57"/>
      <c r="N6" s="56"/>
      <c r="O6" s="58"/>
      <c r="P6" s="59"/>
      <c r="Q6" s="59"/>
      <c r="R6" s="66"/>
      <c r="S6" s="61">
        <v>3628.0160443440645</v>
      </c>
      <c r="T6" s="55"/>
      <c r="U6" s="56"/>
      <c r="V6" s="57"/>
      <c r="W6" s="56"/>
      <c r="X6" s="58"/>
      <c r="Y6" s="59"/>
      <c r="Z6" s="59"/>
      <c r="AA6" s="66"/>
      <c r="AB6" s="61">
        <v>2668.0290335585878</v>
      </c>
      <c r="AC6" s="55"/>
      <c r="AD6" s="56"/>
      <c r="AE6" s="57"/>
      <c r="AF6" s="56"/>
      <c r="AG6" s="58"/>
      <c r="AH6" s="59"/>
      <c r="AI6" s="59"/>
      <c r="AJ6" s="66"/>
      <c r="AK6" s="61">
        <v>612.84800299460687</v>
      </c>
      <c r="AL6" s="55"/>
      <c r="AM6" s="56"/>
      <c r="AN6" s="57"/>
      <c r="AO6" s="56"/>
      <c r="AP6" s="58"/>
      <c r="AQ6" s="59"/>
      <c r="AR6" s="59"/>
      <c r="AS6" s="66"/>
      <c r="AT6" s="61">
        <v>10791.95708124987</v>
      </c>
      <c r="AU6" s="55"/>
      <c r="AV6" s="56"/>
      <c r="AW6" s="57"/>
      <c r="AX6" s="56"/>
      <c r="AY6" s="58"/>
      <c r="AZ6" s="59"/>
      <c r="BA6" s="59"/>
      <c r="BB6" s="66"/>
      <c r="BC6" s="61">
        <v>2231.9095494980311</v>
      </c>
      <c r="BD6" s="55"/>
      <c r="BE6" s="56"/>
      <c r="BF6" s="57"/>
      <c r="BG6" s="56"/>
      <c r="BH6" s="58"/>
      <c r="BI6" s="59"/>
      <c r="BJ6" s="59"/>
      <c r="BK6" s="66"/>
      <c r="BL6" s="61">
        <v>659.03431503819263</v>
      </c>
      <c r="BM6" s="55"/>
      <c r="BN6" s="56"/>
      <c r="BO6" s="57"/>
      <c r="BP6" s="56"/>
      <c r="BQ6" s="58"/>
      <c r="BR6" s="59"/>
      <c r="BS6" s="59"/>
      <c r="BT6" s="66"/>
      <c r="BU6" s="61">
        <v>1245.9641156855928</v>
      </c>
      <c r="BV6" s="55"/>
      <c r="BW6" s="56"/>
      <c r="BX6" s="57"/>
      <c r="BY6" s="56"/>
      <c r="BZ6" s="58"/>
      <c r="CA6" s="59"/>
      <c r="CB6" s="59"/>
      <c r="CC6" s="66"/>
      <c r="CD6" s="61">
        <v>17321.671255711615</v>
      </c>
      <c r="CE6" s="55"/>
      <c r="CF6" s="56"/>
      <c r="CG6" s="57"/>
      <c r="CH6" s="56"/>
      <c r="CI6" s="58"/>
      <c r="CJ6" s="59"/>
      <c r="CK6" s="59"/>
      <c r="CL6" s="66"/>
      <c r="CM6" s="61">
        <v>15498.699864654507</v>
      </c>
      <c r="CN6" s="55"/>
      <c r="CO6" s="56"/>
      <c r="CP6" s="57"/>
      <c r="CQ6" s="56"/>
      <c r="CR6" s="58"/>
      <c r="CS6" s="59"/>
      <c r="CT6" s="59"/>
      <c r="CU6" s="66"/>
      <c r="CV6" s="61">
        <v>2395.3494270279848</v>
      </c>
      <c r="CW6" s="55"/>
      <c r="CX6" s="56"/>
      <c r="CY6" s="57"/>
      <c r="CZ6" s="56"/>
      <c r="DA6" s="58"/>
      <c r="DB6" s="59"/>
      <c r="DC6" s="59"/>
      <c r="DD6" s="66"/>
      <c r="DE6" s="61">
        <v>9272.8254164210484</v>
      </c>
      <c r="DF6" s="55"/>
      <c r="DG6" s="56"/>
      <c r="DH6" s="57"/>
      <c r="DI6" s="56"/>
      <c r="DJ6" s="58"/>
      <c r="DK6" s="59"/>
      <c r="DL6" s="59"/>
      <c r="DM6" s="66"/>
      <c r="DN6" s="55"/>
      <c r="DO6" s="56"/>
      <c r="DP6" s="57"/>
      <c r="DQ6" s="56"/>
      <c r="DR6" s="58"/>
      <c r="DS6" s="59"/>
      <c r="DT6" s="59"/>
      <c r="DU6" s="66"/>
      <c r="DV6" s="61">
        <v>3204.60001591849</v>
      </c>
      <c r="DW6" s="55"/>
      <c r="DX6" s="56"/>
      <c r="DY6" s="57"/>
      <c r="DZ6" s="56"/>
      <c r="EA6" s="58"/>
      <c r="EB6" s="59"/>
      <c r="EC6" s="59"/>
      <c r="ED6" s="66"/>
      <c r="EE6" s="61">
        <v>1999.9993853702908</v>
      </c>
      <c r="EF6" s="55"/>
      <c r="EG6" s="56"/>
      <c r="EH6" s="57"/>
      <c r="EI6" s="56"/>
      <c r="EJ6" s="58"/>
      <c r="EK6" s="59"/>
      <c r="EL6" s="59"/>
      <c r="EM6" s="66"/>
      <c r="EN6" s="61">
        <v>91.880000535069996</v>
      </c>
      <c r="EO6" s="55"/>
      <c r="EP6" s="56"/>
      <c r="EQ6" s="57"/>
      <c r="ER6" s="56"/>
      <c r="ES6" s="58"/>
      <c r="ET6" s="59"/>
      <c r="EU6" s="59"/>
      <c r="EV6" s="66"/>
      <c r="EW6" s="61">
        <v>1621.7040044629887</v>
      </c>
      <c r="EX6" s="55"/>
      <c r="EY6" s="56"/>
      <c r="EZ6" s="57"/>
      <c r="FA6" s="56"/>
      <c r="FB6" s="58"/>
      <c r="FC6" s="59"/>
      <c r="FD6" s="59"/>
      <c r="FE6" s="66"/>
      <c r="FF6" s="55"/>
      <c r="FG6" s="56"/>
      <c r="FH6" s="57"/>
      <c r="FI6" s="56"/>
      <c r="FJ6" s="58"/>
      <c r="FK6" s="59"/>
      <c r="FL6" s="59"/>
      <c r="FM6" s="66"/>
      <c r="FN6" s="61">
        <v>377.05399888997903</v>
      </c>
      <c r="FO6" s="55"/>
      <c r="FP6" s="56"/>
      <c r="FQ6" s="57"/>
      <c r="FR6" s="56"/>
      <c r="FS6" s="58"/>
      <c r="FT6" s="59"/>
      <c r="FU6" s="59"/>
      <c r="FV6" s="66"/>
      <c r="FW6" s="61">
        <v>3888.5909947624491</v>
      </c>
      <c r="FX6" s="55"/>
      <c r="FY6" s="56"/>
      <c r="FZ6" s="57"/>
      <c r="GA6" s="56"/>
      <c r="GB6" s="58"/>
      <c r="GC6" s="59"/>
      <c r="GD6" s="59"/>
      <c r="GE6" s="66"/>
      <c r="GF6" s="61">
        <v>10086.659825341285</v>
      </c>
      <c r="GG6" s="55"/>
      <c r="GH6" s="56"/>
      <c r="GI6" s="57"/>
      <c r="GJ6" s="56"/>
      <c r="GK6" s="58"/>
      <c r="GL6" s="59"/>
      <c r="GM6" s="59"/>
      <c r="GN6" s="66"/>
      <c r="GO6" s="61">
        <v>3695.989645039876</v>
      </c>
      <c r="GP6" s="55"/>
      <c r="GQ6" s="56"/>
      <c r="GR6" s="57"/>
      <c r="GS6" s="56"/>
      <c r="GT6" s="58"/>
      <c r="GU6" s="59"/>
      <c r="GV6" s="59"/>
      <c r="GW6" s="66"/>
      <c r="GX6" s="61">
        <v>6871.1915643721322</v>
      </c>
      <c r="GY6" s="55"/>
      <c r="GZ6" s="56"/>
      <c r="HA6" s="57"/>
      <c r="HB6" s="56"/>
      <c r="HC6" s="58"/>
      <c r="HD6" s="59"/>
      <c r="HE6" s="59"/>
      <c r="HF6" s="66"/>
      <c r="HG6" s="61">
        <v>1247.6510122692571</v>
      </c>
      <c r="HH6" s="55"/>
      <c r="HI6" s="56"/>
      <c r="HJ6" s="57"/>
      <c r="HK6" s="56"/>
      <c r="HL6" s="58"/>
      <c r="HM6" s="59"/>
      <c r="HN6" s="59"/>
      <c r="HO6" s="66"/>
      <c r="HP6" s="61">
        <v>1943.3859993054764</v>
      </c>
      <c r="HQ6" s="55"/>
      <c r="HR6" s="56"/>
      <c r="HS6" s="57"/>
      <c r="HT6" s="56"/>
      <c r="HU6" s="58"/>
      <c r="HV6" s="59"/>
      <c r="HW6" s="59"/>
      <c r="HX6" s="66"/>
      <c r="HY6" s="61">
        <v>22520.539993753522</v>
      </c>
      <c r="HZ6" s="55"/>
      <c r="IA6" s="56"/>
      <c r="IB6" s="57"/>
      <c r="IC6" s="56"/>
      <c r="ID6" s="58"/>
      <c r="IE6" s="59"/>
      <c r="IF6" s="59"/>
      <c r="IG6" s="66"/>
      <c r="IH6" s="63">
        <v>27353.618698482678</v>
      </c>
      <c r="II6" s="55"/>
      <c r="IJ6" s="56"/>
      <c r="IK6" s="57"/>
      <c r="IL6" s="56"/>
      <c r="IM6" s="58"/>
      <c r="IN6" s="59"/>
      <c r="IO6" s="59"/>
      <c r="IP6" s="66"/>
      <c r="IQ6" s="61">
        <v>3141.9740023578415</v>
      </c>
      <c r="IR6" s="56"/>
      <c r="IS6" s="56"/>
      <c r="IT6" s="57"/>
      <c r="IU6" s="56"/>
      <c r="IV6" s="56"/>
      <c r="IW6" s="59"/>
      <c r="IX6" s="59"/>
      <c r="IY6" s="67"/>
      <c r="IZ6" s="65">
        <f t="shared" si="0"/>
        <v>155059.26365296353</v>
      </c>
    </row>
    <row r="7" spans="1:262" x14ac:dyDescent="0.2">
      <c r="A7" s="31" t="s">
        <v>148</v>
      </c>
      <c r="B7" s="55"/>
      <c r="C7" s="56"/>
      <c r="D7" s="57"/>
      <c r="E7" s="56"/>
      <c r="F7" s="58"/>
      <c r="G7" s="59"/>
      <c r="H7" s="59"/>
      <c r="I7" s="66"/>
      <c r="J7" s="61">
        <v>688.12040721551034</v>
      </c>
      <c r="K7" s="55"/>
      <c r="L7" s="56"/>
      <c r="M7" s="57"/>
      <c r="N7" s="56"/>
      <c r="O7" s="58"/>
      <c r="P7" s="59"/>
      <c r="Q7" s="59"/>
      <c r="R7" s="66"/>
      <c r="S7" s="61">
        <v>3628.0160618320992</v>
      </c>
      <c r="T7" s="55"/>
      <c r="U7" s="56"/>
      <c r="V7" s="57"/>
      <c r="W7" s="56"/>
      <c r="X7" s="58"/>
      <c r="Y7" s="59"/>
      <c r="Z7" s="59"/>
      <c r="AA7" s="66"/>
      <c r="AB7" s="61">
        <v>2668.0290440068229</v>
      </c>
      <c r="AC7" s="55"/>
      <c r="AD7" s="56"/>
      <c r="AE7" s="57"/>
      <c r="AF7" s="56"/>
      <c r="AG7" s="58"/>
      <c r="AH7" s="59"/>
      <c r="AI7" s="59"/>
      <c r="AJ7" s="66"/>
      <c r="AK7" s="61">
        <v>612.84800405344583</v>
      </c>
      <c r="AL7" s="55"/>
      <c r="AM7" s="56"/>
      <c r="AN7" s="57"/>
      <c r="AO7" s="56"/>
      <c r="AP7" s="58"/>
      <c r="AQ7" s="59"/>
      <c r="AR7" s="59"/>
      <c r="AS7" s="66"/>
      <c r="AT7" s="61">
        <v>10791.957044600156</v>
      </c>
      <c r="AU7" s="55"/>
      <c r="AV7" s="56"/>
      <c r="AW7" s="57"/>
      <c r="AX7" s="56"/>
      <c r="AY7" s="58"/>
      <c r="AZ7" s="59"/>
      <c r="BA7" s="59"/>
      <c r="BB7" s="66"/>
      <c r="BC7" s="61">
        <v>2231.9095054123518</v>
      </c>
      <c r="BD7" s="55"/>
      <c r="BE7" s="56"/>
      <c r="BF7" s="57"/>
      <c r="BG7" s="56"/>
      <c r="BH7" s="58"/>
      <c r="BI7" s="59"/>
      <c r="BJ7" s="59"/>
      <c r="BK7" s="66"/>
      <c r="BL7" s="61">
        <v>670.89330955139144</v>
      </c>
      <c r="BM7" s="55"/>
      <c r="BN7" s="56"/>
      <c r="BO7" s="57"/>
      <c r="BP7" s="56"/>
      <c r="BQ7" s="58"/>
      <c r="BR7" s="59"/>
      <c r="BS7" s="59"/>
      <c r="BT7" s="66"/>
      <c r="BU7" s="61">
        <v>1245.9641136676976</v>
      </c>
      <c r="BV7" s="55"/>
      <c r="BW7" s="56"/>
      <c r="BX7" s="57"/>
      <c r="BY7" s="56"/>
      <c r="BZ7" s="58"/>
      <c r="CA7" s="59"/>
      <c r="CB7" s="59"/>
      <c r="CC7" s="66"/>
      <c r="CD7" s="61">
        <v>17321.671270929277</v>
      </c>
      <c r="CE7" s="55"/>
      <c r="CF7" s="56"/>
      <c r="CG7" s="57"/>
      <c r="CH7" s="56"/>
      <c r="CI7" s="58"/>
      <c r="CJ7" s="59"/>
      <c r="CK7" s="59"/>
      <c r="CL7" s="66"/>
      <c r="CM7" s="61">
        <v>15498.699868286516</v>
      </c>
      <c r="CN7" s="55"/>
      <c r="CO7" s="56"/>
      <c r="CP7" s="57"/>
      <c r="CQ7" s="56"/>
      <c r="CR7" s="58"/>
      <c r="CS7" s="59"/>
      <c r="CT7" s="59"/>
      <c r="CU7" s="66"/>
      <c r="CV7" s="61">
        <v>2395.3494265824188</v>
      </c>
      <c r="CW7" s="55"/>
      <c r="CX7" s="56"/>
      <c r="CY7" s="57"/>
      <c r="CZ7" s="56"/>
      <c r="DA7" s="58"/>
      <c r="DB7" s="59"/>
      <c r="DC7" s="59"/>
      <c r="DD7" s="66"/>
      <c r="DE7" s="61">
        <v>9272.82541556857</v>
      </c>
      <c r="DF7" s="55"/>
      <c r="DG7" s="56"/>
      <c r="DH7" s="57"/>
      <c r="DI7" s="56"/>
      <c r="DJ7" s="58"/>
      <c r="DK7" s="59"/>
      <c r="DL7" s="59"/>
      <c r="DM7" s="66"/>
      <c r="DN7" s="55"/>
      <c r="DO7" s="56"/>
      <c r="DP7" s="57"/>
      <c r="DQ7" s="56"/>
      <c r="DR7" s="58"/>
      <c r="DS7" s="59"/>
      <c r="DT7" s="59"/>
      <c r="DU7" s="66"/>
      <c r="DV7" s="61">
        <v>3204.5999736520803</v>
      </c>
      <c r="DW7" s="55"/>
      <c r="DX7" s="56"/>
      <c r="DY7" s="57"/>
      <c r="DZ7" s="56"/>
      <c r="EA7" s="58"/>
      <c r="EB7" s="59"/>
      <c r="EC7" s="59"/>
      <c r="ED7" s="66"/>
      <c r="EE7" s="61">
        <v>1999.9993576306779</v>
      </c>
      <c r="EF7" s="55"/>
      <c r="EG7" s="56"/>
      <c r="EH7" s="57"/>
      <c r="EI7" s="56"/>
      <c r="EJ7" s="58"/>
      <c r="EK7" s="59"/>
      <c r="EL7" s="59"/>
      <c r="EM7" s="66"/>
      <c r="EN7" s="61">
        <v>91.880000942539994</v>
      </c>
      <c r="EO7" s="55"/>
      <c r="EP7" s="56"/>
      <c r="EQ7" s="57"/>
      <c r="ER7" s="56"/>
      <c r="ES7" s="58"/>
      <c r="ET7" s="59"/>
      <c r="EU7" s="59"/>
      <c r="EV7" s="66"/>
      <c r="EW7" s="61">
        <v>1621.7040103386526</v>
      </c>
      <c r="EX7" s="55"/>
      <c r="EY7" s="56"/>
      <c r="EZ7" s="57"/>
      <c r="FA7" s="56"/>
      <c r="FB7" s="58"/>
      <c r="FC7" s="59"/>
      <c r="FD7" s="59"/>
      <c r="FE7" s="66"/>
      <c r="FF7" s="55"/>
      <c r="FG7" s="56"/>
      <c r="FH7" s="57"/>
      <c r="FI7" s="56"/>
      <c r="FJ7" s="58"/>
      <c r="FK7" s="59"/>
      <c r="FL7" s="59"/>
      <c r="FM7" s="66"/>
      <c r="FN7" s="61">
        <v>377.05398828515899</v>
      </c>
      <c r="FO7" s="55"/>
      <c r="FP7" s="56"/>
      <c r="FQ7" s="57"/>
      <c r="FR7" s="56"/>
      <c r="FS7" s="58"/>
      <c r="FT7" s="59"/>
      <c r="FU7" s="59"/>
      <c r="FV7" s="66"/>
      <c r="FW7" s="61">
        <v>3888.5909735766609</v>
      </c>
      <c r="FX7" s="55"/>
      <c r="FY7" s="56"/>
      <c r="FZ7" s="57"/>
      <c r="GA7" s="56"/>
      <c r="GB7" s="58"/>
      <c r="GC7" s="59"/>
      <c r="GD7" s="59"/>
      <c r="GE7" s="66"/>
      <c r="GF7" s="61">
        <v>10086.213829873032</v>
      </c>
      <c r="GG7" s="55"/>
      <c r="GH7" s="56"/>
      <c r="GI7" s="57"/>
      <c r="GJ7" s="56"/>
      <c r="GK7" s="58"/>
      <c r="GL7" s="59"/>
      <c r="GM7" s="59"/>
      <c r="GN7" s="66"/>
      <c r="GO7" s="61">
        <v>3695.9895896389444</v>
      </c>
      <c r="GP7" s="55"/>
      <c r="GQ7" s="56"/>
      <c r="GR7" s="57"/>
      <c r="GS7" s="56"/>
      <c r="GT7" s="58"/>
      <c r="GU7" s="59"/>
      <c r="GV7" s="59"/>
      <c r="GW7" s="66"/>
      <c r="GX7" s="61">
        <v>6871.191568723927</v>
      </c>
      <c r="GY7" s="55"/>
      <c r="GZ7" s="56"/>
      <c r="HA7" s="57"/>
      <c r="HB7" s="56"/>
      <c r="HC7" s="58"/>
      <c r="HD7" s="59"/>
      <c r="HE7" s="59"/>
      <c r="HF7" s="66"/>
      <c r="HG7" s="61">
        <v>1247.6510158577278</v>
      </c>
      <c r="HH7" s="55"/>
      <c r="HI7" s="56"/>
      <c r="HJ7" s="57"/>
      <c r="HK7" s="56"/>
      <c r="HL7" s="58"/>
      <c r="HM7" s="59"/>
      <c r="HN7" s="59"/>
      <c r="HO7" s="66"/>
      <c r="HP7" s="61">
        <v>1943.0650117758391</v>
      </c>
      <c r="HQ7" s="55"/>
      <c r="HR7" s="56"/>
      <c r="HS7" s="57"/>
      <c r="HT7" s="56"/>
      <c r="HU7" s="58"/>
      <c r="HV7" s="59"/>
      <c r="HW7" s="59"/>
      <c r="HX7" s="66"/>
      <c r="HY7" s="61">
        <v>22520.539804904169</v>
      </c>
      <c r="HZ7" s="55"/>
      <c r="IA7" s="56"/>
      <c r="IB7" s="57"/>
      <c r="IC7" s="56"/>
      <c r="ID7" s="58"/>
      <c r="IE7" s="59"/>
      <c r="IF7" s="59"/>
      <c r="IG7" s="66"/>
      <c r="IH7" s="63">
        <v>27353.618691435262</v>
      </c>
      <c r="II7" s="55"/>
      <c r="IJ7" s="56"/>
      <c r="IK7" s="57"/>
      <c r="IL7" s="56"/>
      <c r="IM7" s="58"/>
      <c r="IN7" s="59"/>
      <c r="IO7" s="59"/>
      <c r="IP7" s="66"/>
      <c r="IQ7" s="61">
        <v>3141.9740087027562</v>
      </c>
      <c r="IR7" s="56"/>
      <c r="IS7" s="56"/>
      <c r="IT7" s="57"/>
      <c r="IU7" s="56"/>
      <c r="IV7" s="56"/>
      <c r="IW7" s="59"/>
      <c r="IX7" s="59"/>
      <c r="IY7" s="67"/>
      <c r="IZ7" s="65">
        <f t="shared" si="0"/>
        <v>155070.35529704372</v>
      </c>
    </row>
    <row r="8" spans="1:262" x14ac:dyDescent="0.2">
      <c r="A8" s="31" t="s">
        <v>149</v>
      </c>
      <c r="B8" s="55"/>
      <c r="C8" s="56"/>
      <c r="D8" s="57"/>
      <c r="E8" s="56"/>
      <c r="F8" s="58"/>
      <c r="G8" s="59"/>
      <c r="H8" s="59"/>
      <c r="I8" s="66"/>
      <c r="J8" s="61">
        <v>688.12041192310903</v>
      </c>
      <c r="K8" s="55"/>
      <c r="L8" s="56"/>
      <c r="M8" s="57"/>
      <c r="N8" s="56"/>
      <c r="O8" s="58"/>
      <c r="P8" s="59"/>
      <c r="Q8" s="59"/>
      <c r="R8" s="66"/>
      <c r="S8" s="61">
        <v>3628.0160723706394</v>
      </c>
      <c r="T8" s="55"/>
      <c r="U8" s="56"/>
      <c r="V8" s="57"/>
      <c r="W8" s="56"/>
      <c r="X8" s="58"/>
      <c r="Y8" s="59"/>
      <c r="Z8" s="59"/>
      <c r="AA8" s="66"/>
      <c r="AB8" s="61">
        <v>2668.0290522319274</v>
      </c>
      <c r="AC8" s="55"/>
      <c r="AD8" s="56"/>
      <c r="AE8" s="57"/>
      <c r="AF8" s="56"/>
      <c r="AG8" s="58"/>
      <c r="AH8" s="59"/>
      <c r="AI8" s="59"/>
      <c r="AJ8" s="66"/>
      <c r="AK8" s="61">
        <v>612.84799672306406</v>
      </c>
      <c r="AL8" s="55"/>
      <c r="AM8" s="56"/>
      <c r="AN8" s="57"/>
      <c r="AO8" s="56"/>
      <c r="AP8" s="58"/>
      <c r="AQ8" s="59"/>
      <c r="AR8" s="59"/>
      <c r="AS8" s="66"/>
      <c r="AT8" s="61">
        <v>10791.957029641702</v>
      </c>
      <c r="AU8" s="55"/>
      <c r="AV8" s="56"/>
      <c r="AW8" s="57"/>
      <c r="AX8" s="56"/>
      <c r="AY8" s="58"/>
      <c r="AZ8" s="59"/>
      <c r="BA8" s="59"/>
      <c r="BB8" s="66"/>
      <c r="BC8" s="61">
        <v>2231.9095000302618</v>
      </c>
      <c r="BD8" s="55"/>
      <c r="BE8" s="56"/>
      <c r="BF8" s="57"/>
      <c r="BG8" s="56"/>
      <c r="BH8" s="58"/>
      <c r="BI8" s="59"/>
      <c r="BJ8" s="59"/>
      <c r="BK8" s="66"/>
      <c r="BL8" s="61">
        <v>682.75231612704317</v>
      </c>
      <c r="BM8" s="55"/>
      <c r="BN8" s="56"/>
      <c r="BO8" s="57"/>
      <c r="BP8" s="56"/>
      <c r="BQ8" s="58"/>
      <c r="BR8" s="59"/>
      <c r="BS8" s="59"/>
      <c r="BT8" s="66"/>
      <c r="BU8" s="61">
        <v>1245.9641078033296</v>
      </c>
      <c r="BV8" s="55"/>
      <c r="BW8" s="56"/>
      <c r="BX8" s="57"/>
      <c r="BY8" s="56"/>
      <c r="BZ8" s="58"/>
      <c r="CA8" s="59"/>
      <c r="CB8" s="59"/>
      <c r="CC8" s="66"/>
      <c r="CD8" s="61">
        <v>17321.671272402826</v>
      </c>
      <c r="CE8" s="55"/>
      <c r="CF8" s="56"/>
      <c r="CG8" s="57"/>
      <c r="CH8" s="56"/>
      <c r="CI8" s="58"/>
      <c r="CJ8" s="59"/>
      <c r="CK8" s="59"/>
      <c r="CL8" s="66"/>
      <c r="CM8" s="61">
        <v>15498.699825941034</v>
      </c>
      <c r="CN8" s="55"/>
      <c r="CO8" s="56"/>
      <c r="CP8" s="57"/>
      <c r="CQ8" s="56"/>
      <c r="CR8" s="58"/>
      <c r="CS8" s="59"/>
      <c r="CT8" s="59"/>
      <c r="CU8" s="66"/>
      <c r="CV8" s="61">
        <v>2395.3494444555745</v>
      </c>
      <c r="CW8" s="55"/>
      <c r="CX8" s="56"/>
      <c r="CY8" s="57"/>
      <c r="CZ8" s="56"/>
      <c r="DA8" s="58"/>
      <c r="DB8" s="59"/>
      <c r="DC8" s="59"/>
      <c r="DD8" s="66"/>
      <c r="DE8" s="61">
        <v>9272.8253896852748</v>
      </c>
      <c r="DF8" s="55"/>
      <c r="DG8" s="56"/>
      <c r="DH8" s="57"/>
      <c r="DI8" s="56"/>
      <c r="DJ8" s="58"/>
      <c r="DK8" s="59"/>
      <c r="DL8" s="59"/>
      <c r="DM8" s="66"/>
      <c r="DN8" s="55"/>
      <c r="DO8" s="56"/>
      <c r="DP8" s="57"/>
      <c r="DQ8" s="56"/>
      <c r="DR8" s="58"/>
      <c r="DS8" s="59"/>
      <c r="DT8" s="59"/>
      <c r="DU8" s="66"/>
      <c r="DV8" s="61">
        <v>3204.5999430439902</v>
      </c>
      <c r="DW8" s="55"/>
      <c r="DX8" s="56"/>
      <c r="DY8" s="57"/>
      <c r="DZ8" s="56"/>
      <c r="EA8" s="58"/>
      <c r="EB8" s="59"/>
      <c r="EC8" s="59"/>
      <c r="ED8" s="66"/>
      <c r="EE8" s="61">
        <v>1999.9993589671797</v>
      </c>
      <c r="EF8" s="55"/>
      <c r="EG8" s="56"/>
      <c r="EH8" s="57"/>
      <c r="EI8" s="56"/>
      <c r="EJ8" s="58"/>
      <c r="EK8" s="59"/>
      <c r="EL8" s="59"/>
      <c r="EM8" s="66"/>
      <c r="EN8" s="61">
        <v>91.880000768539986</v>
      </c>
      <c r="EO8" s="55"/>
      <c r="EP8" s="56"/>
      <c r="EQ8" s="57"/>
      <c r="ER8" s="56"/>
      <c r="ES8" s="58"/>
      <c r="ET8" s="59"/>
      <c r="EU8" s="59"/>
      <c r="EV8" s="66"/>
      <c r="EW8" s="61">
        <v>1621.7040003465315</v>
      </c>
      <c r="EX8" s="55"/>
      <c r="EY8" s="56"/>
      <c r="EZ8" s="57"/>
      <c r="FA8" s="56"/>
      <c r="FB8" s="58"/>
      <c r="FC8" s="59"/>
      <c r="FD8" s="59"/>
      <c r="FE8" s="66"/>
      <c r="FF8" s="55"/>
      <c r="FG8" s="56"/>
      <c r="FH8" s="57"/>
      <c r="FI8" s="56"/>
      <c r="FJ8" s="58"/>
      <c r="FK8" s="59"/>
      <c r="FL8" s="59"/>
      <c r="FM8" s="66"/>
      <c r="FN8" s="61">
        <v>377.05398187965898</v>
      </c>
      <c r="FO8" s="55"/>
      <c r="FP8" s="56"/>
      <c r="FQ8" s="57"/>
      <c r="FR8" s="56"/>
      <c r="FS8" s="58"/>
      <c r="FT8" s="59"/>
      <c r="FU8" s="59"/>
      <c r="FV8" s="66"/>
      <c r="FW8" s="61">
        <v>3888.5909769025025</v>
      </c>
      <c r="FX8" s="55"/>
      <c r="FY8" s="56"/>
      <c r="FZ8" s="57"/>
      <c r="GA8" s="56"/>
      <c r="GB8" s="58"/>
      <c r="GC8" s="59"/>
      <c r="GD8" s="59"/>
      <c r="GE8" s="66"/>
      <c r="GF8" s="61">
        <v>10085.472786498507</v>
      </c>
      <c r="GG8" s="55"/>
      <c r="GH8" s="56"/>
      <c r="GI8" s="57"/>
      <c r="GJ8" s="56"/>
      <c r="GK8" s="58"/>
      <c r="GL8" s="59"/>
      <c r="GM8" s="59"/>
      <c r="GN8" s="66"/>
      <c r="GO8" s="61">
        <v>3695.9896167861116</v>
      </c>
      <c r="GP8" s="55"/>
      <c r="GQ8" s="56"/>
      <c r="GR8" s="57"/>
      <c r="GS8" s="56"/>
      <c r="GT8" s="58"/>
      <c r="GU8" s="59"/>
      <c r="GV8" s="59"/>
      <c r="GW8" s="66"/>
      <c r="GX8" s="61">
        <v>6871.1915132567619</v>
      </c>
      <c r="GY8" s="55"/>
      <c r="GZ8" s="56"/>
      <c r="HA8" s="57"/>
      <c r="HB8" s="56"/>
      <c r="HC8" s="58"/>
      <c r="HD8" s="59"/>
      <c r="HE8" s="59"/>
      <c r="HF8" s="66"/>
      <c r="HG8" s="61">
        <v>1247.6510166444839</v>
      </c>
      <c r="HH8" s="55"/>
      <c r="HI8" s="56"/>
      <c r="HJ8" s="57"/>
      <c r="HK8" s="56"/>
      <c r="HL8" s="58"/>
      <c r="HM8" s="59"/>
      <c r="HN8" s="59"/>
      <c r="HO8" s="66"/>
      <c r="HP8" s="61">
        <v>1942.8990060755928</v>
      </c>
      <c r="HQ8" s="55"/>
      <c r="HR8" s="56"/>
      <c r="HS8" s="57"/>
      <c r="HT8" s="56"/>
      <c r="HU8" s="58"/>
      <c r="HV8" s="59"/>
      <c r="HW8" s="59"/>
      <c r="HX8" s="66"/>
      <c r="HY8" s="61">
        <v>22520.540001595215</v>
      </c>
      <c r="HZ8" s="55"/>
      <c r="IA8" s="56"/>
      <c r="IB8" s="57"/>
      <c r="IC8" s="56"/>
      <c r="ID8" s="58"/>
      <c r="IE8" s="59"/>
      <c r="IF8" s="59"/>
      <c r="IG8" s="66"/>
      <c r="IH8" s="63">
        <v>27353.618618521261</v>
      </c>
      <c r="II8" s="55"/>
      <c r="IJ8" s="56"/>
      <c r="IK8" s="57"/>
      <c r="IL8" s="56"/>
      <c r="IM8" s="58"/>
      <c r="IN8" s="59"/>
      <c r="IO8" s="59"/>
      <c r="IP8" s="66"/>
      <c r="IQ8" s="61">
        <v>3141.9740267240632</v>
      </c>
      <c r="IR8" s="56"/>
      <c r="IS8" s="56"/>
      <c r="IT8" s="57"/>
      <c r="IU8" s="56"/>
      <c r="IV8" s="56"/>
      <c r="IW8" s="59"/>
      <c r="IX8" s="59"/>
      <c r="IY8" s="67"/>
      <c r="IZ8" s="65">
        <f t="shared" si="0"/>
        <v>155081.3072673461</v>
      </c>
    </row>
    <row r="9" spans="1:262" x14ac:dyDescent="0.2">
      <c r="A9" s="31" t="s">
        <v>150</v>
      </c>
      <c r="B9" s="55"/>
      <c r="C9" s="56"/>
      <c r="D9" s="57">
        <v>674.2</v>
      </c>
      <c r="E9" s="56">
        <v>665.42499999999995</v>
      </c>
      <c r="F9" s="58"/>
      <c r="G9" s="59"/>
      <c r="H9" s="59"/>
      <c r="I9" s="66"/>
      <c r="J9" s="61">
        <v>688.12040813879651</v>
      </c>
      <c r="K9" s="55"/>
      <c r="L9" s="56"/>
      <c r="M9" s="57">
        <v>3651</v>
      </c>
      <c r="N9" s="56">
        <v>2561</v>
      </c>
      <c r="O9" s="58"/>
      <c r="P9" s="59"/>
      <c r="Q9" s="59"/>
      <c r="R9" s="66"/>
      <c r="S9" s="61">
        <v>3628.0160389057182</v>
      </c>
      <c r="T9" s="55"/>
      <c r="U9" s="56"/>
      <c r="V9" s="57">
        <v>2647.4160000000002</v>
      </c>
      <c r="W9" s="56">
        <v>2518.5457441386084</v>
      </c>
      <c r="X9" s="58"/>
      <c r="Y9" s="59"/>
      <c r="Z9" s="59"/>
      <c r="AA9" s="66"/>
      <c r="AB9" s="61">
        <v>2668.0290463736023</v>
      </c>
      <c r="AC9" s="55"/>
      <c r="AD9" s="56"/>
      <c r="AE9" s="57">
        <v>557.71881084729057</v>
      </c>
      <c r="AF9" s="56">
        <v>533.55381084729061</v>
      </c>
      <c r="AG9" s="58"/>
      <c r="AH9" s="59"/>
      <c r="AI9" s="59"/>
      <c r="AJ9" s="66"/>
      <c r="AK9" s="61">
        <v>612.848000376286</v>
      </c>
      <c r="AL9" s="55"/>
      <c r="AM9" s="56"/>
      <c r="AN9" s="57">
        <v>11384</v>
      </c>
      <c r="AO9" s="56">
        <v>10861.873600577826</v>
      </c>
      <c r="AP9" s="58"/>
      <c r="AQ9" s="59"/>
      <c r="AR9" s="59"/>
      <c r="AS9" s="66"/>
      <c r="AT9" s="61">
        <v>10791.957006416329</v>
      </c>
      <c r="AU9" s="55"/>
      <c r="AV9" s="56"/>
      <c r="AW9" s="57">
        <v>2252.09</v>
      </c>
      <c r="AX9" s="56">
        <v>2074.1</v>
      </c>
      <c r="AY9" s="58"/>
      <c r="AZ9" s="59"/>
      <c r="BA9" s="59"/>
      <c r="BB9" s="66"/>
      <c r="BC9" s="61">
        <v>2231.9094834178982</v>
      </c>
      <c r="BD9" s="55"/>
      <c r="BE9" s="56"/>
      <c r="BF9" s="57">
        <v>694.83504144860103</v>
      </c>
      <c r="BG9" s="56">
        <v>579.6887521572196</v>
      </c>
      <c r="BH9" s="58"/>
      <c r="BI9" s="59"/>
      <c r="BJ9" s="59"/>
      <c r="BK9" s="66"/>
      <c r="BL9" s="61">
        <v>694.61131456240696</v>
      </c>
      <c r="BM9" s="55"/>
      <c r="BN9" s="56"/>
      <c r="BO9" s="57">
        <v>3752</v>
      </c>
      <c r="BP9" s="56">
        <v>3455.5920000000001</v>
      </c>
      <c r="BQ9" s="58"/>
      <c r="BR9" s="59"/>
      <c r="BS9" s="59"/>
      <c r="BT9" s="66"/>
      <c r="BU9" s="61">
        <v>1245.9641143075419</v>
      </c>
      <c r="BV9" s="55"/>
      <c r="BW9" s="56"/>
      <c r="BX9" s="57">
        <v>17282.088001834491</v>
      </c>
      <c r="BY9" s="56">
        <v>13803.921328032236</v>
      </c>
      <c r="BZ9" s="58"/>
      <c r="CA9" s="59"/>
      <c r="CB9" s="59"/>
      <c r="CC9" s="66"/>
      <c r="CD9" s="61">
        <v>17321.671188248205</v>
      </c>
      <c r="CE9" s="55"/>
      <c r="CF9" s="56"/>
      <c r="CG9" s="57">
        <v>15861</v>
      </c>
      <c r="CH9" s="56">
        <v>15195</v>
      </c>
      <c r="CI9" s="58"/>
      <c r="CJ9" s="59"/>
      <c r="CK9" s="59"/>
      <c r="CL9" s="66"/>
      <c r="CM9" s="61">
        <v>15498.69984010884</v>
      </c>
      <c r="CN9" s="55"/>
      <c r="CO9" s="56"/>
      <c r="CP9" s="57">
        <v>1903</v>
      </c>
      <c r="CQ9" s="56">
        <v>1745</v>
      </c>
      <c r="CR9" s="58"/>
      <c r="CS9" s="59"/>
      <c r="CT9" s="59"/>
      <c r="CU9" s="66"/>
      <c r="CV9" s="61">
        <v>2395.3494695985169</v>
      </c>
      <c r="CW9" s="55"/>
      <c r="CX9" s="56"/>
      <c r="CY9" s="57">
        <v>8759</v>
      </c>
      <c r="CZ9" s="56">
        <v>7741</v>
      </c>
      <c r="DA9" s="58"/>
      <c r="DB9" s="59"/>
      <c r="DC9" s="59"/>
      <c r="DD9" s="66"/>
      <c r="DE9" s="61">
        <v>9272.8253907631079</v>
      </c>
      <c r="DF9" s="55"/>
      <c r="DG9" s="56"/>
      <c r="DH9" s="57">
        <v>172.851</v>
      </c>
      <c r="DI9" s="56">
        <v>41.399000000000001</v>
      </c>
      <c r="DJ9" s="58"/>
      <c r="DK9" s="59"/>
      <c r="DL9" s="59"/>
      <c r="DM9" s="66"/>
      <c r="DN9" s="55"/>
      <c r="DO9" s="56"/>
      <c r="DP9" s="57">
        <v>3297</v>
      </c>
      <c r="DQ9" s="56">
        <v>3088</v>
      </c>
      <c r="DR9" s="58"/>
      <c r="DS9" s="59"/>
      <c r="DT9" s="59"/>
      <c r="DU9" s="66"/>
      <c r="DV9" s="61">
        <v>3204.5999963931204</v>
      </c>
      <c r="DW9" s="55"/>
      <c r="DX9" s="56"/>
      <c r="DY9" s="57">
        <v>2121</v>
      </c>
      <c r="DZ9" s="56">
        <v>1835</v>
      </c>
      <c r="EA9" s="58"/>
      <c r="EB9" s="59"/>
      <c r="EC9" s="59"/>
      <c r="ED9" s="66"/>
      <c r="EE9" s="61">
        <v>1999.9994231450446</v>
      </c>
      <c r="EF9" s="55"/>
      <c r="EG9" s="56"/>
      <c r="EH9" s="57">
        <v>86.75</v>
      </c>
      <c r="EI9" s="56">
        <v>86.1</v>
      </c>
      <c r="EJ9" s="58"/>
      <c r="EK9" s="59"/>
      <c r="EL9" s="59"/>
      <c r="EM9" s="66"/>
      <c r="EN9" s="61">
        <v>91.880000445999997</v>
      </c>
      <c r="EO9" s="55"/>
      <c r="EP9" s="56"/>
      <c r="EQ9" s="57">
        <v>1983.28</v>
      </c>
      <c r="ER9" s="56">
        <v>1684.05</v>
      </c>
      <c r="ES9" s="58"/>
      <c r="ET9" s="59"/>
      <c r="EU9" s="59"/>
      <c r="EV9" s="66"/>
      <c r="EW9" s="61">
        <v>1621.7040214387318</v>
      </c>
      <c r="EX9" s="55"/>
      <c r="EY9" s="56"/>
      <c r="EZ9" s="57">
        <v>0.34699999999999998</v>
      </c>
      <c r="FA9" s="56"/>
      <c r="FB9" s="58"/>
      <c r="FC9" s="59"/>
      <c r="FD9" s="59"/>
      <c r="FE9" s="66"/>
      <c r="FF9" s="55"/>
      <c r="FG9" s="56"/>
      <c r="FH9" s="57">
        <v>365</v>
      </c>
      <c r="FI9" s="56">
        <v>293.39999999999998</v>
      </c>
      <c r="FJ9" s="58"/>
      <c r="FK9" s="59"/>
      <c r="FL9" s="59"/>
      <c r="FM9" s="66"/>
      <c r="FN9" s="61">
        <v>377.053987531742</v>
      </c>
      <c r="FO9" s="55"/>
      <c r="FP9" s="56"/>
      <c r="FQ9" s="57">
        <v>3851</v>
      </c>
      <c r="FR9" s="56">
        <v>3343</v>
      </c>
      <c r="FS9" s="58"/>
      <c r="FT9" s="59"/>
      <c r="FU9" s="59"/>
      <c r="FV9" s="66"/>
      <c r="FW9" s="61">
        <v>3888.5910028058215</v>
      </c>
      <c r="FX9" s="55"/>
      <c r="FY9" s="56"/>
      <c r="FZ9" s="57">
        <v>9200</v>
      </c>
      <c r="GA9" s="56">
        <v>8417</v>
      </c>
      <c r="GB9" s="58"/>
      <c r="GC9" s="59"/>
      <c r="GD9" s="59"/>
      <c r="GE9" s="66"/>
      <c r="GF9" s="61">
        <v>10084.772799850698</v>
      </c>
      <c r="GG9" s="55"/>
      <c r="GH9" s="56"/>
      <c r="GI9" s="57">
        <v>3296.0222954993424</v>
      </c>
      <c r="GJ9" s="56">
        <v>2205.8318688044269</v>
      </c>
      <c r="GK9" s="58"/>
      <c r="GL9" s="59"/>
      <c r="GM9" s="59"/>
      <c r="GN9" s="66"/>
      <c r="GO9" s="61">
        <v>3695.9896192263809</v>
      </c>
      <c r="GP9" s="55"/>
      <c r="GQ9" s="56"/>
      <c r="GR9" s="57">
        <v>6391</v>
      </c>
      <c r="GS9" s="56">
        <v>5049</v>
      </c>
      <c r="GT9" s="58"/>
      <c r="GU9" s="59"/>
      <c r="GV9" s="59"/>
      <c r="GW9" s="66"/>
      <c r="GX9" s="61">
        <v>6871.1915823276477</v>
      </c>
      <c r="GY9" s="55"/>
      <c r="GZ9" s="56"/>
      <c r="HA9" s="57">
        <v>1243</v>
      </c>
      <c r="HB9" s="56">
        <v>1166</v>
      </c>
      <c r="HC9" s="58"/>
      <c r="HD9" s="59"/>
      <c r="HE9" s="59"/>
      <c r="HF9" s="66"/>
      <c r="HG9" s="61">
        <v>1247.6510110546528</v>
      </c>
      <c r="HH9" s="55"/>
      <c r="HI9" s="56"/>
      <c r="HJ9" s="57">
        <v>1931.6</v>
      </c>
      <c r="HK9" s="56">
        <v>1751</v>
      </c>
      <c r="HL9" s="58"/>
      <c r="HM9" s="59"/>
      <c r="HN9" s="59"/>
      <c r="HO9" s="66"/>
      <c r="HP9" s="61">
        <v>1942.3650240357349</v>
      </c>
      <c r="HQ9" s="55"/>
      <c r="HR9" s="56"/>
      <c r="HS9" s="57">
        <v>22162</v>
      </c>
      <c r="HT9" s="56">
        <v>20050.908780000002</v>
      </c>
      <c r="HU9" s="58"/>
      <c r="HV9" s="59"/>
      <c r="HW9" s="59"/>
      <c r="HX9" s="66"/>
      <c r="HY9" s="61">
        <v>22520.540251666858</v>
      </c>
      <c r="HZ9" s="55"/>
      <c r="IA9" s="56"/>
      <c r="IB9" s="57">
        <v>28218</v>
      </c>
      <c r="IC9" s="56">
        <v>20233.691740350001</v>
      </c>
      <c r="ID9" s="58"/>
      <c r="IE9" s="59"/>
      <c r="IF9" s="59"/>
      <c r="IG9" s="66"/>
      <c r="IH9" s="63">
        <v>27353.61880039379</v>
      </c>
      <c r="II9" s="55"/>
      <c r="IJ9" s="56"/>
      <c r="IK9" s="57">
        <v>3021</v>
      </c>
      <c r="IL9" s="56">
        <v>3021</v>
      </c>
      <c r="IM9" s="58"/>
      <c r="IN9" s="59"/>
      <c r="IO9" s="59"/>
      <c r="IP9" s="66"/>
      <c r="IQ9" s="61">
        <v>3141.9740355233162</v>
      </c>
      <c r="IR9" s="56"/>
      <c r="IS9" s="56"/>
      <c r="IT9" s="58">
        <f>IK9+IB9+HS9+HJ9+HA9+GR9+GI9+FZ9+FQ9+FH9+EZ9+EQ9+EH9+DY9+DP9+DH9+CY9+CP9+CG9+BX9+BO9+BF9+AW9+AN9+AE9+V9+M9+D9</f>
        <v>156758.19814962972</v>
      </c>
      <c r="IU9" s="56">
        <f>IL9+IC9+HT9+HK9+HB9+GS9+GJ9+GA9+FR9+FI9+FA9+ER9+EI9+DZ9+DQ9+DI9+CZ9+CQ9+CH9+BY9+BP9+BG9+AX9+AO9+AF9+W9+N9+E9</f>
        <v>134000.08162490765</v>
      </c>
      <c r="IV9" s="56"/>
      <c r="IW9" s="59"/>
      <c r="IX9" s="59"/>
      <c r="IY9" s="67"/>
      <c r="IZ9" s="65">
        <f t="shared" si="0"/>
        <v>155091.93285705682</v>
      </c>
    </row>
    <row r="10" spans="1:262" x14ac:dyDescent="0.2">
      <c r="A10" s="31" t="s">
        <v>56</v>
      </c>
      <c r="B10" s="55"/>
      <c r="C10" s="56"/>
      <c r="D10" s="57"/>
      <c r="E10" s="56"/>
      <c r="F10" s="58"/>
      <c r="G10" s="59"/>
      <c r="H10" s="59"/>
      <c r="I10" s="66"/>
      <c r="J10" s="61">
        <v>688.1204120007759</v>
      </c>
      <c r="K10" s="55"/>
      <c r="L10" s="56"/>
      <c r="M10" s="57"/>
      <c r="N10" s="56"/>
      <c r="O10" s="58">
        <v>4077</v>
      </c>
      <c r="P10" s="56">
        <v>3723</v>
      </c>
      <c r="Q10" s="56"/>
      <c r="R10" s="66"/>
      <c r="S10" s="61">
        <v>3628.0160354952704</v>
      </c>
      <c r="T10" s="55"/>
      <c r="U10" s="56"/>
      <c r="V10" s="57"/>
      <c r="W10" s="56"/>
      <c r="X10" s="58"/>
      <c r="Y10" s="59"/>
      <c r="Z10" s="59"/>
      <c r="AA10" s="66"/>
      <c r="AB10" s="61">
        <v>2668.0290196628971</v>
      </c>
      <c r="AC10" s="55"/>
      <c r="AD10" s="56"/>
      <c r="AE10" s="57"/>
      <c r="AF10" s="56"/>
      <c r="AG10" s="58"/>
      <c r="AH10" s="59"/>
      <c r="AI10" s="59"/>
      <c r="AJ10" s="66"/>
      <c r="AK10" s="61">
        <v>612.84799652722802</v>
      </c>
      <c r="AL10" s="55"/>
      <c r="AM10" s="56"/>
      <c r="AN10" s="57"/>
      <c r="AO10" s="56"/>
      <c r="AP10" s="58"/>
      <c r="AQ10" s="59"/>
      <c r="AR10" s="59"/>
      <c r="AS10" s="66"/>
      <c r="AT10" s="61">
        <v>10791.957054261771</v>
      </c>
      <c r="AU10" s="55"/>
      <c r="AV10" s="56"/>
      <c r="AW10" s="57"/>
      <c r="AX10" s="56"/>
      <c r="AY10" s="58"/>
      <c r="AZ10" s="59"/>
      <c r="BA10" s="59"/>
      <c r="BB10" s="66"/>
      <c r="BC10" s="61">
        <v>2231.9094858714707</v>
      </c>
      <c r="BD10" s="55"/>
      <c r="BE10" s="56"/>
      <c r="BF10" s="57"/>
      <c r="BG10" s="56"/>
      <c r="BH10" s="58"/>
      <c r="BI10" s="59"/>
      <c r="BJ10" s="59"/>
      <c r="BK10" s="66"/>
      <c r="BL10" s="61">
        <v>702.61830283610175</v>
      </c>
      <c r="BM10" s="55"/>
      <c r="BN10" s="56"/>
      <c r="BO10" s="57"/>
      <c r="BP10" s="56"/>
      <c r="BQ10" s="58"/>
      <c r="BR10" s="59"/>
      <c r="BS10" s="59"/>
      <c r="BT10" s="66"/>
      <c r="BU10" s="61">
        <v>1245.9641211358676</v>
      </c>
      <c r="BV10" s="55"/>
      <c r="BW10" s="56"/>
      <c r="BX10" s="57"/>
      <c r="BY10" s="56"/>
      <c r="BZ10" s="58"/>
      <c r="CA10" s="59"/>
      <c r="CB10" s="59"/>
      <c r="CC10" s="66"/>
      <c r="CD10" s="61">
        <v>17321.671250574276</v>
      </c>
      <c r="CE10" s="55"/>
      <c r="CF10" s="56"/>
      <c r="CG10" s="57"/>
      <c r="CH10" s="56"/>
      <c r="CI10" s="58"/>
      <c r="CJ10" s="59"/>
      <c r="CK10" s="59"/>
      <c r="CL10" s="66"/>
      <c r="CM10" s="61">
        <v>15498.699796367355</v>
      </c>
      <c r="CN10" s="55"/>
      <c r="CO10" s="56"/>
      <c r="CP10" s="57"/>
      <c r="CQ10" s="56"/>
      <c r="CR10" s="58"/>
      <c r="CS10" s="59"/>
      <c r="CT10" s="59"/>
      <c r="CU10" s="66"/>
      <c r="CV10" s="61">
        <v>2395.3494541372529</v>
      </c>
      <c r="CW10" s="55"/>
      <c r="CX10" s="56"/>
      <c r="CY10" s="57"/>
      <c r="CZ10" s="56"/>
      <c r="DA10" s="58"/>
      <c r="DB10" s="59"/>
      <c r="DC10" s="59"/>
      <c r="DD10" s="66"/>
      <c r="DE10" s="61">
        <v>9272.8254067213074</v>
      </c>
      <c r="DF10" s="55"/>
      <c r="DG10" s="56"/>
      <c r="DH10" s="57"/>
      <c r="DI10" s="56"/>
      <c r="DJ10" s="58"/>
      <c r="DK10" s="59"/>
      <c r="DL10" s="59"/>
      <c r="DM10" s="66"/>
      <c r="DN10" s="55"/>
      <c r="DO10" s="56"/>
      <c r="DP10" s="57"/>
      <c r="DQ10" s="56"/>
      <c r="DR10" s="58"/>
      <c r="DS10" s="59"/>
      <c r="DT10" s="59"/>
      <c r="DU10" s="66"/>
      <c r="DV10" s="61">
        <v>3204.5999763602399</v>
      </c>
      <c r="DW10" s="55"/>
      <c r="DX10" s="56"/>
      <c r="DY10" s="57"/>
      <c r="DZ10" s="56"/>
      <c r="EA10" s="58"/>
      <c r="EB10" s="59"/>
      <c r="EC10" s="59"/>
      <c r="ED10" s="66"/>
      <c r="EE10" s="61">
        <v>1999.999460981313</v>
      </c>
      <c r="EF10" s="55"/>
      <c r="EG10" s="56"/>
      <c r="EH10" s="57"/>
      <c r="EI10" s="56"/>
      <c r="EJ10" s="58"/>
      <c r="EK10" s="59"/>
      <c r="EL10" s="59"/>
      <c r="EM10" s="66"/>
      <c r="EN10" s="61">
        <v>91.880000246820018</v>
      </c>
      <c r="EO10" s="55"/>
      <c r="EP10" s="56"/>
      <c r="EQ10" s="57"/>
      <c r="ER10" s="56"/>
      <c r="ES10" s="58"/>
      <c r="ET10" s="59"/>
      <c r="EU10" s="59"/>
      <c r="EV10" s="66"/>
      <c r="EW10" s="61">
        <v>1621.7040108973222</v>
      </c>
      <c r="EX10" s="55"/>
      <c r="EY10" s="56"/>
      <c r="EZ10" s="57"/>
      <c r="FA10" s="56"/>
      <c r="FB10" s="58"/>
      <c r="FC10" s="59"/>
      <c r="FD10" s="59"/>
      <c r="FE10" s="66"/>
      <c r="FF10" s="55"/>
      <c r="FG10" s="56"/>
      <c r="FH10" s="57"/>
      <c r="FI10" s="56"/>
      <c r="FJ10" s="58"/>
      <c r="FK10" s="59"/>
      <c r="FL10" s="59"/>
      <c r="FM10" s="66"/>
      <c r="FN10" s="61">
        <v>377.053974139123</v>
      </c>
      <c r="FO10" s="55"/>
      <c r="FP10" s="56"/>
      <c r="FQ10" s="57"/>
      <c r="FR10" s="56"/>
      <c r="FS10" s="58"/>
      <c r="FT10" s="59"/>
      <c r="FU10" s="59"/>
      <c r="FV10" s="66"/>
      <c r="FW10" s="61">
        <v>3888.5909933764633</v>
      </c>
      <c r="FX10" s="55"/>
      <c r="FY10" s="56"/>
      <c r="FZ10" s="57"/>
      <c r="GA10" s="56"/>
      <c r="GB10" s="58"/>
      <c r="GC10" s="59"/>
      <c r="GD10" s="59"/>
      <c r="GE10" s="66"/>
      <c r="GF10" s="61">
        <v>10084.265781450651</v>
      </c>
      <c r="GG10" s="55"/>
      <c r="GH10" s="56"/>
      <c r="GI10" s="57"/>
      <c r="GJ10" s="56"/>
      <c r="GK10" s="58"/>
      <c r="GL10" s="59"/>
      <c r="GM10" s="59"/>
      <c r="GN10" s="66"/>
      <c r="GO10" s="61">
        <v>3695.989626657501</v>
      </c>
      <c r="GP10" s="55"/>
      <c r="GQ10" s="56"/>
      <c r="GR10" s="57"/>
      <c r="GS10" s="56"/>
      <c r="GT10" s="58"/>
      <c r="GU10" s="59"/>
      <c r="GV10" s="59"/>
      <c r="GW10" s="66"/>
      <c r="GX10" s="61">
        <v>6871.1915369718727</v>
      </c>
      <c r="GY10" s="55"/>
      <c r="GZ10" s="56"/>
      <c r="HA10" s="57"/>
      <c r="HB10" s="56"/>
      <c r="HC10" s="58"/>
      <c r="HD10" s="59"/>
      <c r="HE10" s="59"/>
      <c r="HF10" s="66"/>
      <c r="HG10" s="61">
        <v>1247.6510083563239</v>
      </c>
      <c r="HH10" s="55"/>
      <c r="HI10" s="56"/>
      <c r="HJ10" s="57"/>
      <c r="HK10" s="56"/>
      <c r="HL10" s="58"/>
      <c r="HM10" s="59"/>
      <c r="HN10" s="59"/>
      <c r="HO10" s="66"/>
      <c r="HP10" s="61">
        <v>1942.1260129042175</v>
      </c>
      <c r="HQ10" s="55"/>
      <c r="HR10" s="56"/>
      <c r="HS10" s="57"/>
      <c r="HT10" s="56"/>
      <c r="HU10" s="58"/>
      <c r="HV10" s="59"/>
      <c r="HW10" s="59"/>
      <c r="HX10" s="66"/>
      <c r="HY10" s="61">
        <v>22520.540397696634</v>
      </c>
      <c r="HZ10" s="55"/>
      <c r="IA10" s="56"/>
      <c r="IB10" s="57"/>
      <c r="IC10" s="56"/>
      <c r="ID10" s="58"/>
      <c r="IE10" s="59"/>
      <c r="IF10" s="59"/>
      <c r="IG10" s="66"/>
      <c r="IH10" s="63">
        <v>27353.618871490835</v>
      </c>
      <c r="II10" s="55"/>
      <c r="IJ10" s="56"/>
      <c r="IK10" s="57"/>
      <c r="IL10" s="56"/>
      <c r="IM10" s="58"/>
      <c r="IN10" s="59"/>
      <c r="IO10" s="59"/>
      <c r="IP10" s="66"/>
      <c r="IQ10" s="61">
        <v>3141.9740367929576</v>
      </c>
      <c r="IR10" s="56"/>
      <c r="IS10" s="56"/>
      <c r="IT10" s="57"/>
      <c r="IU10" s="56"/>
      <c r="IV10" s="56"/>
      <c r="IW10" s="59"/>
      <c r="IX10" s="59"/>
      <c r="IY10" s="67"/>
      <c r="IZ10" s="65">
        <f t="shared" si="0"/>
        <v>155099.19402391385</v>
      </c>
    </row>
    <row r="11" spans="1:262" x14ac:dyDescent="0.2">
      <c r="A11" s="31" t="s">
        <v>55</v>
      </c>
      <c r="B11" s="55"/>
      <c r="C11" s="56"/>
      <c r="D11" s="57"/>
      <c r="E11" s="56"/>
      <c r="F11" s="58"/>
      <c r="G11" s="59"/>
      <c r="H11" s="59"/>
      <c r="I11" s="66"/>
      <c r="J11" s="61">
        <v>688.12040476678987</v>
      </c>
      <c r="K11" s="55"/>
      <c r="L11" s="56"/>
      <c r="M11" s="57"/>
      <c r="N11" s="56"/>
      <c r="O11" s="58">
        <v>4090</v>
      </c>
      <c r="P11" s="56">
        <v>3738</v>
      </c>
      <c r="Q11" s="56"/>
      <c r="R11" s="66"/>
      <c r="S11" s="61">
        <v>3628.0160395692619</v>
      </c>
      <c r="T11" s="55"/>
      <c r="U11" s="56"/>
      <c r="V11" s="57"/>
      <c r="W11" s="56"/>
      <c r="X11" s="58"/>
      <c r="Y11" s="59"/>
      <c r="Z11" s="59"/>
      <c r="AA11" s="66"/>
      <c r="AB11" s="61">
        <v>2668.0290206531326</v>
      </c>
      <c r="AC11" s="55"/>
      <c r="AD11" s="56"/>
      <c r="AE11" s="57"/>
      <c r="AF11" s="56"/>
      <c r="AG11" s="58"/>
      <c r="AH11" s="59"/>
      <c r="AI11" s="59"/>
      <c r="AJ11" s="66"/>
      <c r="AK11" s="61">
        <v>612.84799464879893</v>
      </c>
      <c r="AL11" s="55"/>
      <c r="AM11" s="56"/>
      <c r="AN11" s="57"/>
      <c r="AO11" s="56"/>
      <c r="AP11" s="58"/>
      <c r="AQ11" s="59"/>
      <c r="AR11" s="59"/>
      <c r="AS11" s="66"/>
      <c r="AT11" s="61">
        <v>10791.956982594962</v>
      </c>
      <c r="AU11" s="55"/>
      <c r="AV11" s="56"/>
      <c r="AW11" s="57"/>
      <c r="AX11" s="56"/>
      <c r="AY11" s="58"/>
      <c r="AZ11" s="59"/>
      <c r="BA11" s="59"/>
      <c r="BB11" s="66"/>
      <c r="BC11" s="61">
        <v>2231.9094199036049</v>
      </c>
      <c r="BD11" s="55"/>
      <c r="BE11" s="56"/>
      <c r="BF11" s="57"/>
      <c r="BG11" s="56"/>
      <c r="BH11" s="58"/>
      <c r="BI11" s="59"/>
      <c r="BJ11" s="59"/>
      <c r="BK11" s="66"/>
      <c r="BL11" s="61">
        <v>709.78031023447227</v>
      </c>
      <c r="BM11" s="55"/>
      <c r="BN11" s="56"/>
      <c r="BO11" s="57"/>
      <c r="BP11" s="56"/>
      <c r="BQ11" s="58"/>
      <c r="BR11" s="59"/>
      <c r="BS11" s="59"/>
      <c r="BT11" s="66"/>
      <c r="BU11" s="61">
        <v>1245.9641135576376</v>
      </c>
      <c r="BV11" s="55"/>
      <c r="BW11" s="56"/>
      <c r="BX11" s="57"/>
      <c r="BY11" s="56"/>
      <c r="BZ11" s="58"/>
      <c r="CA11" s="59"/>
      <c r="CB11" s="59"/>
      <c r="CC11" s="66"/>
      <c r="CD11" s="61">
        <v>17321.671266360871</v>
      </c>
      <c r="CE11" s="55"/>
      <c r="CF11" s="56"/>
      <c r="CG11" s="57"/>
      <c r="CH11" s="56"/>
      <c r="CI11" s="58"/>
      <c r="CJ11" s="59"/>
      <c r="CK11" s="59"/>
      <c r="CL11" s="66"/>
      <c r="CM11" s="61">
        <v>15498.699835894349</v>
      </c>
      <c r="CN11" s="55"/>
      <c r="CO11" s="56"/>
      <c r="CP11" s="57"/>
      <c r="CQ11" s="56"/>
      <c r="CR11" s="58"/>
      <c r="CS11" s="59"/>
      <c r="CT11" s="59"/>
      <c r="CU11" s="66"/>
      <c r="CV11" s="61">
        <v>2395.3494455102482</v>
      </c>
      <c r="CW11" s="55"/>
      <c r="CX11" s="56"/>
      <c r="CY11" s="57"/>
      <c r="CZ11" s="56"/>
      <c r="DA11" s="58"/>
      <c r="DB11" s="59"/>
      <c r="DC11" s="59"/>
      <c r="DD11" s="66"/>
      <c r="DE11" s="61">
        <v>9272.825405772368</v>
      </c>
      <c r="DF11" s="55"/>
      <c r="DG11" s="56"/>
      <c r="DH11" s="57"/>
      <c r="DI11" s="56"/>
      <c r="DJ11" s="58"/>
      <c r="DK11" s="59"/>
      <c r="DL11" s="59"/>
      <c r="DM11" s="66"/>
      <c r="DN11" s="55"/>
      <c r="DO11" s="56"/>
      <c r="DP11" s="57"/>
      <c r="DQ11" s="56"/>
      <c r="DR11" s="58"/>
      <c r="DS11" s="59"/>
      <c r="DT11" s="59"/>
      <c r="DU11" s="66"/>
      <c r="DV11" s="61">
        <v>3204.6000280304802</v>
      </c>
      <c r="DW11" s="55"/>
      <c r="DX11" s="56"/>
      <c r="DY11" s="57"/>
      <c r="DZ11" s="56"/>
      <c r="EA11" s="58"/>
      <c r="EB11" s="59"/>
      <c r="EC11" s="59"/>
      <c r="ED11" s="66"/>
      <c r="EE11" s="61">
        <v>1999.9994798826115</v>
      </c>
      <c r="EF11" s="55"/>
      <c r="EG11" s="56"/>
      <c r="EH11" s="57"/>
      <c r="EI11" s="56"/>
      <c r="EJ11" s="58"/>
      <c r="EK11" s="59"/>
      <c r="EL11" s="59"/>
      <c r="EM11" s="66"/>
      <c r="EN11" s="61">
        <v>91.879999729579993</v>
      </c>
      <c r="EO11" s="55"/>
      <c r="EP11" s="56"/>
      <c r="EQ11" s="57"/>
      <c r="ER11" s="56"/>
      <c r="ES11" s="58"/>
      <c r="ET11" s="59"/>
      <c r="EU11" s="59"/>
      <c r="EV11" s="66"/>
      <c r="EW11" s="61">
        <v>1621.703992741561</v>
      </c>
      <c r="EX11" s="55"/>
      <c r="EY11" s="56"/>
      <c r="EZ11" s="57"/>
      <c r="FA11" s="56"/>
      <c r="FB11" s="58"/>
      <c r="FC11" s="59"/>
      <c r="FD11" s="59"/>
      <c r="FE11" s="66"/>
      <c r="FF11" s="55"/>
      <c r="FG11" s="56"/>
      <c r="FH11" s="57"/>
      <c r="FI11" s="56"/>
      <c r="FJ11" s="58"/>
      <c r="FK11" s="59"/>
      <c r="FL11" s="59"/>
      <c r="FM11" s="66"/>
      <c r="FN11" s="61">
        <v>377.05397571395895</v>
      </c>
      <c r="FO11" s="55"/>
      <c r="FP11" s="56"/>
      <c r="FQ11" s="57"/>
      <c r="FR11" s="56"/>
      <c r="FS11" s="58"/>
      <c r="FT11" s="59"/>
      <c r="FU11" s="59"/>
      <c r="FV11" s="66"/>
      <c r="FW11" s="61">
        <v>3888.5909934779515</v>
      </c>
      <c r="FX11" s="55"/>
      <c r="FY11" s="56"/>
      <c r="FZ11" s="57"/>
      <c r="GA11" s="56"/>
      <c r="GB11" s="58"/>
      <c r="GC11" s="59"/>
      <c r="GD11" s="59"/>
      <c r="GE11" s="66"/>
      <c r="GF11" s="61">
        <v>10083.626722070336</v>
      </c>
      <c r="GG11" s="55"/>
      <c r="GH11" s="56"/>
      <c r="GI11" s="57"/>
      <c r="GJ11" s="56"/>
      <c r="GK11" s="58"/>
      <c r="GL11" s="59"/>
      <c r="GM11" s="59"/>
      <c r="GN11" s="66"/>
      <c r="GO11" s="61">
        <v>3695.9896484032424</v>
      </c>
      <c r="GP11" s="55"/>
      <c r="GQ11" s="56"/>
      <c r="GR11" s="57"/>
      <c r="GS11" s="56"/>
      <c r="GT11" s="58"/>
      <c r="GU11" s="59"/>
      <c r="GV11" s="59"/>
      <c r="GW11" s="66"/>
      <c r="GX11" s="61">
        <v>6871.1915673902395</v>
      </c>
      <c r="GY11" s="55"/>
      <c r="GZ11" s="56"/>
      <c r="HA11" s="57"/>
      <c r="HB11" s="56"/>
      <c r="HC11" s="58"/>
      <c r="HD11" s="59"/>
      <c r="HE11" s="59"/>
      <c r="HF11" s="66"/>
      <c r="HG11" s="61">
        <v>1247.6510102617588</v>
      </c>
      <c r="HH11" s="55"/>
      <c r="HI11" s="56"/>
      <c r="HJ11" s="57"/>
      <c r="HK11" s="56"/>
      <c r="HL11" s="58"/>
      <c r="HM11" s="59"/>
      <c r="HN11" s="59"/>
      <c r="HO11" s="66"/>
      <c r="HP11" s="61">
        <v>1941.6720148216173</v>
      </c>
      <c r="HQ11" s="55"/>
      <c r="HR11" s="56"/>
      <c r="HS11" s="57"/>
      <c r="HT11" s="56"/>
      <c r="HU11" s="58"/>
      <c r="HV11" s="59"/>
      <c r="HW11" s="59"/>
      <c r="HX11" s="66"/>
      <c r="HY11" s="61">
        <v>22520.540804723347</v>
      </c>
      <c r="HZ11" s="55"/>
      <c r="IA11" s="56"/>
      <c r="IB11" s="57"/>
      <c r="IC11" s="56"/>
      <c r="ID11" s="58"/>
      <c r="IE11" s="59"/>
      <c r="IF11" s="59"/>
      <c r="IG11" s="66"/>
      <c r="IH11" s="63">
        <v>27353.619001048613</v>
      </c>
      <c r="II11" s="55"/>
      <c r="IJ11" s="56"/>
      <c r="IK11" s="57"/>
      <c r="IL11" s="56"/>
      <c r="IM11" s="58"/>
      <c r="IN11" s="59"/>
      <c r="IO11" s="59"/>
      <c r="IP11" s="66"/>
      <c r="IQ11" s="61">
        <v>3141.9740398923886</v>
      </c>
      <c r="IR11" s="56"/>
      <c r="IS11" s="56"/>
      <c r="IT11" s="57"/>
      <c r="IU11" s="56"/>
      <c r="IV11" s="56"/>
      <c r="IW11" s="59"/>
      <c r="IX11" s="59"/>
      <c r="IY11" s="67"/>
      <c r="IZ11" s="65">
        <f t="shared" si="0"/>
        <v>155105.26351765418</v>
      </c>
    </row>
    <row r="12" spans="1:262" x14ac:dyDescent="0.2">
      <c r="A12" s="31" t="s">
        <v>54</v>
      </c>
      <c r="B12" s="55"/>
      <c r="C12" s="56"/>
      <c r="D12" s="57"/>
      <c r="E12" s="56"/>
      <c r="F12" s="58"/>
      <c r="G12" s="59"/>
      <c r="H12" s="59"/>
      <c r="I12" s="66"/>
      <c r="J12" s="61">
        <v>688.12039774732364</v>
      </c>
      <c r="K12" s="55"/>
      <c r="L12" s="56"/>
      <c r="M12" s="57"/>
      <c r="N12" s="56"/>
      <c r="O12" s="58">
        <v>4091</v>
      </c>
      <c r="P12" s="56">
        <v>3733</v>
      </c>
      <c r="Q12" s="56"/>
      <c r="R12" s="66"/>
      <c r="S12" s="61">
        <v>3628.0160399689112</v>
      </c>
      <c r="T12" s="55"/>
      <c r="U12" s="56"/>
      <c r="V12" s="57"/>
      <c r="W12" s="56"/>
      <c r="X12" s="58"/>
      <c r="Y12" s="59"/>
      <c r="Z12" s="59"/>
      <c r="AA12" s="66"/>
      <c r="AB12" s="61">
        <v>2668.0290353713667</v>
      </c>
      <c r="AC12" s="55"/>
      <c r="AD12" s="56"/>
      <c r="AE12" s="57"/>
      <c r="AF12" s="56"/>
      <c r="AG12" s="58"/>
      <c r="AH12" s="59"/>
      <c r="AI12" s="59"/>
      <c r="AJ12" s="66"/>
      <c r="AK12" s="61">
        <v>612.84799568822496</v>
      </c>
      <c r="AL12" s="55"/>
      <c r="AM12" s="56"/>
      <c r="AN12" s="57"/>
      <c r="AO12" s="56"/>
      <c r="AP12" s="58"/>
      <c r="AQ12" s="59"/>
      <c r="AR12" s="59"/>
      <c r="AS12" s="66"/>
      <c r="AT12" s="61">
        <v>10791.956963072993</v>
      </c>
      <c r="AU12" s="55"/>
      <c r="AV12" s="56"/>
      <c r="AW12" s="57"/>
      <c r="AX12" s="56"/>
      <c r="AY12" s="58"/>
      <c r="AZ12" s="59"/>
      <c r="BA12" s="59"/>
      <c r="BB12" s="66"/>
      <c r="BC12" s="61">
        <v>2231.9094494919605</v>
      </c>
      <c r="BD12" s="55"/>
      <c r="BE12" s="56"/>
      <c r="BF12" s="57"/>
      <c r="BG12" s="56"/>
      <c r="BH12" s="58"/>
      <c r="BI12" s="59"/>
      <c r="BJ12" s="59"/>
      <c r="BK12" s="66"/>
      <c r="BL12" s="61">
        <v>716.01530323131374</v>
      </c>
      <c r="BM12" s="55"/>
      <c r="BN12" s="56"/>
      <c r="BO12" s="57"/>
      <c r="BP12" s="56"/>
      <c r="BQ12" s="58"/>
      <c r="BR12" s="59"/>
      <c r="BS12" s="59"/>
      <c r="BT12" s="66"/>
      <c r="BU12" s="61">
        <v>1245.9641136482576</v>
      </c>
      <c r="BV12" s="55"/>
      <c r="BW12" s="56"/>
      <c r="BX12" s="57"/>
      <c r="BY12" s="56"/>
      <c r="BZ12" s="58"/>
      <c r="CA12" s="59"/>
      <c r="CB12" s="59"/>
      <c r="CC12" s="66"/>
      <c r="CD12" s="61">
        <v>17321.671316181957</v>
      </c>
      <c r="CE12" s="55"/>
      <c r="CF12" s="56"/>
      <c r="CG12" s="57"/>
      <c r="CH12" s="56"/>
      <c r="CI12" s="58"/>
      <c r="CJ12" s="59"/>
      <c r="CK12" s="59"/>
      <c r="CL12" s="66"/>
      <c r="CM12" s="61">
        <v>15498.69975613379</v>
      </c>
      <c r="CN12" s="55"/>
      <c r="CO12" s="56"/>
      <c r="CP12" s="57"/>
      <c r="CQ12" s="56"/>
      <c r="CR12" s="58"/>
      <c r="CS12" s="59"/>
      <c r="CT12" s="59"/>
      <c r="CU12" s="66"/>
      <c r="CV12" s="61">
        <v>2395.349421431582</v>
      </c>
      <c r="CW12" s="55"/>
      <c r="CX12" s="56"/>
      <c r="CY12" s="57"/>
      <c r="CZ12" s="56"/>
      <c r="DA12" s="58"/>
      <c r="DB12" s="59"/>
      <c r="DC12" s="59"/>
      <c r="DD12" s="66"/>
      <c r="DE12" s="61">
        <v>9272.8254272275317</v>
      </c>
      <c r="DF12" s="55"/>
      <c r="DG12" s="56"/>
      <c r="DH12" s="57"/>
      <c r="DI12" s="56"/>
      <c r="DJ12" s="58"/>
      <c r="DK12" s="59"/>
      <c r="DL12" s="59"/>
      <c r="DM12" s="66"/>
      <c r="DN12" s="55"/>
      <c r="DO12" s="56"/>
      <c r="DP12" s="57"/>
      <c r="DQ12" s="56"/>
      <c r="DR12" s="58"/>
      <c r="DS12" s="59"/>
      <c r="DT12" s="59"/>
      <c r="DU12" s="66"/>
      <c r="DV12" s="61">
        <v>3204.6000159306304</v>
      </c>
      <c r="DW12" s="55"/>
      <c r="DX12" s="56"/>
      <c r="DY12" s="57"/>
      <c r="DZ12" s="56"/>
      <c r="EA12" s="58"/>
      <c r="EB12" s="59"/>
      <c r="EC12" s="59"/>
      <c r="ED12" s="66"/>
      <c r="EE12" s="61">
        <v>1999.9994792308728</v>
      </c>
      <c r="EF12" s="55"/>
      <c r="EG12" s="56"/>
      <c r="EH12" s="57"/>
      <c r="EI12" s="56"/>
      <c r="EJ12" s="58"/>
      <c r="EK12" s="59"/>
      <c r="EL12" s="59"/>
      <c r="EM12" s="66"/>
      <c r="EN12" s="61">
        <v>91.879999861170006</v>
      </c>
      <c r="EO12" s="55"/>
      <c r="EP12" s="56"/>
      <c r="EQ12" s="57"/>
      <c r="ER12" s="56"/>
      <c r="ES12" s="58"/>
      <c r="ET12" s="59"/>
      <c r="EU12" s="59"/>
      <c r="EV12" s="66"/>
      <c r="EW12" s="61">
        <v>1621.7040031129288</v>
      </c>
      <c r="EX12" s="55"/>
      <c r="EY12" s="56"/>
      <c r="EZ12" s="57"/>
      <c r="FA12" s="56"/>
      <c r="FB12" s="58"/>
      <c r="FC12" s="59"/>
      <c r="FD12" s="59"/>
      <c r="FE12" s="66"/>
      <c r="FF12" s="55"/>
      <c r="FG12" s="56"/>
      <c r="FH12" s="57"/>
      <c r="FI12" s="56"/>
      <c r="FJ12" s="58"/>
      <c r="FK12" s="59"/>
      <c r="FL12" s="59"/>
      <c r="FM12" s="66">
        <v>326</v>
      </c>
      <c r="FN12" s="61">
        <v>377.05397582334302</v>
      </c>
      <c r="FO12" s="55"/>
      <c r="FP12" s="56"/>
      <c r="FQ12" s="57"/>
      <c r="FR12" s="56"/>
      <c r="FS12" s="58"/>
      <c r="FT12" s="59"/>
      <c r="FU12" s="59"/>
      <c r="FV12" s="66"/>
      <c r="FW12" s="61">
        <v>3888.5909930322423</v>
      </c>
      <c r="FX12" s="55"/>
      <c r="FY12" s="56"/>
      <c r="FZ12" s="57"/>
      <c r="GA12" s="56"/>
      <c r="GB12" s="58"/>
      <c r="GC12" s="59"/>
      <c r="GD12" s="59"/>
      <c r="GE12" s="66"/>
      <c r="GF12" s="61">
        <v>10082.987755896822</v>
      </c>
      <c r="GG12" s="55"/>
      <c r="GH12" s="56"/>
      <c r="GI12" s="57"/>
      <c r="GJ12" s="56"/>
      <c r="GK12" s="58"/>
      <c r="GL12" s="59"/>
      <c r="GM12" s="59"/>
      <c r="GN12" s="66"/>
      <c r="GO12" s="61">
        <v>3695.9896420073742</v>
      </c>
      <c r="GP12" s="55"/>
      <c r="GQ12" s="56"/>
      <c r="GR12" s="57"/>
      <c r="GS12" s="56"/>
      <c r="GT12" s="58"/>
      <c r="GU12" s="59"/>
      <c r="GV12" s="59"/>
      <c r="GW12" s="66"/>
      <c r="GX12" s="61">
        <v>6871.191586057621</v>
      </c>
      <c r="GY12" s="55"/>
      <c r="GZ12" s="56"/>
      <c r="HA12" s="57"/>
      <c r="HB12" s="56"/>
      <c r="HC12" s="58"/>
      <c r="HD12" s="59"/>
      <c r="HE12" s="59"/>
      <c r="HF12" s="66"/>
      <c r="HG12" s="61">
        <v>1247.6510111191369</v>
      </c>
      <c r="HH12" s="55"/>
      <c r="HI12" s="56"/>
      <c r="HJ12" s="57"/>
      <c r="HK12" s="56"/>
      <c r="HL12" s="58"/>
      <c r="HM12" s="59"/>
      <c r="HN12" s="59"/>
      <c r="HO12" s="66"/>
      <c r="HP12" s="61">
        <v>1941.3490129621071</v>
      </c>
      <c r="HQ12" s="55"/>
      <c r="HR12" s="56"/>
      <c r="HS12" s="57"/>
      <c r="HT12" s="56"/>
      <c r="HU12" s="58"/>
      <c r="HV12" s="59"/>
      <c r="HW12" s="59"/>
      <c r="HX12" s="66"/>
      <c r="HY12" s="61">
        <v>22520.540976810382</v>
      </c>
      <c r="HZ12" s="55"/>
      <c r="IA12" s="56"/>
      <c r="IB12" s="57"/>
      <c r="IC12" s="56"/>
      <c r="ID12" s="58"/>
      <c r="IE12" s="59"/>
      <c r="IF12" s="59"/>
      <c r="IG12" s="66"/>
      <c r="IH12" s="63">
        <v>27353.618898270179</v>
      </c>
      <c r="II12" s="55"/>
      <c r="IJ12" s="56"/>
      <c r="IK12" s="57"/>
      <c r="IL12" s="56"/>
      <c r="IM12" s="58"/>
      <c r="IN12" s="59"/>
      <c r="IO12" s="59"/>
      <c r="IP12" s="66"/>
      <c r="IQ12" s="61">
        <v>3141.9740420642102</v>
      </c>
      <c r="IR12" s="56"/>
      <c r="IS12" s="56"/>
      <c r="IT12" s="57"/>
      <c r="IU12" s="56"/>
      <c r="IV12" s="56"/>
      <c r="IW12" s="59"/>
      <c r="IX12" s="59"/>
      <c r="IY12" s="67"/>
      <c r="IZ12" s="65">
        <f t="shared" si="0"/>
        <v>155110.53661137426</v>
      </c>
    </row>
    <row r="13" spans="1:262" x14ac:dyDescent="0.2">
      <c r="A13" s="31" t="s">
        <v>53</v>
      </c>
      <c r="B13" s="55"/>
      <c r="C13" s="56"/>
      <c r="D13" s="57"/>
      <c r="E13" s="56"/>
      <c r="F13" s="58"/>
      <c r="G13" s="68"/>
      <c r="H13" s="56"/>
      <c r="I13" s="66">
        <v>612.9</v>
      </c>
      <c r="J13" s="61">
        <v>688.12040071320212</v>
      </c>
      <c r="K13" s="55"/>
      <c r="L13" s="56"/>
      <c r="M13" s="57"/>
      <c r="N13" s="56"/>
      <c r="O13" s="58">
        <v>4115</v>
      </c>
      <c r="P13" s="56">
        <v>3750</v>
      </c>
      <c r="Q13" s="56"/>
      <c r="R13" s="66"/>
      <c r="S13" s="61">
        <v>3628.0160070406023</v>
      </c>
      <c r="T13" s="55"/>
      <c r="U13" s="56"/>
      <c r="V13" s="57"/>
      <c r="W13" s="56"/>
      <c r="X13" s="58"/>
      <c r="Y13" s="68"/>
      <c r="Z13" s="56"/>
      <c r="AA13" s="66"/>
      <c r="AB13" s="61">
        <v>2668.0290472134434</v>
      </c>
      <c r="AC13" s="55"/>
      <c r="AD13" s="56"/>
      <c r="AE13" s="57"/>
      <c r="AF13" s="56"/>
      <c r="AG13" s="58"/>
      <c r="AH13" s="68"/>
      <c r="AI13" s="56"/>
      <c r="AJ13" s="66"/>
      <c r="AK13" s="61">
        <v>612.84800342143501</v>
      </c>
      <c r="AL13" s="55"/>
      <c r="AM13" s="56"/>
      <c r="AN13" s="57"/>
      <c r="AO13" s="56"/>
      <c r="AP13" s="58"/>
      <c r="AQ13" s="68"/>
      <c r="AR13" s="56"/>
      <c r="AS13" s="66"/>
      <c r="AT13" s="61">
        <v>10791.956982278267</v>
      </c>
      <c r="AU13" s="55"/>
      <c r="AV13" s="56"/>
      <c r="AW13" s="57"/>
      <c r="AX13" s="56"/>
      <c r="AY13" s="58"/>
      <c r="AZ13" s="68"/>
      <c r="BA13" s="56"/>
      <c r="BB13" s="66"/>
      <c r="BC13" s="61">
        <v>2231.9095047888891</v>
      </c>
      <c r="BD13" s="55"/>
      <c r="BE13" s="56"/>
      <c r="BF13" s="57"/>
      <c r="BG13" s="56"/>
      <c r="BH13" s="58"/>
      <c r="BI13" s="68"/>
      <c r="BJ13" s="56"/>
      <c r="BK13" s="66"/>
      <c r="BL13" s="61">
        <v>722.64729814742566</v>
      </c>
      <c r="BM13" s="55"/>
      <c r="BN13" s="56"/>
      <c r="BO13" s="57"/>
      <c r="BP13" s="56"/>
      <c r="BQ13" s="58"/>
      <c r="BR13" s="68"/>
      <c r="BS13" s="56"/>
      <c r="BT13" s="66">
        <v>1247.5999999999999</v>
      </c>
      <c r="BU13" s="61">
        <v>1245.9641169458878</v>
      </c>
      <c r="BV13" s="55"/>
      <c r="BW13" s="56"/>
      <c r="BX13" s="57"/>
      <c r="BY13" s="56"/>
      <c r="BZ13" s="58"/>
      <c r="CA13" s="68"/>
      <c r="CB13" s="56"/>
      <c r="CC13" s="66"/>
      <c r="CD13" s="61">
        <v>17321.671224813199</v>
      </c>
      <c r="CE13" s="55"/>
      <c r="CF13" s="56"/>
      <c r="CG13" s="57"/>
      <c r="CH13" s="56"/>
      <c r="CI13" s="58"/>
      <c r="CJ13" s="68"/>
      <c r="CK13" s="56"/>
      <c r="CL13" s="66"/>
      <c r="CM13" s="61">
        <v>15498.699750402107</v>
      </c>
      <c r="CN13" s="55"/>
      <c r="CO13" s="56"/>
      <c r="CP13" s="57"/>
      <c r="CQ13" s="56"/>
      <c r="CR13" s="58"/>
      <c r="CS13" s="68"/>
      <c r="CT13" s="56"/>
      <c r="CU13" s="66"/>
      <c r="CV13" s="61">
        <v>2395.3494198374597</v>
      </c>
      <c r="CW13" s="55"/>
      <c r="CX13" s="56"/>
      <c r="CY13" s="57"/>
      <c r="CZ13" s="56"/>
      <c r="DA13" s="58"/>
      <c r="DB13" s="68"/>
      <c r="DC13" s="56"/>
      <c r="DD13" s="66">
        <v>7482</v>
      </c>
      <c r="DE13" s="61">
        <v>9272.8254328506355</v>
      </c>
      <c r="DF13" s="55"/>
      <c r="DG13" s="56"/>
      <c r="DH13" s="57"/>
      <c r="DI13" s="56"/>
      <c r="DJ13" s="58"/>
      <c r="DK13" s="68"/>
      <c r="DL13" s="56"/>
      <c r="DM13" s="66"/>
      <c r="DN13" s="55"/>
      <c r="DO13" s="56"/>
      <c r="DP13" s="57"/>
      <c r="DQ13" s="56"/>
      <c r="DR13" s="58"/>
      <c r="DS13" s="68"/>
      <c r="DT13" s="56"/>
      <c r="DU13" s="66">
        <v>3071</v>
      </c>
      <c r="DV13" s="61">
        <v>3204.6000098599302</v>
      </c>
      <c r="DW13" s="55"/>
      <c r="DX13" s="56"/>
      <c r="DY13" s="57"/>
      <c r="DZ13" s="56"/>
      <c r="EA13" s="58"/>
      <c r="EB13" s="68"/>
      <c r="EC13" s="56"/>
      <c r="ED13" s="66"/>
      <c r="EE13" s="61">
        <v>1999.9994417233968</v>
      </c>
      <c r="EF13" s="55"/>
      <c r="EG13" s="56"/>
      <c r="EH13" s="57"/>
      <c r="EI13" s="56"/>
      <c r="EJ13" s="58"/>
      <c r="EK13" s="68"/>
      <c r="EL13" s="56"/>
      <c r="EM13" s="66"/>
      <c r="EN13" s="61">
        <v>91.880000344909988</v>
      </c>
      <c r="EO13" s="55"/>
      <c r="EP13" s="56"/>
      <c r="EQ13" s="57"/>
      <c r="ER13" s="56"/>
      <c r="ES13" s="58"/>
      <c r="ET13" s="68"/>
      <c r="EU13" s="56"/>
      <c r="EV13" s="66">
        <v>1853</v>
      </c>
      <c r="EW13" s="61">
        <v>1621.7040039938736</v>
      </c>
      <c r="EX13" s="55"/>
      <c r="EY13" s="56"/>
      <c r="EZ13" s="57"/>
      <c r="FA13" s="56"/>
      <c r="FB13" s="58"/>
      <c r="FC13" s="68"/>
      <c r="FD13" s="56"/>
      <c r="FE13" s="66">
        <v>0.41</v>
      </c>
      <c r="FF13" s="55"/>
      <c r="FG13" s="56"/>
      <c r="FH13" s="57"/>
      <c r="FI13" s="56"/>
      <c r="FJ13" s="58"/>
      <c r="FK13" s="68"/>
      <c r="FL13" s="56"/>
      <c r="FM13" s="66"/>
      <c r="FN13" s="61">
        <v>377.05398767373197</v>
      </c>
      <c r="FO13" s="55"/>
      <c r="FP13" s="56"/>
      <c r="FQ13" s="57"/>
      <c r="FR13" s="56"/>
      <c r="FS13" s="58"/>
      <c r="FT13" s="68"/>
      <c r="FU13" s="56"/>
      <c r="FV13" s="66">
        <v>3822</v>
      </c>
      <c r="FW13" s="61">
        <v>3888.5910004925991</v>
      </c>
      <c r="FX13" s="55"/>
      <c r="FY13" s="56"/>
      <c r="FZ13" s="57"/>
      <c r="GA13" s="56"/>
      <c r="GB13" s="58"/>
      <c r="GC13" s="68"/>
      <c r="GD13" s="56"/>
      <c r="GE13" s="66">
        <v>8664</v>
      </c>
      <c r="GF13" s="61">
        <v>10082.320735716719</v>
      </c>
      <c r="GG13" s="55"/>
      <c r="GH13" s="56"/>
      <c r="GI13" s="57"/>
      <c r="GJ13" s="56"/>
      <c r="GK13" s="58"/>
      <c r="GL13" s="68"/>
      <c r="GM13" s="56"/>
      <c r="GN13" s="66"/>
      <c r="GO13" s="61">
        <v>3695.989685583691</v>
      </c>
      <c r="GP13" s="55"/>
      <c r="GQ13" s="56"/>
      <c r="GR13" s="57"/>
      <c r="GS13" s="56"/>
      <c r="GT13" s="58"/>
      <c r="GU13" s="68"/>
      <c r="GV13" s="56"/>
      <c r="GW13" s="66">
        <v>6639</v>
      </c>
      <c r="GX13" s="61">
        <v>6871.191577461479</v>
      </c>
      <c r="GY13" s="55"/>
      <c r="GZ13" s="56"/>
      <c r="HA13" s="57"/>
      <c r="HB13" s="56"/>
      <c r="HC13" s="58"/>
      <c r="HD13" s="68"/>
      <c r="HE13" s="56"/>
      <c r="HF13" s="66">
        <v>1003</v>
      </c>
      <c r="HG13" s="61">
        <v>1247.6510010731733</v>
      </c>
      <c r="HH13" s="55"/>
      <c r="HI13" s="56"/>
      <c r="HJ13" s="57"/>
      <c r="HK13" s="56"/>
      <c r="HL13" s="58"/>
      <c r="HM13" s="68"/>
      <c r="HN13" s="56"/>
      <c r="HO13" s="66">
        <v>1978</v>
      </c>
      <c r="HP13" s="61">
        <v>1940.887005321061</v>
      </c>
      <c r="HQ13" s="55"/>
      <c r="HR13" s="56"/>
      <c r="HS13" s="57"/>
      <c r="HT13" s="56"/>
      <c r="HU13" s="58"/>
      <c r="HV13" s="68"/>
      <c r="HW13" s="56"/>
      <c r="HX13" s="66"/>
      <c r="HY13" s="61">
        <v>22520.540800271883</v>
      </c>
      <c r="HZ13" s="55"/>
      <c r="IA13" s="56"/>
      <c r="IB13" s="57"/>
      <c r="IC13" s="56"/>
      <c r="ID13" s="58"/>
      <c r="IE13" s="68"/>
      <c r="IF13" s="56"/>
      <c r="IG13" s="66"/>
      <c r="IH13" s="63">
        <v>27353.618905512929</v>
      </c>
      <c r="II13" s="55"/>
      <c r="IJ13" s="56"/>
      <c r="IK13" s="57"/>
      <c r="IL13" s="56"/>
      <c r="IM13" s="58"/>
      <c r="IN13" s="68"/>
      <c r="IO13" s="56"/>
      <c r="IP13" s="66"/>
      <c r="IQ13" s="61">
        <v>3141.9740466618537</v>
      </c>
      <c r="IR13" s="56"/>
      <c r="IS13" s="56"/>
      <c r="IT13" s="57"/>
      <c r="IU13" s="56"/>
      <c r="IV13" s="56"/>
      <c r="IW13" s="68"/>
      <c r="IX13" s="56"/>
      <c r="IY13" s="67"/>
      <c r="IZ13" s="65">
        <f t="shared" si="0"/>
        <v>155116.03939014379</v>
      </c>
    </row>
    <row r="14" spans="1:262" x14ac:dyDescent="0.2">
      <c r="A14" s="31" t="s">
        <v>52</v>
      </c>
      <c r="B14" s="55">
        <v>689.87</v>
      </c>
      <c r="C14" s="56">
        <v>32.9</v>
      </c>
      <c r="D14" s="57">
        <v>681.2</v>
      </c>
      <c r="E14" s="56">
        <v>667.85</v>
      </c>
      <c r="F14" s="58"/>
      <c r="G14" s="56"/>
      <c r="H14" s="56"/>
      <c r="I14" s="66"/>
      <c r="J14" s="61">
        <v>688.12039467637385</v>
      </c>
      <c r="K14" s="55">
        <v>3737</v>
      </c>
      <c r="L14" s="56">
        <v>24</v>
      </c>
      <c r="M14" s="57">
        <v>3737</v>
      </c>
      <c r="N14" s="56">
        <v>2387</v>
      </c>
      <c r="O14" s="58">
        <v>4131</v>
      </c>
      <c r="P14" s="56">
        <v>3761</v>
      </c>
      <c r="Q14" s="56"/>
      <c r="R14" s="66">
        <v>3631.3</v>
      </c>
      <c r="S14" s="61">
        <v>3628.0159808534904</v>
      </c>
      <c r="T14" s="55">
        <v>2657.38</v>
      </c>
      <c r="U14" s="56">
        <v>0</v>
      </c>
      <c r="V14" s="57">
        <v>2657.3760000000002</v>
      </c>
      <c r="W14" s="56">
        <v>2310.3712640358444</v>
      </c>
      <c r="X14" s="58"/>
      <c r="Y14" s="56"/>
      <c r="Z14" s="56"/>
      <c r="AA14" s="66">
        <v>2614.1999999999998</v>
      </c>
      <c r="AB14" s="61">
        <v>2668.029052021152</v>
      </c>
      <c r="AC14" s="55">
        <v>586.49</v>
      </c>
      <c r="AD14" s="56">
        <v>46.9</v>
      </c>
      <c r="AE14" s="57">
        <v>587.07744408844269</v>
      </c>
      <c r="AF14" s="56">
        <v>552.07744408844269</v>
      </c>
      <c r="AG14" s="58"/>
      <c r="AH14" s="56"/>
      <c r="AI14" s="56"/>
      <c r="AJ14" s="66">
        <v>529</v>
      </c>
      <c r="AK14" s="61">
        <v>612.84800174836107</v>
      </c>
      <c r="AL14" s="55">
        <v>11409</v>
      </c>
      <c r="AM14" s="56">
        <v>0</v>
      </c>
      <c r="AN14" s="57">
        <v>11409</v>
      </c>
      <c r="AO14" s="56">
        <v>10885.726977248103</v>
      </c>
      <c r="AP14" s="58"/>
      <c r="AQ14" s="56"/>
      <c r="AR14" s="56"/>
      <c r="AS14" s="66"/>
      <c r="AT14" s="61">
        <v>10791.957023322804</v>
      </c>
      <c r="AU14" s="55">
        <v>2336.02</v>
      </c>
      <c r="AV14" s="56">
        <v>108.04</v>
      </c>
      <c r="AW14" s="57">
        <v>2233.94</v>
      </c>
      <c r="AX14" s="56">
        <v>2008.3</v>
      </c>
      <c r="AY14" s="58"/>
      <c r="AZ14" s="56"/>
      <c r="BA14" s="56"/>
      <c r="BB14" s="66"/>
      <c r="BC14" s="61">
        <v>2231.909537010089</v>
      </c>
      <c r="BD14" s="55">
        <v>720.38</v>
      </c>
      <c r="BE14" s="56">
        <v>47.68</v>
      </c>
      <c r="BF14" s="57">
        <v>725.63509749702916</v>
      </c>
      <c r="BG14" s="56">
        <v>608.221013902094</v>
      </c>
      <c r="BH14" s="58"/>
      <c r="BI14" s="56"/>
      <c r="BJ14" s="56"/>
      <c r="BK14" s="66"/>
      <c r="BL14" s="61">
        <v>730.93629185095085</v>
      </c>
      <c r="BM14" s="55">
        <v>3901.8</v>
      </c>
      <c r="BN14" s="56">
        <v>2634.72</v>
      </c>
      <c r="BO14" s="57">
        <v>3903</v>
      </c>
      <c r="BP14" s="56">
        <v>3594.663</v>
      </c>
      <c r="BQ14" s="58"/>
      <c r="BR14" s="56"/>
      <c r="BS14" s="56"/>
      <c r="BT14" s="66"/>
      <c r="BU14" s="61">
        <v>1245.9641116867108</v>
      </c>
      <c r="BV14" s="55">
        <v>18545.34</v>
      </c>
      <c r="BW14" s="56">
        <v>9250.07</v>
      </c>
      <c r="BX14" s="57">
        <v>18247.20351073745</v>
      </c>
      <c r="BY14" s="56">
        <v>14574.799161540901</v>
      </c>
      <c r="BZ14" s="58"/>
      <c r="CA14" s="56"/>
      <c r="CB14" s="56"/>
      <c r="CC14" s="66">
        <v>14480</v>
      </c>
      <c r="CD14" s="61">
        <v>17321.67134923481</v>
      </c>
      <c r="CE14" s="55">
        <v>16419</v>
      </c>
      <c r="CF14" s="56">
        <v>739</v>
      </c>
      <c r="CG14" s="57">
        <v>16424</v>
      </c>
      <c r="CH14" s="56">
        <v>15607</v>
      </c>
      <c r="CI14" s="58"/>
      <c r="CJ14" s="56"/>
      <c r="CK14" s="56"/>
      <c r="CL14" s="66">
        <v>21700</v>
      </c>
      <c r="CM14" s="61">
        <v>15498.699729948106</v>
      </c>
      <c r="CN14" s="55">
        <v>1920</v>
      </c>
      <c r="CO14" s="56">
        <v>554</v>
      </c>
      <c r="CP14" s="57">
        <v>1920</v>
      </c>
      <c r="CQ14" s="56">
        <v>1741</v>
      </c>
      <c r="CR14" s="58"/>
      <c r="CS14" s="56"/>
      <c r="CT14" s="56"/>
      <c r="CU14" s="66"/>
      <c r="CV14" s="61">
        <v>2395.3493604362725</v>
      </c>
      <c r="CW14" s="55">
        <v>9028.0400000000009</v>
      </c>
      <c r="CX14" s="56">
        <v>1760.62</v>
      </c>
      <c r="CY14" s="57">
        <v>9028</v>
      </c>
      <c r="CZ14" s="56">
        <v>7978.7359287589907</v>
      </c>
      <c r="DA14" s="58"/>
      <c r="DB14" s="56"/>
      <c r="DC14" s="56"/>
      <c r="DD14" s="66"/>
      <c r="DE14" s="61">
        <v>9272.8254221647621</v>
      </c>
      <c r="DF14" s="55">
        <v>172.84</v>
      </c>
      <c r="DG14" s="56">
        <v>213.29</v>
      </c>
      <c r="DH14" s="57">
        <v>172.84100000000001</v>
      </c>
      <c r="DI14" s="56">
        <v>41.399000000000001</v>
      </c>
      <c r="DJ14" s="58"/>
      <c r="DK14" s="56"/>
      <c r="DL14" s="56"/>
      <c r="DM14" s="66">
        <v>147</v>
      </c>
      <c r="DN14" s="55">
        <v>3372.12</v>
      </c>
      <c r="DO14" s="56">
        <v>113.8</v>
      </c>
      <c r="DP14" s="57">
        <v>3354</v>
      </c>
      <c r="DQ14" s="56">
        <v>3149</v>
      </c>
      <c r="DR14" s="58"/>
      <c r="DS14" s="56"/>
      <c r="DT14" s="56"/>
      <c r="DU14" s="66"/>
      <c r="DV14" s="61">
        <v>3204.6000650855199</v>
      </c>
      <c r="DW14" s="55">
        <v>2170</v>
      </c>
      <c r="DX14" s="56">
        <v>84</v>
      </c>
      <c r="DY14" s="57">
        <v>2170</v>
      </c>
      <c r="DZ14" s="56">
        <v>1852</v>
      </c>
      <c r="EA14" s="58"/>
      <c r="EB14" s="56"/>
      <c r="EC14" s="56"/>
      <c r="ED14" s="66">
        <v>2050</v>
      </c>
      <c r="EE14" s="61">
        <v>1999.9994892544119</v>
      </c>
      <c r="EF14" s="55">
        <v>88.7</v>
      </c>
      <c r="EG14" s="56">
        <v>2.7</v>
      </c>
      <c r="EH14" s="57">
        <v>86.75</v>
      </c>
      <c r="EI14" s="56">
        <v>86.1</v>
      </c>
      <c r="EJ14" s="58"/>
      <c r="EK14" s="56"/>
      <c r="EL14" s="56"/>
      <c r="EM14" s="66">
        <v>88</v>
      </c>
      <c r="EN14" s="61">
        <v>91.879999425544</v>
      </c>
      <c r="EO14" s="55">
        <v>2046.39</v>
      </c>
      <c r="EP14" s="56">
        <v>0</v>
      </c>
      <c r="EQ14" s="57">
        <v>2046.39</v>
      </c>
      <c r="ER14" s="56">
        <v>1729.32</v>
      </c>
      <c r="ES14" s="58"/>
      <c r="ET14" s="56"/>
      <c r="EU14" s="56"/>
      <c r="EV14" s="66"/>
      <c r="EW14" s="61">
        <v>1621.7040082629871</v>
      </c>
      <c r="EX14" s="55">
        <v>0.35</v>
      </c>
      <c r="EY14" s="56">
        <v>0</v>
      </c>
      <c r="EZ14" s="57">
        <v>0.34699999999999998</v>
      </c>
      <c r="FA14" s="56"/>
      <c r="FB14" s="58"/>
      <c r="FC14" s="56"/>
      <c r="FD14" s="56"/>
      <c r="FE14" s="66"/>
      <c r="FF14" s="55">
        <v>373.48</v>
      </c>
      <c r="FG14" s="56">
        <v>0</v>
      </c>
      <c r="FH14" s="57">
        <v>373.48</v>
      </c>
      <c r="FI14" s="56">
        <v>298.8</v>
      </c>
      <c r="FJ14" s="58"/>
      <c r="FK14" s="56"/>
      <c r="FL14" s="56"/>
      <c r="FM14" s="66"/>
      <c r="FN14" s="61">
        <v>377.0539999544979</v>
      </c>
      <c r="FO14" s="55">
        <v>3863.2</v>
      </c>
      <c r="FP14" s="56">
        <v>134.21</v>
      </c>
      <c r="FQ14" s="57">
        <v>3860</v>
      </c>
      <c r="FR14" s="56">
        <v>3341</v>
      </c>
      <c r="FS14" s="58"/>
      <c r="FT14" s="56"/>
      <c r="FU14" s="56"/>
      <c r="FV14" s="66"/>
      <c r="FW14" s="61">
        <v>3888.5910050791217</v>
      </c>
      <c r="FX14" s="55">
        <v>9329</v>
      </c>
      <c r="FY14" s="56">
        <v>0</v>
      </c>
      <c r="FZ14" s="57">
        <v>9329</v>
      </c>
      <c r="GA14" s="56">
        <v>8128</v>
      </c>
      <c r="GB14" s="58"/>
      <c r="GC14" s="56"/>
      <c r="GD14" s="56"/>
      <c r="GE14" s="66"/>
      <c r="GF14" s="61">
        <v>10081.631829361611</v>
      </c>
      <c r="GG14" s="55">
        <v>3252</v>
      </c>
      <c r="GH14" s="56">
        <v>1501</v>
      </c>
      <c r="GI14" s="57">
        <v>3239.0604617447289</v>
      </c>
      <c r="GJ14" s="56">
        <v>2146.9945891245211</v>
      </c>
      <c r="GK14" s="58"/>
      <c r="GL14" s="56"/>
      <c r="GM14" s="56"/>
      <c r="GN14" s="66"/>
      <c r="GO14" s="61">
        <v>3695.9896774703202</v>
      </c>
      <c r="GP14" s="55">
        <v>6515</v>
      </c>
      <c r="GQ14" s="56">
        <v>404</v>
      </c>
      <c r="GR14" s="57">
        <v>6515</v>
      </c>
      <c r="GS14" s="56">
        <v>5147</v>
      </c>
      <c r="GT14" s="58"/>
      <c r="GU14" s="56"/>
      <c r="GV14" s="56"/>
      <c r="GW14" s="66"/>
      <c r="GX14" s="61">
        <v>6871.1916111236424</v>
      </c>
      <c r="GY14" s="55">
        <v>1247</v>
      </c>
      <c r="GZ14" s="56">
        <v>25</v>
      </c>
      <c r="HA14" s="57">
        <v>1247</v>
      </c>
      <c r="HB14" s="56">
        <v>1175</v>
      </c>
      <c r="HC14" s="58"/>
      <c r="HD14" s="56"/>
      <c r="HE14" s="56"/>
      <c r="HF14" s="66"/>
      <c r="HG14" s="61">
        <v>1247.6510100701985</v>
      </c>
      <c r="HH14" s="55">
        <v>1917.91</v>
      </c>
      <c r="HI14" s="56">
        <v>20.99</v>
      </c>
      <c r="HJ14" s="57">
        <v>1938.9</v>
      </c>
      <c r="HK14" s="56">
        <v>1779</v>
      </c>
      <c r="HL14" s="58"/>
      <c r="HM14" s="56"/>
      <c r="HN14" s="56"/>
      <c r="HO14" s="66"/>
      <c r="HP14" s="61">
        <v>1940.5610000738475</v>
      </c>
      <c r="HQ14" s="55">
        <v>22242</v>
      </c>
      <c r="HR14" s="56">
        <v>789</v>
      </c>
      <c r="HS14" s="57">
        <v>22218</v>
      </c>
      <c r="HT14" s="56">
        <v>19465</v>
      </c>
      <c r="HU14" s="58"/>
      <c r="HV14" s="56"/>
      <c r="HW14" s="56"/>
      <c r="HX14" s="66">
        <v>21780</v>
      </c>
      <c r="HY14" s="61">
        <v>22520.540636425743</v>
      </c>
      <c r="HZ14" s="55">
        <v>28073</v>
      </c>
      <c r="IA14" s="56">
        <v>2432</v>
      </c>
      <c r="IB14" s="57">
        <v>28073</v>
      </c>
      <c r="IC14" s="56">
        <v>20032.910553949998</v>
      </c>
      <c r="ID14" s="58"/>
      <c r="IE14" s="56"/>
      <c r="IF14" s="56"/>
      <c r="IG14" s="66">
        <v>27479</v>
      </c>
      <c r="IH14" s="63">
        <v>27353.618835165082</v>
      </c>
      <c r="II14" s="55">
        <v>3059</v>
      </c>
      <c r="IJ14" s="56">
        <v>20</v>
      </c>
      <c r="IK14" s="57">
        <v>3059</v>
      </c>
      <c r="IL14" s="56">
        <v>3059</v>
      </c>
      <c r="IM14" s="58"/>
      <c r="IN14" s="56"/>
      <c r="IO14" s="56"/>
      <c r="IP14" s="66"/>
      <c r="IQ14" s="61">
        <v>3141.9740353647962</v>
      </c>
      <c r="IR14" s="56">
        <f>II14+HZ14+HQ14+HH14+GY14+GP14+GG14+FX14+FO14+FF14+EX14+EO14+EF14+DW14+DN14+DF14+CW14+CN14+CE14+BV14+BM14+BD14+AU14+AL14+AC14+T14+K14+B14</f>
        <v>159672.30999999997</v>
      </c>
      <c r="IS14" s="56">
        <f>IJ14+IA14+HR14+HI14+GZ14+GQ14+GH14+FY14+FP14+FG14+EY14+EP14+EG14+DX14+DO14+DG14+CX14+CO14+CF14+BW14+BN14+BE14+AV14+AM14+AD14+U14+L14+C14</f>
        <v>20937.920000000006</v>
      </c>
      <c r="IT14" s="58">
        <f>IK14+IB14+HS14+HJ14+HA14+GR14+GI14+FZ14+FQ14+FH14+EZ14+EQ14+EH14+DY14+DP14+DH14+CY14+CP14+CG14+BX14+BO14+BF14+AW14+AN14+AE14+V14+M14+D14</f>
        <v>159236.20051406763</v>
      </c>
      <c r="IU14" s="56">
        <f>IL14+IC14+HT14+HK14+HB14+GS14+GJ14+GA14+FR14+FI14+FA14+ER14+EI14+DZ14+DQ14+DI14+CZ14+CQ14+CH14+BY14+BP14+BG14+AX14+AO14+AF14+W14+N14+E14</f>
        <v>134346.26893264893</v>
      </c>
      <c r="IV14" s="56"/>
      <c r="IW14" s="56"/>
      <c r="IX14" s="56"/>
      <c r="IY14" s="67"/>
      <c r="IZ14" s="65">
        <f t="shared" si="0"/>
        <v>158868.9134570712</v>
      </c>
    </row>
    <row r="15" spans="1:262" x14ac:dyDescent="0.2">
      <c r="A15" s="31" t="s">
        <v>51</v>
      </c>
      <c r="B15" s="55"/>
      <c r="C15" s="56"/>
      <c r="D15" s="57"/>
      <c r="E15" s="56"/>
      <c r="F15" s="58"/>
      <c r="G15" s="56"/>
      <c r="H15" s="56"/>
      <c r="I15" s="66"/>
      <c r="J15" s="61">
        <v>688.12040702005993</v>
      </c>
      <c r="K15" s="55"/>
      <c r="L15" s="56"/>
      <c r="M15" s="57"/>
      <c r="N15" s="56"/>
      <c r="O15" s="58">
        <v>4138</v>
      </c>
      <c r="P15" s="56">
        <v>3770</v>
      </c>
      <c r="Q15" s="56"/>
      <c r="R15" s="66"/>
      <c r="S15" s="61">
        <v>3628.0159759597127</v>
      </c>
      <c r="T15" s="55"/>
      <c r="U15" s="56"/>
      <c r="V15" s="57"/>
      <c r="W15" s="56"/>
      <c r="X15" s="58"/>
      <c r="Y15" s="56"/>
      <c r="Z15" s="56"/>
      <c r="AA15" s="66"/>
      <c r="AB15" s="61">
        <v>2668.0290335014356</v>
      </c>
      <c r="AC15" s="55"/>
      <c r="AD15" s="56"/>
      <c r="AE15" s="57"/>
      <c r="AF15" s="56"/>
      <c r="AG15" s="58"/>
      <c r="AH15" s="56"/>
      <c r="AI15" s="56"/>
      <c r="AJ15" s="66"/>
      <c r="AK15" s="61">
        <v>612.84800635148292</v>
      </c>
      <c r="AL15" s="55"/>
      <c r="AM15" s="56"/>
      <c r="AN15" s="57"/>
      <c r="AO15" s="56"/>
      <c r="AP15" s="58"/>
      <c r="AQ15" s="56"/>
      <c r="AR15" s="56"/>
      <c r="AS15" s="66"/>
      <c r="AT15" s="61">
        <v>10791.957057378058</v>
      </c>
      <c r="AU15" s="55"/>
      <c r="AV15" s="56"/>
      <c r="AW15" s="57"/>
      <c r="AX15" s="56"/>
      <c r="AY15" s="58"/>
      <c r="AZ15" s="56"/>
      <c r="BA15" s="56"/>
      <c r="BB15" s="66"/>
      <c r="BC15" s="61">
        <v>2231.9094751304597</v>
      </c>
      <c r="BD15" s="55"/>
      <c r="BE15" s="56"/>
      <c r="BF15" s="57"/>
      <c r="BG15" s="56"/>
      <c r="BH15" s="58"/>
      <c r="BI15" s="56"/>
      <c r="BJ15" s="56"/>
      <c r="BK15" s="66"/>
      <c r="BL15" s="61">
        <v>737.56829506934275</v>
      </c>
      <c r="BM15" s="55"/>
      <c r="BN15" s="56"/>
      <c r="BO15" s="57"/>
      <c r="BP15" s="56"/>
      <c r="BQ15" s="58"/>
      <c r="BR15" s="56"/>
      <c r="BS15" s="56"/>
      <c r="BT15" s="66"/>
      <c r="BU15" s="61">
        <v>1245.9641039171076</v>
      </c>
      <c r="BV15" s="55"/>
      <c r="BW15" s="56"/>
      <c r="BX15" s="57"/>
      <c r="BY15" s="56"/>
      <c r="BZ15" s="58"/>
      <c r="CA15" s="56"/>
      <c r="CB15" s="56"/>
      <c r="CC15" s="66"/>
      <c r="CD15" s="61">
        <v>17321.671364729635</v>
      </c>
      <c r="CE15" s="55"/>
      <c r="CF15" s="56"/>
      <c r="CG15" s="57"/>
      <c r="CH15" s="56"/>
      <c r="CI15" s="58"/>
      <c r="CJ15" s="56"/>
      <c r="CK15" s="56"/>
      <c r="CL15" s="66"/>
      <c r="CM15" s="61">
        <v>15498.69975765695</v>
      </c>
      <c r="CN15" s="55"/>
      <c r="CO15" s="56"/>
      <c r="CP15" s="57"/>
      <c r="CQ15" s="56"/>
      <c r="CR15" s="58"/>
      <c r="CS15" s="56"/>
      <c r="CT15" s="56"/>
      <c r="CU15" s="66"/>
      <c r="CV15" s="61">
        <v>2395.3493904828429</v>
      </c>
      <c r="CW15" s="55"/>
      <c r="CX15" s="56"/>
      <c r="CY15" s="57"/>
      <c r="CZ15" s="56"/>
      <c r="DA15" s="58"/>
      <c r="DB15" s="56"/>
      <c r="DC15" s="56"/>
      <c r="DD15" s="66"/>
      <c r="DE15" s="61">
        <v>9272.8254091553354</v>
      </c>
      <c r="DF15" s="55"/>
      <c r="DG15" s="56"/>
      <c r="DH15" s="57"/>
      <c r="DI15" s="56"/>
      <c r="DJ15" s="58"/>
      <c r="DK15" s="56"/>
      <c r="DL15" s="56"/>
      <c r="DM15" s="66"/>
      <c r="DN15" s="55"/>
      <c r="DO15" s="56"/>
      <c r="DP15" s="57"/>
      <c r="DQ15" s="56"/>
      <c r="DR15" s="58"/>
      <c r="DS15" s="56"/>
      <c r="DT15" s="56"/>
      <c r="DU15" s="66"/>
      <c r="DV15" s="61">
        <v>3204.6000197958601</v>
      </c>
      <c r="DW15" s="55"/>
      <c r="DX15" s="56"/>
      <c r="DY15" s="57"/>
      <c r="DZ15" s="56"/>
      <c r="EA15" s="58"/>
      <c r="EB15" s="56"/>
      <c r="EC15" s="56"/>
      <c r="ED15" s="66"/>
      <c r="EE15" s="61">
        <v>1999.9994761277244</v>
      </c>
      <c r="EF15" s="55"/>
      <c r="EG15" s="56"/>
      <c r="EH15" s="57"/>
      <c r="EI15" s="56"/>
      <c r="EJ15" s="58"/>
      <c r="EK15" s="56"/>
      <c r="EL15" s="56"/>
      <c r="EM15" s="66"/>
      <c r="EN15" s="61">
        <v>91.879999644400002</v>
      </c>
      <c r="EO15" s="55"/>
      <c r="EP15" s="56"/>
      <c r="EQ15" s="57"/>
      <c r="ER15" s="56"/>
      <c r="ES15" s="58"/>
      <c r="ET15" s="56"/>
      <c r="EU15" s="56"/>
      <c r="EV15" s="66"/>
      <c r="EW15" s="61">
        <v>1621.7039819882364</v>
      </c>
      <c r="EX15" s="55"/>
      <c r="EY15" s="56"/>
      <c r="EZ15" s="57"/>
      <c r="FA15" s="56"/>
      <c r="FB15" s="58"/>
      <c r="FC15" s="56"/>
      <c r="FD15" s="56"/>
      <c r="FE15" s="66"/>
      <c r="FF15" s="55"/>
      <c r="FG15" s="56"/>
      <c r="FH15" s="57"/>
      <c r="FI15" s="56"/>
      <c r="FJ15" s="58"/>
      <c r="FK15" s="56"/>
      <c r="FL15" s="56"/>
      <c r="FM15" s="66"/>
      <c r="FN15" s="61">
        <v>377.05400555926701</v>
      </c>
      <c r="FO15" s="55"/>
      <c r="FP15" s="56"/>
      <c r="FQ15" s="57"/>
      <c r="FR15" s="56"/>
      <c r="FS15" s="58"/>
      <c r="FT15" s="56"/>
      <c r="FU15" s="56"/>
      <c r="FV15" s="66"/>
      <c r="FW15" s="61">
        <v>3888.5909952427933</v>
      </c>
      <c r="FX15" s="55"/>
      <c r="FY15" s="56"/>
      <c r="FZ15" s="57"/>
      <c r="GA15" s="56"/>
      <c r="GB15" s="58"/>
      <c r="GC15" s="56"/>
      <c r="GD15" s="56"/>
      <c r="GE15" s="66"/>
      <c r="GF15" s="61">
        <v>10081.038836571537</v>
      </c>
      <c r="GG15" s="55"/>
      <c r="GH15" s="56"/>
      <c r="GI15" s="57"/>
      <c r="GJ15" s="56"/>
      <c r="GK15" s="58"/>
      <c r="GL15" s="56"/>
      <c r="GM15" s="56"/>
      <c r="GN15" s="66"/>
      <c r="GO15" s="61">
        <v>3695.9896652340872</v>
      </c>
      <c r="GP15" s="55"/>
      <c r="GQ15" s="56"/>
      <c r="GR15" s="57"/>
      <c r="GS15" s="56"/>
      <c r="GT15" s="58"/>
      <c r="GU15" s="56"/>
      <c r="GV15" s="56"/>
      <c r="GW15" s="66"/>
      <c r="GX15" s="61">
        <v>6871.1916472455023</v>
      </c>
      <c r="GY15" s="55"/>
      <c r="GZ15" s="56"/>
      <c r="HA15" s="57"/>
      <c r="HB15" s="56"/>
      <c r="HC15" s="58"/>
      <c r="HD15" s="56"/>
      <c r="HE15" s="56"/>
      <c r="HF15" s="66"/>
      <c r="HG15" s="61">
        <v>1247.6510057527792</v>
      </c>
      <c r="HH15" s="55"/>
      <c r="HI15" s="56"/>
      <c r="HJ15" s="57"/>
      <c r="HK15" s="56"/>
      <c r="HL15" s="58"/>
      <c r="HM15" s="56"/>
      <c r="HN15" s="56"/>
      <c r="HO15" s="66"/>
      <c r="HP15" s="61">
        <v>1940.4739859602273</v>
      </c>
      <c r="HQ15" s="55"/>
      <c r="HR15" s="56"/>
      <c r="HS15" s="57"/>
      <c r="HT15" s="56"/>
      <c r="HU15" s="58"/>
      <c r="HV15" s="56"/>
      <c r="HW15" s="56"/>
      <c r="HX15" s="66"/>
      <c r="HY15" s="61">
        <v>22520.540575429426</v>
      </c>
      <c r="HZ15" s="55"/>
      <c r="IA15" s="56"/>
      <c r="IB15" s="57"/>
      <c r="IC15" s="56"/>
      <c r="ID15" s="58"/>
      <c r="IE15" s="56"/>
      <c r="IF15" s="56"/>
      <c r="IG15" s="66"/>
      <c r="IH15" s="63">
        <v>27353.618806594051</v>
      </c>
      <c r="II15" s="55"/>
      <c r="IJ15" s="56"/>
      <c r="IK15" s="57"/>
      <c r="IL15" s="56"/>
      <c r="IM15" s="58"/>
      <c r="IN15" s="56"/>
      <c r="IO15" s="56"/>
      <c r="IP15" s="66">
        <v>3125</v>
      </c>
      <c r="IQ15" s="61">
        <v>3141.9740326477668</v>
      </c>
      <c r="IR15" s="56"/>
      <c r="IS15" s="56"/>
      <c r="IT15" s="57"/>
      <c r="IU15" s="56"/>
      <c r="IV15" s="56"/>
      <c r="IW15" s="56"/>
      <c r="IX15" s="56"/>
      <c r="IY15" s="67"/>
      <c r="IZ15" s="65">
        <f t="shared" si="0"/>
        <v>155129.26531014606</v>
      </c>
    </row>
    <row r="16" spans="1:262" x14ac:dyDescent="0.2">
      <c r="A16" s="31" t="s">
        <v>50</v>
      </c>
      <c r="B16" s="55"/>
      <c r="C16" s="56"/>
      <c r="D16" s="57"/>
      <c r="E16" s="56"/>
      <c r="F16" s="58"/>
      <c r="G16" s="56"/>
      <c r="H16" s="56"/>
      <c r="I16" s="66"/>
      <c r="J16" s="61">
        <v>688.12040066630163</v>
      </c>
      <c r="K16" s="55"/>
      <c r="L16" s="56"/>
      <c r="M16" s="57"/>
      <c r="N16" s="56"/>
      <c r="O16" s="58">
        <v>4148</v>
      </c>
      <c r="P16" s="56">
        <v>3780</v>
      </c>
      <c r="Q16" s="56"/>
      <c r="R16" s="66"/>
      <c r="S16" s="61">
        <v>3628.0159801675286</v>
      </c>
      <c r="T16" s="55"/>
      <c r="U16" s="56"/>
      <c r="V16" s="57"/>
      <c r="W16" s="56"/>
      <c r="X16" s="58"/>
      <c r="Y16" s="56"/>
      <c r="Z16" s="56"/>
      <c r="AA16" s="66"/>
      <c r="AB16" s="61">
        <v>2668.0290080415966</v>
      </c>
      <c r="AC16" s="55"/>
      <c r="AD16" s="56"/>
      <c r="AE16" s="57"/>
      <c r="AF16" s="56"/>
      <c r="AG16" s="58"/>
      <c r="AH16" s="56"/>
      <c r="AI16" s="56"/>
      <c r="AJ16" s="66"/>
      <c r="AK16" s="61">
        <v>612.84800879087902</v>
      </c>
      <c r="AL16" s="55"/>
      <c r="AM16" s="56"/>
      <c r="AN16" s="57"/>
      <c r="AO16" s="56"/>
      <c r="AP16" s="58"/>
      <c r="AQ16" s="56"/>
      <c r="AR16" s="56"/>
      <c r="AS16" s="66"/>
      <c r="AT16" s="61">
        <v>10791.957081922246</v>
      </c>
      <c r="AU16" s="55"/>
      <c r="AV16" s="56"/>
      <c r="AW16" s="57"/>
      <c r="AX16" s="56"/>
      <c r="AY16" s="58"/>
      <c r="AZ16" s="56"/>
      <c r="BA16" s="56"/>
      <c r="BB16" s="66"/>
      <c r="BC16" s="61">
        <v>2231.9094430893101</v>
      </c>
      <c r="BD16" s="55"/>
      <c r="BE16" s="56"/>
      <c r="BF16" s="57"/>
      <c r="BG16" s="56"/>
      <c r="BH16" s="58"/>
      <c r="BI16" s="56"/>
      <c r="BJ16" s="56"/>
      <c r="BK16" s="66"/>
      <c r="BL16" s="61">
        <v>743.40128883542786</v>
      </c>
      <c r="BM16" s="55"/>
      <c r="BN16" s="56"/>
      <c r="BO16" s="57"/>
      <c r="BP16" s="56"/>
      <c r="BQ16" s="58"/>
      <c r="BR16" s="56"/>
      <c r="BS16" s="56"/>
      <c r="BT16" s="66"/>
      <c r="BU16" s="61">
        <v>1245.9641029369106</v>
      </c>
      <c r="BV16" s="55"/>
      <c r="BW16" s="56"/>
      <c r="BX16" s="57"/>
      <c r="BY16" s="56"/>
      <c r="BZ16" s="58"/>
      <c r="CA16" s="56"/>
      <c r="CB16" s="56"/>
      <c r="CC16" s="66"/>
      <c r="CD16" s="61">
        <v>17380.751357969748</v>
      </c>
      <c r="CE16" s="55"/>
      <c r="CF16" s="56"/>
      <c r="CG16" s="57"/>
      <c r="CH16" s="56"/>
      <c r="CI16" s="58">
        <v>16684.57</v>
      </c>
      <c r="CJ16" s="56">
        <v>15861.48</v>
      </c>
      <c r="CK16" s="56">
        <v>664.74</v>
      </c>
      <c r="CL16" s="66"/>
      <c r="CM16" s="61">
        <v>15498.699808610034</v>
      </c>
      <c r="CN16" s="55"/>
      <c r="CO16" s="56"/>
      <c r="CP16" s="57"/>
      <c r="CQ16" s="56"/>
      <c r="CR16" s="58"/>
      <c r="CS16" s="56"/>
      <c r="CT16" s="56"/>
      <c r="CU16" s="66"/>
      <c r="CV16" s="61">
        <v>2395.3494002849329</v>
      </c>
      <c r="CW16" s="55"/>
      <c r="CX16" s="56"/>
      <c r="CY16" s="57"/>
      <c r="CZ16" s="56"/>
      <c r="DA16" s="58"/>
      <c r="DB16" s="56"/>
      <c r="DC16" s="56"/>
      <c r="DD16" s="66"/>
      <c r="DE16" s="61">
        <v>9272.8253952414052</v>
      </c>
      <c r="DF16" s="55"/>
      <c r="DG16" s="56"/>
      <c r="DH16" s="57"/>
      <c r="DI16" s="56"/>
      <c r="DJ16" s="58"/>
      <c r="DK16" s="56"/>
      <c r="DL16" s="56"/>
      <c r="DM16" s="66"/>
      <c r="DN16" s="55"/>
      <c r="DO16" s="56"/>
      <c r="DP16" s="57"/>
      <c r="DQ16" s="56"/>
      <c r="DR16" s="58"/>
      <c r="DS16" s="56"/>
      <c r="DT16" s="56"/>
      <c r="DU16" s="66"/>
      <c r="DV16" s="61">
        <v>3204.6000087766097</v>
      </c>
      <c r="DW16" s="55"/>
      <c r="DX16" s="56"/>
      <c r="DY16" s="57"/>
      <c r="DZ16" s="56"/>
      <c r="EA16" s="58"/>
      <c r="EB16" s="56"/>
      <c r="EC16" s="56"/>
      <c r="ED16" s="66"/>
      <c r="EE16" s="61">
        <v>1999.9994841307559</v>
      </c>
      <c r="EF16" s="55"/>
      <c r="EG16" s="56"/>
      <c r="EH16" s="57"/>
      <c r="EI16" s="56"/>
      <c r="EJ16" s="58"/>
      <c r="EK16" s="56"/>
      <c r="EL16" s="56"/>
      <c r="EM16" s="66"/>
      <c r="EN16" s="61">
        <v>91.87999940680001</v>
      </c>
      <c r="EO16" s="55"/>
      <c r="EP16" s="56"/>
      <c r="EQ16" s="57"/>
      <c r="ER16" s="56"/>
      <c r="ES16" s="58"/>
      <c r="ET16" s="56"/>
      <c r="EU16" s="56"/>
      <c r="EV16" s="66"/>
      <c r="EW16" s="61">
        <v>1621.7039753673496</v>
      </c>
      <c r="EX16" s="55"/>
      <c r="EY16" s="56"/>
      <c r="EZ16" s="57"/>
      <c r="FA16" s="56"/>
      <c r="FB16" s="58"/>
      <c r="FC16" s="56"/>
      <c r="FD16" s="56"/>
      <c r="FE16" s="66"/>
      <c r="FF16" s="55"/>
      <c r="FG16" s="56"/>
      <c r="FH16" s="57"/>
      <c r="FI16" s="56"/>
      <c r="FJ16" s="58"/>
      <c r="FK16" s="56"/>
      <c r="FL16" s="56"/>
      <c r="FM16" s="66"/>
      <c r="FN16" s="61">
        <v>377.05401392866798</v>
      </c>
      <c r="FO16" s="55"/>
      <c r="FP16" s="56"/>
      <c r="FQ16" s="57"/>
      <c r="FR16" s="56"/>
      <c r="FS16" s="58"/>
      <c r="FT16" s="56"/>
      <c r="FU16" s="56"/>
      <c r="FV16" s="66"/>
      <c r="FW16" s="61">
        <v>3888.591008333844</v>
      </c>
      <c r="FX16" s="55"/>
      <c r="FY16" s="56"/>
      <c r="FZ16" s="57"/>
      <c r="GA16" s="56"/>
      <c r="GB16" s="58"/>
      <c r="GC16" s="56"/>
      <c r="GD16" s="56"/>
      <c r="GE16" s="66"/>
      <c r="GF16" s="61">
        <v>10080.38987873865</v>
      </c>
      <c r="GG16" s="55"/>
      <c r="GH16" s="56"/>
      <c r="GI16" s="57"/>
      <c r="GJ16" s="56"/>
      <c r="GK16" s="58"/>
      <c r="GL16" s="56"/>
      <c r="GM16" s="56"/>
      <c r="GN16" s="66"/>
      <c r="GO16" s="61">
        <v>3695.9896325806981</v>
      </c>
      <c r="GP16" s="55"/>
      <c r="GQ16" s="56"/>
      <c r="GR16" s="57"/>
      <c r="GS16" s="56"/>
      <c r="GT16" s="58"/>
      <c r="GU16" s="56"/>
      <c r="GV16" s="56"/>
      <c r="GW16" s="66"/>
      <c r="GX16" s="61">
        <v>6871.1916241622393</v>
      </c>
      <c r="GY16" s="55"/>
      <c r="GZ16" s="56"/>
      <c r="HA16" s="57"/>
      <c r="HB16" s="56"/>
      <c r="HC16" s="58">
        <v>1183.74</v>
      </c>
      <c r="HD16" s="56">
        <v>1074.8900000000001</v>
      </c>
      <c r="HE16" s="56">
        <v>68</v>
      </c>
      <c r="HF16" s="66"/>
      <c r="HG16" s="61">
        <v>1247.6510083666535</v>
      </c>
      <c r="HH16" s="55"/>
      <c r="HI16" s="56"/>
      <c r="HJ16" s="57"/>
      <c r="HK16" s="56"/>
      <c r="HL16" s="58"/>
      <c r="HM16" s="56"/>
      <c r="HN16" s="56"/>
      <c r="HO16" s="66"/>
      <c r="HP16" s="61">
        <v>1940.3519942974006</v>
      </c>
      <c r="HQ16" s="55"/>
      <c r="HR16" s="56"/>
      <c r="HS16" s="57"/>
      <c r="HT16" s="56"/>
      <c r="HU16" s="58"/>
      <c r="HV16" s="56"/>
      <c r="HW16" s="56"/>
      <c r="HX16" s="66"/>
      <c r="HY16" s="61">
        <v>22520.540612835259</v>
      </c>
      <c r="HZ16" s="55"/>
      <c r="IA16" s="56"/>
      <c r="IB16" s="57"/>
      <c r="IC16" s="56"/>
      <c r="ID16" s="58"/>
      <c r="IE16" s="56"/>
      <c r="IF16" s="56"/>
      <c r="IG16" s="66"/>
      <c r="IH16" s="63">
        <v>27353.61908800773</v>
      </c>
      <c r="II16" s="55"/>
      <c r="IJ16" s="56"/>
      <c r="IK16" s="57"/>
      <c r="IL16" s="56"/>
      <c r="IM16" s="58"/>
      <c r="IN16" s="56"/>
      <c r="IO16" s="56"/>
      <c r="IP16" s="66"/>
      <c r="IQ16" s="61">
        <v>3141.9740353132593</v>
      </c>
      <c r="IR16" s="56"/>
      <c r="IS16" s="56"/>
      <c r="IT16" s="57"/>
      <c r="IU16" s="56"/>
      <c r="IV16" s="56"/>
      <c r="IW16" s="56"/>
      <c r="IX16" s="56"/>
      <c r="IY16" s="67"/>
      <c r="IZ16" s="65">
        <f t="shared" si="0"/>
        <v>155193.40764080218</v>
      </c>
    </row>
    <row r="17" spans="1:260" x14ac:dyDescent="0.2">
      <c r="A17" s="31" t="s">
        <v>49</v>
      </c>
      <c r="B17" s="55"/>
      <c r="C17" s="56"/>
      <c r="D17" s="57"/>
      <c r="E17" s="56"/>
      <c r="F17" s="58"/>
      <c r="G17" s="56"/>
      <c r="H17" s="56"/>
      <c r="I17" s="66"/>
      <c r="J17" s="61">
        <v>688.12041314714395</v>
      </c>
      <c r="K17" s="55"/>
      <c r="L17" s="56"/>
      <c r="M17" s="57"/>
      <c r="N17" s="56"/>
      <c r="O17" s="58">
        <v>3771</v>
      </c>
      <c r="P17" s="56">
        <v>2373</v>
      </c>
      <c r="Q17" s="56">
        <v>24</v>
      </c>
      <c r="R17" s="66"/>
      <c r="S17" s="61">
        <v>3628.0159993102743</v>
      </c>
      <c r="T17" s="55"/>
      <c r="U17" s="56"/>
      <c r="V17" s="57"/>
      <c r="W17" s="56"/>
      <c r="X17" s="58"/>
      <c r="Y17" s="56"/>
      <c r="Z17" s="56"/>
      <c r="AA17" s="66"/>
      <c r="AB17" s="61">
        <v>2668.0290017578777</v>
      </c>
      <c r="AC17" s="55"/>
      <c r="AD17" s="56"/>
      <c r="AE17" s="57"/>
      <c r="AF17" s="56"/>
      <c r="AG17" s="58"/>
      <c r="AH17" s="56"/>
      <c r="AI17" s="56"/>
      <c r="AJ17" s="66"/>
      <c r="AK17" s="61">
        <v>612.84800265639876</v>
      </c>
      <c r="AL17" s="55"/>
      <c r="AM17" s="56"/>
      <c r="AN17" s="57"/>
      <c r="AO17" s="56"/>
      <c r="AP17" s="58"/>
      <c r="AQ17" s="56"/>
      <c r="AR17" s="56"/>
      <c r="AS17" s="66"/>
      <c r="AT17" s="61">
        <v>10791.957084482068</v>
      </c>
      <c r="AU17" s="55"/>
      <c r="AV17" s="56"/>
      <c r="AW17" s="57"/>
      <c r="AX17" s="56"/>
      <c r="AY17" s="58"/>
      <c r="AZ17" s="56"/>
      <c r="BA17" s="56"/>
      <c r="BB17" s="66"/>
      <c r="BC17" s="61">
        <v>2231.9094588394805</v>
      </c>
      <c r="BD17" s="55"/>
      <c r="BE17" s="56"/>
      <c r="BF17" s="57"/>
      <c r="BG17" s="56"/>
      <c r="BH17" s="58"/>
      <c r="BI17" s="56"/>
      <c r="BJ17" s="56"/>
      <c r="BK17" s="66"/>
      <c r="BL17" s="61">
        <v>749.54629513003374</v>
      </c>
      <c r="BM17" s="55"/>
      <c r="BN17" s="56"/>
      <c r="BO17" s="57"/>
      <c r="BP17" s="56"/>
      <c r="BQ17" s="58"/>
      <c r="BR17" s="56"/>
      <c r="BS17" s="56"/>
      <c r="BT17" s="66"/>
      <c r="BU17" s="61">
        <v>1245.9641014965976</v>
      </c>
      <c r="BV17" s="55"/>
      <c r="BW17" s="56"/>
      <c r="BX17" s="57"/>
      <c r="BY17" s="56"/>
      <c r="BZ17" s="58"/>
      <c r="CA17" s="56"/>
      <c r="CB17" s="56"/>
      <c r="CC17" s="66"/>
      <c r="CD17" s="61">
        <v>17439.831362841662</v>
      </c>
      <c r="CE17" s="55"/>
      <c r="CF17" s="56"/>
      <c r="CG17" s="57"/>
      <c r="CH17" s="56"/>
      <c r="CI17" s="58">
        <v>16743.77</v>
      </c>
      <c r="CJ17" s="56">
        <v>15929.36</v>
      </c>
      <c r="CK17" s="56">
        <v>630.79999999999995</v>
      </c>
      <c r="CL17" s="66"/>
      <c r="CM17" s="61">
        <v>15498.69977938718</v>
      </c>
      <c r="CN17" s="55"/>
      <c r="CO17" s="56"/>
      <c r="CP17" s="57"/>
      <c r="CQ17" s="56"/>
      <c r="CR17" s="58"/>
      <c r="CS17" s="56"/>
      <c r="CT17" s="56"/>
      <c r="CU17" s="66"/>
      <c r="CV17" s="61">
        <v>2395.3494066111375</v>
      </c>
      <c r="CW17" s="55"/>
      <c r="CX17" s="56"/>
      <c r="CY17" s="57"/>
      <c r="CZ17" s="56"/>
      <c r="DA17" s="58"/>
      <c r="DB17" s="56"/>
      <c r="DC17" s="56"/>
      <c r="DD17" s="66"/>
      <c r="DE17" s="61">
        <v>9272.8254011401841</v>
      </c>
      <c r="DF17" s="55"/>
      <c r="DG17" s="56"/>
      <c r="DH17" s="57"/>
      <c r="DI17" s="56"/>
      <c r="DJ17" s="58"/>
      <c r="DK17" s="56"/>
      <c r="DL17" s="56"/>
      <c r="DM17" s="66"/>
      <c r="DN17" s="55"/>
      <c r="DO17" s="56"/>
      <c r="DP17" s="57"/>
      <c r="DQ17" s="56"/>
      <c r="DR17" s="58"/>
      <c r="DS17" s="56"/>
      <c r="DT17" s="56"/>
      <c r="DU17" s="66"/>
      <c r="DV17" s="61">
        <v>3204.6000288482101</v>
      </c>
      <c r="DW17" s="55"/>
      <c r="DX17" s="56"/>
      <c r="DY17" s="57"/>
      <c r="DZ17" s="56"/>
      <c r="EA17" s="58"/>
      <c r="EB17" s="56"/>
      <c r="EC17" s="56"/>
      <c r="ED17" s="66"/>
      <c r="EE17" s="61">
        <v>1999.9994834335237</v>
      </c>
      <c r="EF17" s="55"/>
      <c r="EG17" s="56"/>
      <c r="EH17" s="57"/>
      <c r="EI17" s="56"/>
      <c r="EJ17" s="58"/>
      <c r="EK17" s="56"/>
      <c r="EL17" s="56"/>
      <c r="EM17" s="66"/>
      <c r="EN17" s="61">
        <v>91.879999482939994</v>
      </c>
      <c r="EO17" s="55"/>
      <c r="EP17" s="56"/>
      <c r="EQ17" s="57"/>
      <c r="ER17" s="56"/>
      <c r="ES17" s="58"/>
      <c r="ET17" s="56"/>
      <c r="EU17" s="56"/>
      <c r="EV17" s="66"/>
      <c r="EW17" s="61">
        <v>1621.7039879267213</v>
      </c>
      <c r="EX17" s="55"/>
      <c r="EY17" s="56"/>
      <c r="EZ17" s="57"/>
      <c r="FA17" s="56"/>
      <c r="FB17" s="58"/>
      <c r="FC17" s="56"/>
      <c r="FD17" s="56"/>
      <c r="FE17" s="66"/>
      <c r="FF17" s="55"/>
      <c r="FG17" s="56"/>
      <c r="FH17" s="57"/>
      <c r="FI17" s="56"/>
      <c r="FJ17" s="58"/>
      <c r="FK17" s="56"/>
      <c r="FL17" s="56"/>
      <c r="FM17" s="66"/>
      <c r="FN17" s="61">
        <v>377.05401610901095</v>
      </c>
      <c r="FO17" s="55"/>
      <c r="FP17" s="56"/>
      <c r="FQ17" s="57"/>
      <c r="FR17" s="56"/>
      <c r="FS17" s="58"/>
      <c r="FT17" s="56"/>
      <c r="FU17" s="56"/>
      <c r="FV17" s="66"/>
      <c r="FW17" s="61">
        <v>3888.591006032208</v>
      </c>
      <c r="FX17" s="55"/>
      <c r="FY17" s="56"/>
      <c r="FZ17" s="57"/>
      <c r="GA17" s="56"/>
      <c r="GB17" s="58"/>
      <c r="GC17" s="56"/>
      <c r="GD17" s="56"/>
      <c r="GE17" s="66"/>
      <c r="GF17" s="61">
        <v>10079.859845712348</v>
      </c>
      <c r="GG17" s="55"/>
      <c r="GH17" s="56"/>
      <c r="GI17" s="57"/>
      <c r="GJ17" s="56"/>
      <c r="GK17" s="58"/>
      <c r="GL17" s="56"/>
      <c r="GM17" s="56"/>
      <c r="GN17" s="66"/>
      <c r="GO17" s="61">
        <v>3695.989655911806</v>
      </c>
      <c r="GP17" s="55"/>
      <c r="GQ17" s="56"/>
      <c r="GR17" s="57"/>
      <c r="GS17" s="56"/>
      <c r="GT17" s="58"/>
      <c r="GU17" s="56"/>
      <c r="GV17" s="56"/>
      <c r="GW17" s="66"/>
      <c r="GX17" s="61">
        <v>6871.1916417038947</v>
      </c>
      <c r="GY17" s="55"/>
      <c r="GZ17" s="56"/>
      <c r="HA17" s="57"/>
      <c r="HB17" s="56"/>
      <c r="HC17" s="58">
        <v>1183.8599999999999</v>
      </c>
      <c r="HD17" s="56">
        <v>1075.4100000000001</v>
      </c>
      <c r="HE17" s="56">
        <v>75.41</v>
      </c>
      <c r="HF17" s="66"/>
      <c r="HG17" s="61">
        <v>1247.6510004970432</v>
      </c>
      <c r="HH17" s="55"/>
      <c r="HI17" s="56"/>
      <c r="HJ17" s="57"/>
      <c r="HK17" s="56"/>
      <c r="HL17" s="58"/>
      <c r="HM17" s="56"/>
      <c r="HN17" s="56"/>
      <c r="HO17" s="66"/>
      <c r="HP17" s="61">
        <v>1940.2539852726234</v>
      </c>
      <c r="HQ17" s="55"/>
      <c r="HR17" s="56"/>
      <c r="HS17" s="57"/>
      <c r="HT17" s="56"/>
      <c r="HU17" s="58"/>
      <c r="HV17" s="56"/>
      <c r="HW17" s="56"/>
      <c r="HX17" s="66"/>
      <c r="HY17" s="61">
        <v>22520.540399157166</v>
      </c>
      <c r="HZ17" s="55"/>
      <c r="IA17" s="56"/>
      <c r="IB17" s="57"/>
      <c r="IC17" s="56"/>
      <c r="ID17" s="58"/>
      <c r="IE17" s="56"/>
      <c r="IF17" s="56"/>
      <c r="IG17" s="66"/>
      <c r="IH17" s="63">
        <v>27353.618984942859</v>
      </c>
      <c r="II17" s="55"/>
      <c r="IJ17" s="56"/>
      <c r="IK17" s="57"/>
      <c r="IL17" s="56"/>
      <c r="IM17" s="58"/>
      <c r="IN17" s="56"/>
      <c r="IO17" s="56"/>
      <c r="IP17" s="66"/>
      <c r="IQ17" s="61">
        <v>3141.9740169360653</v>
      </c>
      <c r="IR17" s="56"/>
      <c r="IS17" s="56"/>
      <c r="IT17" s="57"/>
      <c r="IU17" s="56"/>
      <c r="IV17" s="56"/>
      <c r="IW17" s="56"/>
      <c r="IX17" s="56"/>
      <c r="IY17" s="67"/>
      <c r="IZ17" s="65">
        <f t="shared" si="0"/>
        <v>155258.00435876645</v>
      </c>
    </row>
    <row r="18" spans="1:260" x14ac:dyDescent="0.2">
      <c r="A18" s="31" t="s">
        <v>48</v>
      </c>
      <c r="B18" s="55"/>
      <c r="C18" s="56"/>
      <c r="D18" s="57"/>
      <c r="E18" s="56"/>
      <c r="F18" s="58"/>
      <c r="G18" s="56"/>
      <c r="H18" s="56"/>
      <c r="I18" s="66"/>
      <c r="J18" s="61">
        <v>688.12041595443691</v>
      </c>
      <c r="K18" s="55"/>
      <c r="L18" s="56"/>
      <c r="M18" s="57"/>
      <c r="N18" s="56"/>
      <c r="O18" s="58">
        <v>3788</v>
      </c>
      <c r="P18" s="56">
        <v>2388</v>
      </c>
      <c r="Q18" s="56">
        <v>24</v>
      </c>
      <c r="R18" s="66"/>
      <c r="S18" s="61">
        <v>3628.016014906194</v>
      </c>
      <c r="T18" s="55"/>
      <c r="U18" s="56"/>
      <c r="V18" s="57"/>
      <c r="W18" s="56"/>
      <c r="X18" s="58"/>
      <c r="Y18" s="56"/>
      <c r="Z18" s="56"/>
      <c r="AA18" s="66"/>
      <c r="AB18" s="61">
        <v>2668.0289973702547</v>
      </c>
      <c r="AC18" s="55"/>
      <c r="AD18" s="56"/>
      <c r="AE18" s="57"/>
      <c r="AF18" s="56"/>
      <c r="AG18" s="58"/>
      <c r="AH18" s="56"/>
      <c r="AI18" s="56"/>
      <c r="AJ18" s="66"/>
      <c r="AK18" s="61">
        <v>612.84800262072781</v>
      </c>
      <c r="AL18" s="55"/>
      <c r="AM18" s="56"/>
      <c r="AN18" s="57"/>
      <c r="AO18" s="56"/>
      <c r="AP18" s="58">
        <v>11421</v>
      </c>
      <c r="AQ18" s="56">
        <v>10767</v>
      </c>
      <c r="AR18" s="56"/>
      <c r="AS18" s="66"/>
      <c r="AT18" s="61">
        <v>10791.957085344349</v>
      </c>
      <c r="AU18" s="55"/>
      <c r="AV18" s="56"/>
      <c r="AW18" s="57"/>
      <c r="AX18" s="56"/>
      <c r="AY18" s="58"/>
      <c r="AZ18" s="56"/>
      <c r="BA18" s="56"/>
      <c r="BB18" s="66"/>
      <c r="BC18" s="61">
        <v>2231.9094458293998</v>
      </c>
      <c r="BD18" s="55"/>
      <c r="BE18" s="56"/>
      <c r="BF18" s="57"/>
      <c r="BG18" s="56"/>
      <c r="BH18" s="58">
        <v>737</v>
      </c>
      <c r="BI18" s="56">
        <v>618</v>
      </c>
      <c r="BJ18" s="56">
        <v>130</v>
      </c>
      <c r="BK18" s="66"/>
      <c r="BL18" s="61">
        <v>755.62228924643455</v>
      </c>
      <c r="BM18" s="55"/>
      <c r="BN18" s="56"/>
      <c r="BO18" s="57"/>
      <c r="BP18" s="56"/>
      <c r="BQ18" s="58"/>
      <c r="BR18" s="56"/>
      <c r="BS18" s="56"/>
      <c r="BT18" s="66"/>
      <c r="BU18" s="61">
        <v>1245.9641021574257</v>
      </c>
      <c r="BV18" s="55"/>
      <c r="BW18" s="56"/>
      <c r="BX18" s="57"/>
      <c r="BY18" s="56"/>
      <c r="BZ18" s="58"/>
      <c r="CA18" s="56"/>
      <c r="CB18" s="56"/>
      <c r="CC18" s="66"/>
      <c r="CD18" s="61">
        <v>17498.911335753532</v>
      </c>
      <c r="CE18" s="55"/>
      <c r="CF18" s="56"/>
      <c r="CG18" s="57"/>
      <c r="CH18" s="56"/>
      <c r="CI18" s="58">
        <v>16849.169999999998</v>
      </c>
      <c r="CJ18" s="56">
        <v>16038.37</v>
      </c>
      <c r="CK18" s="56">
        <v>598</v>
      </c>
      <c r="CL18" s="66"/>
      <c r="CM18" s="61">
        <v>15498.699856854486</v>
      </c>
      <c r="CN18" s="55"/>
      <c r="CO18" s="56"/>
      <c r="CP18" s="57"/>
      <c r="CQ18" s="56"/>
      <c r="CR18" s="58">
        <v>1921</v>
      </c>
      <c r="CS18" s="56">
        <v>1740</v>
      </c>
      <c r="CT18" s="56">
        <v>573</v>
      </c>
      <c r="CU18" s="66"/>
      <c r="CV18" s="61">
        <v>2395.3493514999805</v>
      </c>
      <c r="CW18" s="55"/>
      <c r="CX18" s="56"/>
      <c r="CY18" s="57"/>
      <c r="CZ18" s="56"/>
      <c r="DA18" s="58"/>
      <c r="DB18" s="56"/>
      <c r="DC18" s="56"/>
      <c r="DD18" s="66"/>
      <c r="DE18" s="61">
        <v>9272.8254089027851</v>
      </c>
      <c r="DF18" s="55"/>
      <c r="DG18" s="56"/>
      <c r="DH18" s="57"/>
      <c r="DI18" s="56"/>
      <c r="DJ18" s="58">
        <v>173</v>
      </c>
      <c r="DK18" s="56">
        <v>41</v>
      </c>
      <c r="DL18" s="56">
        <v>213</v>
      </c>
      <c r="DM18" s="66"/>
      <c r="DN18" s="55"/>
      <c r="DO18" s="56"/>
      <c r="DP18" s="57"/>
      <c r="DQ18" s="56"/>
      <c r="DR18" s="58"/>
      <c r="DS18" s="56"/>
      <c r="DT18" s="56"/>
      <c r="DU18" s="66"/>
      <c r="DV18" s="61">
        <v>3204.6000071455801</v>
      </c>
      <c r="DW18" s="55"/>
      <c r="DX18" s="56"/>
      <c r="DY18" s="57"/>
      <c r="DZ18" s="56"/>
      <c r="EA18" s="58">
        <v>2177</v>
      </c>
      <c r="EB18" s="56">
        <v>1884</v>
      </c>
      <c r="EC18" s="56">
        <v>99</v>
      </c>
      <c r="ED18" s="66"/>
      <c r="EE18" s="61">
        <v>1999.9995348343382</v>
      </c>
      <c r="EF18" s="55"/>
      <c r="EG18" s="56"/>
      <c r="EH18" s="57"/>
      <c r="EI18" s="56"/>
      <c r="EJ18" s="58">
        <v>89</v>
      </c>
      <c r="EK18" s="56">
        <v>88</v>
      </c>
      <c r="EL18" s="56">
        <v>2</v>
      </c>
      <c r="EM18" s="66"/>
      <c r="EN18" s="61">
        <v>91.879999474570013</v>
      </c>
      <c r="EO18" s="55"/>
      <c r="EP18" s="56"/>
      <c r="EQ18" s="57"/>
      <c r="ER18" s="56"/>
      <c r="ES18" s="58"/>
      <c r="ET18" s="56"/>
      <c r="EU18" s="56"/>
      <c r="EV18" s="66"/>
      <c r="EW18" s="61">
        <v>1621.7039985509009</v>
      </c>
      <c r="EX18" s="55"/>
      <c r="EY18" s="56"/>
      <c r="EZ18" s="57"/>
      <c r="FA18" s="56"/>
      <c r="FB18" s="58"/>
      <c r="FC18" s="56"/>
      <c r="FD18" s="56"/>
      <c r="FE18" s="66"/>
      <c r="FF18" s="55"/>
      <c r="FG18" s="56"/>
      <c r="FH18" s="57"/>
      <c r="FI18" s="56"/>
      <c r="FJ18" s="58"/>
      <c r="FK18" s="56"/>
      <c r="FL18" s="56"/>
      <c r="FM18" s="66"/>
      <c r="FN18" s="61">
        <v>377.05400643340801</v>
      </c>
      <c r="FO18" s="55"/>
      <c r="FP18" s="56"/>
      <c r="FQ18" s="57"/>
      <c r="FR18" s="56"/>
      <c r="FS18" s="58">
        <v>3865</v>
      </c>
      <c r="FT18" s="56">
        <v>3340</v>
      </c>
      <c r="FU18" s="56">
        <v>148</v>
      </c>
      <c r="FV18" s="66"/>
      <c r="FW18" s="61">
        <v>3888.5909862909853</v>
      </c>
      <c r="FX18" s="55"/>
      <c r="FY18" s="56"/>
      <c r="FZ18" s="57"/>
      <c r="GA18" s="56"/>
      <c r="GB18" s="58">
        <v>9383</v>
      </c>
      <c r="GC18" s="56">
        <v>9083</v>
      </c>
      <c r="GD18" s="56"/>
      <c r="GE18" s="66"/>
      <c r="GF18" s="61">
        <v>10079.027837522372</v>
      </c>
      <c r="GG18" s="55"/>
      <c r="GH18" s="56"/>
      <c r="GI18" s="57"/>
      <c r="GJ18" s="56"/>
      <c r="GK18" s="58"/>
      <c r="GL18" s="56"/>
      <c r="GM18" s="56"/>
      <c r="GN18" s="66"/>
      <c r="GO18" s="61">
        <v>3695.9896665308074</v>
      </c>
      <c r="GP18" s="55"/>
      <c r="GQ18" s="56"/>
      <c r="GR18" s="57"/>
      <c r="GS18" s="56"/>
      <c r="GT18" s="58">
        <v>7023.34</v>
      </c>
      <c r="GU18" s="56">
        <v>5670.04</v>
      </c>
      <c r="GV18" s="56">
        <v>17.57</v>
      </c>
      <c r="GW18" s="66"/>
      <c r="GX18" s="61">
        <v>6871.1916271493883</v>
      </c>
      <c r="GY18" s="55"/>
      <c r="GZ18" s="56"/>
      <c r="HA18" s="57"/>
      <c r="HB18" s="56"/>
      <c r="HC18" s="58">
        <v>1182.5999999999999</v>
      </c>
      <c r="HD18" s="56">
        <v>1074.1500000000001</v>
      </c>
      <c r="HE18" s="56">
        <v>76.95</v>
      </c>
      <c r="HF18" s="66"/>
      <c r="HG18" s="61">
        <v>1247.651002943069</v>
      </c>
      <c r="HH18" s="55"/>
      <c r="HI18" s="56"/>
      <c r="HJ18" s="57"/>
      <c r="HK18" s="56"/>
      <c r="HL18" s="58">
        <v>1941.52</v>
      </c>
      <c r="HM18" s="56">
        <v>1788.49</v>
      </c>
      <c r="HN18" s="56"/>
      <c r="HO18" s="66"/>
      <c r="HP18" s="61">
        <v>1940.1049799227294</v>
      </c>
      <c r="HQ18" s="55"/>
      <c r="HR18" s="56"/>
      <c r="HS18" s="57"/>
      <c r="HT18" s="56"/>
      <c r="HU18" s="58"/>
      <c r="HV18" s="56"/>
      <c r="HW18" s="56"/>
      <c r="HX18" s="66"/>
      <c r="HY18" s="61">
        <v>22520.540100023554</v>
      </c>
      <c r="HZ18" s="55"/>
      <c r="IA18" s="56"/>
      <c r="IB18" s="57"/>
      <c r="IC18" s="56"/>
      <c r="ID18" s="58"/>
      <c r="IE18" s="56"/>
      <c r="IF18" s="56"/>
      <c r="IG18" s="66"/>
      <c r="IH18" s="63">
        <v>27353.618992578373</v>
      </c>
      <c r="II18" s="55"/>
      <c r="IJ18" s="56"/>
      <c r="IK18" s="57"/>
      <c r="IL18" s="56"/>
      <c r="IM18" s="58">
        <v>3143</v>
      </c>
      <c r="IN18" s="56">
        <v>3143</v>
      </c>
      <c r="IO18" s="56"/>
      <c r="IP18" s="66"/>
      <c r="IQ18" s="61">
        <v>3141.9740081338964</v>
      </c>
      <c r="IR18" s="56"/>
      <c r="IS18" s="56"/>
      <c r="IT18" s="57"/>
      <c r="IU18" s="56"/>
      <c r="IV18" s="56"/>
      <c r="IW18" s="56"/>
      <c r="IX18" s="56"/>
      <c r="IY18" s="67"/>
      <c r="IZ18" s="65">
        <f t="shared" si="0"/>
        <v>155322.17905397402</v>
      </c>
    </row>
    <row r="19" spans="1:260" x14ac:dyDescent="0.2">
      <c r="A19" s="31" t="s">
        <v>47</v>
      </c>
      <c r="B19" s="55">
        <v>689.3</v>
      </c>
      <c r="C19" s="56">
        <v>32.9</v>
      </c>
      <c r="D19" s="57">
        <v>683.4</v>
      </c>
      <c r="E19" s="56">
        <v>670.27500000000009</v>
      </c>
      <c r="F19" s="58"/>
      <c r="G19" s="56"/>
      <c r="H19" s="56"/>
      <c r="I19" s="66"/>
      <c r="J19" s="61">
        <v>688.12041321870845</v>
      </c>
      <c r="K19" s="55">
        <v>3833</v>
      </c>
      <c r="L19" s="56">
        <v>24</v>
      </c>
      <c r="M19" s="57">
        <v>3823</v>
      </c>
      <c r="N19" s="56">
        <v>2213</v>
      </c>
      <c r="O19" s="58">
        <v>3812</v>
      </c>
      <c r="P19" s="56">
        <v>2412</v>
      </c>
      <c r="Q19" s="56">
        <v>24</v>
      </c>
      <c r="R19" s="66"/>
      <c r="S19" s="61">
        <v>3628.0160160861878</v>
      </c>
      <c r="T19" s="55">
        <v>2668.39</v>
      </c>
      <c r="U19" s="56">
        <v>0</v>
      </c>
      <c r="V19" s="57">
        <v>2667.4119999999998</v>
      </c>
      <c r="W19" s="56">
        <v>2300.7855876649046</v>
      </c>
      <c r="X19" s="58"/>
      <c r="Y19" s="56"/>
      <c r="Z19" s="56"/>
      <c r="AA19" s="66"/>
      <c r="AB19" s="61">
        <v>2668.0289750469992</v>
      </c>
      <c r="AC19" s="55">
        <v>624.67999999999995</v>
      </c>
      <c r="AD19" s="56">
        <v>44.08</v>
      </c>
      <c r="AE19" s="57">
        <v>612.22528135528034</v>
      </c>
      <c r="AF19" s="56">
        <v>572.22528135528034</v>
      </c>
      <c r="AG19" s="58"/>
      <c r="AH19" s="56"/>
      <c r="AI19" s="56"/>
      <c r="AJ19" s="66"/>
      <c r="AK19" s="61">
        <v>612.84800022266188</v>
      </c>
      <c r="AL19" s="55">
        <v>11419</v>
      </c>
      <c r="AM19" s="56">
        <v>0</v>
      </c>
      <c r="AN19" s="57">
        <v>11419</v>
      </c>
      <c r="AO19" s="56">
        <v>10888</v>
      </c>
      <c r="AP19" s="58">
        <v>11421</v>
      </c>
      <c r="AQ19" s="56">
        <v>10761</v>
      </c>
      <c r="AR19" s="56"/>
      <c r="AS19" s="66"/>
      <c r="AT19" s="61">
        <v>10791.957040104027</v>
      </c>
      <c r="AU19" s="55">
        <v>2421.0100000000002</v>
      </c>
      <c r="AV19" s="56">
        <v>99.9</v>
      </c>
      <c r="AW19" s="57">
        <v>2231.9499999999998</v>
      </c>
      <c r="AX19" s="56">
        <v>1993.75</v>
      </c>
      <c r="AY19" s="58"/>
      <c r="AZ19" s="56"/>
      <c r="BA19" s="56"/>
      <c r="BB19" s="66"/>
      <c r="BC19" s="61">
        <v>2231.9094361375601</v>
      </c>
      <c r="BD19" s="55">
        <v>754.67</v>
      </c>
      <c r="BE19" s="56">
        <v>58.2</v>
      </c>
      <c r="BF19" s="57">
        <v>754.01563120420974</v>
      </c>
      <c r="BG19" s="56">
        <v>632.0093298835086</v>
      </c>
      <c r="BH19" s="58">
        <v>746.76</v>
      </c>
      <c r="BI19" s="56">
        <v>580.23</v>
      </c>
      <c r="BJ19" s="56">
        <v>65.739999999999995</v>
      </c>
      <c r="BK19" s="66"/>
      <c r="BL19" s="61">
        <v>761.57629552970172</v>
      </c>
      <c r="BM19" s="55">
        <v>3901.8</v>
      </c>
      <c r="BN19" s="56">
        <v>2634.72</v>
      </c>
      <c r="BO19" s="57">
        <v>3903</v>
      </c>
      <c r="BP19" s="56">
        <v>3594.663</v>
      </c>
      <c r="BQ19" s="58">
        <v>6571</v>
      </c>
      <c r="BR19" s="56">
        <v>4023</v>
      </c>
      <c r="BS19" s="56">
        <v>4023</v>
      </c>
      <c r="BT19" s="66"/>
      <c r="BU19" s="61">
        <v>1245.9641056698485</v>
      </c>
      <c r="BV19" s="55">
        <v>18551.18</v>
      </c>
      <c r="BW19" s="56">
        <v>9403.94</v>
      </c>
      <c r="BX19" s="57">
        <v>18417.873919519476</v>
      </c>
      <c r="BY19" s="56">
        <v>14711.120704146175</v>
      </c>
      <c r="BZ19" s="58"/>
      <c r="CA19" s="56"/>
      <c r="CB19" s="56"/>
      <c r="CC19" s="66"/>
      <c r="CD19" s="61">
        <v>17557.991393813085</v>
      </c>
      <c r="CE19" s="55">
        <v>16836</v>
      </c>
      <c r="CF19" s="56">
        <v>791</v>
      </c>
      <c r="CG19" s="57">
        <v>16989</v>
      </c>
      <c r="CH19" s="56">
        <v>16018</v>
      </c>
      <c r="CI19" s="58">
        <v>16845.39</v>
      </c>
      <c r="CJ19" s="56">
        <v>16015</v>
      </c>
      <c r="CK19" s="56"/>
      <c r="CL19" s="66"/>
      <c r="CM19" s="61">
        <v>15498.699892557745</v>
      </c>
      <c r="CN19" s="55">
        <v>1922</v>
      </c>
      <c r="CO19" s="56">
        <v>569</v>
      </c>
      <c r="CP19" s="57">
        <v>1922</v>
      </c>
      <c r="CQ19" s="56">
        <v>1740</v>
      </c>
      <c r="CR19" s="58">
        <v>1922</v>
      </c>
      <c r="CS19" s="56">
        <v>1742</v>
      </c>
      <c r="CT19" s="56">
        <v>579</v>
      </c>
      <c r="CU19" s="66"/>
      <c r="CV19" s="61">
        <v>2395.3493312131513</v>
      </c>
      <c r="CW19" s="55">
        <v>9297.08</v>
      </c>
      <c r="CX19" s="56">
        <v>1813.24</v>
      </c>
      <c r="CY19" s="57">
        <v>9297</v>
      </c>
      <c r="CZ19" s="56">
        <v>8216.4699999999993</v>
      </c>
      <c r="DA19" s="58"/>
      <c r="DB19" s="56"/>
      <c r="DC19" s="56"/>
      <c r="DD19" s="66"/>
      <c r="DE19" s="61">
        <v>9272.8253857031814</v>
      </c>
      <c r="DF19" s="55">
        <v>172.71</v>
      </c>
      <c r="DG19" s="56">
        <v>213.43</v>
      </c>
      <c r="DH19" s="57">
        <v>172.7</v>
      </c>
      <c r="DI19" s="56">
        <v>41.12</v>
      </c>
      <c r="DJ19" s="58">
        <v>173</v>
      </c>
      <c r="DK19" s="56">
        <v>41</v>
      </c>
      <c r="DL19" s="56">
        <v>213</v>
      </c>
      <c r="DM19" s="66"/>
      <c r="DN19" s="55">
        <v>3391.44</v>
      </c>
      <c r="DO19" s="56">
        <v>110.8</v>
      </c>
      <c r="DP19" s="57">
        <v>3356</v>
      </c>
      <c r="DQ19" s="56">
        <v>3151</v>
      </c>
      <c r="DR19" s="58"/>
      <c r="DS19" s="56"/>
      <c r="DT19" s="56"/>
      <c r="DU19" s="66"/>
      <c r="DV19" s="61">
        <v>3204.6000427004001</v>
      </c>
      <c r="DW19" s="55">
        <v>2187</v>
      </c>
      <c r="DX19" s="56">
        <v>62.1</v>
      </c>
      <c r="DY19" s="57">
        <v>2180</v>
      </c>
      <c r="DZ19" s="56">
        <v>1924</v>
      </c>
      <c r="EA19" s="58">
        <v>2180</v>
      </c>
      <c r="EB19" s="56">
        <v>1887</v>
      </c>
      <c r="EC19" s="56">
        <v>106</v>
      </c>
      <c r="ED19" s="66"/>
      <c r="EE19" s="61">
        <v>1999.9995448267221</v>
      </c>
      <c r="EF19" s="55">
        <v>88.7</v>
      </c>
      <c r="EG19" s="56">
        <v>2.7</v>
      </c>
      <c r="EH19" s="57">
        <v>86.75</v>
      </c>
      <c r="EI19" s="56">
        <v>86.1</v>
      </c>
      <c r="EJ19" s="58"/>
      <c r="EK19" s="56"/>
      <c r="EL19" s="56"/>
      <c r="EM19" s="66"/>
      <c r="EN19" s="61">
        <v>91.879999213389993</v>
      </c>
      <c r="EO19" s="55">
        <v>2060.8200000000002</v>
      </c>
      <c r="EP19" s="56">
        <v>153</v>
      </c>
      <c r="EQ19" s="57">
        <v>2069.13</v>
      </c>
      <c r="ER19" s="56">
        <v>1778.77</v>
      </c>
      <c r="ES19" s="58"/>
      <c r="ET19" s="56"/>
      <c r="EU19" s="56"/>
      <c r="EV19" s="66"/>
      <c r="EW19" s="61">
        <v>1621.7040257488238</v>
      </c>
      <c r="EX19" s="55">
        <v>0.35</v>
      </c>
      <c r="EY19" s="56">
        <v>0</v>
      </c>
      <c r="EZ19" s="57">
        <v>0.34699999999999998</v>
      </c>
      <c r="FA19" s="56"/>
      <c r="FB19" s="58"/>
      <c r="FC19" s="56"/>
      <c r="FD19" s="56"/>
      <c r="FE19" s="66"/>
      <c r="FF19" s="55">
        <v>364.83</v>
      </c>
      <c r="FG19" s="56">
        <v>0</v>
      </c>
      <c r="FH19" s="57">
        <v>376</v>
      </c>
      <c r="FI19" s="56">
        <v>301</v>
      </c>
      <c r="FJ19" s="58"/>
      <c r="FK19" s="56"/>
      <c r="FL19" s="56"/>
      <c r="FM19" s="66"/>
      <c r="FN19" s="61">
        <v>377.05398125072202</v>
      </c>
      <c r="FO19" s="55">
        <v>3881.19</v>
      </c>
      <c r="FP19" s="56">
        <v>132.22999999999999</v>
      </c>
      <c r="FQ19" s="57">
        <v>3869</v>
      </c>
      <c r="FR19" s="56">
        <v>3339</v>
      </c>
      <c r="FS19" s="58"/>
      <c r="FT19" s="56"/>
      <c r="FU19" s="56"/>
      <c r="FV19" s="66"/>
      <c r="FW19" s="61">
        <v>3888.591002537496</v>
      </c>
      <c r="FX19" s="55">
        <v>9420</v>
      </c>
      <c r="FY19" s="56">
        <v>0</v>
      </c>
      <c r="FZ19" s="57">
        <v>9435</v>
      </c>
      <c r="GA19" s="56">
        <v>8234</v>
      </c>
      <c r="GB19" s="58">
        <v>9403</v>
      </c>
      <c r="GC19" s="56">
        <v>9104</v>
      </c>
      <c r="GD19" s="56"/>
      <c r="GE19" s="66"/>
      <c r="GF19" s="61">
        <v>10078.235825679783</v>
      </c>
      <c r="GG19" s="55">
        <v>3312</v>
      </c>
      <c r="GH19" s="56">
        <v>1543</v>
      </c>
      <c r="GI19" s="57">
        <v>3182.0986279901172</v>
      </c>
      <c r="GJ19" s="56">
        <v>2088.1573094446153</v>
      </c>
      <c r="GK19" s="58"/>
      <c r="GL19" s="56"/>
      <c r="GM19" s="56"/>
      <c r="GN19" s="66"/>
      <c r="GO19" s="61">
        <v>3695.9896613810251</v>
      </c>
      <c r="GP19" s="55">
        <v>6900.96</v>
      </c>
      <c r="GQ19" s="56">
        <v>93.59</v>
      </c>
      <c r="GR19" s="57">
        <v>6861</v>
      </c>
      <c r="GS19" s="56">
        <v>4627</v>
      </c>
      <c r="GT19" s="58">
        <v>7030.62</v>
      </c>
      <c r="GU19" s="56">
        <v>5675.62</v>
      </c>
      <c r="GV19" s="56">
        <v>16.850000000000001</v>
      </c>
      <c r="GW19" s="66"/>
      <c r="GX19" s="61">
        <v>6871.191556420943</v>
      </c>
      <c r="GY19" s="55">
        <v>1248</v>
      </c>
      <c r="GZ19" s="56">
        <v>23</v>
      </c>
      <c r="HA19" s="57">
        <v>1248</v>
      </c>
      <c r="HB19" s="56">
        <v>1139</v>
      </c>
      <c r="HC19" s="58">
        <v>1180.8900000000001</v>
      </c>
      <c r="HD19" s="56">
        <v>1072.44</v>
      </c>
      <c r="HE19" s="56">
        <v>73.17</v>
      </c>
      <c r="HF19" s="66"/>
      <c r="HG19" s="61">
        <v>1247.6509942148484</v>
      </c>
      <c r="HH19" s="55">
        <v>1921.75</v>
      </c>
      <c r="HI19" s="56">
        <v>20.82</v>
      </c>
      <c r="HJ19" s="57">
        <v>1940</v>
      </c>
      <c r="HK19" s="56">
        <v>1785</v>
      </c>
      <c r="HL19" s="58">
        <v>1942</v>
      </c>
      <c r="HM19" s="56">
        <v>1790</v>
      </c>
      <c r="HN19" s="56"/>
      <c r="HO19" s="66"/>
      <c r="HP19" s="61">
        <v>1939.9709769015217</v>
      </c>
      <c r="HQ19" s="55">
        <v>22409</v>
      </c>
      <c r="HR19" s="56">
        <v>746</v>
      </c>
      <c r="HS19" s="57">
        <v>22218</v>
      </c>
      <c r="HT19" s="56">
        <v>19465</v>
      </c>
      <c r="HU19" s="58"/>
      <c r="HV19" s="56"/>
      <c r="HW19" s="56"/>
      <c r="HX19" s="66"/>
      <c r="HY19" s="61">
        <v>22520.539946274435</v>
      </c>
      <c r="HZ19" s="55">
        <v>27980</v>
      </c>
      <c r="IA19" s="56">
        <v>2364</v>
      </c>
      <c r="IB19" s="57">
        <v>28073</v>
      </c>
      <c r="IC19" s="56">
        <v>19832.129367550002</v>
      </c>
      <c r="ID19" s="58"/>
      <c r="IE19" s="56"/>
      <c r="IF19" s="56"/>
      <c r="IG19" s="66"/>
      <c r="IH19" s="63">
        <v>27353.618804321581</v>
      </c>
      <c r="II19" s="55">
        <v>3155</v>
      </c>
      <c r="IJ19" s="56">
        <v>20</v>
      </c>
      <c r="IK19" s="57">
        <v>3144</v>
      </c>
      <c r="IL19" s="56">
        <v>3144</v>
      </c>
      <c r="IM19" s="58">
        <v>3155</v>
      </c>
      <c r="IN19" s="56">
        <v>3155</v>
      </c>
      <c r="IO19" s="56"/>
      <c r="IP19" s="66"/>
      <c r="IQ19" s="61">
        <v>3141.9739907160238</v>
      </c>
      <c r="IR19" s="56">
        <f>II19+HZ19+HQ19+HH19+GY19+GP19+GG19+FX19+FO19+FF19+EX19+EO19+EF19+DW19+DN19+DF19+CW19+CN19+CE19+BV19+BM19+BD19+AU19+AL19+AC19+T19+K19+B19</f>
        <v>161411.86000000002</v>
      </c>
      <c r="IS19" s="56">
        <f>IJ19+IA19+HR19+HI19+GZ19+GQ19+GH19+FY19+FP19+FG19+EY19+EP19+EG19+DX19+DO19+DG19+CX19+CO19+CF19+BW19+BN19+BE19+AV19+AM19+AD19+U19+L19+C19</f>
        <v>20955.650000000005</v>
      </c>
      <c r="IT19" s="58">
        <f>IK19+IB19+HS19+HJ19+HA19+GR19+GI19+FZ19+FQ19+FH19+EZ19+EQ19+EH19+DY19+DP19+DH19+CY19+CP19+CG19+BX19+BO19+BF19+AW19+AN19+AE19+V19+M19+D19</f>
        <v>160930.9024600691</v>
      </c>
      <c r="IU19" s="56">
        <f>IL19+IC19+HT19+HK19+HB19+GS19+GJ19+GA19+FR19+FI19+FA19+ER19+EI19+DZ19+DQ19+DI19+CZ19+CQ19+CH19+BY19+BP19+BG19+AX19+AO19+AF19+W19+N19+E19</f>
        <v>134485.57558004447</v>
      </c>
      <c r="IV19" s="56"/>
      <c r="IW19" s="56"/>
      <c r="IX19" s="56"/>
      <c r="IY19" s="67"/>
      <c r="IZ19" s="65">
        <f t="shared" si="0"/>
        <v>159142.55663749058</v>
      </c>
    </row>
    <row r="20" spans="1:260" x14ac:dyDescent="0.2">
      <c r="A20" s="31" t="s">
        <v>46</v>
      </c>
      <c r="B20" s="55">
        <v>689.3</v>
      </c>
      <c r="C20" s="56">
        <v>32.9</v>
      </c>
      <c r="D20" s="69"/>
      <c r="E20" s="56"/>
      <c r="F20" s="58"/>
      <c r="G20" s="56"/>
      <c r="H20" s="56"/>
      <c r="I20" s="70"/>
      <c r="J20" s="61">
        <v>688.12041669545965</v>
      </c>
      <c r="K20" s="55">
        <v>3841</v>
      </c>
      <c r="L20" s="56">
        <v>24</v>
      </c>
      <c r="M20" s="69"/>
      <c r="N20" s="56"/>
      <c r="O20" s="58">
        <v>3833</v>
      </c>
      <c r="P20" s="56">
        <v>2514</v>
      </c>
      <c r="Q20" s="56">
        <v>24</v>
      </c>
      <c r="R20" s="70"/>
      <c r="S20" s="61">
        <v>3628.0160193170354</v>
      </c>
      <c r="T20" s="55">
        <v>2669.85</v>
      </c>
      <c r="U20" s="56">
        <v>0</v>
      </c>
      <c r="V20" s="69"/>
      <c r="W20" s="56"/>
      <c r="X20" s="58"/>
      <c r="Y20" s="56"/>
      <c r="Z20" s="56"/>
      <c r="AA20" s="70"/>
      <c r="AB20" s="61">
        <v>2668.028951768652</v>
      </c>
      <c r="AC20" s="55">
        <v>624.66</v>
      </c>
      <c r="AD20" s="56">
        <v>44.39</v>
      </c>
      <c r="AE20" s="69"/>
      <c r="AF20" s="56"/>
      <c r="AG20" s="58"/>
      <c r="AH20" s="56"/>
      <c r="AI20" s="56"/>
      <c r="AJ20" s="70"/>
      <c r="AK20" s="61">
        <v>612.84799791782609</v>
      </c>
      <c r="AL20" s="55">
        <v>11419</v>
      </c>
      <c r="AM20" s="56">
        <v>0</v>
      </c>
      <c r="AN20" s="69"/>
      <c r="AO20" s="56"/>
      <c r="AP20" s="58">
        <v>11422.41</v>
      </c>
      <c r="AQ20" s="56">
        <v>10750.64</v>
      </c>
      <c r="AR20" s="56"/>
      <c r="AS20" s="70"/>
      <c r="AT20" s="61">
        <v>10791.957097701345</v>
      </c>
      <c r="AU20" s="55">
        <v>2421.25</v>
      </c>
      <c r="AV20" s="56">
        <v>95.94</v>
      </c>
      <c r="AW20" s="69"/>
      <c r="AX20" s="56"/>
      <c r="AY20" s="58"/>
      <c r="AZ20" s="56"/>
      <c r="BA20" s="56"/>
      <c r="BB20" s="70"/>
      <c r="BC20" s="61">
        <v>2231.9094634811972</v>
      </c>
      <c r="BD20" s="55">
        <v>762.35</v>
      </c>
      <c r="BE20" s="56">
        <v>61.97</v>
      </c>
      <c r="BF20" s="69"/>
      <c r="BG20" s="56"/>
      <c r="BH20" s="58">
        <v>754.51</v>
      </c>
      <c r="BI20" s="56">
        <v>586.25</v>
      </c>
      <c r="BJ20" s="56">
        <v>65.739999999999995</v>
      </c>
      <c r="BK20" s="70"/>
      <c r="BL20" s="61">
        <v>761.57629718257726</v>
      </c>
      <c r="BM20" s="55">
        <v>3901.8</v>
      </c>
      <c r="BN20" s="56">
        <v>2634.72</v>
      </c>
      <c r="BO20" s="69"/>
      <c r="BP20" s="56"/>
      <c r="BQ20" s="58">
        <v>6572</v>
      </c>
      <c r="BR20" s="56">
        <v>4023</v>
      </c>
      <c r="BS20" s="56">
        <v>4023</v>
      </c>
      <c r="BT20" s="70"/>
      <c r="BU20" s="61">
        <v>1245.9641092857569</v>
      </c>
      <c r="BV20" s="55">
        <v>18555.240000000002</v>
      </c>
      <c r="BW20" s="56">
        <v>9398.59</v>
      </c>
      <c r="BX20" s="69"/>
      <c r="BY20" s="56"/>
      <c r="BZ20" s="58"/>
      <c r="CA20" s="56"/>
      <c r="CB20" s="56"/>
      <c r="CC20" s="70"/>
      <c r="CD20" s="61">
        <v>17617.071400157118</v>
      </c>
      <c r="CE20" s="55">
        <v>16919.400000000001</v>
      </c>
      <c r="CF20" s="56">
        <v>801.4</v>
      </c>
      <c r="CG20" s="69"/>
      <c r="CH20" s="56"/>
      <c r="CI20" s="58">
        <v>16814.09</v>
      </c>
      <c r="CJ20" s="56">
        <v>15939.02</v>
      </c>
      <c r="CK20" s="56"/>
      <c r="CL20" s="70"/>
      <c r="CM20" s="61">
        <v>15498.699813155547</v>
      </c>
      <c r="CN20" s="55">
        <v>1924.12</v>
      </c>
      <c r="CO20" s="56">
        <v>612.53</v>
      </c>
      <c r="CP20" s="69"/>
      <c r="CQ20" s="56"/>
      <c r="CR20" s="58">
        <v>1922.7</v>
      </c>
      <c r="CS20" s="56">
        <v>1728.9</v>
      </c>
      <c r="CT20" s="56">
        <v>609.1</v>
      </c>
      <c r="CU20" s="70">
        <v>2312</v>
      </c>
      <c r="CV20" s="61">
        <v>2395.3493235937949</v>
      </c>
      <c r="CW20" s="55">
        <v>9350.89</v>
      </c>
      <c r="CX20" s="56">
        <v>1823.76</v>
      </c>
      <c r="CY20" s="69"/>
      <c r="CZ20" s="56"/>
      <c r="DA20" s="58"/>
      <c r="DB20" s="56"/>
      <c r="DC20" s="56"/>
      <c r="DD20" s="70"/>
      <c r="DE20" s="61">
        <v>9272.8253822210445</v>
      </c>
      <c r="DF20" s="55">
        <v>172.61</v>
      </c>
      <c r="DG20" s="56">
        <v>213.53</v>
      </c>
      <c r="DH20" s="69"/>
      <c r="DI20" s="56"/>
      <c r="DJ20" s="58">
        <v>173</v>
      </c>
      <c r="DK20" s="56">
        <v>41</v>
      </c>
      <c r="DL20" s="56">
        <v>213</v>
      </c>
      <c r="DM20" s="70"/>
      <c r="DN20" s="55">
        <v>3395.31</v>
      </c>
      <c r="DO20" s="56">
        <v>110.2</v>
      </c>
      <c r="DP20" s="69"/>
      <c r="DQ20" s="56"/>
      <c r="DR20" s="58"/>
      <c r="DS20" s="56"/>
      <c r="DT20" s="56"/>
      <c r="DU20" s="70"/>
      <c r="DV20" s="61">
        <v>3204.6000894555395</v>
      </c>
      <c r="DW20" s="55">
        <v>2190</v>
      </c>
      <c r="DX20" s="56">
        <v>58.5</v>
      </c>
      <c r="DY20" s="69"/>
      <c r="DZ20" s="56"/>
      <c r="EA20" s="58">
        <v>2186.75</v>
      </c>
      <c r="EB20" s="56">
        <v>1893.72</v>
      </c>
      <c r="EC20" s="56">
        <v>158.6</v>
      </c>
      <c r="ED20" s="70"/>
      <c r="EE20" s="61">
        <v>1999.9995363963303</v>
      </c>
      <c r="EF20" s="55">
        <v>88.7</v>
      </c>
      <c r="EG20" s="56">
        <v>2.7</v>
      </c>
      <c r="EH20" s="69"/>
      <c r="EI20" s="56"/>
      <c r="EJ20" s="58">
        <v>88.7</v>
      </c>
      <c r="EK20" s="56">
        <v>87.44</v>
      </c>
      <c r="EL20" s="56">
        <v>1.7</v>
      </c>
      <c r="EM20" s="70"/>
      <c r="EN20" s="61">
        <v>91.879999273830009</v>
      </c>
      <c r="EO20" s="55">
        <v>2058.73</v>
      </c>
      <c r="EP20" s="56">
        <v>163.80000000000001</v>
      </c>
      <c r="EQ20" s="69"/>
      <c r="ER20" s="56"/>
      <c r="ES20" s="58"/>
      <c r="ET20" s="56"/>
      <c r="EU20" s="56"/>
      <c r="EV20" s="70"/>
      <c r="EW20" s="61">
        <v>1621.7040194612489</v>
      </c>
      <c r="EX20" s="55">
        <v>0.38</v>
      </c>
      <c r="EY20" s="56">
        <v>7.0000000000000007E-2</v>
      </c>
      <c r="EZ20" s="69"/>
      <c r="FA20" s="56"/>
      <c r="FB20" s="58"/>
      <c r="FC20" s="56"/>
      <c r="FD20" s="56"/>
      <c r="FE20" s="70"/>
      <c r="FF20" s="55">
        <v>365.76</v>
      </c>
      <c r="FG20" s="56">
        <v>0</v>
      </c>
      <c r="FH20" s="69"/>
      <c r="FI20" s="56"/>
      <c r="FJ20" s="58">
        <v>365.76</v>
      </c>
      <c r="FK20" s="56"/>
      <c r="FL20" s="56"/>
      <c r="FM20" s="70"/>
      <c r="FN20" s="61">
        <v>377.05398352202195</v>
      </c>
      <c r="FO20" s="55">
        <v>3884.79</v>
      </c>
      <c r="FP20" s="56">
        <v>131.84</v>
      </c>
      <c r="FQ20" s="69"/>
      <c r="FR20" s="56"/>
      <c r="FS20" s="58"/>
      <c r="FT20" s="56"/>
      <c r="FU20" s="56"/>
      <c r="FV20" s="70"/>
      <c r="FW20" s="61">
        <v>3888.5910239780455</v>
      </c>
      <c r="FX20" s="55">
        <v>9435</v>
      </c>
      <c r="FY20" s="56">
        <v>0</v>
      </c>
      <c r="FZ20" s="69"/>
      <c r="GA20" s="56"/>
      <c r="GB20" s="58">
        <v>9420</v>
      </c>
      <c r="GC20" s="56">
        <v>9120</v>
      </c>
      <c r="GD20" s="56"/>
      <c r="GE20" s="70"/>
      <c r="GF20" s="61">
        <v>10077.598807414997</v>
      </c>
      <c r="GG20" s="55">
        <v>3312</v>
      </c>
      <c r="GH20" s="56">
        <v>1543</v>
      </c>
      <c r="GI20" s="69"/>
      <c r="GJ20" s="56"/>
      <c r="GK20" s="58"/>
      <c r="GL20" s="56"/>
      <c r="GM20" s="56"/>
      <c r="GN20" s="70">
        <v>3995</v>
      </c>
      <c r="GO20" s="61">
        <v>3695.989687855782</v>
      </c>
      <c r="GP20" s="55">
        <v>6929.05</v>
      </c>
      <c r="GQ20" s="56">
        <v>15.57</v>
      </c>
      <c r="GR20" s="69"/>
      <c r="GS20" s="56"/>
      <c r="GT20" s="58">
        <v>7039.95</v>
      </c>
      <c r="GU20" s="56">
        <v>5669.36</v>
      </c>
      <c r="GV20" s="56">
        <v>17.37</v>
      </c>
      <c r="GW20" s="70"/>
      <c r="GX20" s="61">
        <v>6871.1915933041855</v>
      </c>
      <c r="GY20" s="55">
        <v>1245.97</v>
      </c>
      <c r="GZ20" s="56">
        <v>23.88</v>
      </c>
      <c r="HA20" s="69"/>
      <c r="HB20" s="56"/>
      <c r="HC20" s="58">
        <v>1180.83</v>
      </c>
      <c r="HD20" s="56">
        <v>1072.56</v>
      </c>
      <c r="HE20" s="56">
        <v>74.489999999999995</v>
      </c>
      <c r="HF20" s="70"/>
      <c r="HG20" s="61">
        <v>1247.650999988243</v>
      </c>
      <c r="HH20" s="55">
        <v>1923.37</v>
      </c>
      <c r="HI20" s="56">
        <v>20.75</v>
      </c>
      <c r="HJ20" s="69"/>
      <c r="HK20" s="56"/>
      <c r="HL20" s="58">
        <v>1942.57</v>
      </c>
      <c r="HM20" s="56">
        <v>1792.29</v>
      </c>
      <c r="HN20" s="56"/>
      <c r="HO20" s="70"/>
      <c r="HP20" s="61">
        <v>1939.7214107996142</v>
      </c>
      <c r="HQ20" s="55">
        <v>22409</v>
      </c>
      <c r="HR20" s="56">
        <v>746</v>
      </c>
      <c r="HS20" s="69"/>
      <c r="HT20" s="56"/>
      <c r="HU20" s="58"/>
      <c r="HV20" s="56"/>
      <c r="HW20" s="56"/>
      <c r="HX20" s="70"/>
      <c r="HY20" s="61">
        <v>22520.5395116033</v>
      </c>
      <c r="HZ20" s="55">
        <v>27980</v>
      </c>
      <c r="IA20" s="56">
        <v>2364</v>
      </c>
      <c r="IB20" s="69"/>
      <c r="IC20" s="56"/>
      <c r="ID20" s="58"/>
      <c r="IE20" s="56"/>
      <c r="IF20" s="56"/>
      <c r="IG20" s="70"/>
      <c r="IH20" s="63">
        <v>27353.619088790216</v>
      </c>
      <c r="II20" s="55">
        <v>3159</v>
      </c>
      <c r="IJ20" s="56">
        <v>20</v>
      </c>
      <c r="IK20" s="69"/>
      <c r="IL20" s="56"/>
      <c r="IM20" s="58">
        <v>3159</v>
      </c>
      <c r="IN20" s="56">
        <v>3159</v>
      </c>
      <c r="IO20" s="56"/>
      <c r="IP20" s="70"/>
      <c r="IQ20" s="61">
        <v>3141.9739765860363</v>
      </c>
      <c r="IR20" s="56">
        <f t="shared" ref="IR20:IS24" si="1">II20+HZ20+HQ20+HH20+GY20+GP20+GG20+FX20+FO20+FF20+EX20+EO20+EF20+DW20+DN20+DF20+CW20+CN20+CE20+BV20+BM20+BD20+AU20+AL20+AC20+T20+K20+B20</f>
        <v>161628.52999999997</v>
      </c>
      <c r="IS20" s="56">
        <f t="shared" si="1"/>
        <v>20944.040000000005</v>
      </c>
      <c r="IT20" s="69"/>
      <c r="IU20" s="56"/>
      <c r="IV20" s="56"/>
      <c r="IW20" s="56"/>
      <c r="IX20" s="56"/>
      <c r="IY20" s="71"/>
      <c r="IZ20" s="65">
        <f t="shared" si="0"/>
        <v>159205.55000090672</v>
      </c>
    </row>
    <row r="21" spans="1:260" x14ac:dyDescent="0.2">
      <c r="A21" s="31" t="s">
        <v>45</v>
      </c>
      <c r="B21" s="55">
        <v>689.3</v>
      </c>
      <c r="C21" s="56">
        <v>32.9</v>
      </c>
      <c r="D21" s="69"/>
      <c r="E21" s="56"/>
      <c r="F21" s="58"/>
      <c r="G21" s="56"/>
      <c r="H21" s="56"/>
      <c r="I21" s="70"/>
      <c r="J21" s="61">
        <v>688.12041594780192</v>
      </c>
      <c r="K21" s="55">
        <v>3854</v>
      </c>
      <c r="L21" s="56">
        <v>24</v>
      </c>
      <c r="M21" s="69"/>
      <c r="N21" s="56"/>
      <c r="O21" s="58">
        <v>3841</v>
      </c>
      <c r="P21" s="56">
        <v>2517</v>
      </c>
      <c r="Q21" s="56">
        <v>24</v>
      </c>
      <c r="R21" s="70"/>
      <c r="S21" s="61">
        <v>3628.0160119588609</v>
      </c>
      <c r="T21" s="55">
        <v>2671.66</v>
      </c>
      <c r="U21" s="56">
        <v>0</v>
      </c>
      <c r="V21" s="69"/>
      <c r="W21" s="56"/>
      <c r="X21" s="58"/>
      <c r="Y21" s="56"/>
      <c r="Z21" s="56"/>
      <c r="AA21" s="70"/>
      <c r="AB21" s="61">
        <v>2668.0289671283085</v>
      </c>
      <c r="AC21" s="55">
        <v>625.6</v>
      </c>
      <c r="AD21" s="56">
        <v>42.53</v>
      </c>
      <c r="AE21" s="69"/>
      <c r="AF21" s="56"/>
      <c r="AG21" s="58"/>
      <c r="AH21" s="56"/>
      <c r="AI21" s="56"/>
      <c r="AJ21" s="70"/>
      <c r="AK21" s="61">
        <v>612.84799995606693</v>
      </c>
      <c r="AL21" s="55">
        <v>11419</v>
      </c>
      <c r="AM21" s="56">
        <v>0</v>
      </c>
      <c r="AN21" s="69"/>
      <c r="AO21" s="56"/>
      <c r="AP21" s="58">
        <v>11419.66</v>
      </c>
      <c r="AQ21" s="56">
        <v>10746.09</v>
      </c>
      <c r="AR21" s="56"/>
      <c r="AS21" s="70">
        <v>10832</v>
      </c>
      <c r="AT21" s="61">
        <v>10791.95715898547</v>
      </c>
      <c r="AU21" s="55">
        <v>2438.4</v>
      </c>
      <c r="AV21" s="56">
        <v>94.44</v>
      </c>
      <c r="AW21" s="69"/>
      <c r="AX21" s="56"/>
      <c r="AY21" s="58"/>
      <c r="AZ21" s="56"/>
      <c r="BA21" s="56"/>
      <c r="BB21" s="70">
        <v>2354.1</v>
      </c>
      <c r="BC21" s="61">
        <v>2231.9094434046951</v>
      </c>
      <c r="BD21" s="55">
        <v>770.02</v>
      </c>
      <c r="BE21" s="56">
        <v>65.739999999999995</v>
      </c>
      <c r="BF21" s="69"/>
      <c r="BG21" s="56"/>
      <c r="BH21" s="58">
        <v>762.26</v>
      </c>
      <c r="BI21" s="56">
        <v>592.16999999999996</v>
      </c>
      <c r="BJ21" s="56">
        <v>65.7</v>
      </c>
      <c r="BK21" s="70">
        <v>419.4</v>
      </c>
      <c r="BL21" s="61">
        <v>761.57629518070553</v>
      </c>
      <c r="BM21" s="55">
        <v>3901.8</v>
      </c>
      <c r="BN21" s="56">
        <v>2634.72</v>
      </c>
      <c r="BO21" s="69"/>
      <c r="BP21" s="56"/>
      <c r="BQ21" s="58"/>
      <c r="BR21" s="56"/>
      <c r="BS21" s="56"/>
      <c r="BT21" s="70"/>
      <c r="BU21" s="61">
        <v>1245.9641148318876</v>
      </c>
      <c r="BV21" s="55">
        <v>18559.3</v>
      </c>
      <c r="BW21" s="56">
        <v>9394.7000000000007</v>
      </c>
      <c r="BX21" s="69"/>
      <c r="BY21" s="56"/>
      <c r="BZ21" s="58"/>
      <c r="CA21" s="56"/>
      <c r="CB21" s="56"/>
      <c r="CC21" s="70"/>
      <c r="CD21" s="61">
        <v>17676.151352324556</v>
      </c>
      <c r="CE21" s="55">
        <v>17002.8</v>
      </c>
      <c r="CF21" s="56">
        <v>811.8</v>
      </c>
      <c r="CG21" s="69"/>
      <c r="CH21" s="56"/>
      <c r="CI21" s="58">
        <v>16807.79</v>
      </c>
      <c r="CJ21" s="56">
        <v>15859.03</v>
      </c>
      <c r="CK21" s="56"/>
      <c r="CL21" s="70"/>
      <c r="CM21" s="61">
        <v>15498.699920220539</v>
      </c>
      <c r="CN21" s="55">
        <v>1931.61</v>
      </c>
      <c r="CO21" s="56">
        <v>609.09</v>
      </c>
      <c r="CP21" s="69"/>
      <c r="CQ21" s="56"/>
      <c r="CR21" s="58">
        <v>1924.1</v>
      </c>
      <c r="CS21" s="56">
        <v>1730.3</v>
      </c>
      <c r="CT21" s="56">
        <v>601.6</v>
      </c>
      <c r="CU21" s="70"/>
      <c r="CV21" s="61">
        <v>2395.3493316927197</v>
      </c>
      <c r="CW21" s="55">
        <v>9404.7000000000007</v>
      </c>
      <c r="CX21" s="56">
        <v>1834.28</v>
      </c>
      <c r="CY21" s="69"/>
      <c r="CZ21" s="56"/>
      <c r="DA21" s="58"/>
      <c r="DB21" s="56"/>
      <c r="DC21" s="56"/>
      <c r="DD21" s="70"/>
      <c r="DE21" s="61">
        <v>9272.8253742522338</v>
      </c>
      <c r="DF21" s="55">
        <v>172.59</v>
      </c>
      <c r="DG21" s="56">
        <v>213.54</v>
      </c>
      <c r="DH21" s="69"/>
      <c r="DI21" s="56"/>
      <c r="DJ21" s="58"/>
      <c r="DK21" s="56"/>
      <c r="DL21" s="56"/>
      <c r="DM21" s="70"/>
      <c r="DN21" s="55">
        <v>3399.18</v>
      </c>
      <c r="DO21" s="56">
        <v>109.6</v>
      </c>
      <c r="DP21" s="69"/>
      <c r="DQ21" s="56"/>
      <c r="DR21" s="58"/>
      <c r="DS21" s="56"/>
      <c r="DT21" s="56"/>
      <c r="DU21" s="70"/>
      <c r="DV21" s="61">
        <v>3204.6000924641298</v>
      </c>
      <c r="DW21" s="55">
        <v>2196</v>
      </c>
      <c r="DX21" s="56">
        <v>62.1</v>
      </c>
      <c r="DY21" s="69"/>
      <c r="DZ21" s="56"/>
      <c r="EA21" s="58">
        <v>2189.5700000000002</v>
      </c>
      <c r="EB21" s="56">
        <v>1903.78</v>
      </c>
      <c r="EC21" s="56"/>
      <c r="ED21" s="70"/>
      <c r="EE21" s="61">
        <v>1999.9995292449444</v>
      </c>
      <c r="EF21" s="55">
        <v>88.7</v>
      </c>
      <c r="EG21" s="56">
        <v>2.7</v>
      </c>
      <c r="EH21" s="69"/>
      <c r="EI21" s="56"/>
      <c r="EJ21" s="58">
        <v>88.7</v>
      </c>
      <c r="EK21" s="56">
        <v>87.44</v>
      </c>
      <c r="EL21" s="56">
        <v>1.7</v>
      </c>
      <c r="EM21" s="70"/>
      <c r="EN21" s="61">
        <v>91.879999030229996</v>
      </c>
      <c r="EO21" s="55">
        <v>2057.27</v>
      </c>
      <c r="EP21" s="56">
        <v>173</v>
      </c>
      <c r="EQ21" s="69"/>
      <c r="ER21" s="56"/>
      <c r="ES21" s="58"/>
      <c r="ET21" s="56"/>
      <c r="EU21" s="56"/>
      <c r="EV21" s="70"/>
      <c r="EW21" s="61">
        <v>1621.7039944603041</v>
      </c>
      <c r="EX21" s="55">
        <v>0.42</v>
      </c>
      <c r="EY21" s="56">
        <v>7.0000000000000007E-2</v>
      </c>
      <c r="EZ21" s="69"/>
      <c r="FA21" s="56"/>
      <c r="FB21" s="58"/>
      <c r="FC21" s="56"/>
      <c r="FD21" s="56"/>
      <c r="FE21" s="70"/>
      <c r="FF21" s="55">
        <v>366.7</v>
      </c>
      <c r="FG21" s="56">
        <v>0</v>
      </c>
      <c r="FH21" s="69"/>
      <c r="FI21" s="56"/>
      <c r="FJ21" s="58">
        <v>365.76</v>
      </c>
      <c r="FK21" s="56"/>
      <c r="FL21" s="56"/>
      <c r="FM21" s="70"/>
      <c r="FN21" s="61">
        <v>377.05397920442198</v>
      </c>
      <c r="FO21" s="55">
        <v>3888.38</v>
      </c>
      <c r="FP21" s="56">
        <v>131.44</v>
      </c>
      <c r="FQ21" s="69"/>
      <c r="FR21" s="56"/>
      <c r="FS21" s="58"/>
      <c r="FT21" s="56"/>
      <c r="FU21" s="56"/>
      <c r="FV21" s="70"/>
      <c r="FW21" s="61">
        <v>3888.5910248375321</v>
      </c>
      <c r="FX21" s="55">
        <v>9447</v>
      </c>
      <c r="FY21" s="56">
        <v>0</v>
      </c>
      <c r="FZ21" s="69"/>
      <c r="GA21" s="56"/>
      <c r="GB21" s="58">
        <v>9434.7999999999993</v>
      </c>
      <c r="GC21" s="56">
        <v>9134.6</v>
      </c>
      <c r="GD21" s="56"/>
      <c r="GE21" s="70"/>
      <c r="GF21" s="61">
        <v>10076.961812442785</v>
      </c>
      <c r="GG21" s="55">
        <v>3312</v>
      </c>
      <c r="GH21" s="56">
        <v>1543</v>
      </c>
      <c r="GI21" s="69"/>
      <c r="GJ21" s="56"/>
      <c r="GK21" s="58"/>
      <c r="GL21" s="56"/>
      <c r="GM21" s="56"/>
      <c r="GN21" s="70"/>
      <c r="GO21" s="61">
        <v>3695.9896607120254</v>
      </c>
      <c r="GP21" s="55">
        <v>6929.05</v>
      </c>
      <c r="GQ21" s="56">
        <v>15.57</v>
      </c>
      <c r="GR21" s="69"/>
      <c r="GS21" s="56"/>
      <c r="GT21" s="58">
        <v>7048.03</v>
      </c>
      <c r="GU21" s="56">
        <v>5684.14</v>
      </c>
      <c r="GV21" s="56">
        <v>17.62</v>
      </c>
      <c r="GW21" s="70"/>
      <c r="GX21" s="61">
        <v>6871.1915593092781</v>
      </c>
      <c r="GY21" s="55">
        <v>1243.93</v>
      </c>
      <c r="GZ21" s="56">
        <v>24.77</v>
      </c>
      <c r="HA21" s="69"/>
      <c r="HB21" s="56"/>
      <c r="HC21" s="58">
        <v>1180.8</v>
      </c>
      <c r="HD21" s="56">
        <v>1072.53</v>
      </c>
      <c r="HE21" s="56">
        <v>71.849999999999994</v>
      </c>
      <c r="HF21" s="70"/>
      <c r="HG21" s="61">
        <v>1247.6510047416432</v>
      </c>
      <c r="HH21" s="55">
        <v>1952.9</v>
      </c>
      <c r="HI21" s="56">
        <v>20.41</v>
      </c>
      <c r="HJ21" s="69"/>
      <c r="HK21" s="56"/>
      <c r="HL21" s="58">
        <v>1944.12</v>
      </c>
      <c r="HM21" s="56">
        <v>1794.59</v>
      </c>
      <c r="HN21" s="56"/>
      <c r="HO21" s="70"/>
      <c r="HP21" s="61">
        <v>1939.4718680142867</v>
      </c>
      <c r="HQ21" s="55">
        <v>22409</v>
      </c>
      <c r="HR21" s="56">
        <v>746</v>
      </c>
      <c r="HS21" s="69"/>
      <c r="HT21" s="56"/>
      <c r="HU21" s="58"/>
      <c r="HV21" s="56"/>
      <c r="HW21" s="56"/>
      <c r="HX21" s="70"/>
      <c r="HY21" s="61">
        <v>22520.539605354552</v>
      </c>
      <c r="HZ21" s="55">
        <v>27980</v>
      </c>
      <c r="IA21" s="56">
        <v>2364</v>
      </c>
      <c r="IB21" s="69"/>
      <c r="IC21" s="56"/>
      <c r="ID21" s="58"/>
      <c r="IE21" s="56"/>
      <c r="IF21" s="56"/>
      <c r="IG21" s="70"/>
      <c r="IH21" s="63">
        <v>27353.61873955997</v>
      </c>
      <c r="II21" s="55">
        <v>3164</v>
      </c>
      <c r="IJ21" s="56">
        <v>20</v>
      </c>
      <c r="IK21" s="69"/>
      <c r="IL21" s="56"/>
      <c r="IM21" s="58">
        <v>3163.88</v>
      </c>
      <c r="IN21" s="56">
        <v>3163.88</v>
      </c>
      <c r="IO21" s="56"/>
      <c r="IP21" s="70"/>
      <c r="IQ21" s="61">
        <v>3165.6599964332536</v>
      </c>
      <c r="IR21" s="56">
        <f t="shared" si="1"/>
        <v>161875.30999999997</v>
      </c>
      <c r="IS21" s="56">
        <f t="shared" si="1"/>
        <v>20970.400000000001</v>
      </c>
      <c r="IT21" s="69"/>
      <c r="IU21" s="56"/>
      <c r="IV21" s="56"/>
      <c r="IW21" s="56"/>
      <c r="IX21" s="56"/>
      <c r="IY21" s="71"/>
      <c r="IZ21" s="65">
        <f t="shared" si="0"/>
        <v>159292.23925169319</v>
      </c>
    </row>
    <row r="22" spans="1:260" x14ac:dyDescent="0.2">
      <c r="A22" s="31" t="s">
        <v>44</v>
      </c>
      <c r="B22" s="55">
        <v>689.3</v>
      </c>
      <c r="C22" s="56">
        <v>32.9</v>
      </c>
      <c r="D22" s="69"/>
      <c r="E22" s="56"/>
      <c r="F22" s="58"/>
      <c r="G22" s="56"/>
      <c r="H22" s="56"/>
      <c r="I22" s="70"/>
      <c r="J22" s="61">
        <v>688.12041045936883</v>
      </c>
      <c r="K22" s="55">
        <v>3867</v>
      </c>
      <c r="L22" s="56">
        <v>24</v>
      </c>
      <c r="M22" s="69"/>
      <c r="N22" s="56"/>
      <c r="O22" s="58"/>
      <c r="P22" s="56"/>
      <c r="Q22" s="56"/>
      <c r="R22" s="70"/>
      <c r="S22" s="61">
        <v>3628.0160373927647</v>
      </c>
      <c r="T22" s="55">
        <v>2673.47</v>
      </c>
      <c r="U22" s="56">
        <v>0</v>
      </c>
      <c r="V22" s="69"/>
      <c r="W22" s="56"/>
      <c r="X22" s="58"/>
      <c r="Y22" s="56"/>
      <c r="Z22" s="56"/>
      <c r="AA22" s="70"/>
      <c r="AB22" s="61">
        <v>2668.0289741185989</v>
      </c>
      <c r="AC22" s="55">
        <v>626.55999999999995</v>
      </c>
      <c r="AD22" s="56">
        <v>40.67</v>
      </c>
      <c r="AE22" s="69"/>
      <c r="AF22" s="56"/>
      <c r="AG22" s="58"/>
      <c r="AH22" s="56"/>
      <c r="AI22" s="56"/>
      <c r="AJ22" s="70"/>
      <c r="AK22" s="61">
        <v>612.8479982785019</v>
      </c>
      <c r="AL22" s="55">
        <v>11419</v>
      </c>
      <c r="AM22" s="56">
        <v>0</v>
      </c>
      <c r="AN22" s="69"/>
      <c r="AO22" s="56"/>
      <c r="AP22" s="58"/>
      <c r="AQ22" s="56"/>
      <c r="AR22" s="56"/>
      <c r="AS22" s="70"/>
      <c r="AT22" s="61">
        <v>10791.957087215527</v>
      </c>
      <c r="AU22" s="55">
        <v>2438.4</v>
      </c>
      <c r="AV22" s="56">
        <v>94.44</v>
      </c>
      <c r="AW22" s="69"/>
      <c r="AX22" s="56"/>
      <c r="AY22" s="58"/>
      <c r="AZ22" s="56"/>
      <c r="BA22" s="56"/>
      <c r="BB22" s="70"/>
      <c r="BC22" s="61">
        <v>2231.9095104584731</v>
      </c>
      <c r="BD22" s="55">
        <v>774.02</v>
      </c>
      <c r="BE22" s="56">
        <v>65.739999999999995</v>
      </c>
      <c r="BF22" s="69"/>
      <c r="BG22" s="56"/>
      <c r="BH22" s="58"/>
      <c r="BI22" s="56"/>
      <c r="BJ22" s="56"/>
      <c r="BK22" s="70"/>
      <c r="BL22" s="61">
        <v>761.57629704018268</v>
      </c>
      <c r="BM22" s="55">
        <v>3901.8</v>
      </c>
      <c r="BN22" s="56">
        <v>2634.72</v>
      </c>
      <c r="BO22" s="69"/>
      <c r="BP22" s="56"/>
      <c r="BQ22" s="58"/>
      <c r="BR22" s="56"/>
      <c r="BS22" s="56"/>
      <c r="BT22" s="70"/>
      <c r="BU22" s="61">
        <v>1245.9641155255479</v>
      </c>
      <c r="BV22" s="55">
        <v>18563.59</v>
      </c>
      <c r="BW22" s="56">
        <v>9390.41</v>
      </c>
      <c r="BX22" s="69"/>
      <c r="BY22" s="56"/>
      <c r="BZ22" s="58"/>
      <c r="CA22" s="56"/>
      <c r="CB22" s="56"/>
      <c r="CC22" s="70"/>
      <c r="CD22" s="61">
        <v>17735.231178901606</v>
      </c>
      <c r="CE22" s="55">
        <v>17086.2</v>
      </c>
      <c r="CF22" s="56">
        <v>822.2</v>
      </c>
      <c r="CG22" s="69"/>
      <c r="CH22" s="56"/>
      <c r="CI22" s="58"/>
      <c r="CJ22" s="56"/>
      <c r="CK22" s="56"/>
      <c r="CL22" s="70"/>
      <c r="CM22" s="61">
        <v>15498.699951897264</v>
      </c>
      <c r="CN22" s="55">
        <v>1934.11</v>
      </c>
      <c r="CO22" s="56">
        <v>612.09</v>
      </c>
      <c r="CP22" s="69"/>
      <c r="CQ22" s="56"/>
      <c r="CR22" s="58"/>
      <c r="CS22" s="56"/>
      <c r="CT22" s="56"/>
      <c r="CU22" s="70"/>
      <c r="CV22" s="61">
        <v>2395.3493368258269</v>
      </c>
      <c r="CW22" s="55">
        <v>9458.51</v>
      </c>
      <c r="CX22" s="56">
        <v>1844.8</v>
      </c>
      <c r="CY22" s="69"/>
      <c r="CZ22" s="56"/>
      <c r="DA22" s="58"/>
      <c r="DB22" s="56"/>
      <c r="DC22" s="56"/>
      <c r="DD22" s="70"/>
      <c r="DE22" s="61">
        <v>9272.8253835922369</v>
      </c>
      <c r="DF22" s="55">
        <v>172.57</v>
      </c>
      <c r="DG22" s="56">
        <v>213.55</v>
      </c>
      <c r="DH22" s="69"/>
      <c r="DI22" s="56"/>
      <c r="DJ22" s="58"/>
      <c r="DK22" s="56"/>
      <c r="DL22" s="56"/>
      <c r="DM22" s="70"/>
      <c r="DN22" s="55">
        <v>3403.05</v>
      </c>
      <c r="DO22" s="56">
        <v>109</v>
      </c>
      <c r="DP22" s="69"/>
      <c r="DQ22" s="56"/>
      <c r="DR22" s="58"/>
      <c r="DS22" s="56"/>
      <c r="DT22" s="56"/>
      <c r="DU22" s="70"/>
      <c r="DV22" s="61">
        <v>3204.6001157773999</v>
      </c>
      <c r="DW22" s="55">
        <v>2198</v>
      </c>
      <c r="DX22" s="56">
        <v>62.1</v>
      </c>
      <c r="DY22" s="69"/>
      <c r="DZ22" s="56"/>
      <c r="EA22" s="58"/>
      <c r="EB22" s="56"/>
      <c r="EC22" s="56"/>
      <c r="ED22" s="70"/>
      <c r="EE22" s="61">
        <v>1999.9995009486793</v>
      </c>
      <c r="EF22" s="55">
        <v>88.7</v>
      </c>
      <c r="EG22" s="56">
        <v>2.7</v>
      </c>
      <c r="EH22" s="69"/>
      <c r="EI22" s="56"/>
      <c r="EJ22" s="58"/>
      <c r="EK22" s="56"/>
      <c r="EL22" s="56"/>
      <c r="EM22" s="70"/>
      <c r="EN22" s="61">
        <v>91.87999994399101</v>
      </c>
      <c r="EO22" s="55">
        <v>2055.92</v>
      </c>
      <c r="EP22" s="56">
        <v>182.1</v>
      </c>
      <c r="EQ22" s="69"/>
      <c r="ER22" s="56"/>
      <c r="ES22" s="58"/>
      <c r="ET22" s="56"/>
      <c r="EU22" s="56"/>
      <c r="EV22" s="70"/>
      <c r="EW22" s="61">
        <v>1628.8709924600578</v>
      </c>
      <c r="EX22" s="55">
        <v>0.46</v>
      </c>
      <c r="EY22" s="56">
        <v>7.0000000000000007E-2</v>
      </c>
      <c r="EZ22" s="69"/>
      <c r="FA22" s="56"/>
      <c r="FB22" s="58"/>
      <c r="FC22" s="56"/>
      <c r="FD22" s="56"/>
      <c r="FE22" s="70"/>
      <c r="FF22" s="55">
        <v>367.63</v>
      </c>
      <c r="FG22" s="56">
        <v>0</v>
      </c>
      <c r="FH22" s="69"/>
      <c r="FI22" s="56"/>
      <c r="FJ22" s="58"/>
      <c r="FK22" s="56"/>
      <c r="FL22" s="56"/>
      <c r="FM22" s="70"/>
      <c r="FN22" s="61">
        <v>377.05398366732197</v>
      </c>
      <c r="FO22" s="55">
        <v>3891.97</v>
      </c>
      <c r="FP22" s="56">
        <v>131.04</v>
      </c>
      <c r="FQ22" s="69"/>
      <c r="FR22" s="56"/>
      <c r="FS22" s="58"/>
      <c r="FT22" s="56"/>
      <c r="FU22" s="56"/>
      <c r="FV22" s="70"/>
      <c r="FW22" s="61">
        <v>3888.5910134852661</v>
      </c>
      <c r="FX22" s="55">
        <v>9459</v>
      </c>
      <c r="FY22" s="56">
        <v>0</v>
      </c>
      <c r="FZ22" s="69"/>
      <c r="GA22" s="56"/>
      <c r="GB22" s="58"/>
      <c r="GC22" s="56"/>
      <c r="GD22" s="56"/>
      <c r="GE22" s="70"/>
      <c r="GF22" s="61">
        <v>10076.324856380787</v>
      </c>
      <c r="GG22" s="55">
        <v>3312</v>
      </c>
      <c r="GH22" s="56">
        <v>1543</v>
      </c>
      <c r="GI22" s="69"/>
      <c r="GJ22" s="56"/>
      <c r="GK22" s="58"/>
      <c r="GL22" s="56"/>
      <c r="GM22" s="56"/>
      <c r="GN22" s="70"/>
      <c r="GO22" s="61">
        <v>3695.9896285442151</v>
      </c>
      <c r="GP22" s="55">
        <v>6929.05</v>
      </c>
      <c r="GQ22" s="56">
        <v>15.57</v>
      </c>
      <c r="GR22" s="69"/>
      <c r="GS22" s="56"/>
      <c r="GT22" s="58"/>
      <c r="GU22" s="56"/>
      <c r="GV22" s="56"/>
      <c r="GW22" s="70"/>
      <c r="GX22" s="61">
        <v>6871.1916186320968</v>
      </c>
      <c r="GY22" s="55">
        <v>1241.9000000000001</v>
      </c>
      <c r="GZ22" s="56">
        <v>25.65</v>
      </c>
      <c r="HA22" s="69"/>
      <c r="HB22" s="56"/>
      <c r="HC22" s="58">
        <v>1182.26</v>
      </c>
      <c r="HD22" s="56">
        <v>1073.99</v>
      </c>
      <c r="HE22" s="56">
        <v>72.06</v>
      </c>
      <c r="HF22" s="70"/>
      <c r="HG22" s="61">
        <v>1247.6510115108808</v>
      </c>
      <c r="HH22" s="55">
        <v>1952.9</v>
      </c>
      <c r="HI22" s="56">
        <v>20.41</v>
      </c>
      <c r="HJ22" s="69"/>
      <c r="HK22" s="56"/>
      <c r="HL22" s="58"/>
      <c r="HM22" s="56"/>
      <c r="HN22" s="56"/>
      <c r="HO22" s="70"/>
      <c r="HP22" s="61">
        <v>1939.2222994439901</v>
      </c>
      <c r="HQ22" s="55">
        <v>22409</v>
      </c>
      <c r="HR22" s="56">
        <v>746</v>
      </c>
      <c r="HS22" s="69"/>
      <c r="HT22" s="56"/>
      <c r="HU22" s="58"/>
      <c r="HV22" s="56"/>
      <c r="HW22" s="56"/>
      <c r="HX22" s="70"/>
      <c r="HY22" s="61">
        <v>22520.538998901531</v>
      </c>
      <c r="HZ22" s="55">
        <v>27980</v>
      </c>
      <c r="IA22" s="56">
        <v>2364</v>
      </c>
      <c r="IB22" s="69"/>
      <c r="IC22" s="56"/>
      <c r="ID22" s="58"/>
      <c r="IE22" s="56"/>
      <c r="IF22" s="56"/>
      <c r="IG22" s="70"/>
      <c r="IH22" s="63">
        <v>27353.618822335662</v>
      </c>
      <c r="II22" s="55">
        <v>3173</v>
      </c>
      <c r="IJ22" s="56">
        <v>20</v>
      </c>
      <c r="IK22" s="69"/>
      <c r="IL22" s="56"/>
      <c r="IM22" s="58" t="s">
        <v>151</v>
      </c>
      <c r="IN22" s="56"/>
      <c r="IO22" s="56"/>
      <c r="IP22" s="70"/>
      <c r="IQ22" s="61">
        <v>3189.3469839724785</v>
      </c>
      <c r="IR22" s="56">
        <f t="shared" si="1"/>
        <v>162067.10999999999</v>
      </c>
      <c r="IS22" s="56">
        <f t="shared" si="1"/>
        <v>20997.160000000003</v>
      </c>
      <c r="IT22" s="69"/>
      <c r="IU22" s="56"/>
      <c r="IV22" s="56"/>
      <c r="IW22" s="56"/>
      <c r="IX22" s="56"/>
      <c r="IY22" s="71"/>
      <c r="IZ22" s="65">
        <f t="shared" si="0"/>
        <v>159386.08610771023</v>
      </c>
    </row>
    <row r="23" spans="1:260" ht="13.5" thickBot="1" x14ac:dyDescent="0.25">
      <c r="A23" s="31" t="s">
        <v>43</v>
      </c>
      <c r="B23" s="72">
        <v>689.3</v>
      </c>
      <c r="C23" s="73">
        <v>32.9</v>
      </c>
      <c r="D23" s="74"/>
      <c r="E23" s="73"/>
      <c r="F23" s="75"/>
      <c r="G23" s="73"/>
      <c r="H23" s="73"/>
      <c r="I23" s="76"/>
      <c r="J23" s="77">
        <v>688.12041024580742</v>
      </c>
      <c r="K23" s="72">
        <v>3880</v>
      </c>
      <c r="L23" s="73">
        <v>24</v>
      </c>
      <c r="M23" s="74"/>
      <c r="N23" s="73"/>
      <c r="O23" s="75"/>
      <c r="P23" s="73"/>
      <c r="Q23" s="73"/>
      <c r="R23" s="76"/>
      <c r="S23" s="77">
        <v>3628.0160295584851</v>
      </c>
      <c r="T23" s="72">
        <v>2675.28</v>
      </c>
      <c r="U23" s="73">
        <v>0</v>
      </c>
      <c r="V23" s="74"/>
      <c r="W23" s="73"/>
      <c r="X23" s="75"/>
      <c r="Y23" s="73"/>
      <c r="Z23" s="73"/>
      <c r="AA23" s="76"/>
      <c r="AB23" s="77">
        <v>2668.028995342996</v>
      </c>
      <c r="AC23" s="72">
        <v>627.5</v>
      </c>
      <c r="AD23" s="73">
        <v>38.81</v>
      </c>
      <c r="AE23" s="74"/>
      <c r="AF23" s="73"/>
      <c r="AG23" s="75"/>
      <c r="AH23" s="73"/>
      <c r="AI23" s="73"/>
      <c r="AJ23" s="76"/>
      <c r="AK23" s="77">
        <v>612.84799967359208</v>
      </c>
      <c r="AL23" s="72">
        <v>11419</v>
      </c>
      <c r="AM23" s="73">
        <v>0</v>
      </c>
      <c r="AN23" s="74"/>
      <c r="AO23" s="73"/>
      <c r="AP23" s="75"/>
      <c r="AQ23" s="73"/>
      <c r="AR23" s="73"/>
      <c r="AS23" s="76"/>
      <c r="AT23" s="77">
        <v>10791.957030257799</v>
      </c>
      <c r="AU23" s="72">
        <v>2438.4</v>
      </c>
      <c r="AV23" s="73">
        <v>94.44</v>
      </c>
      <c r="AW23" s="74"/>
      <c r="AX23" s="73"/>
      <c r="AY23" s="75"/>
      <c r="AZ23" s="73"/>
      <c r="BA23" s="73"/>
      <c r="BB23" s="76"/>
      <c r="BC23" s="77">
        <v>2231.9094656788848</v>
      </c>
      <c r="BD23" s="72">
        <v>778.02</v>
      </c>
      <c r="BE23" s="73">
        <v>65.739999999999995</v>
      </c>
      <c r="BF23" s="74"/>
      <c r="BG23" s="73"/>
      <c r="BH23" s="75"/>
      <c r="BI23" s="73"/>
      <c r="BJ23" s="73"/>
      <c r="BK23" s="76"/>
      <c r="BL23" s="77">
        <v>761.57629504896101</v>
      </c>
      <c r="BM23" s="72">
        <v>3901.8</v>
      </c>
      <c r="BN23" s="73">
        <v>2634.72</v>
      </c>
      <c r="BO23" s="74"/>
      <c r="BP23" s="73"/>
      <c r="BQ23" s="75"/>
      <c r="BR23" s="73"/>
      <c r="BS23" s="73"/>
      <c r="BT23" s="76"/>
      <c r="BU23" s="77">
        <v>1245.9641207608879</v>
      </c>
      <c r="BV23" s="72">
        <v>18567.88</v>
      </c>
      <c r="BW23" s="73">
        <v>9386.1200000000008</v>
      </c>
      <c r="BX23" s="74"/>
      <c r="BY23" s="73"/>
      <c r="BZ23" s="75"/>
      <c r="CA23" s="73"/>
      <c r="CB23" s="73"/>
      <c r="CC23" s="76"/>
      <c r="CD23" s="77">
        <v>17794.311425046388</v>
      </c>
      <c r="CE23" s="72">
        <v>17169.599999999999</v>
      </c>
      <c r="CF23" s="73">
        <v>832.6</v>
      </c>
      <c r="CG23" s="74"/>
      <c r="CH23" s="73"/>
      <c r="CI23" s="75"/>
      <c r="CJ23" s="73"/>
      <c r="CK23" s="73"/>
      <c r="CL23" s="76"/>
      <c r="CM23" s="77">
        <v>15498.699933408636</v>
      </c>
      <c r="CN23" s="72">
        <v>1936.61</v>
      </c>
      <c r="CO23" s="73">
        <v>615.09</v>
      </c>
      <c r="CP23" s="74"/>
      <c r="CQ23" s="73"/>
      <c r="CR23" s="75"/>
      <c r="CS23" s="73"/>
      <c r="CT23" s="73"/>
      <c r="CU23" s="76"/>
      <c r="CV23" s="77">
        <v>2395.3493453691676</v>
      </c>
      <c r="CW23" s="72">
        <v>9512.32</v>
      </c>
      <c r="CX23" s="73">
        <v>1855.32</v>
      </c>
      <c r="CY23" s="74"/>
      <c r="CZ23" s="73"/>
      <c r="DA23" s="75"/>
      <c r="DB23" s="73"/>
      <c r="DC23" s="73"/>
      <c r="DD23" s="76"/>
      <c r="DE23" s="77">
        <v>9272.8253908564402</v>
      </c>
      <c r="DF23" s="72">
        <v>172.55</v>
      </c>
      <c r="DG23" s="73">
        <v>213.56</v>
      </c>
      <c r="DH23" s="74"/>
      <c r="DI23" s="73"/>
      <c r="DJ23" s="75"/>
      <c r="DK23" s="73"/>
      <c r="DL23" s="73"/>
      <c r="DM23" s="76"/>
      <c r="DN23" s="72">
        <v>3406.92</v>
      </c>
      <c r="DO23" s="73">
        <v>108.4</v>
      </c>
      <c r="DP23" s="74"/>
      <c r="DQ23" s="73"/>
      <c r="DR23" s="75"/>
      <c r="DS23" s="73"/>
      <c r="DT23" s="73"/>
      <c r="DU23" s="76"/>
      <c r="DV23" s="77">
        <v>3204.6000732714133</v>
      </c>
      <c r="DW23" s="72">
        <v>2200</v>
      </c>
      <c r="DX23" s="73">
        <v>62.1</v>
      </c>
      <c r="DY23" s="74"/>
      <c r="DZ23" s="73"/>
      <c r="EA23" s="75"/>
      <c r="EB23" s="73"/>
      <c r="EC23" s="73"/>
      <c r="ED23" s="76"/>
      <c r="EE23" s="77">
        <v>1999.9994925797089</v>
      </c>
      <c r="EF23" s="72">
        <v>88.7</v>
      </c>
      <c r="EG23" s="73">
        <v>2.7</v>
      </c>
      <c r="EH23" s="74"/>
      <c r="EI23" s="73"/>
      <c r="EJ23" s="75"/>
      <c r="EK23" s="73"/>
      <c r="EL23" s="73"/>
      <c r="EM23" s="76"/>
      <c r="EN23" s="77">
        <v>91.880001215926001</v>
      </c>
      <c r="EO23" s="72">
        <v>2054.4699999999998</v>
      </c>
      <c r="EP23" s="73">
        <v>191.3</v>
      </c>
      <c r="EQ23" s="74"/>
      <c r="ER23" s="73"/>
      <c r="ES23" s="75"/>
      <c r="ET23" s="73"/>
      <c r="EU23" s="73"/>
      <c r="EV23" s="76"/>
      <c r="EW23" s="77">
        <v>1636.037985435494</v>
      </c>
      <c r="EX23" s="72">
        <v>0.46</v>
      </c>
      <c r="EY23" s="73">
        <v>7.0000000000000007E-2</v>
      </c>
      <c r="EZ23" s="74"/>
      <c r="FA23" s="73"/>
      <c r="FB23" s="75"/>
      <c r="FC23" s="73"/>
      <c r="FD23" s="73"/>
      <c r="FE23" s="76"/>
      <c r="FF23" s="72">
        <v>368.57</v>
      </c>
      <c r="FG23" s="73">
        <v>0</v>
      </c>
      <c r="FH23" s="74"/>
      <c r="FI23" s="73"/>
      <c r="FJ23" s="75"/>
      <c r="FK23" s="73"/>
      <c r="FL23" s="73"/>
      <c r="FM23" s="76"/>
      <c r="FN23" s="77">
        <v>377.053980986662</v>
      </c>
      <c r="FO23" s="72">
        <v>3895.56</v>
      </c>
      <c r="FP23" s="73">
        <v>130.63999999999999</v>
      </c>
      <c r="FQ23" s="74"/>
      <c r="FR23" s="73"/>
      <c r="FS23" s="75"/>
      <c r="FT23" s="73"/>
      <c r="FU23" s="73"/>
      <c r="FV23" s="76"/>
      <c r="FW23" s="77">
        <v>3888.5910201273232</v>
      </c>
      <c r="FX23" s="72">
        <v>9471</v>
      </c>
      <c r="FY23" s="73">
        <v>0</v>
      </c>
      <c r="FZ23" s="74"/>
      <c r="GA23" s="73"/>
      <c r="GB23" s="75"/>
      <c r="GC23" s="73"/>
      <c r="GD23" s="73"/>
      <c r="GE23" s="76"/>
      <c r="GF23" s="77">
        <v>10075.687870972532</v>
      </c>
      <c r="GG23" s="72">
        <v>3312</v>
      </c>
      <c r="GH23" s="73">
        <v>1543</v>
      </c>
      <c r="GI23" s="74"/>
      <c r="GJ23" s="73"/>
      <c r="GK23" s="75"/>
      <c r="GL23" s="73"/>
      <c r="GM23" s="73"/>
      <c r="GN23" s="76"/>
      <c r="GO23" s="77">
        <v>3695.9896268251623</v>
      </c>
      <c r="GP23" s="72">
        <v>6929.05</v>
      </c>
      <c r="GQ23" s="73">
        <v>15.57</v>
      </c>
      <c r="GR23" s="74"/>
      <c r="GS23" s="73"/>
      <c r="GT23" s="75"/>
      <c r="GU23" s="73"/>
      <c r="GV23" s="73"/>
      <c r="GW23" s="76"/>
      <c r="GX23" s="77">
        <v>6871.1915919928097</v>
      </c>
      <c r="GY23" s="72">
        <v>1239.96</v>
      </c>
      <c r="GZ23" s="73">
        <v>26.57</v>
      </c>
      <c r="HA23" s="74"/>
      <c r="HB23" s="73"/>
      <c r="HC23" s="75"/>
      <c r="HD23" s="73"/>
      <c r="HE23" s="73"/>
      <c r="HF23" s="76"/>
      <c r="HG23" s="77">
        <v>1247.6510101938873</v>
      </c>
      <c r="HH23" s="72">
        <v>1925.9</v>
      </c>
      <c r="HI23" s="73">
        <v>20.41</v>
      </c>
      <c r="HJ23" s="74"/>
      <c r="HK23" s="73"/>
      <c r="HL23" s="75"/>
      <c r="HM23" s="73"/>
      <c r="HN23" s="73"/>
      <c r="HO23" s="76"/>
      <c r="HP23" s="77">
        <v>1938.9727234810712</v>
      </c>
      <c r="HQ23" s="72">
        <v>22409</v>
      </c>
      <c r="HR23" s="73">
        <v>746</v>
      </c>
      <c r="HS23" s="74"/>
      <c r="HT23" s="73"/>
      <c r="HU23" s="75"/>
      <c r="HV23" s="73"/>
      <c r="HW23" s="73"/>
      <c r="HX23" s="76"/>
      <c r="HY23" s="77">
        <v>22520.538958552523</v>
      </c>
      <c r="HZ23" s="72">
        <v>27980</v>
      </c>
      <c r="IA23" s="73">
        <v>2364</v>
      </c>
      <c r="IB23" s="74"/>
      <c r="IC23" s="73"/>
      <c r="ID23" s="75"/>
      <c r="IE23" s="73"/>
      <c r="IF23" s="73"/>
      <c r="IG23" s="76"/>
      <c r="IH23" s="78">
        <v>27353.61877609455</v>
      </c>
      <c r="II23" s="72">
        <v>3182</v>
      </c>
      <c r="IJ23" s="73">
        <v>20</v>
      </c>
      <c r="IK23" s="74"/>
      <c r="IL23" s="73"/>
      <c r="IM23" s="75"/>
      <c r="IN23" s="73"/>
      <c r="IO23" s="73"/>
      <c r="IP23" s="76"/>
      <c r="IQ23" s="77">
        <v>3214.6529855478257</v>
      </c>
      <c r="IR23" s="73"/>
      <c r="IS23" s="73"/>
      <c r="IT23" s="74"/>
      <c r="IU23" s="73"/>
      <c r="IV23" s="73"/>
      <c r="IW23" s="73"/>
      <c r="IX23" s="73"/>
      <c r="IY23" s="79"/>
      <c r="IZ23" s="80">
        <f t="shared" si="0"/>
        <v>159481.56253852491</v>
      </c>
    </row>
    <row r="24" spans="1:260" x14ac:dyDescent="0.2">
      <c r="A24" s="81" t="s">
        <v>152</v>
      </c>
      <c r="B24" s="82">
        <f>AVERAGE(B4:B23)</f>
        <v>686.23857142857139</v>
      </c>
      <c r="C24" s="82"/>
      <c r="D24" s="82"/>
      <c r="E24" s="82"/>
      <c r="F24" s="82"/>
      <c r="G24" s="82"/>
      <c r="H24" s="82"/>
      <c r="I24" s="82">
        <f>AVERAGE(I4:I23)</f>
        <v>612.9</v>
      </c>
      <c r="J24" s="82"/>
      <c r="K24" s="82">
        <f>AVERAGE(K4:K23)</f>
        <v>3769.5714285714284</v>
      </c>
      <c r="L24" s="82"/>
      <c r="M24" s="82"/>
      <c r="N24" s="82"/>
      <c r="O24" s="82"/>
      <c r="P24" s="82"/>
      <c r="Q24" s="82"/>
      <c r="R24" s="82">
        <f>AVERAGE(R4:R23)</f>
        <v>3631.3</v>
      </c>
      <c r="S24" s="82"/>
      <c r="T24" s="82">
        <f>AVERAGE(T4:T23)</f>
        <v>2664.7599999999998</v>
      </c>
      <c r="U24" s="82"/>
      <c r="V24" s="82"/>
      <c r="W24" s="82"/>
      <c r="X24" s="82"/>
      <c r="Y24" s="82"/>
      <c r="Z24" s="82"/>
      <c r="AA24" s="82">
        <f>AVERAGE(AA4:AA23)</f>
        <v>2614.1999999999998</v>
      </c>
      <c r="AB24" s="82"/>
      <c r="AC24" s="82">
        <f>AVERAGE(AC4:AC23)</f>
        <v>612.44142857142856</v>
      </c>
      <c r="AD24" s="82"/>
      <c r="AE24" s="82"/>
      <c r="AF24" s="82"/>
      <c r="AG24" s="82"/>
      <c r="AH24" s="82"/>
      <c r="AI24" s="82"/>
      <c r="AJ24" s="82">
        <f>AVERAGE(AJ4:AJ23)</f>
        <v>529</v>
      </c>
      <c r="AK24" s="82"/>
      <c r="AL24" s="82">
        <f>AVERAGE(AL4:AL23)</f>
        <v>11408.285714285714</v>
      </c>
      <c r="AM24" s="82"/>
      <c r="AN24" s="82"/>
      <c r="AO24" s="82"/>
      <c r="AP24" s="82"/>
      <c r="AQ24" s="82"/>
      <c r="AR24" s="82"/>
      <c r="AS24" s="82">
        <f>AVERAGE(AS4:AS23)</f>
        <v>10832</v>
      </c>
      <c r="AT24" s="82"/>
      <c r="AU24" s="82">
        <f>AVERAGE(AU4:AU23)</f>
        <v>2390.3385714285714</v>
      </c>
      <c r="AV24" s="82"/>
      <c r="AW24" s="82"/>
      <c r="AX24" s="82"/>
      <c r="AY24" s="82"/>
      <c r="AZ24" s="82"/>
      <c r="BA24" s="82"/>
      <c r="BB24" s="82">
        <f>AVERAGE(BB4:BB23)</f>
        <v>2354.1</v>
      </c>
      <c r="BC24" s="82"/>
      <c r="BD24" s="82">
        <f>AVERAGE(BD4:BD23)</f>
        <v>741.4028571428571</v>
      </c>
      <c r="BE24" s="82"/>
      <c r="BF24" s="82"/>
      <c r="BG24" s="82"/>
      <c r="BH24" s="82"/>
      <c r="BI24" s="82"/>
      <c r="BJ24" s="82"/>
      <c r="BK24" s="82">
        <f>AVERAGE(BK4:BK23)</f>
        <v>419.4</v>
      </c>
      <c r="BL24" s="82"/>
      <c r="BM24" s="83">
        <f>BT13</f>
        <v>1247.5999999999999</v>
      </c>
      <c r="BN24" s="82"/>
      <c r="BO24" s="82"/>
      <c r="BP24" s="82"/>
      <c r="BQ24" s="82"/>
      <c r="BR24" s="82"/>
      <c r="BS24" s="82"/>
      <c r="BT24" s="82">
        <f>AVERAGE(BT4:BT23)</f>
        <v>1247.5999999999999</v>
      </c>
      <c r="BU24" s="82"/>
      <c r="BV24" s="82">
        <f>AVERAGE(BV4:BV23)</f>
        <v>18348.065714285716</v>
      </c>
      <c r="BW24" s="82"/>
      <c r="BX24" s="82"/>
      <c r="BY24" s="82"/>
      <c r="BZ24" s="82"/>
      <c r="CA24" s="82"/>
      <c r="CB24" s="82"/>
      <c r="CC24" s="82">
        <f>AVERAGE(CC4:CC23)</f>
        <v>14480</v>
      </c>
      <c r="CD24" s="82"/>
      <c r="CE24" s="82">
        <f>AVERAGE(CE4:CE23)</f>
        <v>16674.428571428572</v>
      </c>
      <c r="CF24" s="82"/>
      <c r="CG24" s="82"/>
      <c r="CH24" s="82"/>
      <c r="CI24" s="82"/>
      <c r="CJ24" s="82"/>
      <c r="CK24" s="82"/>
      <c r="CL24" s="82">
        <f>AVERAGE(CL4:CL23)</f>
        <v>21700</v>
      </c>
      <c r="CM24" s="82"/>
      <c r="CN24" s="82">
        <f>AVERAGE(CN4:CN23)</f>
        <v>1921.9214285714286</v>
      </c>
      <c r="CO24" s="82"/>
      <c r="CP24" s="82"/>
      <c r="CQ24" s="82"/>
      <c r="CR24" s="82"/>
      <c r="CS24" s="82"/>
      <c r="CT24" s="82"/>
      <c r="CU24" s="82">
        <f>AVERAGE(CU4:CU23)</f>
        <v>2312</v>
      </c>
      <c r="CV24" s="82"/>
      <c r="CW24" s="82">
        <f>AVERAGE(CW4:CW23)</f>
        <v>9202.9700000000012</v>
      </c>
      <c r="CX24" s="82"/>
      <c r="CY24" s="82"/>
      <c r="CZ24" s="82"/>
      <c r="DA24" s="82"/>
      <c r="DB24" s="82"/>
      <c r="DC24" s="82"/>
      <c r="DD24" s="82">
        <f>AVERAGE(DD4:DD23)</f>
        <v>7482</v>
      </c>
      <c r="DE24" s="82"/>
      <c r="DF24" s="82">
        <f>AVERAGE(DF4:DF23)</f>
        <v>172.49714285714285</v>
      </c>
      <c r="DG24" s="82"/>
      <c r="DH24" s="82"/>
      <c r="DI24" s="82"/>
      <c r="DJ24" s="82"/>
      <c r="DK24" s="82"/>
      <c r="DL24" s="82"/>
      <c r="DM24" s="82"/>
      <c r="DN24" s="82">
        <f>AVERAGE(DN4:DN23)</f>
        <v>3372.7171428571423</v>
      </c>
      <c r="DO24" s="82"/>
      <c r="DP24" s="82"/>
      <c r="DQ24" s="82"/>
      <c r="DR24" s="82"/>
      <c r="DS24" s="82"/>
      <c r="DT24" s="82"/>
      <c r="DU24" s="82">
        <f>AVERAGE(DU4:DU23)</f>
        <v>3071</v>
      </c>
      <c r="DV24" s="82"/>
      <c r="DW24" s="82">
        <f>AVERAGE(DW4:DW23)</f>
        <v>2165.8571428571427</v>
      </c>
      <c r="DX24" s="82"/>
      <c r="DY24" s="82"/>
      <c r="DZ24" s="82"/>
      <c r="EA24" s="82"/>
      <c r="EB24" s="82"/>
      <c r="EC24" s="82"/>
      <c r="ED24" s="82">
        <f>AVERAGE(ED4:ED23)</f>
        <v>2050</v>
      </c>
      <c r="EE24" s="82"/>
      <c r="EF24" s="82">
        <f>AVERAGE(EF4:EF23)</f>
        <v>88.414285714285725</v>
      </c>
      <c r="EG24" s="82"/>
      <c r="EH24" s="82"/>
      <c r="EI24" s="82"/>
      <c r="EJ24" s="82"/>
      <c r="EK24" s="82"/>
      <c r="EL24" s="82"/>
      <c r="EM24" s="82">
        <f>AVERAGE(EM4:EM23)</f>
        <v>88</v>
      </c>
      <c r="EN24" s="82"/>
      <c r="EO24" s="82">
        <f>AVERAGE(EO4:EO23)</f>
        <v>2036.3957142857143</v>
      </c>
      <c r="EP24" s="82"/>
      <c r="EQ24" s="82"/>
      <c r="ER24" s="82"/>
      <c r="ES24" s="82"/>
      <c r="ET24" s="82"/>
      <c r="EU24" s="82"/>
      <c r="EV24" s="82">
        <f>AVERAGE(EV4:EV23)</f>
        <v>1853</v>
      </c>
      <c r="EW24" s="82"/>
      <c r="EX24" s="82">
        <f>AVERAGE(EX4:EX23)</f>
        <v>0.39571428571428563</v>
      </c>
      <c r="EY24" s="82"/>
      <c r="EZ24" s="82"/>
      <c r="FA24" s="82"/>
      <c r="FB24" s="82"/>
      <c r="FC24" s="82"/>
      <c r="FD24" s="82"/>
      <c r="FE24" s="82">
        <f>AVERAGE(FE4:FE23)</f>
        <v>0.41</v>
      </c>
      <c r="FF24" s="82">
        <f>AVERAGE(FF4:FF23)</f>
        <v>366.63857142857148</v>
      </c>
      <c r="FG24" s="82"/>
      <c r="FH24" s="82"/>
      <c r="FI24" s="82"/>
      <c r="FJ24" s="82"/>
      <c r="FK24" s="82"/>
      <c r="FL24" s="82"/>
      <c r="FM24" s="82">
        <f>AVERAGE(FM4:FM23)</f>
        <v>326</v>
      </c>
      <c r="FN24" s="82"/>
      <c r="FO24" s="82">
        <f>AVERAGE(FO4:FO23)</f>
        <v>3877.6042857142861</v>
      </c>
      <c r="FP24" s="82"/>
      <c r="FQ24" s="82"/>
      <c r="FR24" s="82"/>
      <c r="FS24" s="82"/>
      <c r="FT24" s="82"/>
      <c r="FU24" s="82"/>
      <c r="FV24" s="82">
        <f>AVERAGE(FV4:FV23)</f>
        <v>3822</v>
      </c>
      <c r="FW24" s="82"/>
      <c r="FX24" s="82">
        <f>AVERAGE(FX4:FX23)</f>
        <v>9374.2857142857138</v>
      </c>
      <c r="FY24" s="82"/>
      <c r="FZ24" s="82"/>
      <c r="GA24" s="82"/>
      <c r="GB24" s="82"/>
      <c r="GC24" s="82"/>
      <c r="GD24" s="82"/>
      <c r="GE24" s="82">
        <f>AVERAGE(GE4:GE23)</f>
        <v>8664</v>
      </c>
      <c r="GF24" s="82"/>
      <c r="GG24" s="82">
        <f>AVERAGE(GG4:GG23)</f>
        <v>3299</v>
      </c>
      <c r="GH24" s="82"/>
      <c r="GI24" s="82"/>
      <c r="GJ24" s="82"/>
      <c r="GK24" s="82"/>
      <c r="GL24" s="82"/>
      <c r="GM24" s="82"/>
      <c r="GN24" s="82">
        <f>AVERAGE(GN4:GN23)</f>
        <v>3995</v>
      </c>
      <c r="GO24" s="82"/>
      <c r="GP24" s="82">
        <f>AVERAGE(GP4:GP23)</f>
        <v>6785.4514285714295</v>
      </c>
      <c r="GQ24" s="82"/>
      <c r="GR24" s="82"/>
      <c r="GS24" s="82"/>
      <c r="GT24" s="82"/>
      <c r="GU24" s="82"/>
      <c r="GV24" s="82"/>
      <c r="GW24" s="82">
        <f>AVERAGE(GW4:GW23)</f>
        <v>6639</v>
      </c>
      <c r="GX24" s="82"/>
      <c r="GY24" s="82">
        <f>AVERAGE(GY4:GY23)</f>
        <v>1242.8228571428574</v>
      </c>
      <c r="GZ24" s="82"/>
      <c r="HA24" s="82"/>
      <c r="HB24" s="82"/>
      <c r="HC24" s="82"/>
      <c r="HD24" s="82"/>
      <c r="HE24" s="82"/>
      <c r="HF24" s="82">
        <f>AVERAGE(HF4:HF23)</f>
        <v>1003</v>
      </c>
      <c r="HG24" s="82"/>
      <c r="HH24" s="82">
        <f>AVERAGE(HH4:HH23)</f>
        <v>1928.02</v>
      </c>
      <c r="HI24" s="82"/>
      <c r="HJ24" s="82"/>
      <c r="HK24" s="82"/>
      <c r="HL24" s="82"/>
      <c r="HM24" s="82"/>
      <c r="HN24" s="82"/>
      <c r="HO24" s="82">
        <f>AVERAGE(HO4:HO23)</f>
        <v>1978</v>
      </c>
      <c r="HP24" s="82"/>
      <c r="HQ24" s="82">
        <f>AVERAGE(HQ4:HQ23)</f>
        <v>22390.377142857145</v>
      </c>
      <c r="HR24" s="82"/>
      <c r="HS24" s="82"/>
      <c r="HT24" s="82"/>
      <c r="HU24" s="82"/>
      <c r="HV24" s="82"/>
      <c r="HW24" s="82"/>
      <c r="HX24" s="82">
        <f>AVERAGE(HX4:HX23)</f>
        <v>21780</v>
      </c>
      <c r="HY24" s="82"/>
      <c r="HZ24" s="82">
        <f>AVERAGE(HZ4:HZ23)</f>
        <v>28019.428571428572</v>
      </c>
      <c r="IA24" s="82"/>
      <c r="IB24" s="82"/>
      <c r="IC24" s="82"/>
      <c r="ID24" s="82"/>
      <c r="IE24" s="82"/>
      <c r="IF24" s="82"/>
      <c r="IG24" s="82">
        <f>AVERAGE(IG4:IG23)</f>
        <v>27479</v>
      </c>
      <c r="IH24" s="82"/>
      <c r="II24" s="82">
        <f>AVERAGE(II4:II23)</f>
        <v>3120.8571428571427</v>
      </c>
      <c r="IJ24" s="82"/>
      <c r="IK24" s="82"/>
      <c r="IL24" s="82"/>
      <c r="IM24" s="82"/>
      <c r="IN24" s="82"/>
      <c r="IO24" s="82"/>
      <c r="IP24" s="82">
        <f>AVERAGE(IP4:IP23)</f>
        <v>3125</v>
      </c>
      <c r="IQ24" s="82"/>
      <c r="IR24" s="82">
        <f t="shared" si="1"/>
        <v>157908.78714285712</v>
      </c>
      <c r="IS24" s="82"/>
      <c r="IT24" s="82"/>
      <c r="IU24" s="82"/>
      <c r="IV24" s="82"/>
      <c r="IW24" s="82"/>
      <c r="IX24" s="82"/>
      <c r="IY24" s="82"/>
      <c r="IZ24" s="82"/>
    </row>
    <row r="25" spans="1:260" x14ac:dyDescent="0.2">
      <c r="CB25" s="84"/>
      <c r="DX25" s="85"/>
      <c r="HH25" s="56"/>
      <c r="HI25" s="56"/>
      <c r="HJ25" s="56"/>
      <c r="HL25" s="56"/>
      <c r="HM25" s="56"/>
      <c r="IW25" s="86"/>
      <c r="IX25" s="31"/>
    </row>
    <row r="26" spans="1:260" x14ac:dyDescent="0.2">
      <c r="CB26" s="84"/>
      <c r="EG26" s="86"/>
      <c r="IA26" s="56"/>
      <c r="IW26" s="86"/>
      <c r="IX26" s="31"/>
    </row>
    <row r="27" spans="1:260" x14ac:dyDescent="0.2">
      <c r="DF27" s="87"/>
      <c r="EG27" s="86"/>
      <c r="IA27" s="56"/>
      <c r="IW27" s="86"/>
      <c r="IX27" s="31"/>
    </row>
    <row r="28" spans="1:260" x14ac:dyDescent="0.2">
      <c r="EG28" s="86"/>
      <c r="IA28" s="56"/>
      <c r="IW28" s="86"/>
      <c r="IX28" s="31"/>
    </row>
    <row r="29" spans="1:260" x14ac:dyDescent="0.2">
      <c r="EG29" s="86"/>
      <c r="IA29" s="56"/>
      <c r="IW29" s="86"/>
      <c r="IX29" s="31"/>
    </row>
    <row r="30" spans="1:260" x14ac:dyDescent="0.2">
      <c r="EG30" s="86"/>
      <c r="IA30" s="56"/>
      <c r="IW30" s="86"/>
      <c r="IX30" s="86"/>
      <c r="IZ30" s="31"/>
    </row>
    <row r="31" spans="1:260" x14ac:dyDescent="0.2">
      <c r="EG31" s="86"/>
      <c r="IA31" s="56"/>
      <c r="IW31" s="86"/>
      <c r="IX31" s="86"/>
      <c r="IZ31" s="31"/>
    </row>
    <row r="32" spans="1:260" x14ac:dyDescent="0.2">
      <c r="EG32" s="86"/>
      <c r="IA32" s="56"/>
      <c r="IW32" s="86"/>
      <c r="IX32" s="86"/>
      <c r="IZ32" s="31"/>
    </row>
    <row r="33" spans="33:260" x14ac:dyDescent="0.2">
      <c r="EG33" s="86"/>
      <c r="IA33" s="56"/>
      <c r="IW33" s="86"/>
      <c r="IX33" s="86"/>
      <c r="IZ33" s="31"/>
    </row>
    <row r="34" spans="33:260" x14ac:dyDescent="0.2">
      <c r="EG34" s="86"/>
      <c r="IA34" s="56"/>
      <c r="IW34" s="86"/>
      <c r="IX34" s="86"/>
      <c r="IZ34" s="31"/>
    </row>
    <row r="35" spans="33:260" x14ac:dyDescent="0.2">
      <c r="EG35" s="86"/>
      <c r="IA35" s="56"/>
      <c r="IW35" s="86"/>
      <c r="IX35" s="86"/>
      <c r="IZ35" s="31"/>
    </row>
    <row r="36" spans="33:260" x14ac:dyDescent="0.2">
      <c r="EG36" s="86"/>
      <c r="IW36" s="86"/>
      <c r="IX36" s="86"/>
      <c r="IZ36" s="31"/>
    </row>
    <row r="37" spans="33:260" x14ac:dyDescent="0.2">
      <c r="IZ37" s="31"/>
    </row>
    <row r="38" spans="33:260" x14ac:dyDescent="0.2">
      <c r="IZ38" s="31"/>
    </row>
    <row r="43" spans="33:260" x14ac:dyDescent="0.2">
      <c r="AG43" s="88"/>
      <c r="AH43" s="88"/>
      <c r="AV43" s="89"/>
    </row>
    <row r="44" spans="33:260" x14ac:dyDescent="0.2">
      <c r="AG44" s="88"/>
      <c r="AH44" s="88"/>
      <c r="AV44" s="89"/>
    </row>
    <row r="45" spans="33:260" x14ac:dyDescent="0.2">
      <c r="AG45" s="88"/>
      <c r="AH45" s="88"/>
      <c r="AV45" s="89"/>
    </row>
    <row r="46" spans="33:260" x14ac:dyDescent="0.2">
      <c r="AG46" s="88"/>
      <c r="AH46" s="88"/>
      <c r="AV46" s="89"/>
    </row>
    <row r="47" spans="33:260" x14ac:dyDescent="0.2">
      <c r="AG47" s="88"/>
      <c r="AH47" s="88"/>
      <c r="AV47" s="89"/>
    </row>
    <row r="48" spans="33:260" x14ac:dyDescent="0.2">
      <c r="AG48" s="88"/>
      <c r="AH48" s="88"/>
      <c r="AV48" s="89"/>
    </row>
    <row r="49" spans="33:48" x14ac:dyDescent="0.2">
      <c r="AG49" s="88"/>
      <c r="AH49" s="88"/>
      <c r="AV49" s="89"/>
    </row>
    <row r="50" spans="33:48" x14ac:dyDescent="0.2">
      <c r="AG50" s="88"/>
      <c r="AH50" s="88"/>
      <c r="AV50" s="89"/>
    </row>
    <row r="51" spans="33:48" x14ac:dyDescent="0.2">
      <c r="AG51" s="88"/>
      <c r="AH51" s="88"/>
      <c r="AV51" s="89"/>
    </row>
    <row r="52" spans="33:48" x14ac:dyDescent="0.2">
      <c r="AG52" s="88"/>
      <c r="AH52" s="88"/>
      <c r="AV52" s="89"/>
    </row>
    <row r="53" spans="33:48" x14ac:dyDescent="0.2">
      <c r="AG53" s="88"/>
      <c r="AH53" s="88"/>
    </row>
    <row r="54" spans="33:48" x14ac:dyDescent="0.2">
      <c r="AG54" s="88"/>
      <c r="AH54" s="88"/>
    </row>
  </sheetData>
  <mergeCells count="87">
    <mergeCell ref="IR2:IS2"/>
    <mergeCell ref="IT2:IU2"/>
    <mergeCell ref="IV2:IX2"/>
    <mergeCell ref="HZ2:IA2"/>
    <mergeCell ref="IB2:IC2"/>
    <mergeCell ref="ID2:IF2"/>
    <mergeCell ref="II2:IJ2"/>
    <mergeCell ref="IK2:IL2"/>
    <mergeCell ref="IM2:IO2"/>
    <mergeCell ref="HU2:HW2"/>
    <mergeCell ref="GP2:GQ2"/>
    <mergeCell ref="GR2:GS2"/>
    <mergeCell ref="GT2:GV2"/>
    <mergeCell ref="GY2:GZ2"/>
    <mergeCell ref="HA2:HB2"/>
    <mergeCell ref="HC2:HE2"/>
    <mergeCell ref="HH2:HI2"/>
    <mergeCell ref="HJ2:HK2"/>
    <mergeCell ref="HL2:HN2"/>
    <mergeCell ref="HQ2:HR2"/>
    <mergeCell ref="HS2:HT2"/>
    <mergeCell ref="GK2:GM2"/>
    <mergeCell ref="FF2:FG2"/>
    <mergeCell ref="FH2:FI2"/>
    <mergeCell ref="FJ2:FL2"/>
    <mergeCell ref="FO2:FP2"/>
    <mergeCell ref="FQ2:FR2"/>
    <mergeCell ref="FS2:FU2"/>
    <mergeCell ref="FX2:FY2"/>
    <mergeCell ref="FZ2:GA2"/>
    <mergeCell ref="GB2:GD2"/>
    <mergeCell ref="GG2:GH2"/>
    <mergeCell ref="GI2:GJ2"/>
    <mergeCell ref="FB2:FD2"/>
    <mergeCell ref="DW2:DX2"/>
    <mergeCell ref="DY2:DZ2"/>
    <mergeCell ref="EA2:EC2"/>
    <mergeCell ref="EF2:EG2"/>
    <mergeCell ref="EH2:EI2"/>
    <mergeCell ref="EJ2:EL2"/>
    <mergeCell ref="EO2:EP2"/>
    <mergeCell ref="EQ2:ER2"/>
    <mergeCell ref="ES2:EU2"/>
    <mergeCell ref="EX2:EY2"/>
    <mergeCell ref="EZ2:FA2"/>
    <mergeCell ref="DR2:DT2"/>
    <mergeCell ref="CN2:CO2"/>
    <mergeCell ref="CP2:CQ2"/>
    <mergeCell ref="CR2:CT2"/>
    <mergeCell ref="CW2:CX2"/>
    <mergeCell ref="CY2:CZ2"/>
    <mergeCell ref="DA2:DC2"/>
    <mergeCell ref="DF2:DG2"/>
    <mergeCell ref="DH2:DI2"/>
    <mergeCell ref="DJ2:DL2"/>
    <mergeCell ref="DN2:DO2"/>
    <mergeCell ref="DP2:DQ2"/>
    <mergeCell ref="CI2:CK2"/>
    <mergeCell ref="BD2:BE2"/>
    <mergeCell ref="BF2:BG2"/>
    <mergeCell ref="BH2:BJ2"/>
    <mergeCell ref="BM2:BN2"/>
    <mergeCell ref="BO2:BP2"/>
    <mergeCell ref="BQ2:BS2"/>
    <mergeCell ref="BV2:BW2"/>
    <mergeCell ref="BX2:BY2"/>
    <mergeCell ref="BZ2:CB2"/>
    <mergeCell ref="CE2:CF2"/>
    <mergeCell ref="CG2:CH2"/>
    <mergeCell ref="AY2:BA2"/>
    <mergeCell ref="T2:U2"/>
    <mergeCell ref="V2:W2"/>
    <mergeCell ref="X2:Z2"/>
    <mergeCell ref="AC2:AD2"/>
    <mergeCell ref="AE2:AF2"/>
    <mergeCell ref="AG2:AI2"/>
    <mergeCell ref="AL2:AM2"/>
    <mergeCell ref="AN2:AO2"/>
    <mergeCell ref="AP2:AR2"/>
    <mergeCell ref="AU2:AV2"/>
    <mergeCell ref="AW2:AX2"/>
    <mergeCell ref="O2:Q2"/>
    <mergeCell ref="B2:C2"/>
    <mergeCell ref="D2:E2"/>
    <mergeCell ref="F2:H2"/>
    <mergeCell ref="K2:L2"/>
    <mergeCell ref="M2:N2"/>
  </mergeCells>
  <pageMargins left="0.7" right="0.7" top="0.75" bottom="0.75" header="0.3" footer="0.3"/>
  <pageSetup orientation="portrait" horizontalDpi="0" verticalDpi="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1C08C-CB38-42BD-986F-9FF24EF6ABC0}">
  <dimension ref="A1:AF29"/>
  <sheetViews>
    <sheetView workbookViewId="0"/>
  </sheetViews>
  <sheetFormatPr defaultRowHeight="15" x14ac:dyDescent="0.25"/>
  <cols>
    <col min="1" max="2" width="9.140625" style="198"/>
    <col min="3" max="3" width="19" style="198" customWidth="1"/>
    <col min="4" max="32" width="15.28515625" style="198" bestFit="1" customWidth="1"/>
    <col min="33" max="16384" width="9.140625" style="198"/>
  </cols>
  <sheetData>
    <row r="1" spans="1:32" x14ac:dyDescent="0.25">
      <c r="A1" s="198" t="s">
        <v>130</v>
      </c>
      <c r="B1" s="198" t="s">
        <v>512</v>
      </c>
      <c r="C1" s="198" t="s">
        <v>513</v>
      </c>
      <c r="D1" s="198">
        <v>1992</v>
      </c>
      <c r="E1" s="198">
        <v>1993</v>
      </c>
      <c r="F1" s="198">
        <v>1994</v>
      </c>
      <c r="G1" s="198">
        <v>1995</v>
      </c>
      <c r="H1" s="198">
        <v>1996</v>
      </c>
      <c r="I1" s="198">
        <v>1997</v>
      </c>
      <c r="J1" s="198">
        <v>1998</v>
      </c>
      <c r="K1" s="198">
        <v>1999</v>
      </c>
      <c r="L1" s="198">
        <v>2000</v>
      </c>
      <c r="M1" s="198">
        <v>2001</v>
      </c>
      <c r="N1" s="198">
        <v>2002</v>
      </c>
      <c r="O1" s="198">
        <v>2003</v>
      </c>
      <c r="P1" s="198">
        <v>2004</v>
      </c>
      <c r="Q1" s="198">
        <v>2005</v>
      </c>
      <c r="R1" s="198">
        <v>2006</v>
      </c>
      <c r="S1" s="198">
        <v>2007</v>
      </c>
      <c r="T1" s="198">
        <v>2008</v>
      </c>
      <c r="U1" s="198">
        <v>2009</v>
      </c>
      <c r="V1" s="198">
        <v>2010</v>
      </c>
      <c r="W1" s="198">
        <v>2011</v>
      </c>
      <c r="X1" s="198">
        <v>2012</v>
      </c>
      <c r="Y1" s="198">
        <v>2013</v>
      </c>
      <c r="Z1" s="198">
        <v>2014</v>
      </c>
      <c r="AA1" s="198">
        <v>2015</v>
      </c>
      <c r="AB1" s="198">
        <v>2016</v>
      </c>
      <c r="AC1" s="198">
        <v>2017</v>
      </c>
      <c r="AD1" s="198">
        <v>2018</v>
      </c>
      <c r="AE1" s="198">
        <v>2019</v>
      </c>
      <c r="AF1" s="198">
        <v>2020</v>
      </c>
    </row>
    <row r="2" spans="1:32" x14ac:dyDescent="0.25">
      <c r="A2" s="198" t="s">
        <v>18</v>
      </c>
      <c r="B2" s="198">
        <v>18</v>
      </c>
      <c r="C2" s="198" t="s">
        <v>514</v>
      </c>
      <c r="D2" s="199">
        <v>47135.664788652197</v>
      </c>
      <c r="E2" s="199">
        <v>47131.433457557097</v>
      </c>
      <c r="F2" s="199">
        <v>47127.465553495997</v>
      </c>
      <c r="G2" s="199">
        <v>47482.9238177277</v>
      </c>
      <c r="H2" s="199">
        <v>47503.200361236901</v>
      </c>
      <c r="I2" s="199">
        <v>47507.810067959101</v>
      </c>
      <c r="J2" s="199">
        <v>47259.169108718597</v>
      </c>
      <c r="K2" s="199">
        <v>46711.522447686599</v>
      </c>
      <c r="L2" s="199">
        <v>46540.1745811738</v>
      </c>
      <c r="M2" s="199">
        <v>46443.566946871601</v>
      </c>
      <c r="N2" s="199">
        <v>46259.357329897597</v>
      </c>
      <c r="O2" s="199">
        <v>46158.6377210766</v>
      </c>
      <c r="P2" s="199">
        <v>45651.119006007902</v>
      </c>
      <c r="Q2" s="199">
        <v>45626.463456288002</v>
      </c>
      <c r="R2" s="199">
        <v>45642.513666648403</v>
      </c>
      <c r="S2" s="199">
        <v>45649.425833202899</v>
      </c>
      <c r="T2" s="199">
        <v>45616.892516359701</v>
      </c>
      <c r="U2" s="199">
        <v>45601.9336490594</v>
      </c>
      <c r="V2" s="199">
        <v>45414.704097356604</v>
      </c>
      <c r="W2" s="199">
        <v>45329.518689546698</v>
      </c>
      <c r="X2" s="199">
        <v>45257.905734177701</v>
      </c>
      <c r="Y2" s="199">
        <v>45164.895572360598</v>
      </c>
      <c r="Z2" s="199">
        <v>44951.451597016297</v>
      </c>
      <c r="AA2" s="199">
        <v>44944.811328832096</v>
      </c>
      <c r="AB2" s="199">
        <v>44953.396942451604</v>
      </c>
      <c r="AC2" s="199">
        <v>44931.004460241602</v>
      </c>
      <c r="AD2" s="199">
        <v>44864.686416301898</v>
      </c>
      <c r="AE2" s="199">
        <v>44818.6043101549</v>
      </c>
      <c r="AF2" s="199">
        <v>44744.530755426698</v>
      </c>
    </row>
    <row r="3" spans="1:32" x14ac:dyDescent="0.25">
      <c r="A3" s="198" t="s">
        <v>0</v>
      </c>
      <c r="B3" s="198">
        <v>27</v>
      </c>
      <c r="C3" s="198" t="s">
        <v>514</v>
      </c>
      <c r="D3" s="199">
        <v>7340.9348784834101</v>
      </c>
      <c r="E3" s="199">
        <v>7338.2335622794899</v>
      </c>
      <c r="F3" s="199">
        <v>7335.5291173048299</v>
      </c>
      <c r="G3" s="199">
        <v>7280.9742020405802</v>
      </c>
      <c r="H3" s="199">
        <v>7262.50556695461</v>
      </c>
      <c r="I3" s="199">
        <v>7255.9753104001302</v>
      </c>
      <c r="J3" s="199">
        <v>7138.3662393987197</v>
      </c>
      <c r="K3" s="199">
        <v>7017.0856753736698</v>
      </c>
      <c r="L3" s="199">
        <v>6964.9222285673004</v>
      </c>
      <c r="M3" s="199">
        <v>6921.4934747442603</v>
      </c>
      <c r="N3" s="199">
        <v>6878.1203249059599</v>
      </c>
      <c r="O3" s="199">
        <v>6850.1281333565703</v>
      </c>
      <c r="P3" s="199">
        <v>6821.0670401379502</v>
      </c>
      <c r="Q3" s="199">
        <v>6817.5208936631698</v>
      </c>
      <c r="R3" s="199">
        <v>6803.4226318076298</v>
      </c>
      <c r="S3" s="199">
        <v>6782.0899448581004</v>
      </c>
      <c r="T3" s="199">
        <v>6785.5598891898999</v>
      </c>
      <c r="U3" s="199">
        <v>6787.7483615987003</v>
      </c>
      <c r="V3" s="199">
        <v>6770.2472067661602</v>
      </c>
      <c r="W3" s="199">
        <v>6762.8273903951003</v>
      </c>
      <c r="X3" s="199">
        <v>6754.7063238807004</v>
      </c>
      <c r="Y3" s="199">
        <v>6754.9960314519703</v>
      </c>
      <c r="Z3" s="199">
        <v>6784.7406259849704</v>
      </c>
      <c r="AA3" s="199">
        <v>6784.7406259849704</v>
      </c>
      <c r="AB3" s="199">
        <v>6802.1999260559696</v>
      </c>
      <c r="AC3" s="199">
        <v>6803.3452551774699</v>
      </c>
      <c r="AD3" s="199">
        <v>6830.1697125509399</v>
      </c>
      <c r="AE3" s="199">
        <v>6872.7331691011796</v>
      </c>
      <c r="AF3" s="199">
        <v>6859.0185778476298</v>
      </c>
    </row>
    <row r="4" spans="1:32" x14ac:dyDescent="0.25">
      <c r="A4" s="198" t="s">
        <v>1</v>
      </c>
      <c r="B4" s="198">
        <v>41</v>
      </c>
      <c r="C4" s="198" t="s">
        <v>514</v>
      </c>
      <c r="D4" s="199">
        <v>39924.814283616797</v>
      </c>
      <c r="E4" s="199">
        <v>39923.486252300398</v>
      </c>
      <c r="F4" s="199">
        <v>39921.806728750496</v>
      </c>
      <c r="G4" s="199">
        <v>39742.016007445804</v>
      </c>
      <c r="H4" s="199">
        <v>39719.375173181303</v>
      </c>
      <c r="I4" s="199">
        <v>39666.258252255597</v>
      </c>
      <c r="J4" s="199">
        <v>39598.587981879697</v>
      </c>
      <c r="K4" s="199">
        <v>39553.000988215201</v>
      </c>
      <c r="L4" s="199">
        <v>39473.462880968997</v>
      </c>
      <c r="M4" s="199">
        <v>39813.099471181602</v>
      </c>
      <c r="N4" s="199">
        <v>39997.6432578042</v>
      </c>
      <c r="O4" s="199">
        <v>40597.515061169899</v>
      </c>
      <c r="P4" s="199">
        <v>40851.766704313501</v>
      </c>
      <c r="Q4" s="199">
        <v>40988.884185284398</v>
      </c>
      <c r="R4" s="199">
        <v>41120.778106242396</v>
      </c>
      <c r="S4" s="199">
        <v>41420.622784241998</v>
      </c>
      <c r="T4" s="199">
        <v>41750.658291146203</v>
      </c>
      <c r="U4" s="199">
        <v>41914.934080466599</v>
      </c>
      <c r="V4" s="199">
        <v>41985.329427957498</v>
      </c>
      <c r="W4" s="199">
        <v>42040.644054964199</v>
      </c>
      <c r="X4" s="199">
        <v>42034.3685331866</v>
      </c>
      <c r="Y4" s="199">
        <v>42045.202972397201</v>
      </c>
      <c r="Z4" s="199">
        <v>42178.839062131898</v>
      </c>
      <c r="AA4" s="199">
        <v>42177.788587734103</v>
      </c>
      <c r="AB4" s="199">
        <v>42186.154848739498</v>
      </c>
      <c r="AC4" s="199">
        <v>42273.4802235514</v>
      </c>
      <c r="AD4" s="199">
        <v>42466.692356742897</v>
      </c>
      <c r="AE4" s="199">
        <v>42450.243913762301</v>
      </c>
      <c r="AF4" s="199">
        <v>42425.606903307103</v>
      </c>
    </row>
    <row r="5" spans="1:32" x14ac:dyDescent="0.25">
      <c r="A5" s="198" t="s">
        <v>10</v>
      </c>
      <c r="B5" s="198">
        <v>62</v>
      </c>
      <c r="C5" s="198" t="s">
        <v>514</v>
      </c>
      <c r="D5" s="199">
        <v>26817.774124152998</v>
      </c>
      <c r="E5" s="199">
        <v>26817.371358849101</v>
      </c>
      <c r="F5" s="199">
        <v>26817.0358918905</v>
      </c>
      <c r="G5" s="199">
        <v>26796.117260344301</v>
      </c>
      <c r="H5" s="199">
        <v>26780.155529566098</v>
      </c>
      <c r="I5" s="199">
        <v>26733.077747926101</v>
      </c>
      <c r="J5" s="199">
        <v>26604.122502721799</v>
      </c>
      <c r="K5" s="199">
        <v>25919.7179473713</v>
      </c>
      <c r="L5" s="199">
        <v>25639.951839365101</v>
      </c>
      <c r="M5" s="199">
        <v>25664.8444079533</v>
      </c>
      <c r="N5" s="199">
        <v>25624.1114458144</v>
      </c>
      <c r="O5" s="199">
        <v>25659.9096528962</v>
      </c>
      <c r="P5" s="199">
        <v>25725.379376784</v>
      </c>
      <c r="Q5" s="199">
        <v>25757.869291782401</v>
      </c>
      <c r="R5" s="199">
        <v>25774.101423159202</v>
      </c>
      <c r="S5" s="199">
        <v>25818.943226069201</v>
      </c>
      <c r="T5" s="199">
        <v>25939.508260607701</v>
      </c>
      <c r="U5" s="199">
        <v>26091.6070617437</v>
      </c>
      <c r="V5" s="199">
        <v>26084.688820645199</v>
      </c>
      <c r="W5" s="199">
        <v>26068.9302816987</v>
      </c>
      <c r="X5" s="199">
        <v>26050.883293137002</v>
      </c>
      <c r="Y5" s="199">
        <v>26099.346740841898</v>
      </c>
      <c r="Z5" s="199">
        <v>26144.725975535799</v>
      </c>
      <c r="AA5" s="199">
        <v>26144.248649358698</v>
      </c>
      <c r="AB5" s="199">
        <v>26199.639163203501</v>
      </c>
      <c r="AC5" s="199">
        <v>26154.97546193</v>
      </c>
      <c r="AD5" s="199">
        <v>26020.882798403502</v>
      </c>
      <c r="AE5" s="199">
        <v>26006.269980549801</v>
      </c>
      <c r="AF5" s="199">
        <v>25883.720250837501</v>
      </c>
    </row>
    <row r="6" spans="1:32" x14ac:dyDescent="0.25">
      <c r="A6" s="198" t="s">
        <v>26</v>
      </c>
      <c r="B6" s="198">
        <v>64</v>
      </c>
      <c r="C6" s="198" t="s">
        <v>514</v>
      </c>
      <c r="D6" s="199">
        <v>2155.82061053813</v>
      </c>
      <c r="E6" s="199">
        <v>2155.82061053813</v>
      </c>
      <c r="F6" s="199">
        <v>2155.82061053813</v>
      </c>
      <c r="G6" s="199">
        <v>2134.71823291481</v>
      </c>
      <c r="H6" s="199">
        <v>2127.2023648992199</v>
      </c>
      <c r="I6" s="199">
        <v>2128.4483200013601</v>
      </c>
      <c r="J6" s="199">
        <v>2132.4841381982001</v>
      </c>
      <c r="K6" s="199">
        <v>2181.6000539809502</v>
      </c>
      <c r="L6" s="199">
        <v>2203.2935093343299</v>
      </c>
      <c r="M6" s="199">
        <v>2217.6201622337098</v>
      </c>
      <c r="N6" s="199">
        <v>2223.6733566522598</v>
      </c>
      <c r="O6" s="199">
        <v>2225.6970210894901</v>
      </c>
      <c r="P6" s="199">
        <v>2246.8663374856101</v>
      </c>
      <c r="Q6" s="199">
        <v>2256.9512199088899</v>
      </c>
      <c r="R6" s="199">
        <v>2266.4083141535498</v>
      </c>
      <c r="S6" s="199">
        <v>2269.8342892453102</v>
      </c>
      <c r="T6" s="199">
        <v>2324.7884789258201</v>
      </c>
      <c r="U6" s="199">
        <v>2325.9541809335401</v>
      </c>
      <c r="V6" s="199">
        <v>2325.4873241707701</v>
      </c>
      <c r="W6" s="199">
        <v>2337.0085575655098</v>
      </c>
      <c r="X6" s="199">
        <v>2341.2972119897599</v>
      </c>
      <c r="Y6" s="199">
        <v>2341.9981996268002</v>
      </c>
      <c r="Z6" s="199">
        <v>2343.63834619522</v>
      </c>
      <c r="AA6" s="199">
        <v>2343.63834619522</v>
      </c>
      <c r="AB6" s="199">
        <v>2361.6632325649298</v>
      </c>
      <c r="AC6" s="199">
        <v>2365.7037533000098</v>
      </c>
      <c r="AD6" s="199">
        <v>2375.4191463217098</v>
      </c>
      <c r="AE6" s="199">
        <v>2415.3591538742198</v>
      </c>
      <c r="AF6" s="199">
        <v>2419.63921681792</v>
      </c>
    </row>
    <row r="7" spans="1:32" x14ac:dyDescent="0.25">
      <c r="A7" s="198" t="s">
        <v>185</v>
      </c>
      <c r="B7" s="198">
        <v>65</v>
      </c>
      <c r="C7" s="198" t="s">
        <v>514</v>
      </c>
      <c r="D7" s="199">
        <v>28681.382977761299</v>
      </c>
      <c r="E7" s="199">
        <v>28676.738461021301</v>
      </c>
      <c r="F7" s="199">
        <v>28673.9229688905</v>
      </c>
      <c r="G7" s="199">
        <v>28880.531703397599</v>
      </c>
      <c r="H7" s="199">
        <v>29087.104066681099</v>
      </c>
      <c r="I7" s="199">
        <v>29143.995067838601</v>
      </c>
      <c r="J7" s="199">
        <v>29242.090041071198</v>
      </c>
      <c r="K7" s="199">
        <v>29344.139911741</v>
      </c>
      <c r="L7" s="199">
        <v>29425.240716341901</v>
      </c>
      <c r="M7" s="199">
        <v>29370.0166302957</v>
      </c>
      <c r="N7" s="199">
        <v>29331.4738171883</v>
      </c>
      <c r="O7" s="199">
        <v>29303.406541086701</v>
      </c>
      <c r="P7" s="199">
        <v>29255.231188386701</v>
      </c>
      <c r="Q7" s="199">
        <v>29248.655321124901</v>
      </c>
      <c r="R7" s="199">
        <v>29286.090198792499</v>
      </c>
      <c r="S7" s="199">
        <v>29291.253221895498</v>
      </c>
      <c r="T7" s="199">
        <v>29233.380273018</v>
      </c>
      <c r="U7" s="199">
        <v>29269.753845900301</v>
      </c>
      <c r="V7" s="199">
        <v>29235.649455606901</v>
      </c>
      <c r="W7" s="199">
        <v>29213.260100401902</v>
      </c>
      <c r="X7" s="199">
        <v>29180.898046169401</v>
      </c>
      <c r="Y7" s="199">
        <v>29168.004499159801</v>
      </c>
      <c r="Z7" s="199">
        <v>29113.353352673399</v>
      </c>
      <c r="AA7" s="199">
        <v>29112.8044573888</v>
      </c>
      <c r="AB7" s="199">
        <v>29175.407710000902</v>
      </c>
      <c r="AC7" s="199">
        <v>29152.3193033151</v>
      </c>
      <c r="AD7" s="199">
        <v>29103.231703069101</v>
      </c>
      <c r="AE7" s="199">
        <v>29218.3370226435</v>
      </c>
      <c r="AF7" s="199">
        <v>29189.545677904</v>
      </c>
    </row>
    <row r="8" spans="1:32" x14ac:dyDescent="0.25">
      <c r="A8" s="198" t="s">
        <v>3</v>
      </c>
      <c r="B8" s="198">
        <v>69</v>
      </c>
      <c r="C8" s="198" t="s">
        <v>514</v>
      </c>
      <c r="D8" s="199">
        <v>5285.1838230267203</v>
      </c>
      <c r="E8" s="199">
        <v>5283.4687052257405</v>
      </c>
      <c r="F8" s="199">
        <v>5281.8662176579201</v>
      </c>
      <c r="G8" s="199">
        <v>5198.1525339186201</v>
      </c>
      <c r="H8" s="199">
        <v>5182.4879978559902</v>
      </c>
      <c r="I8" s="199">
        <v>5197.8853232152796</v>
      </c>
      <c r="J8" s="199">
        <v>5193.9959936886999</v>
      </c>
      <c r="K8" s="199">
        <v>5451.0383360795704</v>
      </c>
      <c r="L8" s="199">
        <v>5433.8493018075796</v>
      </c>
      <c r="M8" s="199">
        <v>5398.4478001594498</v>
      </c>
      <c r="N8" s="199">
        <v>5391.7214644513997</v>
      </c>
      <c r="O8" s="199">
        <v>5391.2930801324501</v>
      </c>
      <c r="P8" s="199">
        <v>5398.4233966805004</v>
      </c>
      <c r="Q8" s="199">
        <v>5360.4954511262504</v>
      </c>
      <c r="R8" s="199">
        <v>5353.7728933468497</v>
      </c>
      <c r="S8" s="199">
        <v>5326.3339132443098</v>
      </c>
      <c r="T8" s="199">
        <v>5338.0745465978998</v>
      </c>
      <c r="U8" s="199">
        <v>5335.8900797590604</v>
      </c>
      <c r="V8" s="199">
        <v>5313.8243239372996</v>
      </c>
      <c r="W8" s="199">
        <v>5288.3692767843604</v>
      </c>
      <c r="X8" s="199">
        <v>5282.1420180015302</v>
      </c>
      <c r="Y8" s="199">
        <v>5282.6870811358103</v>
      </c>
      <c r="Z8" s="199">
        <v>5272.35628349334</v>
      </c>
      <c r="AA8" s="199">
        <v>5272.1984165869699</v>
      </c>
      <c r="AB8" s="199">
        <v>5371.1196150928699</v>
      </c>
      <c r="AC8" s="199">
        <v>5371.9987361617405</v>
      </c>
      <c r="AD8" s="199">
        <v>5371.3310126178003</v>
      </c>
      <c r="AE8" s="199">
        <v>5501.3432560935598</v>
      </c>
      <c r="AF8" s="199">
        <v>5523.4263672828702</v>
      </c>
    </row>
    <row r="9" spans="1:32" x14ac:dyDescent="0.25">
      <c r="A9" s="198" t="s">
        <v>5</v>
      </c>
      <c r="B9" s="198">
        <v>78</v>
      </c>
      <c r="C9" s="198" t="s">
        <v>514</v>
      </c>
      <c r="D9" s="199">
        <v>29573.482575144601</v>
      </c>
      <c r="E9" s="199">
        <v>29572.409751888401</v>
      </c>
      <c r="F9" s="199">
        <v>29571.335005249799</v>
      </c>
      <c r="G9" s="199">
        <v>29292.690992604901</v>
      </c>
      <c r="H9" s="199">
        <v>29277.921516399801</v>
      </c>
      <c r="I9" s="199">
        <v>29202.6125412285</v>
      </c>
      <c r="J9" s="199">
        <v>28846.187264136999</v>
      </c>
      <c r="K9" s="199">
        <v>28162.939210109402</v>
      </c>
      <c r="L9" s="199">
        <v>27770.876578290001</v>
      </c>
      <c r="M9" s="199">
        <v>27656.078166335799</v>
      </c>
      <c r="N9" s="199">
        <v>27575.6335831955</v>
      </c>
      <c r="O9" s="199">
        <v>27546.846469677999</v>
      </c>
      <c r="P9" s="199">
        <v>27295.4944871031</v>
      </c>
      <c r="Q9" s="199">
        <v>27225.048349805202</v>
      </c>
      <c r="R9" s="199">
        <v>27179.672456391199</v>
      </c>
      <c r="S9" s="199">
        <v>27103.895918682199</v>
      </c>
      <c r="T9" s="199">
        <v>27016.464083157502</v>
      </c>
      <c r="U9" s="199">
        <v>26960.653345093098</v>
      </c>
      <c r="V9" s="199">
        <v>26792.784802790698</v>
      </c>
      <c r="W9" s="199">
        <v>26672.3227283247</v>
      </c>
      <c r="X9" s="199">
        <v>26620.3585547619</v>
      </c>
      <c r="Y9" s="199">
        <v>26585.927082210801</v>
      </c>
      <c r="Z9" s="199">
        <v>26578.283041052498</v>
      </c>
      <c r="AA9" s="199">
        <v>26577.697001788802</v>
      </c>
      <c r="AB9" s="199">
        <v>26667.425405561899</v>
      </c>
      <c r="AC9" s="199">
        <v>26656.829945482299</v>
      </c>
      <c r="AD9" s="199">
        <v>26612.6783634946</v>
      </c>
      <c r="AE9" s="199">
        <v>26587.106276228998</v>
      </c>
      <c r="AF9" s="199">
        <v>26499.030277360202</v>
      </c>
    </row>
    <row r="10" spans="1:32" x14ac:dyDescent="0.25">
      <c r="A10" s="198" t="s">
        <v>24</v>
      </c>
      <c r="B10" s="198">
        <v>84</v>
      </c>
      <c r="C10" s="198" t="s">
        <v>514</v>
      </c>
      <c r="D10" s="199">
        <v>239120.05052019301</v>
      </c>
      <c r="E10" s="199">
        <v>239113.38098672</v>
      </c>
      <c r="F10" s="199">
        <v>239105.55009492501</v>
      </c>
      <c r="G10" s="199">
        <v>239751.341750327</v>
      </c>
      <c r="H10" s="199">
        <v>239390.96281725899</v>
      </c>
      <c r="I10" s="199">
        <v>239227.297368698</v>
      </c>
      <c r="J10" s="199">
        <v>238890.84499744</v>
      </c>
      <c r="K10" s="199">
        <v>239514.445876874</v>
      </c>
      <c r="L10" s="199">
        <v>239357.72489887101</v>
      </c>
      <c r="M10" s="199">
        <v>240402.29425360999</v>
      </c>
      <c r="N10" s="199">
        <v>240570.82313034299</v>
      </c>
      <c r="O10" s="199">
        <v>240673.301480286</v>
      </c>
      <c r="P10" s="199">
        <v>241651.2008502</v>
      </c>
      <c r="Q10" s="199">
        <v>241640.28723011201</v>
      </c>
      <c r="R10" s="199">
        <v>241695.84194055901</v>
      </c>
      <c r="S10" s="199">
        <v>242187.94956099201</v>
      </c>
      <c r="T10" s="199">
        <v>242572.011090863</v>
      </c>
      <c r="U10" s="199">
        <v>242827.26379682901</v>
      </c>
      <c r="V10" s="199">
        <v>242521.024066702</v>
      </c>
      <c r="W10" s="199">
        <v>242178.28726859801</v>
      </c>
      <c r="X10" s="199">
        <v>242101.178452436</v>
      </c>
      <c r="Y10" s="199">
        <v>242154.171393622</v>
      </c>
      <c r="Z10" s="199">
        <v>242296.35159246999</v>
      </c>
      <c r="AA10" s="199">
        <v>242290.809005886</v>
      </c>
      <c r="AB10" s="199">
        <v>242262.47306213199</v>
      </c>
      <c r="AC10" s="199">
        <v>241970.94490063901</v>
      </c>
      <c r="AD10" s="199">
        <v>239918.35809135399</v>
      </c>
      <c r="AE10" s="199">
        <v>237775.78802877999</v>
      </c>
      <c r="AF10" s="199">
        <v>237268.982164077</v>
      </c>
    </row>
    <row r="11" spans="1:32" x14ac:dyDescent="0.25">
      <c r="A11" s="198" t="s">
        <v>9</v>
      </c>
      <c r="B11" s="198">
        <v>85</v>
      </c>
      <c r="C11" s="198" t="s">
        <v>514</v>
      </c>
      <c r="D11" s="199">
        <v>150064.388452046</v>
      </c>
      <c r="E11" s="199">
        <v>150048.818951294</v>
      </c>
      <c r="F11" s="199">
        <v>150034.938294958</v>
      </c>
      <c r="G11" s="199">
        <v>149732.31771571201</v>
      </c>
      <c r="H11" s="199">
        <v>150084.05762015301</v>
      </c>
      <c r="I11" s="199">
        <v>150403.29551831601</v>
      </c>
      <c r="J11" s="199">
        <v>149302.37758970301</v>
      </c>
      <c r="K11" s="199">
        <v>147745.67023801399</v>
      </c>
      <c r="L11" s="199">
        <v>147091.73698713299</v>
      </c>
      <c r="M11" s="199">
        <v>146626.40348948899</v>
      </c>
      <c r="N11" s="199">
        <v>146272.59821725299</v>
      </c>
      <c r="O11" s="199">
        <v>145902.32514094899</v>
      </c>
      <c r="P11" s="199">
        <v>145587.57568169001</v>
      </c>
      <c r="Q11" s="199">
        <v>145582.053640228</v>
      </c>
      <c r="R11" s="199">
        <v>145708.47347032299</v>
      </c>
      <c r="S11" s="199">
        <v>146324.83239010299</v>
      </c>
      <c r="T11" s="199">
        <v>147293.67646394699</v>
      </c>
      <c r="U11" s="199">
        <v>147617.862808865</v>
      </c>
      <c r="V11" s="199">
        <v>147296.557770427</v>
      </c>
      <c r="W11" s="199">
        <v>147158.27109404301</v>
      </c>
      <c r="X11" s="199">
        <v>147097.54587975901</v>
      </c>
      <c r="Y11" s="199">
        <v>147194.09139871999</v>
      </c>
      <c r="Z11" s="199">
        <v>147276.689382162</v>
      </c>
      <c r="AA11" s="199">
        <v>147266.04083919901</v>
      </c>
      <c r="AB11" s="199">
        <v>147553.54731234899</v>
      </c>
      <c r="AC11" s="199">
        <v>147825.430557188</v>
      </c>
      <c r="AD11" s="199">
        <v>148190.82187869801</v>
      </c>
      <c r="AE11" s="199">
        <v>148526.72681214701</v>
      </c>
      <c r="AF11" s="199">
        <v>148375.09845382001</v>
      </c>
    </row>
    <row r="12" spans="1:32" x14ac:dyDescent="0.25">
      <c r="A12" s="198" t="s">
        <v>127</v>
      </c>
      <c r="B12" s="198">
        <v>93</v>
      </c>
      <c r="C12" s="198" t="s">
        <v>514</v>
      </c>
      <c r="D12" s="199">
        <v>112627.56419755099</v>
      </c>
      <c r="E12" s="199">
        <v>112581.151067819</v>
      </c>
      <c r="F12" s="199">
        <v>112533.560964715</v>
      </c>
      <c r="G12" s="199">
        <v>112909.120687243</v>
      </c>
      <c r="H12" s="199">
        <v>113765.769184258</v>
      </c>
      <c r="I12" s="199">
        <v>114140.161326099</v>
      </c>
      <c r="J12" s="199">
        <v>114006.029594362</v>
      </c>
      <c r="K12" s="199">
        <v>114743.99218274299</v>
      </c>
      <c r="L12" s="199">
        <v>114725.45857442199</v>
      </c>
      <c r="M12" s="199">
        <v>114382.885819156</v>
      </c>
      <c r="N12" s="199">
        <v>114203.330745235</v>
      </c>
      <c r="O12" s="199">
        <v>114114.408328541</v>
      </c>
      <c r="P12" s="199">
        <v>114029.693797898</v>
      </c>
      <c r="Q12" s="199">
        <v>113937.709678188</v>
      </c>
      <c r="R12" s="199">
        <v>113828.940343454</v>
      </c>
      <c r="S12" s="199">
        <v>113631.09964416199</v>
      </c>
      <c r="T12" s="199">
        <v>113460.952590343</v>
      </c>
      <c r="U12" s="199">
        <v>113480.459416945</v>
      </c>
      <c r="V12" s="199">
        <v>113373.705639042</v>
      </c>
      <c r="W12" s="199">
        <v>113310.522692606</v>
      </c>
      <c r="X12" s="199">
        <v>113223.378706515</v>
      </c>
      <c r="Y12" s="199">
        <v>113294.831793055</v>
      </c>
      <c r="Z12" s="199">
        <v>113714.988179319</v>
      </c>
      <c r="AA12" s="199">
        <v>113710.622685615</v>
      </c>
      <c r="AB12" s="199">
        <v>114103.002519835</v>
      </c>
      <c r="AC12" s="199">
        <v>114144.543786298</v>
      </c>
      <c r="AD12" s="199">
        <v>114251.696765892</v>
      </c>
      <c r="AE12" s="199">
        <v>114718.894795962</v>
      </c>
      <c r="AF12" s="199">
        <v>114613.034478057</v>
      </c>
    </row>
    <row r="13" spans="1:32" x14ac:dyDescent="0.25">
      <c r="A13" s="198" t="s">
        <v>7</v>
      </c>
      <c r="B13" s="198">
        <v>97</v>
      </c>
      <c r="C13" s="198" t="s">
        <v>514</v>
      </c>
      <c r="D13" s="199">
        <v>34159.523686140798</v>
      </c>
      <c r="E13" s="199">
        <v>34159.373716205402</v>
      </c>
      <c r="F13" s="199">
        <v>34159.147677026704</v>
      </c>
      <c r="G13" s="199">
        <v>33892.882166102499</v>
      </c>
      <c r="H13" s="199">
        <v>34402.357927456498</v>
      </c>
      <c r="I13" s="199">
        <v>34572.815948724703</v>
      </c>
      <c r="J13" s="199">
        <v>34701.505298793301</v>
      </c>
      <c r="K13" s="199">
        <v>35437.885465972096</v>
      </c>
      <c r="L13" s="199">
        <v>35868.923992082498</v>
      </c>
      <c r="M13" s="199">
        <v>35987.992534600198</v>
      </c>
      <c r="N13" s="199">
        <v>36014.338133022196</v>
      </c>
      <c r="O13" s="199">
        <v>36333.7537547424</v>
      </c>
      <c r="P13" s="199">
        <v>36399.862968824797</v>
      </c>
      <c r="Q13" s="199">
        <v>36426.243639379703</v>
      </c>
      <c r="R13" s="199">
        <v>36612.366054393402</v>
      </c>
      <c r="S13" s="199">
        <v>36664.743874877699</v>
      </c>
      <c r="T13" s="199">
        <v>37181.707880102098</v>
      </c>
      <c r="U13" s="199">
        <v>37361.941368550099</v>
      </c>
      <c r="V13" s="199">
        <v>37375.1691435799</v>
      </c>
      <c r="W13" s="199">
        <v>37391.399652414002</v>
      </c>
      <c r="X13" s="199">
        <v>37389.9799767062</v>
      </c>
      <c r="Y13" s="199">
        <v>37377.954889029301</v>
      </c>
      <c r="Z13" s="199">
        <v>37350.036656692602</v>
      </c>
      <c r="AA13" s="199">
        <v>37349.593089356997</v>
      </c>
      <c r="AB13" s="199">
        <v>38049.457190357098</v>
      </c>
      <c r="AC13" s="199">
        <v>38172.698103338502</v>
      </c>
      <c r="AD13" s="199">
        <v>38158.885782063</v>
      </c>
      <c r="AE13" s="199">
        <v>38240.742445602998</v>
      </c>
      <c r="AF13" s="199">
        <v>38409.084021657698</v>
      </c>
    </row>
    <row r="14" spans="1:32" x14ac:dyDescent="0.25">
      <c r="A14" s="198" t="s">
        <v>15</v>
      </c>
      <c r="B14" s="198">
        <v>113</v>
      </c>
      <c r="C14" s="198" t="s">
        <v>514</v>
      </c>
      <c r="D14" s="199">
        <v>15854.927366100301</v>
      </c>
      <c r="E14" s="199">
        <v>15851.2590077072</v>
      </c>
      <c r="F14" s="199">
        <v>15848.813313700301</v>
      </c>
      <c r="G14" s="199">
        <v>16170.595587551599</v>
      </c>
      <c r="H14" s="199">
        <v>16254.458697907599</v>
      </c>
      <c r="I14" s="199">
        <v>16253.6171467975</v>
      </c>
      <c r="J14" s="199">
        <v>16359.4314900264</v>
      </c>
      <c r="K14" s="199">
        <v>16618.537246123</v>
      </c>
      <c r="L14" s="199">
        <v>16686.5778441355</v>
      </c>
      <c r="M14" s="199">
        <v>16823.286303855501</v>
      </c>
      <c r="N14" s="199">
        <v>16836.949846364601</v>
      </c>
      <c r="O14" s="199">
        <v>16869.4958342463</v>
      </c>
      <c r="P14" s="199">
        <v>16943.365996897199</v>
      </c>
      <c r="Q14" s="199">
        <v>16947.883673578501</v>
      </c>
      <c r="R14" s="199">
        <v>16984.517709605399</v>
      </c>
      <c r="S14" s="199">
        <v>16990.955651678101</v>
      </c>
      <c r="T14" s="199">
        <v>17112.959821246601</v>
      </c>
      <c r="U14" s="199">
        <v>17168.666235201101</v>
      </c>
      <c r="V14" s="199">
        <v>17168.722292617</v>
      </c>
      <c r="W14" s="199">
        <v>17155.270579263601</v>
      </c>
      <c r="X14" s="199">
        <v>17142.351771831502</v>
      </c>
      <c r="Y14" s="199">
        <v>17148.889711380001</v>
      </c>
      <c r="Z14" s="199">
        <v>17200.384330339701</v>
      </c>
      <c r="AA14" s="199">
        <v>17200.125489667102</v>
      </c>
      <c r="AB14" s="199">
        <v>17375.310084186502</v>
      </c>
      <c r="AC14" s="199">
        <v>17369.022670723502</v>
      </c>
      <c r="AD14" s="199">
        <v>17328.664981476999</v>
      </c>
      <c r="AE14" s="199">
        <v>17369.5801918283</v>
      </c>
      <c r="AF14" s="199">
        <v>17363.282668538399</v>
      </c>
    </row>
    <row r="15" spans="1:32" x14ac:dyDescent="0.25">
      <c r="A15" s="198" t="s">
        <v>6</v>
      </c>
      <c r="B15" s="198">
        <v>119</v>
      </c>
      <c r="C15" s="198" t="s">
        <v>514</v>
      </c>
      <c r="D15" s="199">
        <v>5072.1411557942602</v>
      </c>
      <c r="E15" s="199">
        <v>5071.2267499789596</v>
      </c>
      <c r="F15" s="199">
        <v>5070.8268876895299</v>
      </c>
      <c r="G15" s="199">
        <v>5068.4874423071697</v>
      </c>
      <c r="H15" s="199">
        <v>5076.9961862117098</v>
      </c>
      <c r="I15" s="199">
        <v>5125.4976032897803</v>
      </c>
      <c r="J15" s="199">
        <v>5123.5759344175503</v>
      </c>
      <c r="K15" s="199">
        <v>5188.0202943235599</v>
      </c>
      <c r="L15" s="199">
        <v>5241.4683518335196</v>
      </c>
      <c r="M15" s="199">
        <v>5248.3950699158004</v>
      </c>
      <c r="N15" s="199">
        <v>5271.1679744944004</v>
      </c>
      <c r="O15" s="199">
        <v>5283.8371898680898</v>
      </c>
      <c r="P15" s="199">
        <v>5327.3133148029401</v>
      </c>
      <c r="Q15" s="199">
        <v>5331.2737908922099</v>
      </c>
      <c r="R15" s="199">
        <v>5338.095301155</v>
      </c>
      <c r="S15" s="199">
        <v>5350.9876290745997</v>
      </c>
      <c r="T15" s="199">
        <v>5374.1408370621502</v>
      </c>
      <c r="U15" s="199">
        <v>5435.2155957222003</v>
      </c>
      <c r="V15" s="199">
        <v>5449.6117103025299</v>
      </c>
      <c r="W15" s="199">
        <v>5449.9667665287898</v>
      </c>
      <c r="X15" s="199">
        <v>5451.7796335630101</v>
      </c>
      <c r="Y15" s="199">
        <v>5453.7815664559603</v>
      </c>
      <c r="Z15" s="199">
        <v>5485.7401632741103</v>
      </c>
      <c r="AA15" s="199">
        <v>5485.7401632741103</v>
      </c>
      <c r="AB15" s="199">
        <v>5548.3942410275304</v>
      </c>
      <c r="AC15" s="199">
        <v>5573.1175592467198</v>
      </c>
      <c r="AD15" s="199">
        <v>5635.8588779903903</v>
      </c>
      <c r="AE15" s="199">
        <v>5696.4820982254996</v>
      </c>
      <c r="AF15" s="199">
        <v>5714.99614544213</v>
      </c>
    </row>
    <row r="16" spans="1:32" x14ac:dyDescent="0.25">
      <c r="A16" s="198" t="s">
        <v>11</v>
      </c>
      <c r="B16" s="198">
        <v>122</v>
      </c>
      <c r="C16" s="198" t="s">
        <v>514</v>
      </c>
      <c r="D16" s="199">
        <v>91543.477962732301</v>
      </c>
      <c r="E16" s="199">
        <v>91538.186015531406</v>
      </c>
      <c r="F16" s="199">
        <v>91531.645355075598</v>
      </c>
      <c r="G16" s="199">
        <v>91906.064038544893</v>
      </c>
      <c r="H16" s="199">
        <v>91727.041941471398</v>
      </c>
      <c r="I16" s="199">
        <v>91454.532732970998</v>
      </c>
      <c r="J16" s="199">
        <v>90755.522905252903</v>
      </c>
      <c r="K16" s="199">
        <v>88774.320332430303</v>
      </c>
      <c r="L16" s="199">
        <v>88193.911635160403</v>
      </c>
      <c r="M16" s="199">
        <v>87762.5433897451</v>
      </c>
      <c r="N16" s="199">
        <v>87519.012042701201</v>
      </c>
      <c r="O16" s="199">
        <v>87503.645352475301</v>
      </c>
      <c r="P16" s="199">
        <v>87305.932650163799</v>
      </c>
      <c r="Q16" s="199">
        <v>87349.613123647898</v>
      </c>
      <c r="R16" s="199">
        <v>87478.543242998407</v>
      </c>
      <c r="S16" s="199">
        <v>87596.459074780301</v>
      </c>
      <c r="T16" s="199">
        <v>87852.642416268602</v>
      </c>
      <c r="U16" s="199">
        <v>87959.2628369257</v>
      </c>
      <c r="V16" s="199">
        <v>87829.641221635</v>
      </c>
      <c r="W16" s="199">
        <v>87817.337282799199</v>
      </c>
      <c r="X16" s="199">
        <v>87711.376040734394</v>
      </c>
      <c r="Y16" s="199">
        <v>87693.123685523897</v>
      </c>
      <c r="Z16" s="199">
        <v>87557.710031345501</v>
      </c>
      <c r="AA16" s="199">
        <v>87550.653810873599</v>
      </c>
      <c r="AB16" s="199">
        <v>87965.252764873207</v>
      </c>
      <c r="AC16" s="199">
        <v>88006.638315729797</v>
      </c>
      <c r="AD16" s="199">
        <v>88268.947688341097</v>
      </c>
      <c r="AE16" s="199">
        <v>88514.266945980504</v>
      </c>
      <c r="AF16" s="199">
        <v>88594.750335179298</v>
      </c>
    </row>
    <row r="17" spans="1:32" x14ac:dyDescent="0.25">
      <c r="A17" s="198" t="s">
        <v>12</v>
      </c>
      <c r="B17" s="198">
        <v>140</v>
      </c>
      <c r="C17" s="198" t="s">
        <v>514</v>
      </c>
      <c r="D17" s="199">
        <v>40744.809662289903</v>
      </c>
      <c r="E17" s="199">
        <v>40742.360335778401</v>
      </c>
      <c r="F17" s="199">
        <v>40741.162332370899</v>
      </c>
      <c r="G17" s="199">
        <v>40218.775091301599</v>
      </c>
      <c r="H17" s="199">
        <v>40145.341584608002</v>
      </c>
      <c r="I17" s="199">
        <v>40004.847871758</v>
      </c>
      <c r="J17" s="199">
        <v>39870.037240471698</v>
      </c>
      <c r="K17" s="199">
        <v>39278.219179090098</v>
      </c>
      <c r="L17" s="199">
        <v>38402.2573114857</v>
      </c>
      <c r="M17" s="199">
        <v>38260.060240790197</v>
      </c>
      <c r="N17" s="199">
        <v>38210.911998458199</v>
      </c>
      <c r="O17" s="199">
        <v>38094.481642123297</v>
      </c>
      <c r="P17" s="199">
        <v>37815.457874361397</v>
      </c>
      <c r="Q17" s="199">
        <v>37746.602524839298</v>
      </c>
      <c r="R17" s="199">
        <v>37623.442872006402</v>
      </c>
      <c r="S17" s="199">
        <v>37479.283009666899</v>
      </c>
      <c r="T17" s="199">
        <v>37317.393448997303</v>
      </c>
      <c r="U17" s="199">
        <v>37290.4557740241</v>
      </c>
      <c r="V17" s="199">
        <v>37142.7282180525</v>
      </c>
      <c r="W17" s="199">
        <v>36948.725695312001</v>
      </c>
      <c r="X17" s="199">
        <v>36904.452445704497</v>
      </c>
      <c r="Y17" s="199">
        <v>36914.5863665082</v>
      </c>
      <c r="Z17" s="199">
        <v>37115.919690534502</v>
      </c>
      <c r="AA17" s="199">
        <v>37115.764217983902</v>
      </c>
      <c r="AB17" s="199">
        <v>37330.247259717398</v>
      </c>
      <c r="AC17" s="199">
        <v>37337.289482187502</v>
      </c>
      <c r="AD17" s="199">
        <v>37320.730386376403</v>
      </c>
      <c r="AE17" s="199">
        <v>37328.218956146397</v>
      </c>
      <c r="AF17" s="199">
        <v>37264.712220199399</v>
      </c>
    </row>
    <row r="18" spans="1:32" x14ac:dyDescent="0.25">
      <c r="A18" s="198" t="s">
        <v>13</v>
      </c>
      <c r="B18" s="198">
        <v>147</v>
      </c>
      <c r="C18" s="198" t="s">
        <v>514</v>
      </c>
      <c r="D18" s="199">
        <v>20806.756950866398</v>
      </c>
      <c r="E18" s="199">
        <v>20804.963003031899</v>
      </c>
      <c r="F18" s="199">
        <v>20802.620828244799</v>
      </c>
      <c r="G18" s="199">
        <v>21050.5278951898</v>
      </c>
      <c r="H18" s="199">
        <v>21134.5756010525</v>
      </c>
      <c r="I18" s="199">
        <v>21240.818026862999</v>
      </c>
      <c r="J18" s="199">
        <v>21323.9807469435</v>
      </c>
      <c r="K18" s="199">
        <v>21578.422459907801</v>
      </c>
      <c r="L18" s="199">
        <v>21621.100255899099</v>
      </c>
      <c r="M18" s="199">
        <v>21728.913048546801</v>
      </c>
      <c r="N18" s="199">
        <v>21781.785012636301</v>
      </c>
      <c r="O18" s="199">
        <v>21804.3889182657</v>
      </c>
      <c r="P18" s="199">
        <v>21936.572195712499</v>
      </c>
      <c r="Q18" s="199">
        <v>21951.776617973999</v>
      </c>
      <c r="R18" s="199">
        <v>21944.3646498956</v>
      </c>
      <c r="S18" s="199">
        <v>21955.274693146301</v>
      </c>
      <c r="T18" s="199">
        <v>22000.279867909801</v>
      </c>
      <c r="U18" s="199">
        <v>22133.730722066</v>
      </c>
      <c r="V18" s="199">
        <v>22137.647308390598</v>
      </c>
      <c r="W18" s="199">
        <v>22140.9186117686</v>
      </c>
      <c r="X18" s="199">
        <v>22134.204162981401</v>
      </c>
      <c r="Y18" s="199">
        <v>22151.209939114698</v>
      </c>
      <c r="Z18" s="199">
        <v>22451.8043380901</v>
      </c>
      <c r="AA18" s="199">
        <v>22451.365227289501</v>
      </c>
      <c r="AB18" s="199">
        <v>22654.618122890599</v>
      </c>
      <c r="AC18" s="199">
        <v>22680.526600830301</v>
      </c>
      <c r="AD18" s="199">
        <v>22722.299732577099</v>
      </c>
      <c r="AE18" s="199">
        <v>22743.599820718198</v>
      </c>
      <c r="AF18" s="199">
        <v>22704.5306098238</v>
      </c>
    </row>
    <row r="19" spans="1:32" x14ac:dyDescent="0.25">
      <c r="A19" s="198" t="s">
        <v>14</v>
      </c>
      <c r="B19" s="198">
        <v>148</v>
      </c>
      <c r="C19" s="198" t="s">
        <v>514</v>
      </c>
      <c r="D19" s="199">
        <v>918.84322694689001</v>
      </c>
      <c r="E19" s="199">
        <v>918.65848439559295</v>
      </c>
      <c r="F19" s="199">
        <v>918.227063227445</v>
      </c>
      <c r="G19" s="199">
        <v>898.76670808717597</v>
      </c>
      <c r="H19" s="199">
        <v>899.74938445538305</v>
      </c>
      <c r="I19" s="199">
        <v>904.914466563612</v>
      </c>
      <c r="J19" s="199">
        <v>902.28934328258003</v>
      </c>
      <c r="K19" s="199">
        <v>892.13347769156098</v>
      </c>
      <c r="L19" s="199">
        <v>889.08952635154105</v>
      </c>
      <c r="M19" s="199">
        <v>887.85837993770804</v>
      </c>
      <c r="N19" s="199">
        <v>885.34172777459003</v>
      </c>
      <c r="O19" s="199">
        <v>885.53118279948796</v>
      </c>
      <c r="P19" s="199">
        <v>883.01713951677095</v>
      </c>
      <c r="Q19" s="199">
        <v>881.79141840338696</v>
      </c>
      <c r="R19" s="199">
        <v>881.17804938182201</v>
      </c>
      <c r="S19" s="199">
        <v>876.645176231861</v>
      </c>
      <c r="T19" s="199">
        <v>874.13169350102498</v>
      </c>
      <c r="U19" s="199">
        <v>873.58160686865403</v>
      </c>
      <c r="V19" s="199">
        <v>872.23481539264299</v>
      </c>
      <c r="W19" s="199">
        <v>869.96403070166696</v>
      </c>
      <c r="X19" s="199">
        <v>869.41216034069703</v>
      </c>
      <c r="Y19" s="199">
        <v>870.21344955638097</v>
      </c>
      <c r="Z19" s="199">
        <v>870.34062800183904</v>
      </c>
      <c r="AA19" s="199">
        <v>870.34062800183904</v>
      </c>
      <c r="AB19" s="199">
        <v>887.57705105841205</v>
      </c>
      <c r="AC19" s="199">
        <v>888.07044341042604</v>
      </c>
      <c r="AD19" s="199">
        <v>888.855952616781</v>
      </c>
      <c r="AE19" s="199">
        <v>892.78705011680699</v>
      </c>
      <c r="AF19" s="199">
        <v>895.004344150424</v>
      </c>
    </row>
    <row r="20" spans="1:32" x14ac:dyDescent="0.25">
      <c r="A20" s="198" t="s">
        <v>16</v>
      </c>
      <c r="B20" s="198">
        <v>156</v>
      </c>
      <c r="C20" s="198" t="s">
        <v>514</v>
      </c>
      <c r="D20" s="199">
        <v>0.30771453678607902</v>
      </c>
      <c r="E20" s="199">
        <v>0.30771453678607902</v>
      </c>
      <c r="F20" s="199">
        <v>0.30771453678607902</v>
      </c>
      <c r="G20" s="199">
        <v>0.30771453678607902</v>
      </c>
      <c r="H20" s="199">
        <v>0.30771453678607902</v>
      </c>
      <c r="I20" s="199">
        <v>0.30771453678607902</v>
      </c>
      <c r="J20" s="199">
        <v>0.30771453678607902</v>
      </c>
      <c r="K20" s="199">
        <v>0.30771453678607902</v>
      </c>
      <c r="L20" s="199">
        <v>0.30771453678607902</v>
      </c>
      <c r="M20" s="199">
        <v>0.30771453678607902</v>
      </c>
      <c r="N20" s="199">
        <v>0.30771453678607902</v>
      </c>
      <c r="O20" s="199">
        <v>0.30771453678607902</v>
      </c>
      <c r="P20" s="199">
        <v>0.30771453678607902</v>
      </c>
      <c r="Q20" s="199">
        <v>0.30771453678607902</v>
      </c>
      <c r="R20" s="199">
        <v>0.30771453678607902</v>
      </c>
      <c r="S20" s="199">
        <v>0.30771453678607902</v>
      </c>
      <c r="T20" s="199">
        <v>0.30771453678607902</v>
      </c>
      <c r="U20" s="199">
        <v>0.30771453678607902</v>
      </c>
      <c r="V20" s="199">
        <v>0.30771453678607902</v>
      </c>
      <c r="W20" s="199">
        <v>0.30771453678607902</v>
      </c>
      <c r="X20" s="199">
        <v>0.30771453678607902</v>
      </c>
      <c r="Y20" s="199">
        <v>0.30771453678607902</v>
      </c>
      <c r="Z20" s="199">
        <v>0.30771453678607902</v>
      </c>
      <c r="AA20" s="199">
        <v>0.30771453678607902</v>
      </c>
      <c r="AB20" s="199">
        <v>0.30773611366748799</v>
      </c>
      <c r="AC20" s="199">
        <v>0.30773611366748799</v>
      </c>
      <c r="AD20" s="199">
        <v>0.30772532522678397</v>
      </c>
      <c r="AE20" s="199">
        <v>0.30772532522678397</v>
      </c>
      <c r="AF20" s="199">
        <v>0.30773611366748799</v>
      </c>
    </row>
    <row r="21" spans="1:32" x14ac:dyDescent="0.25">
      <c r="A21" s="198" t="s">
        <v>17</v>
      </c>
      <c r="B21" s="198">
        <v>177</v>
      </c>
      <c r="C21" s="198" t="s">
        <v>514</v>
      </c>
      <c r="D21" s="199">
        <v>3422.69718409702</v>
      </c>
      <c r="E21" s="199">
        <v>3415.25864740834</v>
      </c>
      <c r="F21" s="199">
        <v>3408.80649250746</v>
      </c>
      <c r="G21" s="199">
        <v>3405.44720580801</v>
      </c>
      <c r="H21" s="199">
        <v>3412.7622460387602</v>
      </c>
      <c r="I21" s="199">
        <v>3428.3513698689599</v>
      </c>
      <c r="J21" s="199">
        <v>3433.3775925487298</v>
      </c>
      <c r="K21" s="199">
        <v>3690.58961588889</v>
      </c>
      <c r="L21" s="199">
        <v>3695.0761661454999</v>
      </c>
      <c r="M21" s="199">
        <v>3614.4853105544998</v>
      </c>
      <c r="N21" s="199">
        <v>3592.30752425641</v>
      </c>
      <c r="O21" s="199">
        <v>3584.2349067889199</v>
      </c>
      <c r="P21" s="199">
        <v>3580.23783911392</v>
      </c>
      <c r="Q21" s="199">
        <v>3571.6056868620199</v>
      </c>
      <c r="R21" s="199">
        <v>3572.5767651610099</v>
      </c>
      <c r="S21" s="199">
        <v>3568.4822467826302</v>
      </c>
      <c r="T21" s="199">
        <v>3577.8494452498899</v>
      </c>
      <c r="U21" s="199">
        <v>3583.8828230239501</v>
      </c>
      <c r="V21" s="199">
        <v>3583.0524863712499</v>
      </c>
      <c r="W21" s="199">
        <v>3586.9437446482498</v>
      </c>
      <c r="X21" s="199">
        <v>3583.21083473414</v>
      </c>
      <c r="Y21" s="199">
        <v>3584.2701178267598</v>
      </c>
      <c r="Z21" s="199">
        <v>3590.6799319721799</v>
      </c>
      <c r="AA21" s="199">
        <v>3590.56309604645</v>
      </c>
      <c r="AB21" s="199">
        <v>3613.9917582422499</v>
      </c>
      <c r="AC21" s="199">
        <v>3616.1529952585702</v>
      </c>
      <c r="AD21" s="199">
        <v>3636.1908274553698</v>
      </c>
      <c r="AE21" s="199">
        <v>3695.0209517628</v>
      </c>
      <c r="AF21" s="199">
        <v>3685.7558509782002</v>
      </c>
    </row>
    <row r="22" spans="1:32" x14ac:dyDescent="0.25">
      <c r="A22" s="198" t="s">
        <v>19</v>
      </c>
      <c r="B22" s="198">
        <v>198</v>
      </c>
      <c r="C22" s="198" t="s">
        <v>514</v>
      </c>
      <c r="D22" s="199">
        <v>95074.238866936401</v>
      </c>
      <c r="E22" s="199">
        <v>95058.234523259103</v>
      </c>
      <c r="F22" s="199">
        <v>95042.173078630105</v>
      </c>
      <c r="G22" s="199">
        <v>95827.784199867398</v>
      </c>
      <c r="H22" s="199">
        <v>96959.646538235203</v>
      </c>
      <c r="I22" s="199">
        <v>97351.424810446799</v>
      </c>
      <c r="J22" s="199">
        <v>97472.751431483804</v>
      </c>
      <c r="K22" s="199">
        <v>98303.563828732804</v>
      </c>
      <c r="L22" s="199">
        <v>98513.254128955305</v>
      </c>
      <c r="M22" s="199">
        <v>98498.2017322108</v>
      </c>
      <c r="N22" s="199">
        <v>98426.960624154701</v>
      </c>
      <c r="O22" s="199">
        <v>98362.630126152202</v>
      </c>
      <c r="P22" s="199">
        <v>98402.480642672599</v>
      </c>
      <c r="Q22" s="199">
        <v>98427.736466854796</v>
      </c>
      <c r="R22" s="199">
        <v>98433.127676706805</v>
      </c>
      <c r="S22" s="199">
        <v>98467.135323937997</v>
      </c>
      <c r="T22" s="199">
        <v>98579.527660366104</v>
      </c>
      <c r="U22" s="199">
        <v>98925.060820341096</v>
      </c>
      <c r="V22" s="199">
        <v>98936.377659544305</v>
      </c>
      <c r="W22" s="199">
        <v>98906.550307229205</v>
      </c>
      <c r="X22" s="199">
        <v>98876.530768297598</v>
      </c>
      <c r="Y22" s="199">
        <v>98919.213538892596</v>
      </c>
      <c r="Z22" s="199">
        <v>99240.636151891202</v>
      </c>
      <c r="AA22" s="199">
        <v>99238.592264488296</v>
      </c>
      <c r="AB22" s="199">
        <v>99689.677539374694</v>
      </c>
      <c r="AC22" s="199">
        <v>99833.659171573803</v>
      </c>
      <c r="AD22" s="199">
        <v>99901.048329982907</v>
      </c>
      <c r="AE22" s="199">
        <v>100199.148570754</v>
      </c>
      <c r="AF22" s="199">
        <v>100004.82875700299</v>
      </c>
    </row>
    <row r="23" spans="1:32" x14ac:dyDescent="0.25">
      <c r="A23" s="198" t="s">
        <v>20</v>
      </c>
      <c r="B23" s="198">
        <v>199</v>
      </c>
      <c r="C23" s="198" t="s">
        <v>514</v>
      </c>
      <c r="D23" s="199">
        <v>37083.496767029203</v>
      </c>
      <c r="E23" s="199">
        <v>37079.243427738496</v>
      </c>
      <c r="F23" s="199">
        <v>37073.786813505001</v>
      </c>
      <c r="G23" s="199">
        <v>37058.919182747602</v>
      </c>
      <c r="H23" s="199">
        <v>37074.244300961502</v>
      </c>
      <c r="I23" s="199">
        <v>37050.968066558198</v>
      </c>
      <c r="J23" s="199">
        <v>37038.630510628202</v>
      </c>
      <c r="K23" s="199">
        <v>37222.083610996597</v>
      </c>
      <c r="L23" s="199">
        <v>37219.463268265099</v>
      </c>
      <c r="M23" s="199">
        <v>37169.039506010697</v>
      </c>
      <c r="N23" s="199">
        <v>36818.673358023203</v>
      </c>
      <c r="O23" s="199">
        <v>36651.722987085603</v>
      </c>
      <c r="P23" s="199">
        <v>36029.562999405003</v>
      </c>
      <c r="Q23" s="199">
        <v>36193.1352681965</v>
      </c>
      <c r="R23" s="199">
        <v>36282.101687088601</v>
      </c>
      <c r="S23" s="199">
        <v>36458.9607357532</v>
      </c>
      <c r="T23" s="199">
        <v>36708.583871684998</v>
      </c>
      <c r="U23" s="199">
        <v>37075.321297936098</v>
      </c>
      <c r="V23" s="199">
        <v>36902.678571775599</v>
      </c>
      <c r="W23" s="199">
        <v>36885.244409613297</v>
      </c>
      <c r="X23" s="199">
        <v>36781.950687341399</v>
      </c>
      <c r="Y23" s="199">
        <v>36768.366195872397</v>
      </c>
      <c r="Z23" s="199">
        <v>36601.659588240102</v>
      </c>
      <c r="AA23" s="199">
        <v>36597.301457099602</v>
      </c>
      <c r="AB23" s="199">
        <v>36874.084327578501</v>
      </c>
      <c r="AC23" s="199">
        <v>36904.148405633903</v>
      </c>
      <c r="AD23" s="199">
        <v>37130.224767297499</v>
      </c>
      <c r="AE23" s="199">
        <v>37139.3707189411</v>
      </c>
      <c r="AF23" s="199">
        <v>37149.884326241903</v>
      </c>
    </row>
    <row r="24" spans="1:32" x14ac:dyDescent="0.25">
      <c r="A24" s="198" t="s">
        <v>21</v>
      </c>
      <c r="B24" s="198">
        <v>203</v>
      </c>
      <c r="C24" s="198" t="s">
        <v>514</v>
      </c>
      <c r="D24" s="199">
        <v>74031.184752017303</v>
      </c>
      <c r="E24" s="199">
        <v>74029.738474950194</v>
      </c>
      <c r="F24" s="199">
        <v>74027.241473101094</v>
      </c>
      <c r="G24" s="199">
        <v>74127.937211051598</v>
      </c>
      <c r="H24" s="199">
        <v>74080.437287174194</v>
      </c>
      <c r="I24" s="199">
        <v>73942.815728411093</v>
      </c>
      <c r="J24" s="199">
        <v>73901.822468869403</v>
      </c>
      <c r="K24" s="199">
        <v>74364.238287165805</v>
      </c>
      <c r="L24" s="199">
        <v>74369.868551254302</v>
      </c>
      <c r="M24" s="199">
        <v>74898.352850079493</v>
      </c>
      <c r="N24" s="199">
        <v>75101.444842144803</v>
      </c>
      <c r="O24" s="199">
        <v>75722.794079922096</v>
      </c>
      <c r="P24" s="199">
        <v>76057.805101856604</v>
      </c>
      <c r="Q24" s="199">
        <v>76259.840166904003</v>
      </c>
      <c r="R24" s="199">
        <v>76514.459435053199</v>
      </c>
      <c r="S24" s="199">
        <v>76713.797783128903</v>
      </c>
      <c r="T24" s="199">
        <v>77033.9104409516</v>
      </c>
      <c r="U24" s="199">
        <v>77141.582173936098</v>
      </c>
      <c r="V24" s="199">
        <v>77183.884628959</v>
      </c>
      <c r="W24" s="199">
        <v>77244.423394739599</v>
      </c>
      <c r="X24" s="199">
        <v>77213.834830217107</v>
      </c>
      <c r="Y24" s="199">
        <v>77184.032233126505</v>
      </c>
      <c r="Z24" s="199">
        <v>77168.700450852499</v>
      </c>
      <c r="AA24" s="199">
        <v>77166.231726176993</v>
      </c>
      <c r="AB24" s="199">
        <v>77254.602573081895</v>
      </c>
      <c r="AC24" s="199">
        <v>77167.872771851704</v>
      </c>
      <c r="AD24" s="199">
        <v>76940.474777109906</v>
      </c>
      <c r="AE24" s="199">
        <v>76806.763726227</v>
      </c>
      <c r="AF24" s="199">
        <v>76588.049583852306</v>
      </c>
    </row>
    <row r="25" spans="1:32" x14ac:dyDescent="0.25">
      <c r="A25" s="198" t="s">
        <v>23</v>
      </c>
      <c r="B25" s="198">
        <v>223</v>
      </c>
      <c r="C25" s="198" t="s">
        <v>514</v>
      </c>
      <c r="D25" s="199">
        <v>23165.6232353747</v>
      </c>
      <c r="E25" s="199">
        <v>23163.6084350497</v>
      </c>
      <c r="F25" s="199">
        <v>23162.232262916899</v>
      </c>
      <c r="G25" s="199">
        <v>23303.606459133302</v>
      </c>
      <c r="H25" s="199">
        <v>23328.8460780606</v>
      </c>
      <c r="I25" s="199">
        <v>23301.761316992299</v>
      </c>
      <c r="J25" s="199">
        <v>23277.179584048699</v>
      </c>
      <c r="K25" s="199">
        <v>23290.14373466</v>
      </c>
      <c r="L25" s="199">
        <v>23292.752105951298</v>
      </c>
      <c r="M25" s="199">
        <v>23290.9301327541</v>
      </c>
      <c r="N25" s="199">
        <v>23287.539538458001</v>
      </c>
      <c r="O25" s="199">
        <v>23353.893141679499</v>
      </c>
      <c r="P25" s="199">
        <v>23334.085735309902</v>
      </c>
      <c r="Q25" s="199">
        <v>23308.081132639199</v>
      </c>
      <c r="R25" s="199">
        <v>23358.3660506122</v>
      </c>
      <c r="S25" s="199">
        <v>23375.9558729194</v>
      </c>
      <c r="T25" s="199">
        <v>23383.145900748699</v>
      </c>
      <c r="U25" s="199">
        <v>23387.873021557902</v>
      </c>
      <c r="V25" s="199">
        <v>23376.463697258401</v>
      </c>
      <c r="W25" s="199">
        <v>23361.377590026699</v>
      </c>
      <c r="X25" s="199">
        <v>23339.579891800899</v>
      </c>
      <c r="Y25" s="199">
        <v>23315.898722909398</v>
      </c>
      <c r="Z25" s="199">
        <v>23261.308828130401</v>
      </c>
      <c r="AA25" s="199">
        <v>23261.182877749201</v>
      </c>
      <c r="AB25" s="199">
        <v>23420.221038956199</v>
      </c>
      <c r="AC25" s="199">
        <v>23400.8636731878</v>
      </c>
      <c r="AD25" s="199">
        <v>23255.1750746816</v>
      </c>
      <c r="AE25" s="199">
        <v>23253.764319006401</v>
      </c>
      <c r="AF25" s="199">
        <v>23261.694288045201</v>
      </c>
    </row>
    <row r="26" spans="1:32" x14ac:dyDescent="0.25">
      <c r="A26" s="198" t="s">
        <v>22</v>
      </c>
      <c r="B26" s="198">
        <v>224</v>
      </c>
      <c r="C26" s="198" t="s">
        <v>514</v>
      </c>
      <c r="D26" s="199">
        <v>14197.487351067401</v>
      </c>
      <c r="E26" s="199">
        <v>14197.1586910188</v>
      </c>
      <c r="F26" s="199">
        <v>14196.6965515837</v>
      </c>
      <c r="G26" s="199">
        <v>14223.8602198437</v>
      </c>
      <c r="H26" s="199">
        <v>14215.5460973233</v>
      </c>
      <c r="I26" s="199">
        <v>14208.3418471143</v>
      </c>
      <c r="J26" s="199">
        <v>14128.380902647999</v>
      </c>
      <c r="K26" s="199">
        <v>13948.767099045201</v>
      </c>
      <c r="L26" s="199">
        <v>13768.8506050408</v>
      </c>
      <c r="M26" s="199">
        <v>13737.759588494901</v>
      </c>
      <c r="N26" s="199">
        <v>13703.4296573997</v>
      </c>
      <c r="O26" s="199">
        <v>13685.3843578994</v>
      </c>
      <c r="P26" s="199">
        <v>13647.4909889475</v>
      </c>
      <c r="Q26" s="199">
        <v>13645.909028731299</v>
      </c>
      <c r="R26" s="199">
        <v>13650.025442980201</v>
      </c>
      <c r="S26" s="199">
        <v>13657.502136029299</v>
      </c>
      <c r="T26" s="199">
        <v>13652.489077202999</v>
      </c>
      <c r="U26" s="199">
        <v>13629.9961167127</v>
      </c>
      <c r="V26" s="199">
        <v>13529.213005982299</v>
      </c>
      <c r="W26" s="199">
        <v>13519.7112569809</v>
      </c>
      <c r="X26" s="199">
        <v>13463.2995451838</v>
      </c>
      <c r="Y26" s="199">
        <v>13440.8572564349</v>
      </c>
      <c r="Z26" s="199">
        <v>13324.895793691299</v>
      </c>
      <c r="AA26" s="199">
        <v>13324.895793691299</v>
      </c>
      <c r="AB26" s="199">
        <v>13329.407396726299</v>
      </c>
      <c r="AC26" s="199">
        <v>13321.868790239099</v>
      </c>
      <c r="AD26" s="199">
        <v>13298.9287457764</v>
      </c>
      <c r="AE26" s="199">
        <v>13285.0281562731</v>
      </c>
      <c r="AF26" s="199">
        <v>13272.4912395477</v>
      </c>
    </row>
    <row r="27" spans="1:32" x14ac:dyDescent="0.25">
      <c r="A27" s="198" t="s">
        <v>8</v>
      </c>
      <c r="B27" s="198">
        <v>229</v>
      </c>
      <c r="C27" s="198" t="s">
        <v>514</v>
      </c>
      <c r="D27" s="199">
        <v>157177.908965193</v>
      </c>
      <c r="E27" s="199">
        <v>157171.16225835701</v>
      </c>
      <c r="F27" s="199">
        <v>157163.557382703</v>
      </c>
      <c r="G27" s="199">
        <v>156079.515880875</v>
      </c>
      <c r="H27" s="199">
        <v>156001.702752627</v>
      </c>
      <c r="I27" s="199">
        <v>155666.00722306201</v>
      </c>
      <c r="J27" s="199">
        <v>155288.90319106</v>
      </c>
      <c r="K27" s="199">
        <v>153628.583747625</v>
      </c>
      <c r="L27" s="199">
        <v>153501.05077941</v>
      </c>
      <c r="M27" s="199">
        <v>153891.86320824199</v>
      </c>
      <c r="N27" s="199">
        <v>153556.275123559</v>
      </c>
      <c r="O27" s="199">
        <v>153386.17436088601</v>
      </c>
      <c r="P27" s="199">
        <v>153071.01317711201</v>
      </c>
      <c r="Q27" s="199">
        <v>153532.669081509</v>
      </c>
      <c r="R27" s="199">
        <v>153654.74605379999</v>
      </c>
      <c r="S27" s="199">
        <v>154173.991082408</v>
      </c>
      <c r="T27" s="199">
        <v>155135.17299513501</v>
      </c>
      <c r="U27" s="199">
        <v>155531.839524001</v>
      </c>
      <c r="V27" s="199">
        <v>155419.84852682799</v>
      </c>
      <c r="W27" s="199">
        <v>155358.00719971201</v>
      </c>
      <c r="X27" s="199">
        <v>154951.79844728101</v>
      </c>
      <c r="Y27" s="199">
        <v>154876.96756356201</v>
      </c>
      <c r="Z27" s="199">
        <v>154827.518306568</v>
      </c>
      <c r="AA27" s="199">
        <v>154807.28775140599</v>
      </c>
      <c r="AB27" s="199">
        <v>155742.63622987299</v>
      </c>
      <c r="AC27" s="199">
        <v>156146.22155802001</v>
      </c>
      <c r="AD27" s="199">
        <v>156815.62006071201</v>
      </c>
      <c r="AE27" s="199">
        <v>156988.07785591501</v>
      </c>
      <c r="AF27" s="199">
        <v>157085.28960514799</v>
      </c>
    </row>
    <row r="28" spans="1:32" x14ac:dyDescent="0.25">
      <c r="A28" s="198" t="s">
        <v>25</v>
      </c>
      <c r="B28" s="198">
        <v>236</v>
      </c>
      <c r="C28" s="198" t="s">
        <v>514</v>
      </c>
      <c r="D28" s="199">
        <v>309402.63521059201</v>
      </c>
      <c r="E28" s="199">
        <v>309392.36280211102</v>
      </c>
      <c r="F28" s="199">
        <v>309375.25228996202</v>
      </c>
      <c r="G28" s="199">
        <v>309366.20897594502</v>
      </c>
      <c r="H28" s="199">
        <v>308623.75132891902</v>
      </c>
      <c r="I28" s="199">
        <v>308197.243800439</v>
      </c>
      <c r="J28" s="199">
        <v>307684.119497329</v>
      </c>
      <c r="K28" s="199">
        <v>306745.61089196103</v>
      </c>
      <c r="L28" s="199">
        <v>305267.85012021702</v>
      </c>
      <c r="M28" s="199">
        <v>305441.81916141498</v>
      </c>
      <c r="N28" s="199">
        <v>305206.31264482799</v>
      </c>
      <c r="O28" s="199">
        <v>304859.567688499</v>
      </c>
      <c r="P28" s="199">
        <v>304672.28303994198</v>
      </c>
      <c r="Q28" s="199">
        <v>304085.24440025497</v>
      </c>
      <c r="R28" s="199">
        <v>304086.43172794598</v>
      </c>
      <c r="S28" s="199">
        <v>304414.75370188802</v>
      </c>
      <c r="T28" s="199">
        <v>304919.97373094002</v>
      </c>
      <c r="U28" s="199">
        <v>304835.77365578001</v>
      </c>
      <c r="V28" s="199">
        <v>303751.25595169899</v>
      </c>
      <c r="W28" s="199">
        <v>302513.03178078699</v>
      </c>
      <c r="X28" s="199">
        <v>302297.95381874999</v>
      </c>
      <c r="Y28" s="199">
        <v>302181.86762254301</v>
      </c>
      <c r="Z28" s="199">
        <v>301782.30785173603</v>
      </c>
      <c r="AA28" s="199">
        <v>301699.270212006</v>
      </c>
      <c r="AB28" s="199">
        <v>301116.88764045801</v>
      </c>
      <c r="AC28" s="199">
        <v>300151.54208032403</v>
      </c>
      <c r="AD28" s="199">
        <v>296437.57763223699</v>
      </c>
      <c r="AE28" s="199">
        <v>292867.80189304397</v>
      </c>
      <c r="AF28" s="199">
        <v>292728.93101412797</v>
      </c>
    </row>
    <row r="29" spans="1:32" x14ac:dyDescent="0.25">
      <c r="A29" s="198" t="s">
        <v>515</v>
      </c>
      <c r="D29" s="199">
        <v>1611383.1212888807</v>
      </c>
      <c r="E29" s="199">
        <v>1611235.4154525511</v>
      </c>
      <c r="F29" s="199">
        <v>1611081.3289651575</v>
      </c>
      <c r="G29" s="199">
        <v>1611800.5908825696</v>
      </c>
      <c r="H29" s="199">
        <v>1613518.5078654846</v>
      </c>
      <c r="I29" s="199">
        <v>1613311.0825183347</v>
      </c>
      <c r="J29" s="199">
        <v>1609476.0713036596</v>
      </c>
      <c r="K29" s="199">
        <v>1605306.5798543394</v>
      </c>
      <c r="L29" s="199">
        <v>1601158.4944529994</v>
      </c>
      <c r="M29" s="199">
        <v>1602138.5587937199</v>
      </c>
      <c r="N29" s="199">
        <v>1600541.2444355525</v>
      </c>
      <c r="O29" s="199">
        <v>1600805.3118682317</v>
      </c>
      <c r="P29" s="199">
        <v>1599920.6072458629</v>
      </c>
      <c r="Q29" s="199">
        <v>1600101.6524527147</v>
      </c>
      <c r="R29" s="199">
        <v>1601074.6658781986</v>
      </c>
      <c r="S29" s="199">
        <v>1603551.5164335365</v>
      </c>
      <c r="T29" s="199">
        <v>1608036.1832860592</v>
      </c>
      <c r="U29" s="199">
        <v>1610548.5519143771</v>
      </c>
      <c r="V29" s="199">
        <v>1607772.8398883268</v>
      </c>
      <c r="W29" s="199">
        <v>1605509.14215199</v>
      </c>
      <c r="X29" s="199">
        <v>1604056.6854840191</v>
      </c>
      <c r="Y29" s="199">
        <v>1603967.6933378545</v>
      </c>
      <c r="Z29" s="199">
        <v>1604485.367893931</v>
      </c>
      <c r="AA29" s="199">
        <v>1604334.6154642173</v>
      </c>
      <c r="AB29" s="199">
        <v>1608488.7026925026</v>
      </c>
      <c r="AC29" s="199">
        <v>1608220.5767409536</v>
      </c>
      <c r="AD29" s="199">
        <v>1603745.7595874663</v>
      </c>
      <c r="AE29" s="199">
        <v>1599912.3681451648</v>
      </c>
      <c r="AF29" s="199">
        <v>1598525.2258687869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D3236-BDF9-4061-9F1E-6BD188246E2D}">
  <sheetPr>
    <tabColor rgb="FFFF0000"/>
  </sheetPr>
  <dimension ref="A1:RB59"/>
  <sheetViews>
    <sheetView topLeftCell="QH1" zoomScale="80" zoomScaleNormal="80" workbookViewId="0">
      <selection activeCell="S33" sqref="S33:S55"/>
    </sheetView>
  </sheetViews>
  <sheetFormatPr defaultRowHeight="15" x14ac:dyDescent="0.25"/>
  <cols>
    <col min="1" max="1" width="14.42578125" customWidth="1"/>
    <col min="209" max="209" width="10.42578125" customWidth="1"/>
    <col min="214" max="214" width="10" customWidth="1"/>
    <col min="217" max="217" width="10.42578125" customWidth="1"/>
    <col min="322" max="322" width="10.42578125" customWidth="1"/>
    <col min="459" max="459" width="11.140625" customWidth="1"/>
  </cols>
  <sheetData>
    <row r="1" spans="1:470" s="26" customFormat="1" x14ac:dyDescent="0.25">
      <c r="B1" s="26" t="s">
        <v>0</v>
      </c>
      <c r="K1" s="96" t="s">
        <v>144</v>
      </c>
      <c r="N1" s="27"/>
      <c r="S1" s="26" t="s">
        <v>1</v>
      </c>
      <c r="AB1" s="96" t="s">
        <v>144</v>
      </c>
      <c r="AE1" s="27"/>
      <c r="AJ1" s="26" t="s">
        <v>2</v>
      </c>
      <c r="AS1" s="96" t="s">
        <v>158</v>
      </c>
      <c r="AV1" s="27"/>
      <c r="BA1" s="26" t="s">
        <v>3</v>
      </c>
      <c r="BJ1" s="96" t="s">
        <v>156</v>
      </c>
      <c r="BR1" s="26" t="s">
        <v>127</v>
      </c>
      <c r="CA1" s="96" t="s">
        <v>159</v>
      </c>
      <c r="CD1" s="27"/>
      <c r="CI1" s="26" t="s">
        <v>5</v>
      </c>
      <c r="CR1" s="96" t="s">
        <v>167</v>
      </c>
      <c r="CU1" s="27"/>
      <c r="CZ1" s="26" t="s">
        <v>6</v>
      </c>
      <c r="DI1" s="96" t="s">
        <v>161</v>
      </c>
      <c r="DL1" s="27"/>
      <c r="DQ1" s="26" t="s">
        <v>7</v>
      </c>
      <c r="DZ1" s="96" t="s">
        <v>144</v>
      </c>
      <c r="EC1" s="27"/>
      <c r="EH1" s="26" t="s">
        <v>8</v>
      </c>
      <c r="EQ1" s="96" t="s">
        <v>144</v>
      </c>
      <c r="ET1" s="27"/>
      <c r="EY1" s="26" t="s">
        <v>9</v>
      </c>
      <c r="FH1" s="96" t="s">
        <v>168</v>
      </c>
      <c r="FK1" s="27"/>
      <c r="FP1" s="26" t="s">
        <v>10</v>
      </c>
      <c r="FY1" s="96" t="s">
        <v>169</v>
      </c>
      <c r="GB1" s="27"/>
      <c r="GG1" s="26" t="s">
        <v>11</v>
      </c>
      <c r="GP1" s="96" t="s">
        <v>155</v>
      </c>
      <c r="GS1" s="27"/>
      <c r="GX1" s="26" t="s">
        <v>26</v>
      </c>
      <c r="HG1" s="96" t="s">
        <v>155</v>
      </c>
      <c r="HJ1" s="27"/>
      <c r="HO1" s="26" t="s">
        <v>12</v>
      </c>
      <c r="HX1" s="96" t="s">
        <v>155</v>
      </c>
      <c r="IA1" s="27"/>
      <c r="IF1" s="26" t="s">
        <v>13</v>
      </c>
      <c r="IO1" s="96" t="s">
        <v>155</v>
      </c>
      <c r="IR1" s="27"/>
      <c r="IW1" s="26" t="s">
        <v>14</v>
      </c>
      <c r="JF1" s="96" t="s">
        <v>155</v>
      </c>
      <c r="JI1" s="27"/>
      <c r="JN1" s="26" t="s">
        <v>15</v>
      </c>
      <c r="JW1" s="96" t="s">
        <v>168</v>
      </c>
      <c r="JZ1" s="27"/>
      <c r="KE1" s="26" t="s">
        <v>16</v>
      </c>
      <c r="KQ1" s="27"/>
      <c r="KV1" s="26" t="s">
        <v>17</v>
      </c>
      <c r="LE1" s="96" t="s">
        <v>160</v>
      </c>
      <c r="LH1" s="27"/>
      <c r="LM1" s="26" t="s">
        <v>18</v>
      </c>
      <c r="LV1" s="96" t="s">
        <v>155</v>
      </c>
      <c r="LY1" s="27"/>
      <c r="MD1" s="26" t="s">
        <v>19</v>
      </c>
      <c r="MM1" s="96" t="s">
        <v>155</v>
      </c>
      <c r="MP1" s="27"/>
      <c r="MU1" s="26" t="s">
        <v>20</v>
      </c>
      <c r="ND1" s="96" t="s">
        <v>129</v>
      </c>
      <c r="NG1" s="27"/>
      <c r="NL1" s="26" t="s">
        <v>21</v>
      </c>
      <c r="NU1" s="96" t="s">
        <v>155</v>
      </c>
      <c r="NX1" s="27"/>
      <c r="OC1" s="26" t="s">
        <v>22</v>
      </c>
      <c r="OL1" s="96" t="s">
        <v>176</v>
      </c>
      <c r="OO1" s="27"/>
      <c r="OT1" s="26" t="s">
        <v>23</v>
      </c>
      <c r="PC1" s="96" t="s">
        <v>155</v>
      </c>
      <c r="PF1" s="27"/>
      <c r="PK1" s="26" t="s">
        <v>24</v>
      </c>
      <c r="PT1" s="96" t="s">
        <v>129</v>
      </c>
      <c r="PW1" s="27"/>
      <c r="QB1" s="26" t="s">
        <v>25</v>
      </c>
      <c r="QK1" s="96" t="s">
        <v>155</v>
      </c>
      <c r="QN1" s="27"/>
      <c r="QS1" s="165" t="s">
        <v>470</v>
      </c>
      <c r="QT1" s="166"/>
      <c r="QU1" s="166"/>
      <c r="QV1" s="166"/>
      <c r="QW1" s="166"/>
      <c r="QX1" s="166"/>
      <c r="QY1" s="166"/>
      <c r="QZ1" s="167"/>
    </row>
    <row r="2" spans="1:470" x14ac:dyDescent="0.25">
      <c r="B2" s="24" t="s">
        <v>27</v>
      </c>
      <c r="C2" s="24"/>
      <c r="D2" s="24"/>
      <c r="E2" s="25"/>
      <c r="F2" s="24" t="s">
        <v>153</v>
      </c>
      <c r="G2" s="24"/>
      <c r="H2" s="23" t="s">
        <v>89</v>
      </c>
      <c r="I2" s="24"/>
      <c r="J2" s="24"/>
      <c r="K2" s="24" t="s">
        <v>129</v>
      </c>
      <c r="L2" s="24"/>
      <c r="M2" s="25"/>
      <c r="N2" s="112" t="s">
        <v>197</v>
      </c>
      <c r="O2" s="232" t="s">
        <v>462</v>
      </c>
      <c r="P2" s="233"/>
      <c r="Q2" s="114" t="s">
        <v>485</v>
      </c>
      <c r="R2" s="114" t="s">
        <v>486</v>
      </c>
      <c r="S2" s="23" t="s">
        <v>27</v>
      </c>
      <c r="T2" s="24"/>
      <c r="U2" s="24"/>
      <c r="V2" s="25"/>
      <c r="W2" s="24" t="s">
        <v>153</v>
      </c>
      <c r="X2" s="24"/>
      <c r="Y2" s="23" t="s">
        <v>89</v>
      </c>
      <c r="Z2" s="24"/>
      <c r="AA2" s="25"/>
      <c r="AB2" s="24" t="s">
        <v>129</v>
      </c>
      <c r="AC2" s="24"/>
      <c r="AD2" s="25"/>
      <c r="AE2" s="112" t="s">
        <v>197</v>
      </c>
      <c r="AF2" s="114" t="s">
        <v>462</v>
      </c>
      <c r="AG2" s="114"/>
      <c r="AH2" s="114" t="s">
        <v>485</v>
      </c>
      <c r="AI2" s="114" t="s">
        <v>486</v>
      </c>
      <c r="AJ2" s="23" t="s">
        <v>27</v>
      </c>
      <c r="AK2" s="24"/>
      <c r="AL2" s="24"/>
      <c r="AM2" s="25"/>
      <c r="AN2" s="24" t="s">
        <v>153</v>
      </c>
      <c r="AO2" s="24"/>
      <c r="AP2" s="23" t="s">
        <v>89</v>
      </c>
      <c r="AQ2" s="24"/>
      <c r="AR2" s="25"/>
      <c r="AS2" s="24" t="s">
        <v>129</v>
      </c>
      <c r="AT2" s="24"/>
      <c r="AU2" s="25"/>
      <c r="AV2" s="112" t="s">
        <v>197</v>
      </c>
      <c r="AW2" s="114" t="s">
        <v>462</v>
      </c>
      <c r="AX2" s="114"/>
      <c r="AY2" s="114" t="s">
        <v>485</v>
      </c>
      <c r="AZ2" s="114" t="s">
        <v>486</v>
      </c>
      <c r="BA2" s="23" t="s">
        <v>27</v>
      </c>
      <c r="BB2" s="24"/>
      <c r="BC2" s="24"/>
      <c r="BD2" s="25"/>
      <c r="BE2" s="24" t="s">
        <v>153</v>
      </c>
      <c r="BF2" s="24"/>
      <c r="BG2" s="23" t="s">
        <v>89</v>
      </c>
      <c r="BH2" s="24"/>
      <c r="BI2" s="25"/>
      <c r="BJ2" s="24" t="s">
        <v>157</v>
      </c>
      <c r="BK2" s="24"/>
      <c r="BL2" s="25"/>
      <c r="BM2" s="112" t="s">
        <v>197</v>
      </c>
      <c r="BN2" s="114" t="s">
        <v>462</v>
      </c>
      <c r="BO2" s="114"/>
      <c r="BP2" s="114" t="s">
        <v>485</v>
      </c>
      <c r="BQ2" s="114" t="s">
        <v>486</v>
      </c>
      <c r="BR2" s="23" t="s">
        <v>27</v>
      </c>
      <c r="BS2" s="24"/>
      <c r="BT2" s="24"/>
      <c r="BU2" s="25"/>
      <c r="BV2" s="24" t="s">
        <v>153</v>
      </c>
      <c r="BW2" s="24"/>
      <c r="BX2" s="23" t="s">
        <v>89</v>
      </c>
      <c r="BY2" s="24"/>
      <c r="BZ2" s="25"/>
      <c r="CA2" s="24" t="s">
        <v>129</v>
      </c>
      <c r="CB2" s="24"/>
      <c r="CC2" s="25"/>
      <c r="CD2" s="112" t="s">
        <v>197</v>
      </c>
      <c r="CE2" s="114" t="s">
        <v>462</v>
      </c>
      <c r="CF2" s="114"/>
      <c r="CG2" s="114" t="s">
        <v>485</v>
      </c>
      <c r="CH2" s="114" t="s">
        <v>486</v>
      </c>
      <c r="CI2" s="23" t="s">
        <v>27</v>
      </c>
      <c r="CJ2" s="24"/>
      <c r="CK2" s="24"/>
      <c r="CL2" s="25"/>
      <c r="CM2" s="24" t="s">
        <v>153</v>
      </c>
      <c r="CN2" s="24"/>
      <c r="CO2" s="23" t="s">
        <v>89</v>
      </c>
      <c r="CP2" s="24"/>
      <c r="CQ2" s="25"/>
      <c r="CR2" s="24" t="s">
        <v>129</v>
      </c>
      <c r="CS2" s="24"/>
      <c r="CT2" s="25"/>
      <c r="CU2" s="112" t="s">
        <v>197</v>
      </c>
      <c r="CV2" s="114" t="s">
        <v>462</v>
      </c>
      <c r="CW2" s="114"/>
      <c r="CX2" s="114" t="s">
        <v>485</v>
      </c>
      <c r="CY2" s="114" t="s">
        <v>486</v>
      </c>
      <c r="CZ2" s="23" t="s">
        <v>27</v>
      </c>
      <c r="DA2" s="24"/>
      <c r="DB2" s="24"/>
      <c r="DC2" s="25"/>
      <c r="DD2" s="24" t="s">
        <v>153</v>
      </c>
      <c r="DE2" s="24"/>
      <c r="DF2" s="23" t="s">
        <v>89</v>
      </c>
      <c r="DG2" s="24"/>
      <c r="DH2" s="25"/>
      <c r="DI2" s="24" t="s">
        <v>129</v>
      </c>
      <c r="DJ2" s="24"/>
      <c r="DK2" s="25"/>
      <c r="DL2" s="112" t="s">
        <v>197</v>
      </c>
      <c r="DM2" s="114" t="s">
        <v>462</v>
      </c>
      <c r="DN2" s="114"/>
      <c r="DO2" s="114" t="s">
        <v>485</v>
      </c>
      <c r="DP2" s="114" t="s">
        <v>486</v>
      </c>
      <c r="DQ2" s="23" t="s">
        <v>27</v>
      </c>
      <c r="DR2" s="24"/>
      <c r="DS2" s="24"/>
      <c r="DT2" s="25"/>
      <c r="DU2" s="24" t="s">
        <v>153</v>
      </c>
      <c r="DV2" s="24"/>
      <c r="DW2" s="23" t="s">
        <v>89</v>
      </c>
      <c r="DX2" s="24"/>
      <c r="DY2" s="25"/>
      <c r="DZ2" s="24" t="s">
        <v>129</v>
      </c>
      <c r="EA2" s="24"/>
      <c r="EB2" s="25"/>
      <c r="EC2" s="112" t="s">
        <v>197</v>
      </c>
      <c r="ED2" s="114" t="s">
        <v>462</v>
      </c>
      <c r="EE2" s="114"/>
      <c r="EF2" s="114" t="s">
        <v>485</v>
      </c>
      <c r="EG2" s="114" t="s">
        <v>486</v>
      </c>
      <c r="EH2" s="23" t="s">
        <v>27</v>
      </c>
      <c r="EI2" s="24"/>
      <c r="EJ2" s="24"/>
      <c r="EK2" s="25"/>
      <c r="EL2" s="24" t="s">
        <v>153</v>
      </c>
      <c r="EM2" s="24"/>
      <c r="EN2" s="23" t="s">
        <v>89</v>
      </c>
      <c r="EO2" s="24"/>
      <c r="EP2" s="25"/>
      <c r="EQ2" s="24" t="s">
        <v>129</v>
      </c>
      <c r="ER2" s="24"/>
      <c r="ES2" s="25"/>
      <c r="ET2" s="112" t="s">
        <v>197</v>
      </c>
      <c r="EU2" s="114" t="s">
        <v>462</v>
      </c>
      <c r="EV2" s="114"/>
      <c r="EW2" s="114" t="s">
        <v>485</v>
      </c>
      <c r="EX2" s="114" t="s">
        <v>486</v>
      </c>
      <c r="EY2" s="23" t="s">
        <v>27</v>
      </c>
      <c r="EZ2" s="24"/>
      <c r="FA2" s="24"/>
      <c r="FB2" s="25"/>
      <c r="FC2" s="24" t="s">
        <v>153</v>
      </c>
      <c r="FD2" s="24"/>
      <c r="FE2" s="23" t="s">
        <v>89</v>
      </c>
      <c r="FF2" s="24"/>
      <c r="FG2" s="25"/>
      <c r="FH2" s="24" t="s">
        <v>129</v>
      </c>
      <c r="FI2" s="24"/>
      <c r="FJ2" s="25"/>
      <c r="FK2" s="112" t="s">
        <v>197</v>
      </c>
      <c r="FL2" s="114" t="s">
        <v>462</v>
      </c>
      <c r="FM2" s="114"/>
      <c r="FN2" s="114" t="s">
        <v>485</v>
      </c>
      <c r="FO2" s="114" t="s">
        <v>486</v>
      </c>
      <c r="FP2" s="23" t="s">
        <v>27</v>
      </c>
      <c r="FQ2" s="24"/>
      <c r="FR2" s="24"/>
      <c r="FS2" s="25"/>
      <c r="FT2" s="24" t="s">
        <v>153</v>
      </c>
      <c r="FU2" s="24"/>
      <c r="FV2" s="23" t="s">
        <v>89</v>
      </c>
      <c r="FW2" s="24"/>
      <c r="FX2" s="25"/>
      <c r="FY2" s="24" t="s">
        <v>129</v>
      </c>
      <c r="FZ2" s="24"/>
      <c r="GA2" s="25"/>
      <c r="GB2" s="112" t="s">
        <v>197</v>
      </c>
      <c r="GC2" s="114" t="s">
        <v>462</v>
      </c>
      <c r="GD2" s="114"/>
      <c r="GE2" s="114" t="s">
        <v>485</v>
      </c>
      <c r="GF2" s="114" t="s">
        <v>486</v>
      </c>
      <c r="GG2" s="23" t="s">
        <v>27</v>
      </c>
      <c r="GH2" s="24"/>
      <c r="GI2" s="24"/>
      <c r="GJ2" s="25"/>
      <c r="GK2" s="24" t="s">
        <v>153</v>
      </c>
      <c r="GL2" s="24"/>
      <c r="GM2" s="23" t="s">
        <v>89</v>
      </c>
      <c r="GN2" s="24"/>
      <c r="GO2" s="25"/>
      <c r="GP2" s="24" t="s">
        <v>129</v>
      </c>
      <c r="GQ2" s="24"/>
      <c r="GR2" s="25"/>
      <c r="GS2" s="112" t="s">
        <v>197</v>
      </c>
      <c r="GT2" s="114" t="s">
        <v>462</v>
      </c>
      <c r="GU2" s="114"/>
      <c r="GV2" s="114" t="s">
        <v>485</v>
      </c>
      <c r="GW2" s="114" t="s">
        <v>486</v>
      </c>
      <c r="GX2" s="23" t="s">
        <v>27</v>
      </c>
      <c r="GY2" s="24"/>
      <c r="GZ2" s="24"/>
      <c r="HA2" s="25"/>
      <c r="HB2" s="24" t="s">
        <v>153</v>
      </c>
      <c r="HC2" s="24"/>
      <c r="HD2" s="23" t="s">
        <v>89</v>
      </c>
      <c r="HE2" s="24"/>
      <c r="HF2" s="25"/>
      <c r="HG2" s="24" t="s">
        <v>129</v>
      </c>
      <c r="HH2" s="24"/>
      <c r="HI2" s="25"/>
      <c r="HJ2" s="112" t="s">
        <v>197</v>
      </c>
      <c r="HK2" s="114" t="s">
        <v>462</v>
      </c>
      <c r="HL2" s="114"/>
      <c r="HM2" s="114" t="s">
        <v>485</v>
      </c>
      <c r="HN2" s="114" t="s">
        <v>486</v>
      </c>
      <c r="HO2" s="23" t="s">
        <v>27</v>
      </c>
      <c r="HP2" s="24"/>
      <c r="HQ2" s="24"/>
      <c r="HR2" s="25"/>
      <c r="HS2" s="24" t="s">
        <v>153</v>
      </c>
      <c r="HT2" s="24"/>
      <c r="HU2" s="23" t="s">
        <v>89</v>
      </c>
      <c r="HV2" s="24"/>
      <c r="HW2" s="25"/>
      <c r="HX2" s="24" t="s">
        <v>129</v>
      </c>
      <c r="HY2" s="24"/>
      <c r="HZ2" s="25"/>
      <c r="IA2" s="112" t="s">
        <v>197</v>
      </c>
      <c r="IB2" s="114" t="s">
        <v>462</v>
      </c>
      <c r="IC2" s="114"/>
      <c r="ID2" s="114" t="s">
        <v>485</v>
      </c>
      <c r="IE2" s="114" t="s">
        <v>486</v>
      </c>
      <c r="IF2" s="23" t="s">
        <v>27</v>
      </c>
      <c r="IG2" s="24"/>
      <c r="IH2" s="24"/>
      <c r="II2" s="25"/>
      <c r="IJ2" s="24" t="s">
        <v>153</v>
      </c>
      <c r="IK2" s="24"/>
      <c r="IL2" s="23" t="s">
        <v>89</v>
      </c>
      <c r="IM2" s="24"/>
      <c r="IN2" s="25"/>
      <c r="IO2" s="24" t="s">
        <v>129</v>
      </c>
      <c r="IP2" s="24"/>
      <c r="IQ2" s="25"/>
      <c r="IR2" s="112" t="s">
        <v>197</v>
      </c>
      <c r="IS2" s="114" t="s">
        <v>462</v>
      </c>
      <c r="IT2" s="114"/>
      <c r="IU2" s="114" t="s">
        <v>485</v>
      </c>
      <c r="IV2" s="114" t="s">
        <v>486</v>
      </c>
      <c r="IW2" s="23" t="s">
        <v>27</v>
      </c>
      <c r="IX2" s="24"/>
      <c r="IY2" s="24"/>
      <c r="IZ2" s="25"/>
      <c r="JA2" s="24" t="s">
        <v>153</v>
      </c>
      <c r="JB2" s="24"/>
      <c r="JC2" s="23" t="s">
        <v>89</v>
      </c>
      <c r="JD2" s="24"/>
      <c r="JE2" s="25"/>
      <c r="JF2" s="24" t="s">
        <v>129</v>
      </c>
      <c r="JG2" s="24"/>
      <c r="JH2" s="25"/>
      <c r="JI2" s="112" t="s">
        <v>197</v>
      </c>
      <c r="JJ2" s="114" t="s">
        <v>462</v>
      </c>
      <c r="JK2" s="114"/>
      <c r="JL2" s="114" t="s">
        <v>485</v>
      </c>
      <c r="JM2" s="114" t="s">
        <v>486</v>
      </c>
      <c r="JN2" s="23" t="s">
        <v>27</v>
      </c>
      <c r="JO2" s="24"/>
      <c r="JP2" s="24"/>
      <c r="JQ2" s="25"/>
      <c r="JR2" s="24" t="s">
        <v>153</v>
      </c>
      <c r="JS2" s="24"/>
      <c r="JT2" s="23" t="s">
        <v>89</v>
      </c>
      <c r="JU2" s="24"/>
      <c r="JV2" s="25"/>
      <c r="JW2" s="24" t="s">
        <v>129</v>
      </c>
      <c r="JX2" s="24"/>
      <c r="JY2" s="25"/>
      <c r="JZ2" s="112" t="s">
        <v>197</v>
      </c>
      <c r="KA2" s="114" t="s">
        <v>462</v>
      </c>
      <c r="KB2" s="114"/>
      <c r="KC2" s="114" t="s">
        <v>485</v>
      </c>
      <c r="KD2" s="114" t="s">
        <v>486</v>
      </c>
      <c r="KE2" s="23" t="s">
        <v>27</v>
      </c>
      <c r="KF2" s="24"/>
      <c r="KG2" s="24"/>
      <c r="KH2" s="25"/>
      <c r="KI2" s="24" t="s">
        <v>153</v>
      </c>
      <c r="KJ2" s="24"/>
      <c r="KK2" s="23" t="s">
        <v>89</v>
      </c>
      <c r="KL2" s="24"/>
      <c r="KM2" s="25"/>
      <c r="KN2" s="24" t="s">
        <v>129</v>
      </c>
      <c r="KO2" s="24"/>
      <c r="KP2" s="25"/>
      <c r="KQ2" s="112" t="s">
        <v>197</v>
      </c>
      <c r="KR2" s="114" t="s">
        <v>462</v>
      </c>
      <c r="KS2" s="114"/>
      <c r="KT2" s="114" t="s">
        <v>485</v>
      </c>
      <c r="KU2" s="114" t="s">
        <v>486</v>
      </c>
      <c r="KV2" s="23" t="s">
        <v>27</v>
      </c>
      <c r="KW2" s="24"/>
      <c r="KX2" s="24"/>
      <c r="KY2" s="25"/>
      <c r="KZ2" s="24" t="s">
        <v>153</v>
      </c>
      <c r="LA2" s="24"/>
      <c r="LB2" s="23" t="s">
        <v>89</v>
      </c>
      <c r="LC2" s="24"/>
      <c r="LD2" s="25"/>
      <c r="LE2" s="24" t="s">
        <v>129</v>
      </c>
      <c r="LF2" s="24"/>
      <c r="LG2" s="25"/>
      <c r="LH2" s="112" t="s">
        <v>197</v>
      </c>
      <c r="LI2" s="114" t="s">
        <v>462</v>
      </c>
      <c r="LJ2" s="114"/>
      <c r="LK2" s="114" t="s">
        <v>485</v>
      </c>
      <c r="LL2" s="114" t="s">
        <v>486</v>
      </c>
      <c r="LM2" s="23" t="s">
        <v>27</v>
      </c>
      <c r="LN2" s="24"/>
      <c r="LO2" s="24"/>
      <c r="LP2" s="25"/>
      <c r="LQ2" s="24" t="s">
        <v>153</v>
      </c>
      <c r="LR2" s="24"/>
      <c r="LS2" s="23" t="s">
        <v>89</v>
      </c>
      <c r="LT2" s="24"/>
      <c r="LU2" s="25"/>
      <c r="LV2" s="24" t="s">
        <v>129</v>
      </c>
      <c r="LW2" s="24"/>
      <c r="LX2" s="25"/>
      <c r="LY2" s="112" t="s">
        <v>197</v>
      </c>
      <c r="LZ2" s="114" t="s">
        <v>462</v>
      </c>
      <c r="MA2" s="114"/>
      <c r="MB2" s="114" t="s">
        <v>485</v>
      </c>
      <c r="MC2" s="114" t="s">
        <v>486</v>
      </c>
      <c r="MD2" s="23" t="s">
        <v>27</v>
      </c>
      <c r="ME2" s="24"/>
      <c r="MF2" s="24"/>
      <c r="MG2" s="25"/>
      <c r="MH2" s="24" t="s">
        <v>153</v>
      </c>
      <c r="MI2" s="24"/>
      <c r="MJ2" s="23" t="s">
        <v>89</v>
      </c>
      <c r="MK2" s="24"/>
      <c r="ML2" s="25"/>
      <c r="MM2" s="24" t="s">
        <v>129</v>
      </c>
      <c r="MN2" s="24"/>
      <c r="MO2" s="25"/>
      <c r="MP2" s="112" t="s">
        <v>197</v>
      </c>
      <c r="MQ2" s="114" t="s">
        <v>462</v>
      </c>
      <c r="MR2" s="114"/>
      <c r="MS2" s="114" t="s">
        <v>485</v>
      </c>
      <c r="MT2" s="114" t="s">
        <v>486</v>
      </c>
      <c r="MU2" s="23" t="s">
        <v>27</v>
      </c>
      <c r="MV2" s="24"/>
      <c r="MW2" s="24"/>
      <c r="MX2" s="25"/>
      <c r="MY2" s="24" t="s">
        <v>153</v>
      </c>
      <c r="MZ2" s="24"/>
      <c r="NA2" s="23" t="s">
        <v>89</v>
      </c>
      <c r="NB2" s="24"/>
      <c r="NC2" s="25"/>
      <c r="ND2" s="24" t="s">
        <v>129</v>
      </c>
      <c r="NE2" s="24"/>
      <c r="NF2" s="25"/>
      <c r="NG2" s="112" t="s">
        <v>197</v>
      </c>
      <c r="NH2" s="114" t="s">
        <v>462</v>
      </c>
      <c r="NI2" s="114"/>
      <c r="NJ2" s="114" t="s">
        <v>485</v>
      </c>
      <c r="NK2" s="114" t="s">
        <v>486</v>
      </c>
      <c r="NL2" s="23" t="s">
        <v>27</v>
      </c>
      <c r="NM2" s="24"/>
      <c r="NN2" s="24"/>
      <c r="NO2" s="25"/>
      <c r="NP2" s="24" t="s">
        <v>153</v>
      </c>
      <c r="NQ2" s="24"/>
      <c r="NR2" s="23" t="s">
        <v>89</v>
      </c>
      <c r="NS2" s="24"/>
      <c r="NT2" s="25"/>
      <c r="NU2" s="24" t="s">
        <v>129</v>
      </c>
      <c r="NV2" s="24"/>
      <c r="NW2" s="25"/>
      <c r="NX2" s="112" t="s">
        <v>197</v>
      </c>
      <c r="NY2" s="114" t="s">
        <v>462</v>
      </c>
      <c r="NZ2" s="114"/>
      <c r="OA2" s="114" t="s">
        <v>485</v>
      </c>
      <c r="OB2" s="114" t="s">
        <v>486</v>
      </c>
      <c r="OC2" s="23" t="s">
        <v>27</v>
      </c>
      <c r="OD2" s="24"/>
      <c r="OE2" s="24"/>
      <c r="OF2" s="25"/>
      <c r="OG2" s="24" t="s">
        <v>153</v>
      </c>
      <c r="OH2" s="24"/>
      <c r="OI2" s="23" t="s">
        <v>89</v>
      </c>
      <c r="OJ2" s="24"/>
      <c r="OK2" s="25"/>
      <c r="OL2" s="24" t="s">
        <v>129</v>
      </c>
      <c r="OM2" s="24"/>
      <c r="ON2" s="25"/>
      <c r="OO2" s="112" t="s">
        <v>197</v>
      </c>
      <c r="OP2" s="114" t="s">
        <v>462</v>
      </c>
      <c r="OQ2" s="114"/>
      <c r="OR2" s="114" t="s">
        <v>485</v>
      </c>
      <c r="OS2" s="114" t="s">
        <v>486</v>
      </c>
      <c r="OT2" s="23" t="s">
        <v>27</v>
      </c>
      <c r="OU2" s="24"/>
      <c r="OV2" s="24"/>
      <c r="OW2" s="25"/>
      <c r="OX2" s="24" t="s">
        <v>153</v>
      </c>
      <c r="OY2" s="24"/>
      <c r="OZ2" s="23" t="s">
        <v>89</v>
      </c>
      <c r="PA2" s="24"/>
      <c r="PB2" s="25"/>
      <c r="PC2" s="24" t="s">
        <v>129</v>
      </c>
      <c r="PD2" s="24"/>
      <c r="PE2" s="25"/>
      <c r="PF2" s="112" t="s">
        <v>197</v>
      </c>
      <c r="PG2" s="114" t="s">
        <v>462</v>
      </c>
      <c r="PH2" s="114"/>
      <c r="PI2" s="114" t="s">
        <v>485</v>
      </c>
      <c r="PJ2" s="114" t="s">
        <v>486</v>
      </c>
      <c r="PK2" s="23" t="s">
        <v>27</v>
      </c>
      <c r="PL2" s="24"/>
      <c r="PM2" s="24"/>
      <c r="PN2" s="25"/>
      <c r="PO2" s="24" t="s">
        <v>153</v>
      </c>
      <c r="PP2" s="24"/>
      <c r="PQ2" s="23" t="s">
        <v>89</v>
      </c>
      <c r="PR2" s="24"/>
      <c r="PS2" s="25"/>
      <c r="PT2" s="24" t="s">
        <v>129</v>
      </c>
      <c r="PU2" s="24"/>
      <c r="PV2" s="25"/>
      <c r="PW2" s="112" t="s">
        <v>197</v>
      </c>
      <c r="PX2" s="114" t="s">
        <v>462</v>
      </c>
      <c r="PY2" s="114"/>
      <c r="PZ2" s="114" t="s">
        <v>485</v>
      </c>
      <c r="QA2" s="114" t="s">
        <v>486</v>
      </c>
      <c r="QB2" s="23" t="s">
        <v>27</v>
      </c>
      <c r="QC2" s="24"/>
      <c r="QD2" s="24"/>
      <c r="QE2" s="25"/>
      <c r="QF2" s="24" t="s">
        <v>153</v>
      </c>
      <c r="QG2" s="24"/>
      <c r="QH2" s="23" t="s">
        <v>89</v>
      </c>
      <c r="QI2" s="24"/>
      <c r="QJ2" s="25"/>
      <c r="QK2" s="24" t="s">
        <v>129</v>
      </c>
      <c r="QL2" s="24"/>
      <c r="QM2" s="25"/>
      <c r="QN2" s="112" t="s">
        <v>197</v>
      </c>
      <c r="QO2" s="114" t="s">
        <v>462</v>
      </c>
      <c r="QP2" s="114"/>
      <c r="QQ2" s="114" t="s">
        <v>485</v>
      </c>
      <c r="QR2" s="114" t="s">
        <v>486</v>
      </c>
      <c r="QS2" s="168" t="s">
        <v>153</v>
      </c>
      <c r="QT2" s="25"/>
      <c r="QU2" s="24" t="s">
        <v>89</v>
      </c>
      <c r="QV2" s="24"/>
      <c r="QW2" s="25"/>
      <c r="QX2" s="114" t="s">
        <v>476</v>
      </c>
      <c r="QY2" s="114" t="s">
        <v>462</v>
      </c>
      <c r="QZ2" s="169"/>
      <c r="RA2" s="114" t="s">
        <v>485</v>
      </c>
      <c r="RB2" s="114" t="s">
        <v>521</v>
      </c>
    </row>
    <row r="3" spans="1:470" x14ac:dyDescent="0.25">
      <c r="B3" t="s">
        <v>79</v>
      </c>
      <c r="C3" t="s">
        <v>28</v>
      </c>
      <c r="D3" t="s">
        <v>29</v>
      </c>
      <c r="E3" s="17" t="s">
        <v>80</v>
      </c>
      <c r="F3" t="s">
        <v>79</v>
      </c>
      <c r="G3" t="s">
        <v>138</v>
      </c>
      <c r="H3" s="19" t="s">
        <v>62</v>
      </c>
      <c r="I3" t="s">
        <v>28</v>
      </c>
      <c r="J3" s="17" t="s">
        <v>80</v>
      </c>
      <c r="K3" t="s">
        <v>62</v>
      </c>
      <c r="L3" t="s">
        <v>28</v>
      </c>
      <c r="M3" s="17" t="s">
        <v>80</v>
      </c>
      <c r="N3" t="s">
        <v>198</v>
      </c>
      <c r="O3" s="19" t="s">
        <v>62</v>
      </c>
      <c r="P3" t="s">
        <v>28</v>
      </c>
      <c r="Q3" t="s">
        <v>79</v>
      </c>
      <c r="S3" s="19" t="s">
        <v>79</v>
      </c>
      <c r="T3" t="s">
        <v>28</v>
      </c>
      <c r="U3" t="s">
        <v>29</v>
      </c>
      <c r="V3" s="17" t="s">
        <v>80</v>
      </c>
      <c r="W3" t="s">
        <v>79</v>
      </c>
      <c r="X3" t="s">
        <v>138</v>
      </c>
      <c r="Y3" s="19" t="s">
        <v>62</v>
      </c>
      <c r="Z3" t="s">
        <v>28</v>
      </c>
      <c r="AA3" s="17" t="s">
        <v>80</v>
      </c>
      <c r="AB3" s="19" t="s">
        <v>62</v>
      </c>
      <c r="AC3" t="s">
        <v>28</v>
      </c>
      <c r="AD3" s="17" t="s">
        <v>80</v>
      </c>
      <c r="AE3" t="s">
        <v>198</v>
      </c>
      <c r="AF3" s="19" t="s">
        <v>62</v>
      </c>
      <c r="AG3" t="s">
        <v>28</v>
      </c>
      <c r="AH3" t="s">
        <v>79</v>
      </c>
      <c r="AJ3" s="19" t="s">
        <v>79</v>
      </c>
      <c r="AK3" t="s">
        <v>28</v>
      </c>
      <c r="AL3" t="s">
        <v>29</v>
      </c>
      <c r="AM3" s="17" t="s">
        <v>80</v>
      </c>
      <c r="AN3" t="s">
        <v>79</v>
      </c>
      <c r="AO3" t="s">
        <v>138</v>
      </c>
      <c r="AP3" s="19" t="s">
        <v>62</v>
      </c>
      <c r="AQ3" t="s">
        <v>28</v>
      </c>
      <c r="AR3" s="17" t="s">
        <v>80</v>
      </c>
      <c r="AS3" s="19" t="s">
        <v>62</v>
      </c>
      <c r="AT3" t="s">
        <v>28</v>
      </c>
      <c r="AU3" s="17" t="s">
        <v>80</v>
      </c>
      <c r="AV3" t="s">
        <v>198</v>
      </c>
      <c r="AW3" s="19" t="s">
        <v>62</v>
      </c>
      <c r="AX3" t="s">
        <v>28</v>
      </c>
      <c r="AY3" t="s">
        <v>79</v>
      </c>
      <c r="BA3" s="19" t="s">
        <v>79</v>
      </c>
      <c r="BB3" t="s">
        <v>28</v>
      </c>
      <c r="BC3" t="s">
        <v>29</v>
      </c>
      <c r="BD3" s="17" t="s">
        <v>80</v>
      </c>
      <c r="BE3" t="s">
        <v>79</v>
      </c>
      <c r="BF3" t="s">
        <v>138</v>
      </c>
      <c r="BG3" s="19" t="s">
        <v>62</v>
      </c>
      <c r="BH3" t="s">
        <v>28</v>
      </c>
      <c r="BI3" s="17" t="s">
        <v>80</v>
      </c>
      <c r="BJ3" s="19" t="s">
        <v>62</v>
      </c>
      <c r="BK3" t="s">
        <v>28</v>
      </c>
      <c r="BL3" s="17" t="s">
        <v>80</v>
      </c>
      <c r="BM3" t="s">
        <v>198</v>
      </c>
      <c r="BN3" s="19" t="s">
        <v>62</v>
      </c>
      <c r="BO3" t="s">
        <v>28</v>
      </c>
      <c r="BP3" t="s">
        <v>79</v>
      </c>
      <c r="BR3" s="19" t="s">
        <v>79</v>
      </c>
      <c r="BS3" t="s">
        <v>28</v>
      </c>
      <c r="BT3" t="s">
        <v>29</v>
      </c>
      <c r="BU3" s="17" t="s">
        <v>80</v>
      </c>
      <c r="BV3" t="s">
        <v>79</v>
      </c>
      <c r="BW3" t="s">
        <v>138</v>
      </c>
      <c r="BX3" s="19" t="s">
        <v>62</v>
      </c>
      <c r="BY3" t="s">
        <v>28</v>
      </c>
      <c r="BZ3" s="17" t="s">
        <v>80</v>
      </c>
      <c r="CA3" s="19" t="s">
        <v>62</v>
      </c>
      <c r="CB3" t="s">
        <v>28</v>
      </c>
      <c r="CC3" s="17" t="s">
        <v>80</v>
      </c>
      <c r="CD3" t="s">
        <v>198</v>
      </c>
      <c r="CE3" s="19" t="s">
        <v>62</v>
      </c>
      <c r="CF3" t="s">
        <v>28</v>
      </c>
      <c r="CG3" t="s">
        <v>79</v>
      </c>
      <c r="CI3" s="19" t="s">
        <v>79</v>
      </c>
      <c r="CJ3" t="s">
        <v>28</v>
      </c>
      <c r="CK3" t="s">
        <v>29</v>
      </c>
      <c r="CL3" s="17" t="s">
        <v>80</v>
      </c>
      <c r="CM3" t="s">
        <v>79</v>
      </c>
      <c r="CN3" t="s">
        <v>138</v>
      </c>
      <c r="CO3" s="19" t="s">
        <v>62</v>
      </c>
      <c r="CP3" t="s">
        <v>28</v>
      </c>
      <c r="CQ3" s="17" t="s">
        <v>80</v>
      </c>
      <c r="CR3" s="19" t="s">
        <v>62</v>
      </c>
      <c r="CS3" t="s">
        <v>28</v>
      </c>
      <c r="CT3" s="17" t="s">
        <v>80</v>
      </c>
      <c r="CU3" t="s">
        <v>198</v>
      </c>
      <c r="CV3" s="19" t="s">
        <v>62</v>
      </c>
      <c r="CW3" t="s">
        <v>28</v>
      </c>
      <c r="CX3" t="s">
        <v>79</v>
      </c>
      <c r="CZ3" s="19" t="s">
        <v>79</v>
      </c>
      <c r="DA3" t="s">
        <v>28</v>
      </c>
      <c r="DB3" t="s">
        <v>29</v>
      </c>
      <c r="DC3" s="17" t="s">
        <v>80</v>
      </c>
      <c r="DD3" t="s">
        <v>79</v>
      </c>
      <c r="DE3" t="s">
        <v>138</v>
      </c>
      <c r="DF3" s="19" t="s">
        <v>62</v>
      </c>
      <c r="DG3" t="s">
        <v>28</v>
      </c>
      <c r="DH3" s="17" t="s">
        <v>80</v>
      </c>
      <c r="DI3" s="19" t="s">
        <v>62</v>
      </c>
      <c r="DJ3" t="s">
        <v>28</v>
      </c>
      <c r="DK3" s="17" t="s">
        <v>80</v>
      </c>
      <c r="DL3" t="s">
        <v>198</v>
      </c>
      <c r="DM3" s="19" t="s">
        <v>62</v>
      </c>
      <c r="DN3" t="s">
        <v>28</v>
      </c>
      <c r="DO3" t="s">
        <v>79</v>
      </c>
      <c r="DQ3" s="19" t="s">
        <v>79</v>
      </c>
      <c r="DR3" t="s">
        <v>28</v>
      </c>
      <c r="DS3" t="s">
        <v>29</v>
      </c>
      <c r="DT3" s="17" t="s">
        <v>80</v>
      </c>
      <c r="DU3" t="s">
        <v>79</v>
      </c>
      <c r="DV3" t="s">
        <v>138</v>
      </c>
      <c r="DW3" s="19" t="s">
        <v>62</v>
      </c>
      <c r="DX3" t="s">
        <v>28</v>
      </c>
      <c r="DY3" s="17" t="s">
        <v>80</v>
      </c>
      <c r="DZ3" s="19" t="s">
        <v>62</v>
      </c>
      <c r="EA3" t="s">
        <v>28</v>
      </c>
      <c r="EB3" s="17" t="s">
        <v>80</v>
      </c>
      <c r="EC3" t="s">
        <v>198</v>
      </c>
      <c r="ED3" s="19" t="s">
        <v>62</v>
      </c>
      <c r="EE3" t="s">
        <v>28</v>
      </c>
      <c r="EF3" t="s">
        <v>79</v>
      </c>
      <c r="EH3" s="19" t="s">
        <v>79</v>
      </c>
      <c r="EI3" t="s">
        <v>28</v>
      </c>
      <c r="EJ3" t="s">
        <v>29</v>
      </c>
      <c r="EK3" s="17" t="s">
        <v>80</v>
      </c>
      <c r="EL3" t="s">
        <v>79</v>
      </c>
      <c r="EM3" t="s">
        <v>138</v>
      </c>
      <c r="EN3" s="19" t="s">
        <v>62</v>
      </c>
      <c r="EO3" t="s">
        <v>28</v>
      </c>
      <c r="EP3" s="17" t="s">
        <v>80</v>
      </c>
      <c r="EQ3" s="19" t="s">
        <v>62</v>
      </c>
      <c r="ER3" t="s">
        <v>28</v>
      </c>
      <c r="ES3" s="17" t="s">
        <v>80</v>
      </c>
      <c r="ET3" t="s">
        <v>198</v>
      </c>
      <c r="EU3" s="19" t="s">
        <v>62</v>
      </c>
      <c r="EV3" t="s">
        <v>28</v>
      </c>
      <c r="EW3" t="s">
        <v>79</v>
      </c>
      <c r="EY3" s="19" t="s">
        <v>79</v>
      </c>
      <c r="EZ3" t="s">
        <v>28</v>
      </c>
      <c r="FA3" t="s">
        <v>29</v>
      </c>
      <c r="FB3" s="17" t="s">
        <v>80</v>
      </c>
      <c r="FC3" t="s">
        <v>79</v>
      </c>
      <c r="FD3" t="s">
        <v>138</v>
      </c>
      <c r="FE3" s="19" t="s">
        <v>62</v>
      </c>
      <c r="FF3" t="s">
        <v>28</v>
      </c>
      <c r="FG3" s="17" t="s">
        <v>80</v>
      </c>
      <c r="FH3" s="19" t="s">
        <v>62</v>
      </c>
      <c r="FI3" t="s">
        <v>28</v>
      </c>
      <c r="FJ3" s="17" t="s">
        <v>80</v>
      </c>
      <c r="FK3" t="s">
        <v>198</v>
      </c>
      <c r="FL3" s="19" t="s">
        <v>62</v>
      </c>
      <c r="FM3" t="s">
        <v>28</v>
      </c>
      <c r="FN3" t="s">
        <v>79</v>
      </c>
      <c r="FP3" s="19" t="s">
        <v>79</v>
      </c>
      <c r="FQ3" t="s">
        <v>28</v>
      </c>
      <c r="FR3" t="s">
        <v>29</v>
      </c>
      <c r="FS3" s="17" t="s">
        <v>80</v>
      </c>
      <c r="FT3" t="s">
        <v>79</v>
      </c>
      <c r="FU3" t="s">
        <v>138</v>
      </c>
      <c r="FV3" s="19" t="s">
        <v>62</v>
      </c>
      <c r="FW3" t="s">
        <v>28</v>
      </c>
      <c r="FX3" s="17" t="s">
        <v>80</v>
      </c>
      <c r="FY3" s="19" t="s">
        <v>62</v>
      </c>
      <c r="FZ3" t="s">
        <v>28</v>
      </c>
      <c r="GA3" s="17" t="s">
        <v>80</v>
      </c>
      <c r="GB3" t="s">
        <v>198</v>
      </c>
      <c r="GC3" s="19" t="s">
        <v>62</v>
      </c>
      <c r="GD3" t="s">
        <v>28</v>
      </c>
      <c r="GE3" t="s">
        <v>79</v>
      </c>
      <c r="GG3" s="19" t="s">
        <v>79</v>
      </c>
      <c r="GH3" t="s">
        <v>28</v>
      </c>
      <c r="GI3" t="s">
        <v>29</v>
      </c>
      <c r="GJ3" s="17" t="s">
        <v>80</v>
      </c>
      <c r="GK3" t="s">
        <v>79</v>
      </c>
      <c r="GL3" t="s">
        <v>138</v>
      </c>
      <c r="GM3" s="19" t="s">
        <v>62</v>
      </c>
      <c r="GN3" t="s">
        <v>28</v>
      </c>
      <c r="GO3" s="17" t="s">
        <v>80</v>
      </c>
      <c r="GP3" s="19" t="s">
        <v>62</v>
      </c>
      <c r="GQ3" t="s">
        <v>28</v>
      </c>
      <c r="GR3" s="17" t="s">
        <v>80</v>
      </c>
      <c r="GS3" t="s">
        <v>198</v>
      </c>
      <c r="GT3" s="19" t="s">
        <v>62</v>
      </c>
      <c r="GU3" t="s">
        <v>28</v>
      </c>
      <c r="GV3" t="s">
        <v>79</v>
      </c>
      <c r="GX3" s="19" t="s">
        <v>79</v>
      </c>
      <c r="GY3" t="s">
        <v>28</v>
      </c>
      <c r="GZ3" t="s">
        <v>29</v>
      </c>
      <c r="HA3" s="17" t="s">
        <v>80</v>
      </c>
      <c r="HB3" t="s">
        <v>79</v>
      </c>
      <c r="HC3" t="s">
        <v>138</v>
      </c>
      <c r="HD3" s="19" t="s">
        <v>62</v>
      </c>
      <c r="HE3" t="s">
        <v>28</v>
      </c>
      <c r="HF3" s="17" t="s">
        <v>80</v>
      </c>
      <c r="HG3" s="19" t="s">
        <v>62</v>
      </c>
      <c r="HH3" t="s">
        <v>28</v>
      </c>
      <c r="HI3" s="17" t="s">
        <v>80</v>
      </c>
      <c r="HJ3" t="s">
        <v>198</v>
      </c>
      <c r="HK3" s="19" t="s">
        <v>62</v>
      </c>
      <c r="HL3" t="s">
        <v>28</v>
      </c>
      <c r="HM3" t="s">
        <v>79</v>
      </c>
      <c r="HO3" s="19" t="s">
        <v>79</v>
      </c>
      <c r="HP3" t="s">
        <v>28</v>
      </c>
      <c r="HQ3" t="s">
        <v>29</v>
      </c>
      <c r="HR3" s="17" t="s">
        <v>80</v>
      </c>
      <c r="HS3" t="s">
        <v>79</v>
      </c>
      <c r="HT3" t="s">
        <v>138</v>
      </c>
      <c r="HU3" s="19" t="s">
        <v>62</v>
      </c>
      <c r="HV3" t="s">
        <v>28</v>
      </c>
      <c r="HW3" s="17" t="s">
        <v>80</v>
      </c>
      <c r="HX3" s="19" t="s">
        <v>62</v>
      </c>
      <c r="HY3" t="s">
        <v>28</v>
      </c>
      <c r="HZ3" s="17" t="s">
        <v>80</v>
      </c>
      <c r="IA3" t="s">
        <v>198</v>
      </c>
      <c r="IB3" s="19" t="s">
        <v>62</v>
      </c>
      <c r="IC3" t="s">
        <v>28</v>
      </c>
      <c r="ID3" t="s">
        <v>79</v>
      </c>
      <c r="IF3" s="19" t="s">
        <v>79</v>
      </c>
      <c r="IG3" t="s">
        <v>28</v>
      </c>
      <c r="IH3" t="s">
        <v>29</v>
      </c>
      <c r="II3" s="17" t="s">
        <v>80</v>
      </c>
      <c r="IJ3" t="s">
        <v>79</v>
      </c>
      <c r="IK3" t="s">
        <v>138</v>
      </c>
      <c r="IL3" s="19" t="s">
        <v>62</v>
      </c>
      <c r="IM3" t="s">
        <v>28</v>
      </c>
      <c r="IN3" s="17" t="s">
        <v>80</v>
      </c>
      <c r="IO3" s="19" t="s">
        <v>62</v>
      </c>
      <c r="IP3" t="s">
        <v>28</v>
      </c>
      <c r="IQ3" s="17" t="s">
        <v>80</v>
      </c>
      <c r="IR3" t="s">
        <v>198</v>
      </c>
      <c r="IS3" s="19" t="s">
        <v>62</v>
      </c>
      <c r="IT3" t="s">
        <v>28</v>
      </c>
      <c r="IU3" t="s">
        <v>79</v>
      </c>
      <c r="IW3" s="19" t="s">
        <v>79</v>
      </c>
      <c r="IX3" t="s">
        <v>28</v>
      </c>
      <c r="IY3" t="s">
        <v>29</v>
      </c>
      <c r="IZ3" s="17" t="s">
        <v>80</v>
      </c>
      <c r="JA3" t="s">
        <v>79</v>
      </c>
      <c r="JB3" t="s">
        <v>138</v>
      </c>
      <c r="JC3" s="19" t="s">
        <v>62</v>
      </c>
      <c r="JD3" t="s">
        <v>28</v>
      </c>
      <c r="JE3" s="17" t="s">
        <v>80</v>
      </c>
      <c r="JF3" s="19" t="s">
        <v>62</v>
      </c>
      <c r="JG3" t="s">
        <v>28</v>
      </c>
      <c r="JH3" s="17" t="s">
        <v>80</v>
      </c>
      <c r="JI3" t="s">
        <v>198</v>
      </c>
      <c r="JJ3" s="19" t="s">
        <v>62</v>
      </c>
      <c r="JK3" t="s">
        <v>28</v>
      </c>
      <c r="JL3" t="s">
        <v>79</v>
      </c>
      <c r="JN3" s="19" t="s">
        <v>79</v>
      </c>
      <c r="JO3" t="s">
        <v>28</v>
      </c>
      <c r="JP3" t="s">
        <v>29</v>
      </c>
      <c r="JQ3" s="17" t="s">
        <v>80</v>
      </c>
      <c r="JR3" t="s">
        <v>79</v>
      </c>
      <c r="JS3" t="s">
        <v>138</v>
      </c>
      <c r="JT3" s="19" t="s">
        <v>62</v>
      </c>
      <c r="JU3" t="s">
        <v>28</v>
      </c>
      <c r="JV3" s="17" t="s">
        <v>80</v>
      </c>
      <c r="JW3" s="19" t="s">
        <v>62</v>
      </c>
      <c r="JX3" t="s">
        <v>28</v>
      </c>
      <c r="JY3" s="17" t="s">
        <v>80</v>
      </c>
      <c r="JZ3" t="s">
        <v>198</v>
      </c>
      <c r="KA3" s="19" t="s">
        <v>62</v>
      </c>
      <c r="KB3" t="s">
        <v>28</v>
      </c>
      <c r="KC3" t="s">
        <v>79</v>
      </c>
      <c r="KE3" s="19" t="s">
        <v>79</v>
      </c>
      <c r="KF3" t="s">
        <v>28</v>
      </c>
      <c r="KG3" t="s">
        <v>29</v>
      </c>
      <c r="KH3" s="17" t="s">
        <v>80</v>
      </c>
      <c r="KI3" t="s">
        <v>79</v>
      </c>
      <c r="KJ3" t="s">
        <v>138</v>
      </c>
      <c r="KK3" s="19" t="s">
        <v>62</v>
      </c>
      <c r="KL3" t="s">
        <v>28</v>
      </c>
      <c r="KM3" s="17" t="s">
        <v>80</v>
      </c>
      <c r="KN3" s="19" t="s">
        <v>62</v>
      </c>
      <c r="KO3" t="s">
        <v>28</v>
      </c>
      <c r="KP3" s="17" t="s">
        <v>80</v>
      </c>
      <c r="KQ3" t="s">
        <v>198</v>
      </c>
      <c r="KR3" s="19" t="s">
        <v>62</v>
      </c>
      <c r="KS3" t="s">
        <v>28</v>
      </c>
      <c r="KT3" t="s">
        <v>79</v>
      </c>
      <c r="KV3" s="19" t="s">
        <v>79</v>
      </c>
      <c r="KW3" t="s">
        <v>28</v>
      </c>
      <c r="KX3" t="s">
        <v>29</v>
      </c>
      <c r="KY3" s="17" t="s">
        <v>80</v>
      </c>
      <c r="KZ3" t="s">
        <v>79</v>
      </c>
      <c r="LA3" t="s">
        <v>138</v>
      </c>
      <c r="LB3" s="19" t="s">
        <v>62</v>
      </c>
      <c r="LC3" t="s">
        <v>28</v>
      </c>
      <c r="LD3" s="17" t="s">
        <v>80</v>
      </c>
      <c r="LE3" s="19" t="s">
        <v>62</v>
      </c>
      <c r="LF3" t="s">
        <v>28</v>
      </c>
      <c r="LG3" s="17" t="s">
        <v>80</v>
      </c>
      <c r="LH3" t="s">
        <v>198</v>
      </c>
      <c r="LI3" s="19" t="s">
        <v>62</v>
      </c>
      <c r="LJ3" t="s">
        <v>28</v>
      </c>
      <c r="LK3" t="s">
        <v>79</v>
      </c>
      <c r="LM3" s="19" t="s">
        <v>79</v>
      </c>
      <c r="LN3" t="s">
        <v>28</v>
      </c>
      <c r="LO3" t="s">
        <v>29</v>
      </c>
      <c r="LP3" s="17" t="s">
        <v>80</v>
      </c>
      <c r="LQ3" t="s">
        <v>79</v>
      </c>
      <c r="LR3" t="s">
        <v>138</v>
      </c>
      <c r="LS3" s="19" t="s">
        <v>62</v>
      </c>
      <c r="LT3" t="s">
        <v>28</v>
      </c>
      <c r="LU3" s="17" t="s">
        <v>80</v>
      </c>
      <c r="LV3" s="19" t="s">
        <v>62</v>
      </c>
      <c r="LW3" t="s">
        <v>28</v>
      </c>
      <c r="LX3" s="17" t="s">
        <v>80</v>
      </c>
      <c r="LY3" t="s">
        <v>198</v>
      </c>
      <c r="LZ3" s="19" t="s">
        <v>62</v>
      </c>
      <c r="MA3" t="s">
        <v>28</v>
      </c>
      <c r="MB3" t="s">
        <v>79</v>
      </c>
      <c r="MD3" s="19" t="s">
        <v>79</v>
      </c>
      <c r="ME3" t="s">
        <v>28</v>
      </c>
      <c r="MF3" t="s">
        <v>29</v>
      </c>
      <c r="MG3" s="17" t="s">
        <v>80</v>
      </c>
      <c r="MH3" t="s">
        <v>79</v>
      </c>
      <c r="MI3" t="s">
        <v>138</v>
      </c>
      <c r="MJ3" s="19" t="s">
        <v>62</v>
      </c>
      <c r="MK3" t="s">
        <v>28</v>
      </c>
      <c r="ML3" s="17" t="s">
        <v>80</v>
      </c>
      <c r="MM3" s="19" t="s">
        <v>62</v>
      </c>
      <c r="MN3" t="s">
        <v>28</v>
      </c>
      <c r="MO3" s="17" t="s">
        <v>80</v>
      </c>
      <c r="MP3" t="s">
        <v>198</v>
      </c>
      <c r="MQ3" s="19" t="s">
        <v>62</v>
      </c>
      <c r="MR3" t="s">
        <v>28</v>
      </c>
      <c r="MS3" t="s">
        <v>79</v>
      </c>
      <c r="MU3" s="19" t="s">
        <v>79</v>
      </c>
      <c r="MV3" t="s">
        <v>28</v>
      </c>
      <c r="MW3" t="s">
        <v>29</v>
      </c>
      <c r="MX3" s="17" t="s">
        <v>80</v>
      </c>
      <c r="MY3" t="s">
        <v>79</v>
      </c>
      <c r="MZ3" t="s">
        <v>138</v>
      </c>
      <c r="NA3" s="19" t="s">
        <v>62</v>
      </c>
      <c r="NB3" t="s">
        <v>28</v>
      </c>
      <c r="NC3" s="17" t="s">
        <v>80</v>
      </c>
      <c r="ND3" s="19" t="s">
        <v>62</v>
      </c>
      <c r="NE3" t="s">
        <v>28</v>
      </c>
      <c r="NF3" s="17" t="s">
        <v>80</v>
      </c>
      <c r="NG3" t="s">
        <v>198</v>
      </c>
      <c r="NH3" s="19" t="s">
        <v>62</v>
      </c>
      <c r="NI3" t="s">
        <v>28</v>
      </c>
      <c r="NJ3" t="s">
        <v>79</v>
      </c>
      <c r="NL3" s="19" t="s">
        <v>79</v>
      </c>
      <c r="NM3" t="s">
        <v>28</v>
      </c>
      <c r="NN3" t="s">
        <v>29</v>
      </c>
      <c r="NO3" s="17" t="s">
        <v>80</v>
      </c>
      <c r="NP3" t="s">
        <v>79</v>
      </c>
      <c r="NQ3" t="s">
        <v>138</v>
      </c>
      <c r="NR3" s="19" t="s">
        <v>62</v>
      </c>
      <c r="NS3" t="s">
        <v>28</v>
      </c>
      <c r="NT3" s="17" t="s">
        <v>80</v>
      </c>
      <c r="NU3" s="19" t="s">
        <v>62</v>
      </c>
      <c r="NV3" t="s">
        <v>28</v>
      </c>
      <c r="NW3" s="17" t="s">
        <v>80</v>
      </c>
      <c r="NX3" t="s">
        <v>198</v>
      </c>
      <c r="NY3" s="19" t="s">
        <v>62</v>
      </c>
      <c r="NZ3" t="s">
        <v>28</v>
      </c>
      <c r="OA3" t="s">
        <v>79</v>
      </c>
      <c r="OC3" s="19" t="s">
        <v>79</v>
      </c>
      <c r="OD3" t="s">
        <v>28</v>
      </c>
      <c r="OE3" t="s">
        <v>29</v>
      </c>
      <c r="OF3" s="17" t="s">
        <v>80</v>
      </c>
      <c r="OG3" t="s">
        <v>79</v>
      </c>
      <c r="OH3" t="s">
        <v>138</v>
      </c>
      <c r="OI3" s="19" t="s">
        <v>62</v>
      </c>
      <c r="OJ3" t="s">
        <v>28</v>
      </c>
      <c r="OK3" s="17" t="s">
        <v>80</v>
      </c>
      <c r="OL3" s="19" t="s">
        <v>62</v>
      </c>
      <c r="OM3" t="s">
        <v>28</v>
      </c>
      <c r="ON3" s="17" t="s">
        <v>80</v>
      </c>
      <c r="OO3" t="s">
        <v>198</v>
      </c>
      <c r="OP3" s="19" t="s">
        <v>62</v>
      </c>
      <c r="OQ3" t="s">
        <v>28</v>
      </c>
      <c r="OR3" t="s">
        <v>79</v>
      </c>
      <c r="OT3" s="19" t="s">
        <v>79</v>
      </c>
      <c r="OU3" t="s">
        <v>28</v>
      </c>
      <c r="OV3" t="s">
        <v>29</v>
      </c>
      <c r="OW3" s="17" t="s">
        <v>80</v>
      </c>
      <c r="OX3" t="s">
        <v>79</v>
      </c>
      <c r="OY3" t="s">
        <v>138</v>
      </c>
      <c r="OZ3" s="19" t="s">
        <v>62</v>
      </c>
      <c r="PA3" t="s">
        <v>28</v>
      </c>
      <c r="PB3" s="17" t="s">
        <v>80</v>
      </c>
      <c r="PC3" s="19" t="s">
        <v>62</v>
      </c>
      <c r="PD3" t="s">
        <v>28</v>
      </c>
      <c r="PE3" s="17" t="s">
        <v>80</v>
      </c>
      <c r="PF3" t="s">
        <v>198</v>
      </c>
      <c r="PG3" s="19" t="s">
        <v>62</v>
      </c>
      <c r="PH3" t="s">
        <v>28</v>
      </c>
      <c r="PI3" t="s">
        <v>79</v>
      </c>
      <c r="PK3" s="19" t="s">
        <v>79</v>
      </c>
      <c r="PL3" t="s">
        <v>28</v>
      </c>
      <c r="PM3" t="s">
        <v>29</v>
      </c>
      <c r="PN3" s="17" t="s">
        <v>80</v>
      </c>
      <c r="PO3" t="s">
        <v>79</v>
      </c>
      <c r="PP3" t="s">
        <v>138</v>
      </c>
      <c r="PQ3" s="19" t="s">
        <v>62</v>
      </c>
      <c r="PR3" t="s">
        <v>28</v>
      </c>
      <c r="PS3" s="17" t="s">
        <v>80</v>
      </c>
      <c r="PT3" s="19" t="s">
        <v>62</v>
      </c>
      <c r="PU3" t="s">
        <v>28</v>
      </c>
      <c r="PV3" s="17" t="s">
        <v>80</v>
      </c>
      <c r="PW3" t="s">
        <v>198</v>
      </c>
      <c r="PX3" s="19" t="s">
        <v>62</v>
      </c>
      <c r="PY3" t="s">
        <v>28</v>
      </c>
      <c r="PZ3" t="s">
        <v>79</v>
      </c>
      <c r="QB3" s="19" t="s">
        <v>79</v>
      </c>
      <c r="QC3" t="s">
        <v>28</v>
      </c>
      <c r="QD3" t="s">
        <v>29</v>
      </c>
      <c r="QE3" s="17" t="s">
        <v>80</v>
      </c>
      <c r="QF3" t="s">
        <v>79</v>
      </c>
      <c r="QG3" t="s">
        <v>138</v>
      </c>
      <c r="QH3" s="19" t="s">
        <v>62</v>
      </c>
      <c r="QI3" t="s">
        <v>28</v>
      </c>
      <c r="QJ3" s="17" t="s">
        <v>80</v>
      </c>
      <c r="QK3" s="19" t="s">
        <v>62</v>
      </c>
      <c r="QL3" t="s">
        <v>28</v>
      </c>
      <c r="QM3" s="17" t="s">
        <v>80</v>
      </c>
      <c r="QN3" t="s">
        <v>198</v>
      </c>
      <c r="QO3" s="19" t="s">
        <v>62</v>
      </c>
      <c r="QP3" t="s">
        <v>28</v>
      </c>
      <c r="QQ3" t="s">
        <v>79</v>
      </c>
      <c r="QS3" s="134" t="s">
        <v>522</v>
      </c>
      <c r="QT3" s="17" t="s">
        <v>138</v>
      </c>
      <c r="QU3" t="s">
        <v>472</v>
      </c>
      <c r="QV3" t="s">
        <v>140</v>
      </c>
      <c r="QW3" s="17" t="s">
        <v>473</v>
      </c>
      <c r="QX3" t="s">
        <v>198</v>
      </c>
      <c r="QY3" s="19" t="s">
        <v>474</v>
      </c>
      <c r="QZ3" s="138" t="s">
        <v>475</v>
      </c>
      <c r="RA3" t="s">
        <v>487</v>
      </c>
    </row>
    <row r="4" spans="1:470" x14ac:dyDescent="0.25">
      <c r="A4" s="24">
        <v>1990</v>
      </c>
      <c r="B4" s="16" t="str">
        <f>for_area_WL!$B$14</f>
        <v>:</v>
      </c>
      <c r="C4" s="16" t="str">
        <f>for_area_FAWS!$B$14</f>
        <v>:</v>
      </c>
      <c r="D4" s="16" t="str">
        <f>for_area_FnAWS!$B$14</f>
        <v>:</v>
      </c>
      <c r="E4" s="18" t="str">
        <f>for_area_OWL!$B$14</f>
        <v>:</v>
      </c>
      <c r="F4" s="22">
        <f>FAO_WL!$B$11</f>
        <v>677.4</v>
      </c>
      <c r="H4" s="19">
        <f>'panEuropean-forestArea'!$G$4</f>
        <v>677.4</v>
      </c>
      <c r="I4">
        <f>'panEuropean-forestArea'!$M$4</f>
        <v>673</v>
      </c>
      <c r="J4" s="17">
        <f>'panEuropean-forestArea'!$S$4</f>
        <v>20.7</v>
      </c>
      <c r="M4" s="17"/>
      <c r="N4" s="18">
        <f>UNFCCC!C3</f>
        <v>706.72237382790411</v>
      </c>
      <c r="O4" s="16"/>
      <c r="P4" s="16"/>
      <c r="Q4" s="16"/>
      <c r="R4" s="16"/>
      <c r="S4" s="20" t="str">
        <f>for_area_WL!$B$15</f>
        <v>:</v>
      </c>
      <c r="T4" s="16" t="str">
        <f>for_area_FAWS!$B$15</f>
        <v>:</v>
      </c>
      <c r="U4" s="16" t="str">
        <f>for_area_FnAWS!$B$15</f>
        <v>:</v>
      </c>
      <c r="V4" s="18" t="str">
        <f>for_area_OWL!$B$15</f>
        <v>:</v>
      </c>
      <c r="W4" s="16">
        <f>FAO_WL!$B$12</f>
        <v>3327</v>
      </c>
      <c r="Y4" s="19">
        <f>'panEuropean-forestArea'!$G$5</f>
        <v>3327</v>
      </c>
      <c r="Z4">
        <f>'panEuropean-forestArea'!$M$5</f>
        <v>2365</v>
      </c>
      <c r="AA4" s="17">
        <f>'panEuropean-forestArea'!$S$5</f>
        <v>130</v>
      </c>
      <c r="AD4" s="17"/>
      <c r="AE4" s="18">
        <f>UNFCCC!D3</f>
        <v>3809.2573060970885</v>
      </c>
      <c r="AF4" s="16"/>
      <c r="AG4" s="16"/>
      <c r="AH4" s="16"/>
      <c r="AI4" s="16"/>
      <c r="AJ4" s="20" t="str">
        <f>for_area_WL!$B$16</f>
        <v>:</v>
      </c>
      <c r="AK4" s="16" t="str">
        <f>for_area_FAWS!$B$16</f>
        <v>:</v>
      </c>
      <c r="AL4" s="16" t="str">
        <f>for_area_FnAWS!$B$16</f>
        <v>:</v>
      </c>
      <c r="AM4" s="18" t="str">
        <f>for_area_OWL!$B$16</f>
        <v>:</v>
      </c>
      <c r="AN4" s="16">
        <f>FAO_WL!$B$13</f>
        <v>2629.42</v>
      </c>
      <c r="AP4" s="19">
        <f>'panEuropean-forestArea'!$G$8</f>
        <v>2629.42</v>
      </c>
      <c r="AQ4">
        <f>'panEuropean-forestArea'!$M$8</f>
        <v>2575</v>
      </c>
      <c r="AR4" s="17">
        <f>'panEuropean-forestArea'!$S$8</f>
        <v>0</v>
      </c>
      <c r="AU4" s="17"/>
      <c r="AV4" s="18">
        <f>UNFCCC!G3</f>
        <v>2629.4830000000002</v>
      </c>
      <c r="AW4" s="16"/>
      <c r="AX4" s="16"/>
      <c r="AY4" s="16"/>
      <c r="AZ4" s="16"/>
      <c r="BA4" s="20" t="str">
        <f>for_area_WL!$B$17</f>
        <v>:</v>
      </c>
      <c r="BB4" s="16" t="str">
        <f>for_area_FAWS!$B$17</f>
        <v>:</v>
      </c>
      <c r="BC4" s="16" t="str">
        <f>for_area_FnAWS!$B$17</f>
        <v>:</v>
      </c>
      <c r="BD4" s="18" t="str">
        <f>for_area_OWL!$B$17</f>
        <v>:</v>
      </c>
      <c r="BE4" s="16">
        <f>FAO_WL!$B$14</f>
        <v>531.44000000000005</v>
      </c>
      <c r="BG4" s="28">
        <f>'panEuropean-forestArea'!$G$9</f>
        <v>531.44000000000005</v>
      </c>
      <c r="BH4" s="29">
        <f>'panEuropean-forestArea'!$M$9</f>
        <v>531.07000000000005</v>
      </c>
      <c r="BI4" s="30">
        <f>'panEuropean-forestArea'!$S$9</f>
        <v>136</v>
      </c>
      <c r="BJ4">
        <v>531.4</v>
      </c>
      <c r="BK4">
        <v>531</v>
      </c>
      <c r="BL4" s="17">
        <v>136</v>
      </c>
      <c r="BM4" s="18">
        <f>UNFCCC!H3</f>
        <v>548.74505833196656</v>
      </c>
      <c r="BN4" s="16"/>
      <c r="BO4" s="16"/>
      <c r="BP4" s="16"/>
      <c r="BQ4" s="16"/>
      <c r="BR4" s="20" t="str">
        <f>for_area_WL!$B$18</f>
        <v>:</v>
      </c>
      <c r="BS4" s="16" t="str">
        <f>for_area_FAWS!$B$18</f>
        <v>:</v>
      </c>
      <c r="BT4" s="16" t="str">
        <f>for_area_FnAWS!$B$18</f>
        <v>:</v>
      </c>
      <c r="BU4" s="18" t="str">
        <f>for_area_OWL!$B$18</f>
        <v>:</v>
      </c>
      <c r="BV4" s="16">
        <f>FAO_WL!$B$15</f>
        <v>11300</v>
      </c>
      <c r="BX4" s="19">
        <f>'panEuropean-forestArea'!$G$13</f>
        <v>11300</v>
      </c>
      <c r="BY4">
        <f>'panEuropean-forestArea'!$M$13</f>
        <v>10671</v>
      </c>
      <c r="BZ4" s="17">
        <f>'panEuropean-forestArea'!$S$13</f>
        <v>0</v>
      </c>
      <c r="CC4" s="17"/>
      <c r="CD4" s="18">
        <f>UNFCCC!M3</f>
        <v>10838.409</v>
      </c>
      <c r="CE4" s="16"/>
      <c r="CF4" s="16"/>
      <c r="CG4" s="16"/>
      <c r="CH4" s="16"/>
      <c r="CI4" s="20" t="str">
        <f>for_area_WL!$B$19</f>
        <v>:</v>
      </c>
      <c r="CJ4" s="16" t="str">
        <f>for_area_FAWS!$B$19</f>
        <v>:</v>
      </c>
      <c r="CK4" s="16" t="str">
        <f>for_area_FnAWS!$B$19</f>
        <v>:</v>
      </c>
      <c r="CL4" s="18" t="str">
        <f>for_area_OWL!$B$19</f>
        <v>:</v>
      </c>
      <c r="CM4" s="16">
        <f>FAO_WL!$B$16</f>
        <v>2205.9</v>
      </c>
      <c r="CO4" s="19">
        <f>'panEuropean-forestArea'!$G$10</f>
        <v>2205.9</v>
      </c>
      <c r="CP4">
        <f>'panEuropean-forestArea'!$M$10</f>
        <v>2079</v>
      </c>
      <c r="CQ4" s="17">
        <f>'panEuropean-forestArea'!$S$10</f>
        <v>196.23</v>
      </c>
      <c r="CT4" s="17"/>
      <c r="CU4" s="18">
        <f>UNFCCC!I3</f>
        <v>2363.5370000000003</v>
      </c>
      <c r="CV4" s="16"/>
      <c r="CW4" s="16"/>
      <c r="CX4" s="16"/>
      <c r="CY4" s="16"/>
      <c r="CZ4" s="20" t="str">
        <f>for_area_WL!$B$20</f>
        <v>:</v>
      </c>
      <c r="DA4" s="16" t="str">
        <f>for_area_FAWS!$B$20</f>
        <v>:</v>
      </c>
      <c r="DB4" s="16" t="str">
        <f>for_area_FnAWS!$B$20</f>
        <v>:</v>
      </c>
      <c r="DC4" s="18" t="str">
        <f>for_area_OWL!$B$20</f>
        <v>:</v>
      </c>
      <c r="DD4" s="16">
        <f>FAO_WL!$B$17</f>
        <v>461.64</v>
      </c>
      <c r="DF4" s="28">
        <f>'panEuropean-forestArea'!$G$16</f>
        <v>461.64</v>
      </c>
      <c r="DG4" s="29">
        <f>'panEuropean-forestArea'!$M$16</f>
        <v>0</v>
      </c>
      <c r="DH4" s="30">
        <f>'panEuropean-forestArea'!$S$16</f>
        <v>49.27</v>
      </c>
      <c r="DK4" s="17"/>
      <c r="DL4" s="18">
        <f>UNFCCC!P3</f>
        <v>481.07440000000003</v>
      </c>
      <c r="DM4" s="16"/>
      <c r="DN4" s="16"/>
      <c r="DO4" s="16"/>
      <c r="DP4" s="16"/>
      <c r="DQ4" s="20" t="str">
        <f>for_area_WL!$B$21</f>
        <v>:</v>
      </c>
      <c r="DR4" s="16" t="str">
        <f>for_area_FAWS!$B$21</f>
        <v>:</v>
      </c>
      <c r="DS4" s="16" t="str">
        <f>for_area_FnAWS!$B$21</f>
        <v>:</v>
      </c>
      <c r="DT4" s="18" t="str">
        <f>for_area_OWL!$B$21</f>
        <v>:</v>
      </c>
      <c r="DU4" s="16">
        <f>FAO_WL!$B$18</f>
        <v>3298.55</v>
      </c>
      <c r="DW4" s="19">
        <f>'panEuropean-forestArea'!$G$14</f>
        <v>3299</v>
      </c>
      <c r="DX4">
        <f>'panEuropean-forestArea'!$M$14</f>
        <v>3038.38</v>
      </c>
      <c r="DY4" s="17">
        <f>'panEuropean-forestArea'!$S$14</f>
        <v>3212</v>
      </c>
      <c r="EB4" s="17"/>
      <c r="EC4" s="18">
        <f>UNFCCC!N3</f>
        <v>3363.0645454545456</v>
      </c>
      <c r="ED4" s="16"/>
      <c r="EE4" s="16"/>
      <c r="EF4" s="16"/>
      <c r="EG4" s="16"/>
      <c r="EH4" s="20" t="str">
        <f>for_area_WL!$B$22</f>
        <v>:</v>
      </c>
      <c r="EI4" s="16" t="str">
        <f>for_area_FAWS!$B$22</f>
        <v>:</v>
      </c>
      <c r="EJ4" s="16" t="str">
        <f>for_area_FnAWS!$B$22</f>
        <v>:</v>
      </c>
      <c r="EK4" s="18" t="str">
        <f>for_area_OWL!$B$22</f>
        <v>:</v>
      </c>
      <c r="EL4" s="16">
        <f>FAO_WL!$B$19</f>
        <v>13904.66</v>
      </c>
      <c r="EN4" s="20">
        <f>'panEuropean-forestArea'!$G$28</f>
        <v>13904.66</v>
      </c>
      <c r="EO4" s="16">
        <f>'panEuropean-forestArea'!$M$28</f>
        <v>0</v>
      </c>
      <c r="EP4" s="18">
        <f>'panEuropean-forestArea'!$S$28</f>
        <v>12079.4</v>
      </c>
      <c r="ES4" s="17"/>
      <c r="ET4" s="18">
        <f>UNFCCC!AB3</f>
        <v>14572.98315795455</v>
      </c>
      <c r="EU4" s="16"/>
      <c r="EV4" s="16"/>
      <c r="EW4" s="16"/>
      <c r="EX4" s="16"/>
      <c r="EY4" s="20" t="str">
        <f>for_area_WL!$B$23</f>
        <v>:</v>
      </c>
      <c r="EZ4" s="16" t="str">
        <f>for_area_FAWS!$B$23</f>
        <v>:</v>
      </c>
      <c r="FA4" s="16" t="str">
        <f>for_area_FnAWS!$B$23</f>
        <v>:</v>
      </c>
      <c r="FB4" s="18" t="str">
        <f>for_area_OWL!$B$23</f>
        <v>:</v>
      </c>
      <c r="FC4" s="16">
        <f>FAO_WL!$B$20</f>
        <v>14436</v>
      </c>
      <c r="FE4" s="19">
        <f>'panEuropean-forestArea'!$G$12</f>
        <v>14436</v>
      </c>
      <c r="FF4">
        <f>'panEuropean-forestArea'!$M$12</f>
        <v>13779</v>
      </c>
      <c r="FG4" s="17">
        <f>'panEuropean-forestArea'!$S$12</f>
        <v>2038</v>
      </c>
      <c r="FJ4" s="17"/>
      <c r="FK4" s="18">
        <f>UNFCCC!L3</f>
        <v>14153.187714848642</v>
      </c>
      <c r="FL4" s="16"/>
      <c r="FM4" s="16"/>
      <c r="FN4" s="16"/>
      <c r="FO4" s="16"/>
      <c r="FP4" s="20" t="str">
        <f>for_area_WL!$B$24</f>
        <v>:</v>
      </c>
      <c r="FQ4" s="16" t="str">
        <f>for_area_FAWS!$B$24</f>
        <v>:</v>
      </c>
      <c r="FR4" s="16" t="str">
        <f>for_area_FnAWS!$B$24</f>
        <v>:</v>
      </c>
      <c r="FS4" s="18" t="str">
        <f>for_area_OWL!$B$24</f>
        <v>:</v>
      </c>
      <c r="FT4" s="16">
        <f>FAO_WL!$B$21</f>
        <v>1850</v>
      </c>
      <c r="FV4" s="19">
        <f>'panEuropean-forestArea'!$G$6</f>
        <v>1850</v>
      </c>
      <c r="FW4">
        <f>'panEuropean-forestArea'!$M$6</f>
        <v>1758</v>
      </c>
      <c r="FX4" s="17">
        <f>'panEuropean-forestArea'!$S$6</f>
        <v>277</v>
      </c>
      <c r="FY4">
        <v>1875</v>
      </c>
      <c r="GA4" s="17">
        <v>439.8</v>
      </c>
      <c r="GB4" s="18">
        <f>UNFCCC!E3</f>
        <v>2326.1924933720006</v>
      </c>
      <c r="GC4" s="16"/>
      <c r="GD4" s="16"/>
      <c r="GE4" s="16"/>
      <c r="GF4" s="16"/>
      <c r="GG4" s="20" t="str">
        <f>for_area_WL!$B$25</f>
        <v>:</v>
      </c>
      <c r="GH4" s="16" t="str">
        <f>for_area_FAWS!$B$25</f>
        <v>:</v>
      </c>
      <c r="GI4" s="16" t="str">
        <f>for_area_FnAWS!$B$25</f>
        <v>:</v>
      </c>
      <c r="GJ4" s="18" t="str">
        <f>for_area_OWL!$B$25</f>
        <v>:</v>
      </c>
      <c r="GK4" s="16">
        <f>FAO_WL!$B$22</f>
        <v>7589.75</v>
      </c>
      <c r="GM4" s="19">
        <f>'panEuropean-forestArea'!$G$17</f>
        <v>7590</v>
      </c>
      <c r="GN4">
        <f>'panEuropean-forestArea'!$M$17</f>
        <v>6707.87</v>
      </c>
      <c r="GO4" s="17">
        <f>'panEuropean-forestArea'!$S$17</f>
        <v>1533</v>
      </c>
      <c r="GR4" s="17"/>
      <c r="GS4" s="18">
        <f>UNFCCC!Q3</f>
        <v>7589.8034788714049</v>
      </c>
      <c r="GT4" s="16"/>
      <c r="GU4" s="16"/>
      <c r="GV4" s="16"/>
      <c r="GW4" s="16"/>
      <c r="GX4" s="20" t="str">
        <f>for_area_WL!$B$26</f>
        <v>:</v>
      </c>
      <c r="GY4" s="16" t="str">
        <f>for_area_FAWS!$B$26</f>
        <v>:</v>
      </c>
      <c r="GZ4" s="16" t="str">
        <f>for_area_FnAWS!$B$26</f>
        <v>:</v>
      </c>
      <c r="HA4" s="18" t="str">
        <f>for_area_OWL!$B$26</f>
        <v>:</v>
      </c>
      <c r="HB4" s="16"/>
      <c r="HD4" s="19">
        <f>'panEuropean-forestArea'!$G$7</f>
        <v>161.11000000000001</v>
      </c>
      <c r="HE4">
        <f>'panEuropean-forestArea'!$M$7</f>
        <v>43.22</v>
      </c>
      <c r="HF4" s="17">
        <f>'panEuropean-forestArea'!$S$7</f>
        <v>195</v>
      </c>
      <c r="HI4" s="17"/>
      <c r="HJ4" s="18">
        <f>UNFCCC!F3</f>
        <v>158.15100264313267</v>
      </c>
      <c r="HK4" s="16"/>
      <c r="HL4" s="16"/>
      <c r="HM4" s="16"/>
      <c r="HN4" s="16"/>
      <c r="HO4" s="20" t="str">
        <f>for_area_WL!$B$27</f>
        <v>:</v>
      </c>
      <c r="HP4" s="16" t="str">
        <f>for_area_FAWS!$B$27</f>
        <v>:</v>
      </c>
      <c r="HQ4" s="16" t="str">
        <f>for_area_FnAWS!$B$27</f>
        <v>:</v>
      </c>
      <c r="HR4" s="18" t="str">
        <f>for_area_OWL!$B$27</f>
        <v>:</v>
      </c>
      <c r="HS4" s="16">
        <f>FAO_WL!$B$23</f>
        <v>3173</v>
      </c>
      <c r="HU4" s="19">
        <f>'panEuropean-forestArea'!$G$18</f>
        <v>3173</v>
      </c>
      <c r="HV4">
        <f>'panEuropean-forestArea'!$M$18</f>
        <v>2824</v>
      </c>
      <c r="HW4" s="17">
        <f>'panEuropean-forestArea'!$S$18</f>
        <v>115</v>
      </c>
      <c r="HZ4" s="17"/>
      <c r="IA4" s="18">
        <f>UNFCCC!R3</f>
        <v>3177.5271710000002</v>
      </c>
      <c r="IB4" s="16"/>
      <c r="IC4" s="16"/>
      <c r="ID4" s="16"/>
      <c r="IE4" s="16"/>
      <c r="IF4" s="20" t="str">
        <f>for_area_WL!$B$28</f>
        <v>:</v>
      </c>
      <c r="IG4" s="16" t="str">
        <f>for_area_FAWS!$B$28</f>
        <v>:</v>
      </c>
      <c r="IH4" s="16" t="str">
        <f>for_area_FnAWS!$B$28</f>
        <v>:</v>
      </c>
      <c r="II4" s="18" t="str">
        <f>for_area_OWL!$B$28</f>
        <v>:</v>
      </c>
      <c r="IJ4" s="16">
        <f>FAO_WL!$B$24</f>
        <v>1945</v>
      </c>
      <c r="IL4" s="19">
        <f>'panEuropean-forestArea'!$G$19</f>
        <v>1945</v>
      </c>
      <c r="IM4">
        <f>'panEuropean-forestArea'!$M$19</f>
        <v>1695</v>
      </c>
      <c r="IN4" s="17">
        <f>'panEuropean-forestArea'!$S$19</f>
        <v>80</v>
      </c>
      <c r="IQ4" s="17"/>
      <c r="IR4" s="18">
        <f>UNFCCC!S3</f>
        <v>2054.15419016032</v>
      </c>
      <c r="IS4" s="16"/>
      <c r="IT4" s="16"/>
      <c r="IU4" s="16"/>
      <c r="IV4" s="16"/>
      <c r="IW4" s="20" t="str">
        <f>for_area_WL!$B$29</f>
        <v>:</v>
      </c>
      <c r="IX4" s="16" t="str">
        <f>for_area_FAWS!$B$29</f>
        <v>:</v>
      </c>
      <c r="IY4" s="16" t="str">
        <f>for_area_FnAWS!$B$29</f>
        <v>:</v>
      </c>
      <c r="IZ4" s="18" t="str">
        <f>for_area_OWL!$B$29</f>
        <v>:</v>
      </c>
      <c r="JA4" s="16">
        <f>FAO_WL!$B$25</f>
        <v>85.8</v>
      </c>
      <c r="JC4" s="19">
        <f>'panEuropean-forestArea'!$G$20</f>
        <v>85.8</v>
      </c>
      <c r="JD4">
        <f>'panEuropean-forestArea'!$M$20</f>
        <v>85.8</v>
      </c>
      <c r="JE4" s="17">
        <f>'panEuropean-forestArea'!$S$20</f>
        <v>2.8</v>
      </c>
      <c r="JH4" s="17"/>
      <c r="JI4" s="18">
        <f>UNFCCC!T3</f>
        <v>93.034750000000003</v>
      </c>
      <c r="JJ4" s="16"/>
      <c r="JK4" s="16"/>
      <c r="JL4" s="16"/>
      <c r="JM4" s="16"/>
      <c r="JN4" s="20" t="str">
        <f>for_area_WL!$B$30</f>
        <v>:</v>
      </c>
      <c r="JO4" s="16" t="str">
        <f>for_area_FAWS!$B$30</f>
        <v>:</v>
      </c>
      <c r="JP4" s="16" t="str">
        <f>for_area_FnAWS!$B$30</f>
        <v>:</v>
      </c>
      <c r="JQ4" s="18" t="str">
        <f>for_area_OWL!$B$30</f>
        <v>:</v>
      </c>
      <c r="JR4" s="16">
        <f>FAO_WL!$B$26</f>
        <v>1813.9</v>
      </c>
      <c r="JT4" s="19">
        <f>'panEuropean-forestArea'!$G$15</f>
        <v>1813.9</v>
      </c>
      <c r="JU4">
        <f>'panEuropean-forestArea'!$M$15</f>
        <v>1740.62</v>
      </c>
      <c r="JV4" s="17">
        <f>'panEuropean-forestArea'!$S$15</f>
        <v>0</v>
      </c>
      <c r="JW4">
        <v>1813</v>
      </c>
      <c r="JY4" s="17"/>
      <c r="JZ4" s="18">
        <f>UNFCCC!O3</f>
        <v>1813.9018000000001</v>
      </c>
      <c r="KA4" s="16"/>
      <c r="KB4" s="16"/>
      <c r="KC4" s="16"/>
      <c r="KD4" s="16"/>
      <c r="KE4" s="20" t="str">
        <f>for_area_WL!$B$31</f>
        <v>:</v>
      </c>
      <c r="KF4" s="16" t="str">
        <f>for_area_FAWS!$B$31</f>
        <v>:</v>
      </c>
      <c r="KG4" s="16" t="str">
        <f>for_area_FnAWS!$B$31</f>
        <v>:</v>
      </c>
      <c r="KH4" s="18" t="str">
        <f>for_area_OWL!$B$31</f>
        <v>:</v>
      </c>
      <c r="KI4" s="106">
        <f>FAO_WL!$B$27</f>
        <v>0.35</v>
      </c>
      <c r="KK4" s="19">
        <f>'panEuropean-forestArea'!$G$21</f>
        <v>0.35</v>
      </c>
      <c r="KL4">
        <f>'panEuropean-forestArea'!$M$21</f>
        <v>0</v>
      </c>
      <c r="KM4" s="17">
        <f>'panEuropean-forestArea'!$S$21</f>
        <v>0</v>
      </c>
      <c r="KP4" s="17"/>
      <c r="KQ4" s="132">
        <f>UNFCCC!U3</f>
        <v>8.9389999999999997E-2</v>
      </c>
      <c r="KR4" s="16"/>
      <c r="KS4" s="16"/>
      <c r="KT4" s="16"/>
      <c r="KU4" s="16"/>
      <c r="KV4" s="20" t="str">
        <f>for_area_WL!$B$32</f>
        <v>:</v>
      </c>
      <c r="KW4" s="16" t="str">
        <f>for_area_FAWS!$B$32</f>
        <v>:</v>
      </c>
      <c r="KX4" s="16" t="str">
        <f>for_area_FnAWS!$B$32</f>
        <v>:</v>
      </c>
      <c r="KY4" s="18" t="str">
        <f>for_area_OWL!$B$32</f>
        <v>:</v>
      </c>
      <c r="KZ4" s="16">
        <f>FAO_WL!$B$28</f>
        <v>345.33</v>
      </c>
      <c r="LB4" s="19">
        <f>'panEuropean-forestArea'!$G$22</f>
        <v>345</v>
      </c>
      <c r="LC4">
        <f>'panEuropean-forestArea'!$M$22</f>
        <v>276</v>
      </c>
      <c r="LD4" s="17">
        <f>'panEuropean-forestArea'!$S$22</f>
        <v>0</v>
      </c>
      <c r="LE4">
        <v>362.2</v>
      </c>
      <c r="LG4" s="17"/>
      <c r="LH4" s="18">
        <f>UNFCCC!V3</f>
        <v>362.81695436000001</v>
      </c>
      <c r="LI4" s="16"/>
      <c r="LJ4" s="16"/>
      <c r="LK4" s="16"/>
      <c r="LL4" s="16"/>
      <c r="LM4" s="20" t="str">
        <f>for_area_WL!$B$33</f>
        <v>:</v>
      </c>
      <c r="LN4" s="16" t="str">
        <f>for_area_FAWS!$B$33</f>
        <v>:</v>
      </c>
      <c r="LO4" s="16" t="str">
        <f>for_area_FnAWS!$B$33</f>
        <v>:</v>
      </c>
      <c r="LP4" s="18" t="str">
        <f>for_area_OWL!$B$33</f>
        <v>:</v>
      </c>
      <c r="LQ4" s="16">
        <f>FAO_WL!$B$29</f>
        <v>3775.67</v>
      </c>
      <c r="LS4" s="19">
        <f>'panEuropean-forestArea'!$G$3</f>
        <v>3776</v>
      </c>
      <c r="LT4">
        <f>'panEuropean-forestArea'!$M$3</f>
        <v>3308</v>
      </c>
      <c r="LU4" s="17">
        <f>'panEuropean-forestArea'!$S$3</f>
        <v>118</v>
      </c>
      <c r="LX4" s="17"/>
      <c r="LY4" s="18">
        <f>UNFCCC!B3</f>
        <v>3893.6093835429597</v>
      </c>
      <c r="LZ4" s="16"/>
      <c r="MA4" s="16"/>
      <c r="MB4" s="16"/>
      <c r="MC4" s="16"/>
      <c r="MD4" s="20" t="str">
        <f>for_area_WL!$B$34</f>
        <v>:</v>
      </c>
      <c r="ME4" s="16" t="str">
        <f>for_area_FAWS!$B$34</f>
        <v>:</v>
      </c>
      <c r="MF4" s="16" t="str">
        <f>for_area_FnAWS!$B$34</f>
        <v>:</v>
      </c>
      <c r="MG4" s="18" t="str">
        <f>for_area_OWL!$B$34</f>
        <v>:</v>
      </c>
      <c r="MH4" s="16">
        <f>FAO_WL!$B$30</f>
        <v>8882</v>
      </c>
      <c r="MJ4" s="19">
        <f>'panEuropean-forestArea'!$G$23</f>
        <v>8882</v>
      </c>
      <c r="MK4">
        <f>'panEuropean-forestArea'!$M$23</f>
        <v>8323</v>
      </c>
      <c r="ML4" s="17">
        <f>'panEuropean-forestArea'!$S$23</f>
        <v>0</v>
      </c>
      <c r="MO4" s="17"/>
      <c r="MP4" s="18">
        <f>UNFCCC!W3</f>
        <v>8693.9</v>
      </c>
      <c r="MQ4" s="16"/>
      <c r="MR4" s="16"/>
      <c r="MS4" s="16"/>
      <c r="MT4" s="16"/>
      <c r="MU4" s="20" t="str">
        <f>for_area_WL!$B$35</f>
        <v>:</v>
      </c>
      <c r="MV4" s="16" t="str">
        <f>for_area_FAWS!$B$35</f>
        <v>:</v>
      </c>
      <c r="MW4" s="16" t="str">
        <f>for_area_FnAWS!$B$35</f>
        <v>:</v>
      </c>
      <c r="MX4" s="18" t="str">
        <f>for_area_OWL!$B$35</f>
        <v>:</v>
      </c>
      <c r="MY4" s="16">
        <f>FAO_WL!$B$31</f>
        <v>3399</v>
      </c>
      <c r="NA4" s="19">
        <f>'panEuropean-forestArea'!$G$24</f>
        <v>3399.02</v>
      </c>
      <c r="NB4">
        <f>'panEuropean-forestArea'!$M$24</f>
        <v>2239.4</v>
      </c>
      <c r="NC4" s="17">
        <f>'panEuropean-forestArea'!$S$24</f>
        <v>1085.99</v>
      </c>
      <c r="NF4" s="17"/>
      <c r="NG4" s="18">
        <f>UNFCCC!X3</f>
        <v>4096.5349999999999</v>
      </c>
      <c r="NH4" s="16"/>
      <c r="NI4" s="16"/>
      <c r="NJ4" s="16"/>
      <c r="NK4" s="16"/>
      <c r="NL4" s="20" t="str">
        <f>for_area_WL!$B$36</f>
        <v>:</v>
      </c>
      <c r="NM4" s="16" t="str">
        <f>for_area_FAWS!$B$36</f>
        <v>:</v>
      </c>
      <c r="NN4" s="16" t="str">
        <f>for_area_FnAWS!$B$36</f>
        <v>:</v>
      </c>
      <c r="NO4" s="18" t="str">
        <f>for_area_OWL!$B$36</f>
        <v>:</v>
      </c>
      <c r="NP4" s="16">
        <f>FAO_WL!$B$32</f>
        <v>6371</v>
      </c>
      <c r="NR4" s="19">
        <f>'panEuropean-forestArea'!$G$25</f>
        <v>6371</v>
      </c>
      <c r="NS4">
        <f>'panEuropean-forestArea'!$M$25</f>
        <v>5617</v>
      </c>
      <c r="NT4" s="17">
        <f>'panEuropean-forestArea'!$S$25</f>
        <v>314</v>
      </c>
      <c r="NW4" s="17"/>
      <c r="NX4" s="18">
        <f>UNFCCC!Y3</f>
        <v>6869.2343749999973</v>
      </c>
      <c r="NY4" s="16"/>
      <c r="NZ4" s="16"/>
      <c r="OA4" s="16"/>
      <c r="OB4" s="16"/>
      <c r="OC4" s="20" t="str">
        <f>for_area_WL!$B$37</f>
        <v>:</v>
      </c>
      <c r="OD4" s="16" t="str">
        <f>for_area_FAWS!$B$37</f>
        <v>:</v>
      </c>
      <c r="OE4" s="16" t="str">
        <f>for_area_FnAWS!$B$37</f>
        <v>:</v>
      </c>
      <c r="OF4" s="18" t="str">
        <f>for_area_OWL!$B$37</f>
        <v>:</v>
      </c>
      <c r="OG4" s="16">
        <f>FAO_WL!$B$33</f>
        <v>1188</v>
      </c>
      <c r="OI4" s="19">
        <f>'panEuropean-forestArea'!$G$27</f>
        <v>1188</v>
      </c>
      <c r="OJ4">
        <f>'panEuropean-forestArea'!$M$27</f>
        <v>1114</v>
      </c>
      <c r="OK4" s="17">
        <f>'panEuropean-forestArea'!$S$27</f>
        <v>41</v>
      </c>
      <c r="ON4" s="17"/>
      <c r="OO4" s="18">
        <f>UNFCCC!AA3</f>
        <v>1024.2949834592409</v>
      </c>
      <c r="OP4" s="16"/>
      <c r="OQ4" s="16"/>
      <c r="OR4" s="16"/>
      <c r="OS4" s="16"/>
      <c r="OT4" s="20" t="str">
        <f>for_area_WL!$B$38</f>
        <v>:</v>
      </c>
      <c r="OU4" s="16" t="str">
        <f>for_area_FAWS!$B$38</f>
        <v>:</v>
      </c>
      <c r="OV4" s="16" t="str">
        <f>for_area_FnAWS!$B$38</f>
        <v>:</v>
      </c>
      <c r="OW4" s="18" t="str">
        <f>for_area_OWL!$B$38</f>
        <v>:</v>
      </c>
      <c r="OX4" s="16">
        <f>FAO_WL!$B$34</f>
        <v>1902.48</v>
      </c>
      <c r="OZ4" s="19">
        <f>'panEuropean-forestArea'!$G$26</f>
        <v>1902.48</v>
      </c>
      <c r="PA4">
        <f>'panEuropean-forestArea'!$M$26</f>
        <v>1772</v>
      </c>
      <c r="PB4" s="17">
        <f>'panEuropean-forestArea'!$S$26</f>
        <v>19.22</v>
      </c>
      <c r="PE4" s="17"/>
      <c r="PF4" s="18">
        <f>UNFCCC!Z3</f>
        <v>1988.9889999999998</v>
      </c>
      <c r="PG4" s="16"/>
      <c r="PH4" s="16"/>
      <c r="PI4" s="16"/>
      <c r="PJ4" s="16"/>
      <c r="PK4" s="20" t="str">
        <f>for_area_WL!$B$39</f>
        <v>:</v>
      </c>
      <c r="PL4" s="16" t="str">
        <f>for_area_FAWS!$B$39</f>
        <v>:</v>
      </c>
      <c r="PM4" s="16" t="str">
        <f>for_area_FnAWS!$B$39</f>
        <v>:</v>
      </c>
      <c r="PN4" s="18" t="str">
        <f>for_area_OWL!$B$39</f>
        <v>:</v>
      </c>
      <c r="PO4" s="16">
        <f>FAO_WL!$B$35</f>
        <v>21875.33</v>
      </c>
      <c r="PQ4" s="19">
        <f>'panEuropean-forestArea'!$G$11</f>
        <v>21875.33</v>
      </c>
      <c r="PR4">
        <f>'panEuropean-forestArea'!$M$11</f>
        <v>20427.98</v>
      </c>
      <c r="PS4" s="17">
        <f>'panEuropean-forestArea'!$S$11</f>
        <v>925.9</v>
      </c>
      <c r="PV4" s="17"/>
      <c r="PW4" s="18">
        <f>UNFCCC!J3</f>
        <v>22109.006000000001</v>
      </c>
      <c r="PX4" s="16"/>
      <c r="PY4" s="16"/>
      <c r="PZ4" s="16"/>
      <c r="QA4" s="16"/>
      <c r="QB4" s="20" t="str">
        <f>for_area_WL!$B$40</f>
        <v>:</v>
      </c>
      <c r="QC4" s="16" t="str">
        <f>for_area_FAWS!$B$40</f>
        <v>:</v>
      </c>
      <c r="QD4" s="16" t="str">
        <f>for_area_FnAWS!$B$40</f>
        <v>:</v>
      </c>
      <c r="QE4" s="18" t="str">
        <f>for_area_OWL!$B$40</f>
        <v>:</v>
      </c>
      <c r="QF4" s="16">
        <f>FAO_WL!$B$36</f>
        <v>28063</v>
      </c>
      <c r="QH4" s="19">
        <f>'panEuropean-forestArea'!$G$29</f>
        <v>28063</v>
      </c>
      <c r="QI4">
        <f>'panEuropean-forestArea'!$M$29</f>
        <v>22830</v>
      </c>
      <c r="QJ4" s="17">
        <f>'panEuropean-forestArea'!$S$29</f>
        <v>2432</v>
      </c>
      <c r="QM4" s="17"/>
      <c r="QN4" s="17">
        <f>UNFCCC!AC3</f>
        <v>28113.234102999999</v>
      </c>
      <c r="QO4" s="16"/>
      <c r="QP4" s="16"/>
      <c r="QQ4" s="16"/>
      <c r="QR4" s="16"/>
      <c r="QS4" s="170">
        <f>F4+W4+AN4+BE4+BV4+CM4+DD4+DU4+EL4+FC4+FT4+GK4+HB4+HS4+IJ4+JA4+JR4+KI4+KZ4+LQ4+MH4+MY4+NP4+OG4+OX4+PO4+QF4</f>
        <v>145031.62</v>
      </c>
      <c r="QT4" s="18"/>
      <c r="QU4" s="16">
        <f>H4+Y4+AP4+BG4+BX4+CO4+DF4+DW4+EN4+FE4+FV4+GM4+HD4+HU4+IL4+JC4+JT4+KK4+LB4+LS4+MJ4+NA4+NR4+OI4+OZ4+PQ4+QH4</f>
        <v>145193.45000000001</v>
      </c>
      <c r="QV4" s="16">
        <f>I4+Z4+AQ4+BH4+BY4+CP4+DG4+DX4+EO4+FF4+FW4+GN4+HE4+HV4+IM4+JD4+JU4+KL4+LC4+LT4+MK4+NB4+NS4+OJ4+PA4+PR4+QI4</f>
        <v>116473.34000000001</v>
      </c>
      <c r="QW4" s="18">
        <f>J4+AA4+AR4+BI4+BZ4+CQ4+DH4+DY4+EP4+FG4+FX4+GO4+HF4+HW4+IN4+JE4+JV4+KM4+LD4+LU4+ML4+NC4+NT4+OK4+PB4+PS4+QJ4</f>
        <v>25000.510000000002</v>
      </c>
      <c r="QX4" s="16">
        <f t="shared" ref="QX4:QX26" si="0">N4+AE4+AV4+BM4+CD4+CU4+DL4+EC4+ET4+FK4+GB4+GS4+HJ4+IA4+IR4+JI4+JZ4+KQ4+LH4+LY4+MP4+NG4+NX4+OO4+PF4+PW4+QN4</f>
        <v>147830.93763192376</v>
      </c>
      <c r="QY4" s="19"/>
      <c r="QZ4" s="138"/>
      <c r="RA4" s="16"/>
    </row>
    <row r="5" spans="1:470" x14ac:dyDescent="0.25">
      <c r="A5" s="24">
        <v>1995</v>
      </c>
      <c r="E5" s="17"/>
      <c r="H5" s="19"/>
      <c r="J5" s="17"/>
      <c r="M5" s="17"/>
      <c r="N5" s="18">
        <f>UNFCCC!C8</f>
        <v>708.34898621747993</v>
      </c>
      <c r="O5" s="16"/>
      <c r="P5" s="16"/>
      <c r="Q5" s="16"/>
      <c r="R5" s="16">
        <f>'C3SLC'!$C6</f>
        <v>728.09742020405804</v>
      </c>
      <c r="S5" s="19"/>
      <c r="V5" s="17"/>
      <c r="W5" s="16"/>
      <c r="Y5" s="19"/>
      <c r="AA5" s="17"/>
      <c r="AD5" s="17"/>
      <c r="AE5" s="18">
        <f>UNFCCC!D8</f>
        <v>3830.0809620596451</v>
      </c>
      <c r="AF5" s="16"/>
      <c r="AG5" s="16"/>
      <c r="AH5" s="16"/>
      <c r="AI5" s="16">
        <f>'C3SLC'!$D6</f>
        <v>3974.2016007445804</v>
      </c>
      <c r="AJ5" s="19"/>
      <c r="AM5" s="17"/>
      <c r="AN5" s="16"/>
      <c r="AP5" s="19"/>
      <c r="AR5" s="17"/>
      <c r="AU5" s="17"/>
      <c r="AV5" s="18">
        <f>UNFCCC!G8</f>
        <v>2630.12824</v>
      </c>
      <c r="AW5" s="16"/>
      <c r="AX5" s="16"/>
      <c r="AY5" s="16"/>
      <c r="AZ5" s="16">
        <f>'C3SLC'!$G6</f>
        <v>2888.0531703397601</v>
      </c>
      <c r="BA5" s="19"/>
      <c r="BD5" s="17"/>
      <c r="BE5" s="16"/>
      <c r="BG5" s="28"/>
      <c r="BH5" s="29"/>
      <c r="BI5" s="30"/>
      <c r="BL5" s="17"/>
      <c r="BM5" s="18">
        <f>UNFCCC!H8</f>
        <v>569.78128750010171</v>
      </c>
      <c r="BN5" s="16"/>
      <c r="BO5" s="16"/>
      <c r="BP5" s="16"/>
      <c r="BQ5" s="16">
        <f>'C3SLC'!$H6</f>
        <v>519.81525339186203</v>
      </c>
      <c r="BR5" s="19"/>
      <c r="BU5" s="17"/>
      <c r="BV5" s="16"/>
      <c r="BX5" s="19"/>
      <c r="BZ5" s="17"/>
      <c r="CC5" s="17"/>
      <c r="CD5" s="18">
        <f>UNFCCC!M8</f>
        <v>10890.113000000001</v>
      </c>
      <c r="CE5" s="16"/>
      <c r="CF5" s="16"/>
      <c r="CG5" s="16"/>
      <c r="CH5" s="16">
        <f>'C3SLC'!$L6</f>
        <v>11290.912068724301</v>
      </c>
      <c r="CI5" s="19"/>
      <c r="CL5" s="17"/>
      <c r="CM5" s="16"/>
      <c r="CO5" s="19"/>
      <c r="CQ5" s="17"/>
      <c r="CT5" s="17"/>
      <c r="CU5" s="18">
        <f>UNFCCC!I8</f>
        <v>2385.6059999999998</v>
      </c>
      <c r="CV5" s="16"/>
      <c r="CW5" s="16"/>
      <c r="CX5" s="16"/>
      <c r="CY5" s="16">
        <f>'C3SLC'!$I6</f>
        <v>2929.2690992604903</v>
      </c>
      <c r="CZ5" s="19"/>
      <c r="DC5" s="17"/>
      <c r="DD5" s="16"/>
      <c r="DF5" s="28"/>
      <c r="DG5" s="29"/>
      <c r="DH5" s="30"/>
      <c r="DK5" s="17"/>
      <c r="DL5" s="18">
        <f>UNFCCC!P8</f>
        <v>575.67169999999999</v>
      </c>
      <c r="DM5" s="16"/>
      <c r="DN5" s="16"/>
      <c r="DO5" s="16"/>
      <c r="DP5" s="16">
        <f>'C3SLC'!$O6</f>
        <v>506.84874423071699</v>
      </c>
      <c r="DQ5" s="19"/>
      <c r="DT5" s="17"/>
      <c r="DU5" s="16"/>
      <c r="DW5" s="19"/>
      <c r="DY5" s="17"/>
      <c r="EB5" s="17"/>
      <c r="EC5" s="18">
        <f>UNFCCC!N8</f>
        <v>3382.457272727273</v>
      </c>
      <c r="ED5" s="16"/>
      <c r="EE5" s="16"/>
      <c r="EF5" s="16"/>
      <c r="EG5" s="16">
        <f>'C3SLC'!$M6</f>
        <v>3389.2882166102499</v>
      </c>
      <c r="EH5" s="19"/>
      <c r="EK5" s="17"/>
      <c r="EL5" s="16"/>
      <c r="EN5" s="20"/>
      <c r="EO5" s="16"/>
      <c r="EP5" s="18"/>
      <c r="ES5" s="17"/>
      <c r="ET5" s="18">
        <f>UNFCCC!AB8</f>
        <v>14837.515929707874</v>
      </c>
      <c r="EU5" s="16"/>
      <c r="EV5" s="16"/>
      <c r="EW5" s="16"/>
      <c r="EX5" s="16">
        <f>'C3SLC'!$AA6</f>
        <v>15607.951588087501</v>
      </c>
      <c r="EY5" s="19"/>
      <c r="FB5" s="17"/>
      <c r="FC5" s="16"/>
      <c r="FE5" s="19"/>
      <c r="FG5" s="17"/>
      <c r="FJ5" s="17"/>
      <c r="FK5" s="18">
        <f>UNFCCC!L8</f>
        <v>14647.56517433228</v>
      </c>
      <c r="FL5" s="16"/>
      <c r="FM5" s="16"/>
      <c r="FN5" s="16"/>
      <c r="FO5" s="16">
        <f>'C3SLC'!K6</f>
        <v>14973.231771571202</v>
      </c>
      <c r="FP5" s="19"/>
      <c r="FS5" s="17"/>
      <c r="FT5" s="16"/>
      <c r="FV5" s="19"/>
      <c r="FX5" s="17"/>
      <c r="GA5" s="17"/>
      <c r="GB5" s="18">
        <f>UNFCCC!E8</f>
        <v>2327.2943333720009</v>
      </c>
      <c r="GC5" s="16"/>
      <c r="GD5" s="16"/>
      <c r="GE5" s="16"/>
      <c r="GF5" s="16">
        <f>'C3SLC'!E6</f>
        <v>2679.6117260344299</v>
      </c>
      <c r="GG5" s="19"/>
      <c r="GJ5" s="17"/>
      <c r="GK5" s="16"/>
      <c r="GM5" s="19"/>
      <c r="GO5" s="17"/>
      <c r="GR5" s="17"/>
      <c r="GS5" s="18">
        <f>UNFCCC!Q8</f>
        <v>7979.6024886299329</v>
      </c>
      <c r="GT5" s="16"/>
      <c r="GU5" s="16"/>
      <c r="GV5" s="16"/>
      <c r="GW5" s="16">
        <f>'C3SLC'!P6</f>
        <v>9190.6064038544901</v>
      </c>
      <c r="GX5" s="19"/>
      <c r="HA5" s="17"/>
      <c r="HB5" s="16"/>
      <c r="HD5" s="19"/>
      <c r="HF5" s="17"/>
      <c r="HI5" s="17"/>
      <c r="HJ5" s="18">
        <f>UNFCCC!F8</f>
        <v>158.33724764313271</v>
      </c>
      <c r="HK5" s="16"/>
      <c r="HL5" s="16"/>
      <c r="HM5" s="16"/>
      <c r="HN5" s="16">
        <f>'C3SLC'!F6</f>
        <v>213.471823291481</v>
      </c>
      <c r="HO5" s="19"/>
      <c r="HR5" s="17"/>
      <c r="HS5" s="16"/>
      <c r="HU5" s="19"/>
      <c r="HW5" s="17"/>
      <c r="HZ5" s="17"/>
      <c r="IA5" s="18">
        <f>UNFCCC!R8</f>
        <v>3184.512592</v>
      </c>
      <c r="IB5" s="16"/>
      <c r="IC5" s="16"/>
      <c r="ID5" s="16"/>
      <c r="IE5" s="16">
        <f>'C3SLC'!Q6</f>
        <v>4021.87750913016</v>
      </c>
      <c r="IF5" s="19"/>
      <c r="II5" s="17"/>
      <c r="IJ5" s="16"/>
      <c r="IL5" s="19"/>
      <c r="IN5" s="17"/>
      <c r="IQ5" s="17"/>
      <c r="IR5" s="18">
        <f>UNFCCC!S8</f>
        <v>2077.31533771656</v>
      </c>
      <c r="IS5" s="16"/>
      <c r="IT5" s="16"/>
      <c r="IU5" s="16"/>
      <c r="IV5" s="16">
        <f>'C3SLC'!R6</f>
        <v>2105.0527895189798</v>
      </c>
      <c r="IW5" s="19"/>
      <c r="IZ5" s="17"/>
      <c r="JA5" s="16"/>
      <c r="JC5" s="19"/>
      <c r="JE5" s="17"/>
      <c r="JH5" s="17"/>
      <c r="JI5" s="18">
        <f>UNFCCC!T8</f>
        <v>93.114750000000015</v>
      </c>
      <c r="JJ5" s="16"/>
      <c r="JK5" s="16"/>
      <c r="JL5" s="16"/>
      <c r="JM5" s="16">
        <f>'C3SLC'!S6</f>
        <v>89.876670808717591</v>
      </c>
      <c r="JN5" s="19"/>
      <c r="JQ5" s="17"/>
      <c r="JR5" s="16"/>
      <c r="JT5" s="19"/>
      <c r="JV5" s="17"/>
      <c r="JY5" s="17"/>
      <c r="JZ5" s="18">
        <f>UNFCCC!O8</f>
        <v>1861.421</v>
      </c>
      <c r="KA5" s="16"/>
      <c r="KB5" s="16"/>
      <c r="KC5" s="16"/>
      <c r="KD5" s="16">
        <f>'C3SLC'!N6</f>
        <v>1617.05955875516</v>
      </c>
      <c r="KE5" s="19"/>
      <c r="KH5" s="17"/>
      <c r="KI5" s="106"/>
      <c r="KK5" s="19"/>
      <c r="KM5" s="17"/>
      <c r="KP5" s="17"/>
      <c r="KQ5" s="132">
        <f>UNFCCC!U8</f>
        <v>8.9389999999999997E-2</v>
      </c>
      <c r="KR5" s="16"/>
      <c r="KS5" s="16"/>
      <c r="KT5" s="16"/>
      <c r="KU5" s="22">
        <f>'C3SLC'!T6</f>
        <v>3.0771453678607903E-2</v>
      </c>
      <c r="KV5" s="19"/>
      <c r="KY5" s="17"/>
      <c r="KZ5" s="16"/>
      <c r="LB5" s="19"/>
      <c r="LD5" s="17"/>
      <c r="LG5" s="17"/>
      <c r="LH5" s="18">
        <f>UNFCCC!V8</f>
        <v>365.655243246</v>
      </c>
      <c r="LI5" s="16"/>
      <c r="LJ5" s="16"/>
      <c r="LK5" s="16"/>
      <c r="LL5" s="16">
        <f>'C3SLC'!U6</f>
        <v>340.54472058080103</v>
      </c>
      <c r="LM5" s="19"/>
      <c r="LP5" s="17"/>
      <c r="LQ5" s="16"/>
      <c r="LS5" s="19"/>
      <c r="LU5" s="17"/>
      <c r="LX5" s="17"/>
      <c r="LY5" s="18">
        <f>UNFCCC!B8</f>
        <v>3929.5416220940187</v>
      </c>
      <c r="LZ5" s="16"/>
      <c r="MA5" s="16"/>
      <c r="MB5" s="16"/>
      <c r="MC5" s="16">
        <f>'C3SLC'!B6</f>
        <v>4748.2923817727697</v>
      </c>
      <c r="MD5" s="19"/>
      <c r="MG5" s="17"/>
      <c r="MH5" s="16"/>
      <c r="MJ5" s="19"/>
      <c r="ML5" s="17"/>
      <c r="MO5" s="17"/>
      <c r="MP5" s="18">
        <f>UNFCCC!W8</f>
        <v>8741.5299999999988</v>
      </c>
      <c r="MQ5" s="16"/>
      <c r="MR5" s="16"/>
      <c r="MS5" s="16"/>
      <c r="MT5" s="16">
        <f>'C3SLC'!V6</f>
        <v>9582.7784199867401</v>
      </c>
      <c r="MU5" s="19"/>
      <c r="MX5" s="17"/>
      <c r="MY5" s="16"/>
      <c r="NA5" s="19"/>
      <c r="NC5" s="17"/>
      <c r="NF5" s="17"/>
      <c r="NG5" s="18">
        <f>UNFCCC!X8</f>
        <v>4121.2719999999999</v>
      </c>
      <c r="NH5" s="16"/>
      <c r="NI5" s="16"/>
      <c r="NJ5" s="16"/>
      <c r="NK5" s="16">
        <f>'C3SLC'!W6</f>
        <v>3705.8919182747604</v>
      </c>
      <c r="NL5" s="19"/>
      <c r="NO5" s="17"/>
      <c r="NP5" s="16"/>
      <c r="NR5" s="19"/>
      <c r="NT5" s="17"/>
      <c r="NW5" s="17"/>
      <c r="NX5" s="18">
        <f>UNFCCC!Y8</f>
        <v>6894.2765625000002</v>
      </c>
      <c r="NY5" s="16"/>
      <c r="NZ5" s="16"/>
      <c r="OA5" s="16"/>
      <c r="OB5" s="16">
        <f>'C3SLC'!X6</f>
        <v>7412.7937211051594</v>
      </c>
      <c r="OC5" s="19"/>
      <c r="OF5" s="17"/>
      <c r="OG5" s="16"/>
      <c r="OI5" s="19"/>
      <c r="OK5" s="17"/>
      <c r="ON5" s="17"/>
      <c r="OO5" s="18">
        <f>UNFCCC!AA8</f>
        <v>1101.79498345924</v>
      </c>
      <c r="OP5" s="16"/>
      <c r="OQ5" s="16"/>
      <c r="OR5" s="16"/>
      <c r="OS5" s="16">
        <f>'C3SLC'!Z6</f>
        <v>1422.38602198437</v>
      </c>
      <c r="OT5" s="19"/>
      <c r="OW5" s="17"/>
      <c r="OX5" s="16"/>
      <c r="OZ5" s="19"/>
      <c r="PB5" s="17"/>
      <c r="PE5" s="17"/>
      <c r="PF5" s="18">
        <f>UNFCCC!Z8</f>
        <v>1992.2570000000001</v>
      </c>
      <c r="PG5" s="16"/>
      <c r="PH5" s="16"/>
      <c r="PI5" s="16"/>
      <c r="PJ5" s="16">
        <f>'C3SLC'!Y6</f>
        <v>2330.3606459133302</v>
      </c>
      <c r="PK5" s="19"/>
      <c r="PN5" s="17"/>
      <c r="PO5" s="16"/>
      <c r="PQ5" s="19"/>
      <c r="PS5" s="17"/>
      <c r="PV5" s="17"/>
      <c r="PW5" s="18">
        <f>UNFCCC!J8</f>
        <v>22126.499</v>
      </c>
      <c r="PX5" s="16"/>
      <c r="PY5" s="16"/>
      <c r="PZ5" s="16"/>
      <c r="QA5" s="16">
        <f>'C3SLC'!J6</f>
        <v>23975.134175032701</v>
      </c>
      <c r="QB5" s="19"/>
      <c r="QE5" s="17"/>
      <c r="QF5" s="16"/>
      <c r="QH5" s="19"/>
      <c r="QJ5" s="17"/>
      <c r="QM5" s="17"/>
      <c r="QN5" s="17">
        <f>UNFCCC!AC8</f>
        <v>28094.160334</v>
      </c>
      <c r="QO5" s="16"/>
      <c r="QP5" s="16"/>
      <c r="QQ5" s="16"/>
      <c r="QR5" s="16">
        <f>'C3SLC'!AB6</f>
        <v>30936.620897594501</v>
      </c>
      <c r="QS5" s="170"/>
      <c r="QT5" s="18"/>
      <c r="QU5" s="16"/>
      <c r="QV5" s="16"/>
      <c r="QW5" s="18"/>
      <c r="QX5" s="16">
        <f t="shared" si="0"/>
        <v>149505.94243720552</v>
      </c>
      <c r="QY5" s="19"/>
      <c r="QZ5" s="138"/>
      <c r="RA5" s="16"/>
      <c r="RB5" s="16">
        <f t="shared" ref="RB5:RB14" si="1">R5+AI5+AZ5+BQ5+CH5+CY5+DP5+EG5+EX5+FO5+GF5+GW5+HN5+IE5+IV5+JM5+KD5+KU5+LL5+MC5+MT5+NK5+OB5+OS5+PJ5+QA5+QR5</f>
        <v>161180.05908825697</v>
      </c>
    </row>
    <row r="6" spans="1:470" x14ac:dyDescent="0.25">
      <c r="A6" s="24">
        <v>2000</v>
      </c>
      <c r="B6" s="16" t="str">
        <f>for_area_WL!$D$14</f>
        <v>:</v>
      </c>
      <c r="C6" s="16" t="str">
        <f>for_area_FAWS!$D$14</f>
        <v>:</v>
      </c>
      <c r="D6" s="16" t="str">
        <f>for_area_FnAWS!$D$14</f>
        <v>:</v>
      </c>
      <c r="E6" s="18" t="str">
        <f>for_area_OWL!$D$14</f>
        <v>:</v>
      </c>
      <c r="F6" s="22">
        <f>FAO_WL!$C$11</f>
        <v>667.3</v>
      </c>
      <c r="G6" s="16">
        <f>Area_Comp!C4</f>
        <v>32.9</v>
      </c>
      <c r="H6" s="19">
        <f>'panEuropean-forestArea'!$F$4</f>
        <v>667.3</v>
      </c>
      <c r="I6">
        <f>'panEuropean-forestArea'!$L$4</f>
        <v>663</v>
      </c>
      <c r="J6" s="17">
        <f>'panEuropean-forestArea'!$R$4</f>
        <v>27.1</v>
      </c>
      <c r="K6">
        <v>612.29999999999995</v>
      </c>
      <c r="M6" s="17"/>
      <c r="N6" s="18">
        <f>UNFCCC!C13</f>
        <v>709.99020210084461</v>
      </c>
      <c r="O6" s="16"/>
      <c r="P6" s="16"/>
      <c r="Q6" s="16"/>
      <c r="R6" s="16">
        <f>'C3SLC'!$C11</f>
        <v>696.49222285673</v>
      </c>
      <c r="S6" s="20" t="str">
        <f>for_area_WL!$D$15</f>
        <v>:</v>
      </c>
      <c r="T6" s="16" t="str">
        <f>for_area_FAWS!$D$15</f>
        <v>:</v>
      </c>
      <c r="U6" s="16" t="str">
        <f>for_area_FnAWS!$D$15</f>
        <v>:</v>
      </c>
      <c r="V6" s="18" t="str">
        <f>for_area_OWL!$D$15</f>
        <v>:</v>
      </c>
      <c r="W6" s="16">
        <f>FAO_WL!$C$12</f>
        <v>3375</v>
      </c>
      <c r="X6" s="16">
        <f>Area_Comp!L4</f>
        <v>104</v>
      </c>
      <c r="Y6" s="19">
        <f>'panEuropean-forestArea'!$F$5</f>
        <v>3375</v>
      </c>
      <c r="Z6">
        <f>'panEuropean-forestArea'!$L$5</f>
        <v>2258</v>
      </c>
      <c r="AA6" s="17">
        <f>'panEuropean-forestArea'!$R$5</f>
        <v>105</v>
      </c>
      <c r="AD6" s="17"/>
      <c r="AE6" s="18">
        <f>UNFCCC!D13</f>
        <v>3850.9046180222012</v>
      </c>
      <c r="AF6" s="16"/>
      <c r="AG6" s="16"/>
      <c r="AH6" s="16"/>
      <c r="AI6" s="16">
        <f>'C3SLC'!$D11</f>
        <v>3947.3462880968996</v>
      </c>
      <c r="AJ6" s="20" t="str">
        <f>for_area_WL!$D$16</f>
        <v>:</v>
      </c>
      <c r="AK6" s="16" t="str">
        <f>for_area_FAWS!$D$16</f>
        <v>:</v>
      </c>
      <c r="AL6" s="16" t="str">
        <f>for_area_FnAWS!$D$16</f>
        <v>:</v>
      </c>
      <c r="AM6" s="18" t="str">
        <f>for_area_OWL!$D$16</f>
        <v>:</v>
      </c>
      <c r="AN6" s="16">
        <f>FAO_WL!$C$13</f>
        <v>2637.29</v>
      </c>
      <c r="AO6" s="16">
        <f>Area_Comp!U4</f>
        <v>0</v>
      </c>
      <c r="AP6" s="19">
        <f>'panEuropean-forestArea'!$F$8</f>
        <v>2637.29</v>
      </c>
      <c r="AQ6">
        <f>'panEuropean-forestArea'!$L$8</f>
        <v>2561</v>
      </c>
      <c r="AR6" s="17">
        <f>'panEuropean-forestArea'!$R$8</f>
        <v>0</v>
      </c>
      <c r="AS6">
        <v>2607.8000000000002</v>
      </c>
      <c r="AU6" s="17"/>
      <c r="AV6" s="18">
        <f>UNFCCC!G13</f>
        <v>2637.2896900000001</v>
      </c>
      <c r="AW6" s="16"/>
      <c r="AX6" s="16"/>
      <c r="AY6" s="16"/>
      <c r="AZ6" s="16">
        <f>'C3SLC'!$G11</f>
        <v>2942.52407163419</v>
      </c>
      <c r="BA6" s="20" t="str">
        <f>for_area_WL!$D$17</f>
        <v>:</v>
      </c>
      <c r="BB6" s="16" t="str">
        <f>for_area_FAWS!$D$17</f>
        <v>:</v>
      </c>
      <c r="BC6" s="16" t="str">
        <f>for_area_FnAWS!$D$17</f>
        <v>:</v>
      </c>
      <c r="BD6" s="18" t="str">
        <f>for_area_OWL!$D$17</f>
        <v>:</v>
      </c>
      <c r="BE6" s="16">
        <f>FAO_WL!$C$14</f>
        <v>571.6</v>
      </c>
      <c r="BF6" s="16">
        <f>Area_Comp!AD4</f>
        <v>136</v>
      </c>
      <c r="BG6" s="28">
        <f>'panEuropean-forestArea'!$F$9</f>
        <v>571.6</v>
      </c>
      <c r="BH6" s="29">
        <f>'panEuropean-forestArea'!$L$9</f>
        <v>564.21</v>
      </c>
      <c r="BI6" s="30">
        <f>'panEuropean-forestArea'!$R$9</f>
        <v>136</v>
      </c>
      <c r="BJ6">
        <v>571.6</v>
      </c>
      <c r="BK6">
        <v>564.20000000000005</v>
      </c>
      <c r="BL6" s="17">
        <v>136</v>
      </c>
      <c r="BM6" s="18">
        <f>UNFCCC!H13</f>
        <v>590.817516664236</v>
      </c>
      <c r="BN6" s="16"/>
      <c r="BO6" s="16"/>
      <c r="BP6" s="16"/>
      <c r="BQ6" s="16">
        <f>'C3SLC'!$H11</f>
        <v>543.38493018075792</v>
      </c>
      <c r="BR6" s="20" t="str">
        <f>for_area_WL!$D$18</f>
        <v>:</v>
      </c>
      <c r="BS6" s="16" t="str">
        <f>for_area_FAWS!$D$18</f>
        <v>:</v>
      </c>
      <c r="BT6" s="16" t="str">
        <f>for_area_FnAWS!$D$18</f>
        <v>:</v>
      </c>
      <c r="BU6" s="18" t="str">
        <f>for_area_OWL!$D$18</f>
        <v>:</v>
      </c>
      <c r="BV6" s="16">
        <f>FAO_WL!$C$15</f>
        <v>11354</v>
      </c>
      <c r="BW6" s="16">
        <f>Area_Comp!AM4</f>
        <v>0</v>
      </c>
      <c r="BX6" s="19">
        <f>'panEuropean-forestArea'!$F$13</f>
        <v>11354</v>
      </c>
      <c r="BY6">
        <f>'panEuropean-forestArea'!$L$13</f>
        <v>10671</v>
      </c>
      <c r="BZ6" s="17">
        <f>'panEuropean-forestArea'!$R$13</f>
        <v>0</v>
      </c>
      <c r="CC6" s="17"/>
      <c r="CD6" s="18">
        <f>UNFCCC!M13</f>
        <v>10941.79</v>
      </c>
      <c r="CE6" s="16"/>
      <c r="CF6" s="16"/>
      <c r="CG6" s="16"/>
      <c r="CH6" s="16">
        <f>'C3SLC'!$L11</f>
        <v>11472.545857442199</v>
      </c>
      <c r="CI6" s="20" t="str">
        <f>for_area_WL!$D$19</f>
        <v>:</v>
      </c>
      <c r="CJ6" s="16" t="str">
        <f>for_area_FAWS!$D$19</f>
        <v>:</v>
      </c>
      <c r="CK6" s="16" t="str">
        <f>for_area_FnAWS!$D$19</f>
        <v>:</v>
      </c>
      <c r="CL6" s="18" t="str">
        <f>for_area_OWL!$D$19</f>
        <v>:</v>
      </c>
      <c r="CM6" s="16">
        <f>FAO_WL!$C$16</f>
        <v>2238.89</v>
      </c>
      <c r="CN6" s="16">
        <f>Area_Comp!AV4</f>
        <v>153.71</v>
      </c>
      <c r="CO6" s="19">
        <f>'panEuropean-forestArea'!$F$10</f>
        <v>2238.89</v>
      </c>
      <c r="CP6">
        <f>'panEuropean-forestArea'!$L$10</f>
        <v>2049.42</v>
      </c>
      <c r="CQ6" s="17">
        <f>'panEuropean-forestArea'!$R$10</f>
        <v>153.71</v>
      </c>
      <c r="CT6" s="17"/>
      <c r="CU6" s="18">
        <f>UNFCCC!I13</f>
        <v>2414.739</v>
      </c>
      <c r="CV6" s="16"/>
      <c r="CW6" s="16"/>
      <c r="CX6" s="16"/>
      <c r="CY6" s="16">
        <f>'C3SLC'!$I11</f>
        <v>2777.0876578289999</v>
      </c>
      <c r="CZ6" s="20" t="str">
        <f>for_area_WL!$D$20</f>
        <v>:</v>
      </c>
      <c r="DA6" s="16" t="str">
        <f>for_area_FAWS!$D$20</f>
        <v>:</v>
      </c>
      <c r="DB6" s="16" t="str">
        <f>for_area_FnAWS!$D$20</f>
        <v>:</v>
      </c>
      <c r="DC6" s="18" t="str">
        <f>for_area_OWL!$D$20</f>
        <v>:</v>
      </c>
      <c r="DD6" s="16">
        <f>FAO_WL!$C$17</f>
        <v>630.36</v>
      </c>
      <c r="DE6" s="16">
        <f>Area_Comp!BE4</f>
        <v>49.27</v>
      </c>
      <c r="DF6" s="28">
        <f>'panEuropean-forestArea'!$F$16</f>
        <v>630.36</v>
      </c>
      <c r="DG6" s="29">
        <f>'panEuropean-forestArea'!$L$16</f>
        <v>0</v>
      </c>
      <c r="DH6" s="30">
        <f>'panEuropean-forestArea'!$R$16</f>
        <v>49.27</v>
      </c>
      <c r="DK6" s="17"/>
      <c r="DL6" s="18">
        <f>UNFCCC!P13</f>
        <v>647.18749999999989</v>
      </c>
      <c r="DM6" s="16"/>
      <c r="DN6" s="16"/>
      <c r="DO6" s="16"/>
      <c r="DP6" s="16">
        <f>'C3SLC'!$O11</f>
        <v>524.14683518335198</v>
      </c>
      <c r="DQ6" s="20" t="str">
        <f>for_area_WL!$D$21</f>
        <v>:</v>
      </c>
      <c r="DR6" s="16" t="str">
        <f>for_area_FAWS!$D$21</f>
        <v>:</v>
      </c>
      <c r="DS6" s="16" t="str">
        <f>for_area_FnAWS!$D$21</f>
        <v>:</v>
      </c>
      <c r="DT6" s="18" t="str">
        <f>for_area_OWL!$D$21</f>
        <v>:</v>
      </c>
      <c r="DU6" s="16">
        <f>FAO_WL!$C$18</f>
        <v>3600.23</v>
      </c>
      <c r="DV6" s="16">
        <f>Area_Comp!BN4</f>
        <v>2922.88</v>
      </c>
      <c r="DW6" s="19">
        <f>'panEuropean-forestArea'!$F$14</f>
        <v>3601</v>
      </c>
      <c r="DX6">
        <f>'panEuropean-forestArea'!$L$14</f>
        <v>3316.52</v>
      </c>
      <c r="DY6" s="17">
        <f>'panEuropean-forestArea'!$R$14</f>
        <v>2924</v>
      </c>
      <c r="EB6" s="17"/>
      <c r="EC6" s="18">
        <f>UNFCCC!N13</f>
        <v>3401.8499999999995</v>
      </c>
      <c r="ED6" s="16"/>
      <c r="EE6" s="16"/>
      <c r="EF6" s="16"/>
      <c r="EG6" s="16">
        <f>'C3SLC'!$M11</f>
        <v>3586.89239920825</v>
      </c>
      <c r="EH6" s="20" t="str">
        <f>for_area_WL!$D$22</f>
        <v>:</v>
      </c>
      <c r="EI6" s="16" t="str">
        <f>for_area_FAWS!$D$22</f>
        <v>:</v>
      </c>
      <c r="EJ6" s="16" t="str">
        <f>for_area_FnAWS!$D$22</f>
        <v>:</v>
      </c>
      <c r="EK6" s="18" t="str">
        <f>for_area_OWL!$D$22</f>
        <v>:</v>
      </c>
      <c r="EL6" s="16">
        <f>FAO_WL!$C$19</f>
        <v>17093.93</v>
      </c>
      <c r="EM6" s="16">
        <f>Area_Comp!BW4</f>
        <v>10431.42</v>
      </c>
      <c r="EN6" s="20">
        <f>'panEuropean-forestArea'!$F$28</f>
        <v>17093.93</v>
      </c>
      <c r="EO6" s="16">
        <f>'panEuropean-forestArea'!$L$28</f>
        <v>0</v>
      </c>
      <c r="EP6" s="18">
        <f>'panEuropean-forestArea'!$R$28</f>
        <v>10431.42</v>
      </c>
      <c r="ES6" s="17"/>
      <c r="ET6" s="18">
        <f>UNFCCC!AB13</f>
        <v>15313.675969807318</v>
      </c>
      <c r="EU6" s="16"/>
      <c r="EV6" s="16"/>
      <c r="EW6" s="16"/>
      <c r="EX6" s="16">
        <f>'C3SLC'!$AA11</f>
        <v>15350.105077941</v>
      </c>
      <c r="EY6" s="20" t="str">
        <f>for_area_WL!$D$23</f>
        <v>:</v>
      </c>
      <c r="EZ6" s="16" t="str">
        <f>for_area_FAWS!$D$23</f>
        <v>:</v>
      </c>
      <c r="FA6" s="16" t="str">
        <f>for_area_FnAWS!$D$23</f>
        <v>:</v>
      </c>
      <c r="FB6" s="18" t="str">
        <f>for_area_OWL!$D$23</f>
        <v>:</v>
      </c>
      <c r="FC6" s="16">
        <f>FAO_WL!$C$20</f>
        <v>15288</v>
      </c>
      <c r="FD6" s="16">
        <f>Area_Comp!CF4</f>
        <v>1804</v>
      </c>
      <c r="FE6" s="19">
        <f>'panEuropean-forestArea'!$F$12</f>
        <v>15289</v>
      </c>
      <c r="FF6">
        <f>'panEuropean-forestArea'!$L$12</f>
        <v>14465</v>
      </c>
      <c r="FG6" s="17">
        <f>'panEuropean-forestArea'!$R$12</f>
        <v>1804</v>
      </c>
      <c r="FJ6" s="17"/>
      <c r="FK6" s="18">
        <f>UNFCCC!L13</f>
        <v>14912.341912107348</v>
      </c>
      <c r="FL6" s="16"/>
      <c r="FM6" s="16"/>
      <c r="FN6" s="16"/>
      <c r="FO6" s="16">
        <f>'C3SLC'!$K11</f>
        <v>14709.173698713299</v>
      </c>
      <c r="FP6" s="20" t="str">
        <f>for_area_WL!$D$24</f>
        <v>:</v>
      </c>
      <c r="FQ6" s="16" t="str">
        <f>for_area_FAWS!$D$24</f>
        <v>:</v>
      </c>
      <c r="FR6" s="16" t="str">
        <f>for_area_FnAWS!$D$24</f>
        <v>:</v>
      </c>
      <c r="FS6" s="18" t="str">
        <f>for_area_OWL!$D$24</f>
        <v>:</v>
      </c>
      <c r="FT6" s="16">
        <f>FAO_WL!$C$21</f>
        <v>1885</v>
      </c>
      <c r="FU6" s="16">
        <f>Area_Comp!CO4</f>
        <v>415</v>
      </c>
      <c r="FV6" s="19">
        <f>'panEuropean-forestArea'!$F$6</f>
        <v>1885</v>
      </c>
      <c r="FW6">
        <f>'panEuropean-forestArea'!$L$6</f>
        <v>1749</v>
      </c>
      <c r="FX6" s="17">
        <f>'panEuropean-forestArea'!$R$6</f>
        <v>415</v>
      </c>
      <c r="FY6">
        <v>1875</v>
      </c>
      <c r="GA6" s="17">
        <v>440</v>
      </c>
      <c r="GB6" s="18">
        <f>UNFCCC!E13</f>
        <v>2328.2299216680012</v>
      </c>
      <c r="GC6" s="16"/>
      <c r="GD6" s="16"/>
      <c r="GE6" s="16"/>
      <c r="GF6" s="16">
        <f>'C3SLC'!$E11</f>
        <v>2563.9951839365103</v>
      </c>
      <c r="GG6" s="20" t="str">
        <f>for_area_WL!$D$25</f>
        <v>:</v>
      </c>
      <c r="GH6" s="16" t="str">
        <f>for_area_FAWS!$D$25</f>
        <v>:</v>
      </c>
      <c r="GI6" s="16" t="str">
        <f>for_area_FnAWS!$D$25</f>
        <v>:</v>
      </c>
      <c r="GJ6" s="18" t="str">
        <f>for_area_OWL!$D$25</f>
        <v>:</v>
      </c>
      <c r="GK6" s="16">
        <f>FAO_WL!$C$22</f>
        <v>8369.25</v>
      </c>
      <c r="GL6" s="16">
        <f>Area_Comp!CX4</f>
        <v>1649.78</v>
      </c>
      <c r="GM6" s="19">
        <f>'panEuropean-forestArea'!$F$17</f>
        <v>8369</v>
      </c>
      <c r="GN6">
        <f>'panEuropean-forestArea'!$L$17</f>
        <v>7396.33</v>
      </c>
      <c r="GO6" s="17">
        <f>'panEuropean-forestArea'!$R$17</f>
        <v>1650</v>
      </c>
      <c r="GR6" s="17"/>
      <c r="GS6" s="18">
        <f>UNFCCC!Q13</f>
        <v>8369.401498388459</v>
      </c>
      <c r="GT6" s="16"/>
      <c r="GU6" s="16"/>
      <c r="GV6" s="16"/>
      <c r="GW6" s="16">
        <f>'C3SLC'!$P11</f>
        <v>8819.3911635160403</v>
      </c>
      <c r="GX6" s="20" t="str">
        <f>for_area_WL!$D$26</f>
        <v>:</v>
      </c>
      <c r="GY6" s="16" t="str">
        <f>for_area_FAWS!$D$26</f>
        <v>:</v>
      </c>
      <c r="GZ6" s="16" t="str">
        <f>for_area_FnAWS!$D$26</f>
        <v>:</v>
      </c>
      <c r="HA6" s="18" t="str">
        <f>for_area_OWL!$D$26</f>
        <v>:</v>
      </c>
      <c r="HB6" s="90">
        <f>Area_Comp!DF4</f>
        <v>171.61</v>
      </c>
      <c r="HC6" s="16">
        <f>Area_Comp!DG4</f>
        <v>213.86</v>
      </c>
      <c r="HD6" s="19">
        <f>'panEuropean-forestArea'!$F$7</f>
        <v>171.61</v>
      </c>
      <c r="HE6">
        <f>'panEuropean-forestArea'!$L$7</f>
        <v>43.17</v>
      </c>
      <c r="HF6" s="17">
        <f>'panEuropean-forestArea'!$R$7</f>
        <v>213.86</v>
      </c>
      <c r="HI6" s="17"/>
      <c r="HJ6" s="18">
        <f>UNFCCC!F13</f>
        <v>158.54949264313274</v>
      </c>
      <c r="HK6" s="16"/>
      <c r="HL6" s="16"/>
      <c r="HM6" s="16"/>
      <c r="HN6" s="16">
        <f>'C3SLC'!$F11</f>
        <v>220.32935093343298</v>
      </c>
      <c r="HO6" s="20" t="str">
        <f>for_area_WL!$D$27</f>
        <v>:</v>
      </c>
      <c r="HP6" s="16" t="str">
        <f>for_area_FAWS!$D$27</f>
        <v>:</v>
      </c>
      <c r="HQ6" s="16" t="str">
        <f>for_area_FnAWS!$D$27</f>
        <v>:</v>
      </c>
      <c r="HR6" s="18" t="str">
        <f>for_area_OWL!$D$27</f>
        <v>:</v>
      </c>
      <c r="HS6" s="16">
        <f>FAO_WL!$C$23</f>
        <v>3241</v>
      </c>
      <c r="HT6" s="16">
        <f>Area_Comp!DO4</f>
        <v>123</v>
      </c>
      <c r="HU6" s="19">
        <f>'panEuropean-forestArea'!$F$18</f>
        <v>3241</v>
      </c>
      <c r="HV6">
        <f>'panEuropean-forestArea'!$L$18</f>
        <v>3024</v>
      </c>
      <c r="HW6" s="17">
        <f>'panEuropean-forestArea'!$R$18</f>
        <v>123</v>
      </c>
      <c r="HZ6" s="17"/>
      <c r="IA6" s="18">
        <f>UNFCCC!R13</f>
        <v>3227.7898649999997</v>
      </c>
      <c r="IB6" s="16"/>
      <c r="IC6" s="16"/>
      <c r="ID6" s="16"/>
      <c r="IE6" s="16">
        <f>'C3SLC'!$Q11</f>
        <v>3840.22573114857</v>
      </c>
      <c r="IF6" s="20" t="str">
        <f>for_area_WL!$D$28</f>
        <v>:</v>
      </c>
      <c r="IG6" s="16" t="str">
        <f>for_area_FAWS!$D$28</f>
        <v>:</v>
      </c>
      <c r="IH6" s="16" t="str">
        <f>for_area_FnAWS!$D$28</f>
        <v>:</v>
      </c>
      <c r="II6" s="18" t="str">
        <f>for_area_OWL!$D$28</f>
        <v>:</v>
      </c>
      <c r="IJ6" s="16">
        <f>FAO_WL!$C$24</f>
        <v>2020</v>
      </c>
      <c r="IK6" s="16">
        <f>Area_Comp!DX4</f>
        <v>83</v>
      </c>
      <c r="IL6" s="19">
        <f>'panEuropean-forestArea'!$F$19</f>
        <v>2020</v>
      </c>
      <c r="IM6">
        <f>'panEuropean-forestArea'!$L$19</f>
        <v>1756</v>
      </c>
      <c r="IN6" s="17">
        <f>'panEuropean-forestArea'!$R$19</f>
        <v>83</v>
      </c>
      <c r="IQ6" s="17"/>
      <c r="IR6" s="18">
        <f>UNFCCC!S13</f>
        <v>2096.0838538397202</v>
      </c>
      <c r="IS6" s="16"/>
      <c r="IT6" s="16"/>
      <c r="IU6" s="16"/>
      <c r="IV6" s="16">
        <f>'C3SLC'!$R11</f>
        <v>2162.11002558991</v>
      </c>
      <c r="IW6" s="20" t="str">
        <f>for_area_WL!$D$29</f>
        <v>:</v>
      </c>
      <c r="IX6" s="16" t="str">
        <f>for_area_FAWS!$D$29</f>
        <v>:</v>
      </c>
      <c r="IY6" s="16" t="str">
        <f>for_area_FnAWS!$D$29</f>
        <v>:</v>
      </c>
      <c r="IZ6" s="18" t="str">
        <f>for_area_OWL!$D$29</f>
        <v>:</v>
      </c>
      <c r="JA6" s="16">
        <f>FAO_WL!$C$25</f>
        <v>86.7</v>
      </c>
      <c r="JB6" s="16">
        <f>Area_Comp!EG4</f>
        <v>2.4</v>
      </c>
      <c r="JC6" s="19">
        <f>'panEuropean-forestArea'!$F$20</f>
        <v>86.7</v>
      </c>
      <c r="JD6">
        <f>'panEuropean-forestArea'!$L$20</f>
        <v>86.75</v>
      </c>
      <c r="JE6" s="17">
        <f>'panEuropean-forestArea'!$R$20</f>
        <v>2.4</v>
      </c>
      <c r="JF6">
        <v>88.5</v>
      </c>
      <c r="JH6" s="17">
        <v>2.9</v>
      </c>
      <c r="JI6" s="18">
        <f>UNFCCC!T13</f>
        <v>93.199625000000054</v>
      </c>
      <c r="JJ6" s="16"/>
      <c r="JK6" s="16"/>
      <c r="JL6" s="16"/>
      <c r="JM6" s="16">
        <f>'C3SLC'!$S11</f>
        <v>88.908952635154108</v>
      </c>
      <c r="JN6" s="20" t="str">
        <f>for_area_WL!$D$30</f>
        <v>:</v>
      </c>
      <c r="JO6" s="16" t="str">
        <f>for_area_FAWS!$D$30</f>
        <v>:</v>
      </c>
      <c r="JP6" s="16" t="str">
        <f>for_area_FnAWS!$D$30</f>
        <v>:</v>
      </c>
      <c r="JQ6" s="18" t="str">
        <f>for_area_OWL!$D$30</f>
        <v>:</v>
      </c>
      <c r="JR6" s="16">
        <f>FAO_WL!$C$26</f>
        <v>1921.17</v>
      </c>
      <c r="JS6" s="16"/>
      <c r="JT6" s="19">
        <f>'panEuropean-forestArea'!$F$15</f>
        <v>1921.17</v>
      </c>
      <c r="JU6">
        <f>'panEuropean-forestArea'!$L$15</f>
        <v>1835.22</v>
      </c>
      <c r="JV6" s="17">
        <f>'panEuropean-forestArea'!$R$15</f>
        <v>0</v>
      </c>
      <c r="JW6">
        <v>1921</v>
      </c>
      <c r="JY6" s="17"/>
      <c r="JZ6" s="18">
        <f>UNFCCC!O13</f>
        <v>1921.1696999999999</v>
      </c>
      <c r="KA6" s="16"/>
      <c r="KB6" s="16"/>
      <c r="KC6" s="16"/>
      <c r="KD6" s="16">
        <f>'C3SLC'!$N11</f>
        <v>1668.65778441355</v>
      </c>
      <c r="KE6" s="20" t="str">
        <f>for_area_WL!$D$31</f>
        <v>:</v>
      </c>
      <c r="KF6" s="16" t="str">
        <f>for_area_FAWS!$D$31</f>
        <v>:</v>
      </c>
      <c r="KG6" s="16" t="str">
        <f>for_area_FnAWS!$D$31</f>
        <v>:</v>
      </c>
      <c r="KH6" s="18" t="str">
        <f>for_area_OWL!$D$31</f>
        <v>:</v>
      </c>
      <c r="KI6" s="106">
        <f>FAO_WL!$C$27</f>
        <v>0.35</v>
      </c>
      <c r="KK6" s="19">
        <f>'panEuropean-forestArea'!$F$21</f>
        <v>0.35</v>
      </c>
      <c r="KL6">
        <f>'panEuropean-forestArea'!$L$21</f>
        <v>0</v>
      </c>
      <c r="KM6" s="17">
        <f>'panEuropean-forestArea'!$R$21</f>
        <v>0</v>
      </c>
      <c r="KP6" s="17"/>
      <c r="KQ6" s="132">
        <f>UNFCCC!U13</f>
        <v>8.9389999999999997E-2</v>
      </c>
      <c r="KR6" s="16"/>
      <c r="KS6" s="16"/>
      <c r="KT6" s="16"/>
      <c r="KU6" s="22">
        <f>'C3SLC'!$T11</f>
        <v>3.0771453678607903E-2</v>
      </c>
      <c r="KV6" s="20" t="str">
        <f>for_area_WL!$D$32</f>
        <v>:</v>
      </c>
      <c r="KW6" s="16" t="str">
        <f>for_area_FAWS!$D$32</f>
        <v>:</v>
      </c>
      <c r="KX6" s="16" t="str">
        <f>for_area_FnAWS!$D$32</f>
        <v>:</v>
      </c>
      <c r="KY6" s="18" t="str">
        <f>for_area_OWL!$D$32</f>
        <v>:</v>
      </c>
      <c r="KZ6" s="16">
        <f>FAO_WL!$C$28</f>
        <v>359.5</v>
      </c>
      <c r="LA6" s="16">
        <f>Area_Comp!FG4</f>
        <v>0</v>
      </c>
      <c r="LB6" s="19">
        <f>'panEuropean-forestArea'!$F$22</f>
        <v>360</v>
      </c>
      <c r="LC6">
        <f>'panEuropean-forestArea'!$L$22</f>
        <v>288</v>
      </c>
      <c r="LD6" s="17">
        <f>'panEuropean-forestArea'!$R$22</f>
        <v>0</v>
      </c>
      <c r="LG6" s="17"/>
      <c r="LH6" s="18">
        <f>UNFCCC!V13</f>
        <v>368.49352927899997</v>
      </c>
      <c r="LI6" s="16"/>
      <c r="LJ6" s="16"/>
      <c r="LK6" s="16"/>
      <c r="LL6" s="16">
        <f>'C3SLC'!$U11</f>
        <v>369.50761661454999</v>
      </c>
      <c r="LM6" s="20" t="str">
        <f>for_area_WL!$D$33</f>
        <v>:</v>
      </c>
      <c r="LN6" s="16" t="str">
        <f>for_area_FAWS!$D$33</f>
        <v>:</v>
      </c>
      <c r="LO6" s="16" t="str">
        <f>for_area_FnAWS!$D$33</f>
        <v>:</v>
      </c>
      <c r="LP6" s="18" t="str">
        <f>for_area_OWL!$D$33</f>
        <v>:</v>
      </c>
      <c r="LQ6" s="16">
        <f>FAO_WL!$C$29</f>
        <v>3838.14</v>
      </c>
      <c r="LR6" s="16">
        <f>Area_Comp!FP4</f>
        <v>116.71</v>
      </c>
      <c r="LS6" s="19">
        <f>'panEuropean-forestArea'!$F$3</f>
        <v>3838</v>
      </c>
      <c r="LT6">
        <f>'panEuropean-forestArea'!$L$3</f>
        <v>3342</v>
      </c>
      <c r="LU6" s="17">
        <f>'panEuropean-forestArea'!$R$3</f>
        <v>117</v>
      </c>
      <c r="LX6" s="17"/>
      <c r="LY6" s="18">
        <f>UNFCCC!B13</f>
        <v>3955.9217306874721</v>
      </c>
      <c r="LZ6" s="16"/>
      <c r="MA6" s="16"/>
      <c r="MB6" s="16"/>
      <c r="MC6" s="16">
        <f>'C3SLC'!$B11</f>
        <v>4654.0174581173796</v>
      </c>
      <c r="MD6" s="20" t="str">
        <f>for_area_WL!$D$34</f>
        <v>:</v>
      </c>
      <c r="ME6" s="16" t="str">
        <f>for_area_FAWS!$D$34</f>
        <v>:</v>
      </c>
      <c r="MF6" s="16" t="str">
        <f>for_area_FnAWS!$D$34</f>
        <v>:</v>
      </c>
      <c r="MG6" s="18" t="str">
        <f>for_area_OWL!$D$34</f>
        <v>:</v>
      </c>
      <c r="MH6" s="16">
        <f>FAO_WL!$C$30</f>
        <v>9059</v>
      </c>
      <c r="MI6" s="16">
        <f>Area_Comp!FY4</f>
        <v>0</v>
      </c>
      <c r="MJ6" s="19">
        <f>'panEuropean-forestArea'!$F$23</f>
        <v>9059</v>
      </c>
      <c r="MK6">
        <f>'panEuropean-forestArea'!$L$23</f>
        <v>8342</v>
      </c>
      <c r="ML6" s="17">
        <f>'panEuropean-forestArea'!$R$23</f>
        <v>0</v>
      </c>
      <c r="MO6" s="17"/>
      <c r="MP6" s="18">
        <f>UNFCCC!W13</f>
        <v>8903.5550000000003</v>
      </c>
      <c r="MQ6" s="16"/>
      <c r="MR6" s="16"/>
      <c r="MS6" s="16"/>
      <c r="MT6" s="16">
        <f>'C3SLC'!$V11</f>
        <v>9851.3254128955305</v>
      </c>
      <c r="MU6" s="20" t="str">
        <f>for_area_WL!$D$35</f>
        <v>:</v>
      </c>
      <c r="MV6" s="16" t="str">
        <f>for_area_FAWS!$D$35</f>
        <v>:</v>
      </c>
      <c r="MW6" s="16" t="str">
        <f>for_area_FnAWS!$D$35</f>
        <v>:</v>
      </c>
      <c r="MX6" s="18" t="str">
        <f>for_area_OWL!$D$35</f>
        <v>:</v>
      </c>
      <c r="MY6" s="16">
        <f>FAO_WL!$C$31</f>
        <v>3281</v>
      </c>
      <c r="MZ6" s="16">
        <f>Area_Comp!GH4</f>
        <v>987</v>
      </c>
      <c r="NA6" s="19">
        <f>'panEuropean-forestArea'!$F$24</f>
        <v>3280.61</v>
      </c>
      <c r="NB6">
        <f>'panEuropean-forestArea'!$L$24</f>
        <v>2172.5300000000002</v>
      </c>
      <c r="NC6" s="17">
        <f>'panEuropean-forestArea'!$R$24</f>
        <v>1219.4000000000001</v>
      </c>
      <c r="ND6">
        <v>3633</v>
      </c>
      <c r="NF6" s="17"/>
      <c r="NG6" s="18">
        <f>UNFCCC!X13</f>
        <v>4218.9949999999999</v>
      </c>
      <c r="NH6" s="16"/>
      <c r="NI6" s="16"/>
      <c r="NJ6" s="16"/>
      <c r="NK6" s="16">
        <f>'C3SLC'!$W11</f>
        <v>3721.9463268265099</v>
      </c>
      <c r="NL6" s="20" t="str">
        <f>for_area_WL!$D$36</f>
        <v>:</v>
      </c>
      <c r="NM6" s="16" t="str">
        <f>for_area_FAWS!$D$36</f>
        <v>:</v>
      </c>
      <c r="NN6" s="16" t="str">
        <f>for_area_FnAWS!$D$36</f>
        <v>:</v>
      </c>
      <c r="NO6" s="18" t="str">
        <f>for_area_OWL!$D$36</f>
        <v>:</v>
      </c>
      <c r="NP6" s="16">
        <f>FAO_WL!$C$32</f>
        <v>6366</v>
      </c>
      <c r="NQ6" s="16">
        <f>Area_Comp!GQ4</f>
        <v>234</v>
      </c>
      <c r="NR6" s="19">
        <f>'panEuropean-forestArea'!$F$25</f>
        <v>6366</v>
      </c>
      <c r="NS6">
        <f>'panEuropean-forestArea'!$L$25</f>
        <v>5029</v>
      </c>
      <c r="NT6" s="17">
        <f>'panEuropean-forestArea'!$R$25</f>
        <v>234</v>
      </c>
      <c r="NW6" s="17"/>
      <c r="NX6" s="18">
        <f>UNFCCC!Y13</f>
        <v>6919.3187500000022</v>
      </c>
      <c r="NY6" s="16"/>
      <c r="NZ6" s="16"/>
      <c r="OA6" s="16"/>
      <c r="OB6" s="16">
        <f>'C3SLC'!$X11</f>
        <v>7436.9868551254303</v>
      </c>
      <c r="OC6" s="20" t="str">
        <f>for_area_WL!$D$37</f>
        <v>:</v>
      </c>
      <c r="OD6" s="16" t="str">
        <f>for_area_FAWS!$D$37</f>
        <v>:</v>
      </c>
      <c r="OE6" s="16" t="str">
        <f>for_area_FnAWS!$D$37</f>
        <v>:</v>
      </c>
      <c r="OF6" s="18" t="str">
        <f>for_area_OWL!$D$37</f>
        <v>:</v>
      </c>
      <c r="OG6" s="16">
        <f>FAO_WL!$C$33</f>
        <v>1233</v>
      </c>
      <c r="OH6" s="16">
        <f>Area_Comp!GZ4</f>
        <v>38</v>
      </c>
      <c r="OI6" s="19">
        <f>'panEuropean-forestArea'!$F$27</f>
        <v>1233</v>
      </c>
      <c r="OJ6">
        <f>'panEuropean-forestArea'!$L$27</f>
        <v>1157</v>
      </c>
      <c r="OK6" s="17">
        <f>'panEuropean-forestArea'!$R$27</f>
        <v>38</v>
      </c>
      <c r="OL6" s="29">
        <v>1134.2270000000001</v>
      </c>
      <c r="OM6" s="29"/>
      <c r="ON6" s="17"/>
      <c r="OO6" s="18">
        <f>UNFCCC!AA13</f>
        <v>1179.3342809883545</v>
      </c>
      <c r="OP6" s="16"/>
      <c r="OQ6" s="16"/>
      <c r="OR6" s="16"/>
      <c r="OS6" s="16">
        <f>'C3SLC'!$Z11</f>
        <v>1376.88506050408</v>
      </c>
      <c r="OT6" s="20" t="str">
        <f>for_area_WL!$D$38</f>
        <v>:</v>
      </c>
      <c r="OU6" s="16" t="str">
        <f>for_area_FAWS!$D$38</f>
        <v>:</v>
      </c>
      <c r="OV6" s="16" t="str">
        <f>for_area_FnAWS!$D$38</f>
        <v>:</v>
      </c>
      <c r="OW6" s="18" t="str">
        <f>for_area_OWL!$D$38</f>
        <v>:</v>
      </c>
      <c r="OX6" s="16">
        <f>FAO_WL!$C$34</f>
        <v>1901.41</v>
      </c>
      <c r="OY6" s="16">
        <f>Area_Comp!HI4</f>
        <v>19.989999999999998</v>
      </c>
      <c r="OZ6" s="19">
        <f>'panEuropean-forestArea'!$F$26</f>
        <v>1901.41</v>
      </c>
      <c r="PA6">
        <f>'panEuropean-forestArea'!$L$26</f>
        <v>1767</v>
      </c>
      <c r="PB6" s="17">
        <f>'panEuropean-forestArea'!$R$26</f>
        <v>19.989999999999998</v>
      </c>
      <c r="PE6" s="17"/>
      <c r="PF6" s="18">
        <f>UNFCCC!Z13</f>
        <v>2001.2529999999999</v>
      </c>
      <c r="PG6" s="16"/>
      <c r="PH6" s="16"/>
      <c r="PI6" s="16"/>
      <c r="PJ6" s="16">
        <f>'C3SLC'!$Y11</f>
        <v>2329.2752105951299</v>
      </c>
      <c r="PK6" s="20" t="str">
        <f>for_area_WL!$D$39</f>
        <v>:</v>
      </c>
      <c r="PL6" s="16" t="str">
        <f>for_area_FAWS!$D$39</f>
        <v>:</v>
      </c>
      <c r="PM6" s="16" t="str">
        <f>for_area_FnAWS!$D$39</f>
        <v>:</v>
      </c>
      <c r="PN6" s="18" t="str">
        <f>for_area_OWL!$D$39</f>
        <v>:</v>
      </c>
      <c r="PO6" s="16">
        <f>FAO_WL!$C$35</f>
        <v>22445.64</v>
      </c>
      <c r="PP6" s="16">
        <f>Area_Comp!HR4</f>
        <v>823.48</v>
      </c>
      <c r="PQ6" s="19">
        <f>'panEuropean-forestArea'!$F$11</f>
        <v>22445.64</v>
      </c>
      <c r="PR6">
        <f>'panEuropean-forestArea'!$L$11</f>
        <v>20305.580000000002</v>
      </c>
      <c r="PS6" s="17">
        <f>'panEuropean-forestArea'!$R$11</f>
        <v>823.48</v>
      </c>
      <c r="PU6">
        <v>19170</v>
      </c>
      <c r="PV6" s="17"/>
      <c r="PW6" s="18">
        <f>UNFCCC!J13</f>
        <v>22105.988000000001</v>
      </c>
      <c r="PX6" s="16"/>
      <c r="PY6" s="16"/>
      <c r="PZ6" s="16"/>
      <c r="QA6" s="16">
        <f>'C3SLC'!$J11</f>
        <v>23935.772489887102</v>
      </c>
      <c r="QB6" s="20" t="str">
        <f>for_area_WL!$D$40</f>
        <v>:</v>
      </c>
      <c r="QC6" s="16" t="str">
        <f>for_area_FAWS!$D$40</f>
        <v>:</v>
      </c>
      <c r="QD6" s="16" t="str">
        <f>for_area_FnAWS!$D$40</f>
        <v>:</v>
      </c>
      <c r="QE6" s="18" t="str">
        <f>for_area_OWL!$D$40</f>
        <v>:</v>
      </c>
      <c r="QF6" s="16">
        <f>FAO_WL!$C$36</f>
        <v>28163</v>
      </c>
      <c r="QG6" s="16">
        <f>Area_Comp!IA4</f>
        <v>2432</v>
      </c>
      <c r="QH6" s="19">
        <f>'panEuropean-forestArea'!$F$29</f>
        <v>28163</v>
      </c>
      <c r="QI6">
        <f>'panEuropean-forestArea'!$L$29</f>
        <v>20770.810000000001</v>
      </c>
      <c r="QJ6" s="17">
        <f>'panEuropean-forestArea'!$R$29</f>
        <v>2432</v>
      </c>
      <c r="QM6" s="17"/>
      <c r="QN6" s="18">
        <f>UNFCCC!AC13</f>
        <v>28083.590759999999</v>
      </c>
      <c r="QO6" s="16"/>
      <c r="QP6" s="16"/>
      <c r="QQ6" s="16"/>
      <c r="QR6" s="16">
        <f>'C3SLC'!$AB11</f>
        <v>30526.785012021701</v>
      </c>
      <c r="QS6" s="170">
        <f>F6+W6+AN6+BE6+BV6+CM6+DD6+DU6+EL6+FC6+FT6+GK6+HB6+HS6+IJ6+JA6+JR6+KI6+KZ6+LQ6+MH6+MY6+NP6+OG6+OX6+PO6+QF6</f>
        <v>151798.37</v>
      </c>
      <c r="QT6" s="18">
        <f>G6+X6+AO6+BF6+BW6+CN6+DE6+DV6+EM6+FD6+FU6+GL6+HC6+HT6+IK6+JB6+JS6+KJ6+LA6+LR6+MI6+MZ6+NQ6+OH6+OY6+PP6+QG6</f>
        <v>22772.400000000001</v>
      </c>
      <c r="QU6" s="16">
        <f>H6+Y6+AP6+BG6+BX6+CO6+DF6+DW6+EN6+FE6+FV6+GM6+HD6+HU6+IL6+JC6+JT6+KK6+LB6+LS6+MJ6+NA6+NR6+OI6+OZ6+PQ6+QH6</f>
        <v>151799.85999999999</v>
      </c>
      <c r="QV6" s="16">
        <f>I6+Z6+AQ6+BH6+BY6+CP6+DG6+DX6+EO6+FF6+FW6+GN6+HE6+HV6+IM6+JD6+JU6+KL6+LC6+LT6+MK6+NB6+NS6+OJ6+PA6+PR6+QI6</f>
        <v>115612.54</v>
      </c>
      <c r="QW6" s="18">
        <f>J6+AA6+AR6+BI6+BZ6+CQ6+DH6+DY6+EP6+FG6+FX6+GO6+HF6+HW6+IN6+JE6+JV6+KM6+LD6+LU6+ML6+NC6+NT6+OK6+PB6+PS6+QJ6</f>
        <v>23001.630000000005</v>
      </c>
      <c r="QX6" s="16">
        <f t="shared" si="0"/>
        <v>151351.54980619607</v>
      </c>
      <c r="QY6" s="19"/>
      <c r="QZ6" s="138"/>
      <c r="RA6" s="16"/>
      <c r="RB6" s="16">
        <f t="shared" si="1"/>
        <v>160115.84944529991</v>
      </c>
    </row>
    <row r="7" spans="1:470" x14ac:dyDescent="0.25">
      <c r="A7" s="24">
        <v>2001</v>
      </c>
      <c r="B7" s="16"/>
      <c r="C7" s="16"/>
      <c r="D7" s="16"/>
      <c r="E7" s="18"/>
      <c r="H7" s="19"/>
      <c r="J7" s="17"/>
      <c r="K7">
        <v>612.29999999999995</v>
      </c>
      <c r="M7" s="17"/>
      <c r="N7" s="18">
        <f>UNFCCC!C14</f>
        <v>710.31844527751764</v>
      </c>
      <c r="O7" s="16"/>
      <c r="P7" s="16"/>
      <c r="Q7" s="16"/>
      <c r="R7" s="16">
        <f>'C3SLC'!C12</f>
        <v>692.14934747442601</v>
      </c>
      <c r="S7" s="20"/>
      <c r="T7" s="16"/>
      <c r="U7" s="16"/>
      <c r="V7" s="18"/>
      <c r="W7" s="16"/>
      <c r="Y7" s="19"/>
      <c r="AA7" s="17"/>
      <c r="AD7" s="17"/>
      <c r="AE7" s="18">
        <f>UNFCCC!D14</f>
        <v>3855.0693492147116</v>
      </c>
      <c r="AF7" s="16"/>
      <c r="AG7" s="16"/>
      <c r="AH7" s="16"/>
      <c r="AI7" s="16">
        <f>'C3SLC'!$D12</f>
        <v>3981.3099471181604</v>
      </c>
      <c r="AJ7" s="20"/>
      <c r="AK7" s="16"/>
      <c r="AL7" s="16"/>
      <c r="AM7" s="18"/>
      <c r="AN7" s="16"/>
      <c r="AP7" s="19"/>
      <c r="AR7" s="17"/>
      <c r="AU7" s="17"/>
      <c r="AV7" s="18">
        <f>UNFCCC!G14</f>
        <v>2639.1597099999999</v>
      </c>
      <c r="AW7" s="16"/>
      <c r="AX7" s="16"/>
      <c r="AY7" s="16"/>
      <c r="AZ7" s="16">
        <f>'C3SLC'!$G12</f>
        <v>2937.00166302957</v>
      </c>
      <c r="BA7" s="20"/>
      <c r="BB7" s="16"/>
      <c r="BC7" s="16"/>
      <c r="BD7" s="18"/>
      <c r="BE7" s="16"/>
      <c r="BG7" s="28"/>
      <c r="BH7" s="29"/>
      <c r="BI7" s="30"/>
      <c r="BL7" s="17"/>
      <c r="BM7" s="18">
        <f>UNFCCC!H14</f>
        <v>595.02476250099596</v>
      </c>
      <c r="BN7" s="16"/>
      <c r="BO7" s="16"/>
      <c r="BP7" s="16"/>
      <c r="BQ7" s="16">
        <f>'C3SLC'!$H12</f>
        <v>539.84478001594493</v>
      </c>
      <c r="BR7" s="20"/>
      <c r="BS7" s="16"/>
      <c r="BT7" s="16"/>
      <c r="BU7" s="18"/>
      <c r="BV7" s="16"/>
      <c r="BX7" s="19"/>
      <c r="BZ7" s="17"/>
      <c r="CC7" s="17"/>
      <c r="CD7" s="18">
        <f>UNFCCC!M14</f>
        <v>10942.432000000001</v>
      </c>
      <c r="CE7" s="16"/>
      <c r="CF7" s="16"/>
      <c r="CG7" s="16"/>
      <c r="CH7" s="16">
        <f>'C3SLC'!$L12</f>
        <v>11438.2885819156</v>
      </c>
      <c r="CI7" s="20"/>
      <c r="CJ7" s="16"/>
      <c r="CK7" s="16"/>
      <c r="CL7" s="18"/>
      <c r="CM7" s="16"/>
      <c r="CO7" s="19"/>
      <c r="CQ7" s="17"/>
      <c r="CT7" s="17"/>
      <c r="CU7" s="18">
        <f>UNFCCC!I14</f>
        <v>2419.0500000000002</v>
      </c>
      <c r="CV7" s="16"/>
      <c r="CW7" s="16"/>
      <c r="CX7" s="16"/>
      <c r="CY7" s="16">
        <f>'C3SLC'!$I12</f>
        <v>2765.6078166335801</v>
      </c>
      <c r="CZ7" s="20"/>
      <c r="DA7" s="16"/>
      <c r="DB7" s="16"/>
      <c r="DC7" s="18"/>
      <c r="DD7" s="16"/>
      <c r="DF7" s="28"/>
      <c r="DG7" s="29"/>
      <c r="DH7" s="30"/>
      <c r="DK7" s="17"/>
      <c r="DL7" s="18">
        <f>UNFCCC!P14</f>
        <v>661.79549999999995</v>
      </c>
      <c r="DM7" s="16"/>
      <c r="DN7" s="16"/>
      <c r="DO7" s="16"/>
      <c r="DP7" s="16">
        <f>'C3SLC'!$O12</f>
        <v>524.83950699158004</v>
      </c>
      <c r="DQ7" s="20"/>
      <c r="DR7" s="16"/>
      <c r="DS7" s="16"/>
      <c r="DT7" s="18"/>
      <c r="DU7" s="16"/>
      <c r="DW7" s="19"/>
      <c r="DY7" s="17"/>
      <c r="EB7" s="17"/>
      <c r="EC7" s="18">
        <f>UNFCCC!N14</f>
        <v>3405.7285454545454</v>
      </c>
      <c r="ED7" s="16"/>
      <c r="EE7" s="16"/>
      <c r="EF7" s="16"/>
      <c r="EG7" s="16">
        <f>'C3SLC'!$M12</f>
        <v>3598.7992534600198</v>
      </c>
      <c r="EH7" s="20"/>
      <c r="EI7" s="16"/>
      <c r="EJ7" s="16"/>
      <c r="EK7" s="18"/>
      <c r="EL7" s="16"/>
      <c r="EN7" s="20"/>
      <c r="EO7" s="16"/>
      <c r="EP7" s="18"/>
      <c r="ES7" s="17"/>
      <c r="ET7" s="18">
        <f>UNFCCC!AB14</f>
        <v>15358.292408311949</v>
      </c>
      <c r="EU7" s="16"/>
      <c r="EV7" s="16"/>
      <c r="EW7" s="16"/>
      <c r="EX7" s="16">
        <f>'C3SLC'!$AA12</f>
        <v>15389.186320824199</v>
      </c>
      <c r="EY7" s="20"/>
      <c r="EZ7" s="16"/>
      <c r="FA7" s="16"/>
      <c r="FB7" s="18"/>
      <c r="FC7" s="16"/>
      <c r="FE7" s="19"/>
      <c r="FG7" s="17"/>
      <c r="FJ7" s="17"/>
      <c r="FK7" s="18">
        <f>UNFCCC!L14</f>
        <v>14965.700883268617</v>
      </c>
      <c r="FL7" s="16"/>
      <c r="FM7" s="16"/>
      <c r="FN7" s="16"/>
      <c r="FO7" s="16">
        <f>'C3SLC'!$K12</f>
        <v>14662.640348948898</v>
      </c>
      <c r="FP7" s="20"/>
      <c r="FQ7" s="16"/>
      <c r="FR7" s="16"/>
      <c r="FS7" s="18"/>
      <c r="FT7" s="16"/>
      <c r="FV7" s="19"/>
      <c r="FX7" s="17"/>
      <c r="GA7" s="17"/>
      <c r="GB7" s="18">
        <f>UNFCCC!E14</f>
        <v>2328.129341668001</v>
      </c>
      <c r="GC7" s="16"/>
      <c r="GD7" s="16"/>
      <c r="GE7" s="16"/>
      <c r="GF7" s="16">
        <f>'C3SLC'!$E12</f>
        <v>2566.4844407953301</v>
      </c>
      <c r="GG7" s="20"/>
      <c r="GH7" s="16"/>
      <c r="GI7" s="16"/>
      <c r="GJ7" s="18"/>
      <c r="GK7" s="16"/>
      <c r="GM7" s="19"/>
      <c r="GO7" s="17"/>
      <c r="GR7" s="17"/>
      <c r="GS7" s="18">
        <f>UNFCCC!Q14</f>
        <v>8447.3613003401697</v>
      </c>
      <c r="GT7" s="16"/>
      <c r="GU7" s="16"/>
      <c r="GV7" s="16"/>
      <c r="GW7" s="16">
        <f>'C3SLC'!$P12</f>
        <v>8776.2543389745097</v>
      </c>
      <c r="GX7" s="20"/>
      <c r="GY7" s="16"/>
      <c r="GZ7" s="16"/>
      <c r="HA7" s="18"/>
      <c r="HB7" s="90"/>
      <c r="HD7" s="19"/>
      <c r="HF7" s="17"/>
      <c r="HI7" s="17"/>
      <c r="HJ7" s="18">
        <f>UNFCCC!F14</f>
        <v>158.34259511819292</v>
      </c>
      <c r="HK7" s="16"/>
      <c r="HL7" s="16"/>
      <c r="HM7" s="16"/>
      <c r="HN7" s="16">
        <f>'C3SLC'!$F12</f>
        <v>221.76201622337098</v>
      </c>
      <c r="HO7" s="20"/>
      <c r="HP7" s="16"/>
      <c r="HQ7" s="16"/>
      <c r="HR7" s="18"/>
      <c r="HS7" s="16"/>
      <c r="HU7" s="19"/>
      <c r="HW7" s="17"/>
      <c r="HZ7" s="17"/>
      <c r="IA7" s="18">
        <f>UNFCCC!R14</f>
        <v>3228.0279740000001</v>
      </c>
      <c r="IB7" s="16"/>
      <c r="IC7" s="16"/>
      <c r="ID7" s="16"/>
      <c r="IE7" s="16">
        <f>'C3SLC'!$Q12</f>
        <v>3826.0060240790199</v>
      </c>
      <c r="IF7" s="20"/>
      <c r="IG7" s="16"/>
      <c r="IH7" s="16"/>
      <c r="II7" s="18"/>
      <c r="IJ7" s="16"/>
      <c r="IL7" s="19"/>
      <c r="IN7" s="17"/>
      <c r="IQ7" s="17"/>
      <c r="IR7" s="18">
        <f>UNFCCC!S14</f>
        <v>2098.4798346213997</v>
      </c>
      <c r="IS7" s="16"/>
      <c r="IT7" s="16"/>
      <c r="IU7" s="16"/>
      <c r="IV7" s="16">
        <f>'C3SLC'!$R12</f>
        <v>2172.8913048546801</v>
      </c>
      <c r="IW7" s="20"/>
      <c r="IX7" s="16"/>
      <c r="IY7" s="16"/>
      <c r="IZ7" s="18"/>
      <c r="JA7" s="16"/>
      <c r="JC7" s="19"/>
      <c r="JE7" s="17"/>
      <c r="JH7" s="17"/>
      <c r="JI7" s="18">
        <f>UNFCCC!T14</f>
        <v>93.220500000000044</v>
      </c>
      <c r="JJ7" s="16"/>
      <c r="JK7" s="16"/>
      <c r="JL7" s="16"/>
      <c r="JM7" s="16">
        <f>'C3SLC'!$S12</f>
        <v>88.785837993770798</v>
      </c>
      <c r="JN7" s="20"/>
      <c r="JO7" s="16"/>
      <c r="JP7" s="16"/>
      <c r="JQ7" s="18"/>
      <c r="JR7" s="16"/>
      <c r="JT7" s="19"/>
      <c r="JV7" s="17"/>
      <c r="JY7" s="17"/>
      <c r="JZ7" s="18">
        <f>UNFCCC!O14</f>
        <v>1936.9443999999999</v>
      </c>
      <c r="KA7" s="16"/>
      <c r="KB7" s="16"/>
      <c r="KC7" s="16"/>
      <c r="KD7" s="16">
        <f>'C3SLC'!$N12</f>
        <v>1682.32863038555</v>
      </c>
      <c r="KE7" s="20"/>
      <c r="KF7" s="16"/>
      <c r="KG7" s="16"/>
      <c r="KH7" s="18"/>
      <c r="KI7" s="106"/>
      <c r="KK7" s="19"/>
      <c r="KM7" s="17"/>
      <c r="KP7" s="17"/>
      <c r="KQ7" s="132">
        <f>UNFCCC!U14</f>
        <v>8.9389999999999997E-2</v>
      </c>
      <c r="KR7" s="16"/>
      <c r="KS7" s="16"/>
      <c r="KT7" s="16"/>
      <c r="KU7" s="22">
        <f>'C3SLC'!T8</f>
        <v>3.0771453678607903E-2</v>
      </c>
      <c r="KV7" s="20"/>
      <c r="KW7" s="16"/>
      <c r="KX7" s="16"/>
      <c r="KY7" s="18"/>
      <c r="KZ7" s="16"/>
      <c r="LB7" s="19"/>
      <c r="LD7" s="17"/>
      <c r="LG7" s="17"/>
      <c r="LH7" s="18">
        <f>UNFCCC!V14</f>
        <v>369.06123012299997</v>
      </c>
      <c r="LI7" s="16"/>
      <c r="LJ7" s="16"/>
      <c r="LK7" s="16"/>
      <c r="LL7" s="16">
        <f>'C3SLC'!U8</f>
        <v>342.83513698689598</v>
      </c>
      <c r="LM7" s="20"/>
      <c r="LN7" s="16"/>
      <c r="LO7" s="16"/>
      <c r="LP7" s="18"/>
      <c r="LQ7" s="16"/>
      <c r="LS7" s="19"/>
      <c r="LU7" s="17"/>
      <c r="LV7">
        <v>3828</v>
      </c>
      <c r="LW7">
        <v>3371</v>
      </c>
      <c r="LX7" s="17">
        <v>132</v>
      </c>
      <c r="LY7" s="18">
        <f>UNFCCC!B14</f>
        <v>3961.1977524061622</v>
      </c>
      <c r="LZ7" s="16"/>
      <c r="MA7" s="16"/>
      <c r="MB7" s="16"/>
      <c r="MC7" s="16">
        <f>'C3SLC'!$B12</f>
        <v>4644.3566946871597</v>
      </c>
      <c r="MD7" s="20"/>
      <c r="ME7" s="16"/>
      <c r="MF7" s="16"/>
      <c r="MG7" s="18"/>
      <c r="MH7" s="16"/>
      <c r="MJ7" s="19"/>
      <c r="ML7" s="17"/>
      <c r="MO7" s="17"/>
      <c r="MP7" s="18">
        <f>UNFCCC!W14</f>
        <v>8915.6290000000008</v>
      </c>
      <c r="MQ7" s="16"/>
      <c r="MR7" s="16"/>
      <c r="MS7" s="16"/>
      <c r="MT7" s="16">
        <f>'C3SLC'!$V12</f>
        <v>9849.82017322108</v>
      </c>
      <c r="MU7" s="20"/>
      <c r="MV7" s="16"/>
      <c r="MW7" s="16"/>
      <c r="MX7" s="18"/>
      <c r="MY7" s="16"/>
      <c r="NA7" s="19"/>
      <c r="NC7" s="17"/>
      <c r="NF7" s="17"/>
      <c r="NG7" s="18">
        <f>UNFCCC!X14</f>
        <v>4238.5709999999999</v>
      </c>
      <c r="NH7" s="16"/>
      <c r="NI7" s="16"/>
      <c r="NJ7" s="16"/>
      <c r="NK7" s="16">
        <f>'C3SLC'!$W12</f>
        <v>3716.9039506010695</v>
      </c>
      <c r="NL7" s="20"/>
      <c r="NM7" s="16"/>
      <c r="NN7" s="16"/>
      <c r="NO7" s="18"/>
      <c r="NP7" s="16"/>
      <c r="NR7" s="19"/>
      <c r="NT7" s="17"/>
      <c r="NW7" s="17"/>
      <c r="NX7" s="18">
        <f>UNFCCC!Y14</f>
        <v>6924.3271875000019</v>
      </c>
      <c r="NY7" s="16"/>
      <c r="NZ7" s="16"/>
      <c r="OA7" s="16"/>
      <c r="OB7" s="16">
        <f>'C3SLC'!$X12</f>
        <v>7489.8352850079491</v>
      </c>
      <c r="OC7" s="20"/>
      <c r="OD7" s="16"/>
      <c r="OE7" s="16"/>
      <c r="OF7" s="18"/>
      <c r="OG7" s="16"/>
      <c r="OI7" s="19"/>
      <c r="OK7" s="17"/>
      <c r="OL7" s="29">
        <v>1142.8689999999999</v>
      </c>
      <c r="OM7" s="29"/>
      <c r="ON7" s="17"/>
      <c r="OO7" s="18">
        <f>UNFCCC!AA14</f>
        <v>1194.8421404941773</v>
      </c>
      <c r="OP7" s="16"/>
      <c r="OQ7" s="16"/>
      <c r="OR7" s="16"/>
      <c r="OS7" s="16">
        <f>'C3SLC'!$Z12</f>
        <v>1373.7759588494901</v>
      </c>
      <c r="OT7" s="20"/>
      <c r="OU7" s="16"/>
      <c r="OV7" s="16"/>
      <c r="OW7" s="18"/>
      <c r="OX7" s="16"/>
      <c r="OZ7" s="19"/>
      <c r="PB7" s="17"/>
      <c r="PE7" s="17"/>
      <c r="PF7" s="18">
        <f>UNFCCC!Z14</f>
        <v>2002.1290000000001</v>
      </c>
      <c r="PG7" s="16"/>
      <c r="PH7" s="16"/>
      <c r="PI7" s="16"/>
      <c r="PJ7" s="16">
        <f>'C3SLC'!$Y12</f>
        <v>2329.0930132754102</v>
      </c>
      <c r="PK7" s="20"/>
      <c r="PL7" s="16"/>
      <c r="PM7" s="16"/>
      <c r="PN7" s="18"/>
      <c r="PO7" s="16"/>
      <c r="PQ7" s="19"/>
      <c r="PS7" s="17"/>
      <c r="PV7" s="17"/>
      <c r="PW7" s="18">
        <f>UNFCCC!J14</f>
        <v>22093.321</v>
      </c>
      <c r="PX7" s="16"/>
      <c r="PY7" s="16"/>
      <c r="PZ7" s="16"/>
      <c r="QA7" s="16">
        <f>'C3SLC'!$J12</f>
        <v>24040.229425360998</v>
      </c>
      <c r="QB7" s="20"/>
      <c r="QC7" s="16"/>
      <c r="QD7" s="16"/>
      <c r="QE7" s="18"/>
      <c r="QF7" s="16"/>
      <c r="QH7" s="19"/>
      <c r="QJ7" s="17"/>
      <c r="QM7" s="17"/>
      <c r="QN7" s="18">
        <f>UNFCCC!AC14</f>
        <v>28085.697032</v>
      </c>
      <c r="QO7" s="16"/>
      <c r="QP7" s="16"/>
      <c r="QQ7" s="16"/>
      <c r="QR7" s="16">
        <f>'C3SLC'!$AB12</f>
        <v>30544.181916141497</v>
      </c>
      <c r="QS7" s="170"/>
      <c r="QT7" s="18"/>
      <c r="QU7" s="16"/>
      <c r="QV7" s="16"/>
      <c r="QW7" s="18"/>
      <c r="QX7" s="16">
        <f t="shared" si="0"/>
        <v>151627.94228229942</v>
      </c>
      <c r="QY7" s="19"/>
      <c r="QZ7" s="138"/>
      <c r="RA7" s="16"/>
      <c r="RB7" s="16">
        <f t="shared" si="1"/>
        <v>160195.24248530343</v>
      </c>
    </row>
    <row r="8" spans="1:470" x14ac:dyDescent="0.25">
      <c r="A8" s="24">
        <v>2002</v>
      </c>
      <c r="B8" s="16"/>
      <c r="C8" s="16"/>
      <c r="D8" s="16"/>
      <c r="E8" s="18"/>
      <c r="H8" s="19"/>
      <c r="J8" s="17"/>
      <c r="K8">
        <v>612.29999999999995</v>
      </c>
      <c r="M8" s="17"/>
      <c r="N8" s="18">
        <f>UNFCCC!C15</f>
        <v>710.64668845419044</v>
      </c>
      <c r="O8" s="16"/>
      <c r="P8" s="16"/>
      <c r="Q8" s="16"/>
      <c r="R8" s="16">
        <f>'C3SLC'!C13</f>
        <v>687.81203249059604</v>
      </c>
      <c r="S8" s="20"/>
      <c r="T8" s="16"/>
      <c r="U8" s="16"/>
      <c r="V8" s="18"/>
      <c r="W8" s="16"/>
      <c r="Y8" s="19"/>
      <c r="AA8" s="17"/>
      <c r="AD8" s="17"/>
      <c r="AE8" s="18">
        <f>UNFCCC!D15</f>
        <v>3859.2340804072237</v>
      </c>
      <c r="AF8" s="16"/>
      <c r="AG8" s="16"/>
      <c r="AH8" s="16"/>
      <c r="AI8" s="16">
        <f>'C3SLC'!$D13</f>
        <v>3999.7643257804202</v>
      </c>
      <c r="AJ8" s="20"/>
      <c r="AK8" s="16"/>
      <c r="AL8" s="16"/>
      <c r="AM8" s="18"/>
      <c r="AN8" s="16"/>
      <c r="AP8" s="19"/>
      <c r="AR8" s="17"/>
      <c r="AU8" s="17"/>
      <c r="AV8" s="18">
        <f>UNFCCC!G15</f>
        <v>2643.0566000000003</v>
      </c>
      <c r="AW8" s="16"/>
      <c r="AX8" s="16"/>
      <c r="AY8" s="16"/>
      <c r="AZ8" s="16">
        <f>'C3SLC'!$G13</f>
        <v>2933.1473817188298</v>
      </c>
      <c r="BA8" s="20"/>
      <c r="BB8" s="16"/>
      <c r="BC8" s="16"/>
      <c r="BD8" s="18"/>
      <c r="BE8" s="16"/>
      <c r="BG8" s="28"/>
      <c r="BH8" s="29"/>
      <c r="BI8" s="30"/>
      <c r="BL8" s="17"/>
      <c r="BM8" s="18">
        <f>UNFCCC!H15</f>
        <v>599.232008338171</v>
      </c>
      <c r="BN8" s="16"/>
      <c r="BO8" s="16"/>
      <c r="BP8" s="16"/>
      <c r="BQ8" s="16">
        <f>'C3SLC'!$H13</f>
        <v>539.17214644514002</v>
      </c>
      <c r="BR8" s="20"/>
      <c r="BS8" s="16"/>
      <c r="BT8" s="16"/>
      <c r="BU8" s="18"/>
      <c r="BV8" s="16"/>
      <c r="BX8" s="19"/>
      <c r="BZ8" s="17"/>
      <c r="CC8" s="17"/>
      <c r="CD8" s="18">
        <f>UNFCCC!M15</f>
        <v>10943.079000000002</v>
      </c>
      <c r="CE8" s="16"/>
      <c r="CF8" s="16"/>
      <c r="CG8" s="16"/>
      <c r="CH8" s="16">
        <f>'C3SLC'!$L13</f>
        <v>11420.3330745235</v>
      </c>
      <c r="CI8" s="20"/>
      <c r="CJ8" s="16"/>
      <c r="CK8" s="16"/>
      <c r="CL8" s="18"/>
      <c r="CM8" s="16"/>
      <c r="CO8" s="19"/>
      <c r="CQ8" s="17"/>
      <c r="CT8" s="17"/>
      <c r="CU8" s="18">
        <f>UNFCCC!I15</f>
        <v>2422.6120000000001</v>
      </c>
      <c r="CV8" s="16"/>
      <c r="CW8" s="16"/>
      <c r="CX8" s="16"/>
      <c r="CY8" s="16">
        <f>'C3SLC'!$I13</f>
        <v>2757.5633583195499</v>
      </c>
      <c r="CZ8" s="20"/>
      <c r="DA8" s="16"/>
      <c r="DB8" s="16"/>
      <c r="DC8" s="18"/>
      <c r="DD8" s="16"/>
      <c r="DF8" s="28"/>
      <c r="DG8" s="29"/>
      <c r="DH8" s="30"/>
      <c r="DK8" s="17"/>
      <c r="DL8" s="18">
        <f>UNFCCC!P15</f>
        <v>675.99249999999984</v>
      </c>
      <c r="DM8" s="16"/>
      <c r="DN8" s="16"/>
      <c r="DO8" s="16"/>
      <c r="DP8" s="16">
        <f>'C3SLC'!$O13</f>
        <v>527.11679744944001</v>
      </c>
      <c r="DQ8" s="20"/>
      <c r="DR8" s="16"/>
      <c r="DS8" s="16"/>
      <c r="DT8" s="18"/>
      <c r="DU8" s="16"/>
      <c r="DW8" s="19"/>
      <c r="DY8" s="17"/>
      <c r="EB8" s="17"/>
      <c r="EC8" s="18">
        <f>UNFCCC!N15</f>
        <v>3409.6070909090913</v>
      </c>
      <c r="ED8" s="16"/>
      <c r="EE8" s="16"/>
      <c r="EF8" s="16"/>
      <c r="EG8" s="16">
        <f>'C3SLC'!$M13</f>
        <v>3601.4338133022197</v>
      </c>
      <c r="EH8" s="20"/>
      <c r="EI8" s="16"/>
      <c r="EJ8" s="16"/>
      <c r="EK8" s="18"/>
      <c r="EL8" s="16"/>
      <c r="EN8" s="20"/>
      <c r="EO8" s="16"/>
      <c r="EP8" s="18"/>
      <c r="ES8" s="17"/>
      <c r="ET8" s="18">
        <f>UNFCCC!AB15</f>
        <v>15394.458065872193</v>
      </c>
      <c r="EU8" s="16"/>
      <c r="EV8" s="16"/>
      <c r="EW8" s="16"/>
      <c r="EX8" s="16">
        <f>'C3SLC'!$AA13</f>
        <v>15355.627512355899</v>
      </c>
      <c r="EY8" s="20"/>
      <c r="EZ8" s="16"/>
      <c r="FA8" s="16"/>
      <c r="FB8" s="18"/>
      <c r="FC8" s="16"/>
      <c r="FE8" s="19"/>
      <c r="FG8" s="17"/>
      <c r="FJ8" s="17"/>
      <c r="FK8" s="18">
        <f>UNFCCC!L15</f>
        <v>15010.518695370889</v>
      </c>
      <c r="FL8" s="16"/>
      <c r="FM8" s="16"/>
      <c r="FN8" s="16"/>
      <c r="FO8" s="16">
        <f>'C3SLC'!$K13</f>
        <v>14627.2598217253</v>
      </c>
      <c r="FP8" s="20"/>
      <c r="FQ8" s="16"/>
      <c r="FR8" s="16"/>
      <c r="FS8" s="18"/>
      <c r="FT8" s="16"/>
      <c r="FV8" s="19"/>
      <c r="FX8" s="17"/>
      <c r="GA8" s="17"/>
      <c r="GB8" s="18">
        <f>UNFCCC!E15</f>
        <v>2328.2012700000009</v>
      </c>
      <c r="GC8" s="16"/>
      <c r="GD8" s="16"/>
      <c r="GE8" s="16"/>
      <c r="GF8" s="16">
        <f>'C3SLC'!$E13</f>
        <v>2562.4111445814401</v>
      </c>
      <c r="GG8" s="20"/>
      <c r="GH8" s="16"/>
      <c r="GI8" s="16"/>
      <c r="GJ8" s="18"/>
      <c r="GK8" s="16"/>
      <c r="GM8" s="19"/>
      <c r="GO8" s="17"/>
      <c r="GR8" s="17"/>
      <c r="GS8" s="18">
        <f>UNFCCC!Q15</f>
        <v>8525.3211022918767</v>
      </c>
      <c r="GT8" s="16"/>
      <c r="GU8" s="16"/>
      <c r="GV8" s="16"/>
      <c r="GW8" s="16">
        <f>'C3SLC'!$P13</f>
        <v>8751.9012042701197</v>
      </c>
      <c r="GX8" s="20"/>
      <c r="GY8" s="16"/>
      <c r="GZ8" s="16"/>
      <c r="HA8" s="18"/>
      <c r="HB8" s="90"/>
      <c r="HD8" s="19"/>
      <c r="HF8" s="17"/>
      <c r="HI8" s="17"/>
      <c r="HJ8" s="18">
        <f>UNFCCC!F15</f>
        <v>158.37347153101851</v>
      </c>
      <c r="HK8" s="16"/>
      <c r="HL8" s="16"/>
      <c r="HM8" s="16"/>
      <c r="HN8" s="16">
        <f>'C3SLC'!$F13</f>
        <v>222.36733566522599</v>
      </c>
      <c r="HO8" s="20"/>
      <c r="HP8" s="16"/>
      <c r="HQ8" s="16"/>
      <c r="HR8" s="18"/>
      <c r="HS8" s="16"/>
      <c r="HU8" s="19"/>
      <c r="HW8" s="17"/>
      <c r="HZ8" s="17"/>
      <c r="IA8" s="18">
        <f>UNFCCC!R15</f>
        <v>3228.266083</v>
      </c>
      <c r="IB8" s="16"/>
      <c r="IC8" s="16"/>
      <c r="ID8" s="16"/>
      <c r="IE8" s="16">
        <f>'C3SLC'!$Q13</f>
        <v>3821.09119984582</v>
      </c>
      <c r="IF8" s="20"/>
      <c r="IG8" s="16"/>
      <c r="IH8" s="16"/>
      <c r="II8" s="18"/>
      <c r="IJ8" s="16"/>
      <c r="IL8" s="19"/>
      <c r="IN8" s="17"/>
      <c r="IQ8" s="17"/>
      <c r="IR8" s="18">
        <f>UNFCCC!S15</f>
        <v>2102.8724660544799</v>
      </c>
      <c r="IS8" s="16"/>
      <c r="IT8" s="16"/>
      <c r="IU8" s="16"/>
      <c r="IV8" s="16">
        <f>'C3SLC'!$R13</f>
        <v>2178.1785012636301</v>
      </c>
      <c r="IW8" s="20"/>
      <c r="IX8" s="16"/>
      <c r="IY8" s="16"/>
      <c r="IZ8" s="18"/>
      <c r="JA8" s="16"/>
      <c r="JC8" s="19"/>
      <c r="JE8" s="17"/>
      <c r="JH8" s="17"/>
      <c r="JI8" s="18">
        <f>UNFCCC!T15</f>
        <v>93.241375000000076</v>
      </c>
      <c r="JJ8" s="16"/>
      <c r="JK8" s="16"/>
      <c r="JL8" s="16"/>
      <c r="JM8" s="16">
        <f>'C3SLC'!$S13</f>
        <v>88.534172777459005</v>
      </c>
      <c r="JN8" s="20"/>
      <c r="JO8" s="16"/>
      <c r="JP8" s="16"/>
      <c r="JQ8" s="18"/>
      <c r="JR8" s="16"/>
      <c r="JT8" s="19"/>
      <c r="JV8" s="17"/>
      <c r="JY8" s="17"/>
      <c r="JZ8" s="18">
        <f>UNFCCC!O15</f>
        <v>1955.1798999999999</v>
      </c>
      <c r="KA8" s="16"/>
      <c r="KB8" s="16"/>
      <c r="KC8" s="16"/>
      <c r="KD8" s="16">
        <f>'C3SLC'!$N13</f>
        <v>1683.69498463646</v>
      </c>
      <c r="KE8" s="20"/>
      <c r="KF8" s="16"/>
      <c r="KG8" s="16"/>
      <c r="KH8" s="18"/>
      <c r="KI8" s="106"/>
      <c r="KK8" s="19"/>
      <c r="KM8" s="17"/>
      <c r="KP8" s="17"/>
      <c r="KQ8" s="132">
        <f>UNFCCC!U15</f>
        <v>8.9389999999999997E-2</v>
      </c>
      <c r="KR8" s="16"/>
      <c r="KS8" s="16"/>
      <c r="KT8" s="16"/>
      <c r="KU8" s="22">
        <f>'C3SLC'!$T13</f>
        <v>3.0771453678607903E-2</v>
      </c>
      <c r="KV8" s="20"/>
      <c r="KW8" s="16"/>
      <c r="KX8" s="16"/>
      <c r="KY8" s="18"/>
      <c r="KZ8" s="16"/>
      <c r="LB8" s="19"/>
      <c r="LD8" s="17"/>
      <c r="LG8" s="17"/>
      <c r="LH8" s="18">
        <f>UNFCCC!V15</f>
        <v>369.62882529299998</v>
      </c>
      <c r="LI8" s="16"/>
      <c r="LJ8" s="16"/>
      <c r="LK8" s="16"/>
      <c r="LL8" s="16">
        <f>'C3SLC'!$U13</f>
        <v>359.23075242564101</v>
      </c>
      <c r="LM8" s="20"/>
      <c r="LN8" s="16"/>
      <c r="LO8" s="16"/>
      <c r="LP8" s="18"/>
      <c r="LQ8" s="16"/>
      <c r="LS8" s="19"/>
      <c r="LU8" s="17"/>
      <c r="LX8" s="17"/>
      <c r="LY8" s="18">
        <f>UNFCCC!B15</f>
        <v>3965.4552163481389</v>
      </c>
      <c r="LZ8" s="16"/>
      <c r="MA8" s="16"/>
      <c r="MB8" s="16"/>
      <c r="MC8" s="16">
        <f>'C3SLC'!$B13</f>
        <v>4625.9357329897593</v>
      </c>
      <c r="MD8" s="20"/>
      <c r="ME8" s="16"/>
      <c r="MF8" s="16"/>
      <c r="MG8" s="18"/>
      <c r="MH8" s="16"/>
      <c r="MJ8" s="19"/>
      <c r="ML8" s="17"/>
      <c r="MO8" s="17"/>
      <c r="MP8" s="18">
        <f>UNFCCC!W15</f>
        <v>8968.1569999999992</v>
      </c>
      <c r="MQ8" s="16"/>
      <c r="MR8" s="16"/>
      <c r="MS8" s="16"/>
      <c r="MT8" s="16">
        <f>'C3SLC'!$V13</f>
        <v>9842.6960624154708</v>
      </c>
      <c r="MU8" s="20"/>
      <c r="MV8" s="16"/>
      <c r="MW8" s="16"/>
      <c r="MX8" s="18"/>
      <c r="MY8" s="16"/>
      <c r="NA8" s="19"/>
      <c r="NC8" s="17"/>
      <c r="NF8" s="17"/>
      <c r="NG8" s="18">
        <f>UNFCCC!X15</f>
        <v>4258.1570000000002</v>
      </c>
      <c r="NH8" s="16"/>
      <c r="NI8" s="16"/>
      <c r="NJ8" s="16"/>
      <c r="NK8" s="16">
        <f>'C3SLC'!$W13</f>
        <v>3681.8673358023202</v>
      </c>
      <c r="NL8" s="20"/>
      <c r="NM8" s="16"/>
      <c r="NN8" s="16"/>
      <c r="NO8" s="18"/>
      <c r="NP8" s="16"/>
      <c r="NR8" s="19"/>
      <c r="NT8" s="17"/>
      <c r="NW8" s="17"/>
      <c r="NX8" s="18">
        <f>UNFCCC!Y15</f>
        <v>6929.3356250000015</v>
      </c>
      <c r="NY8" s="16"/>
      <c r="NZ8" s="16"/>
      <c r="OA8" s="16"/>
      <c r="OB8" s="16">
        <f>'C3SLC'!$X13</f>
        <v>7510.1444842144801</v>
      </c>
      <c r="OC8" s="20"/>
      <c r="OD8" s="16"/>
      <c r="OE8" s="16"/>
      <c r="OF8" s="18"/>
      <c r="OG8" s="16"/>
      <c r="OI8" s="19"/>
      <c r="OK8" s="17"/>
      <c r="OL8" s="29">
        <v>1149.633</v>
      </c>
      <c r="OM8" s="29"/>
      <c r="ON8" s="17"/>
      <c r="OO8" s="18">
        <f>UNFCCC!AA15</f>
        <v>1210.3499999999999</v>
      </c>
      <c r="OP8" s="16"/>
      <c r="OQ8" s="16"/>
      <c r="OR8" s="16"/>
      <c r="OS8" s="16">
        <f>'C3SLC'!$Z13</f>
        <v>1370.3429657399699</v>
      </c>
      <c r="OT8" s="20"/>
      <c r="OU8" s="16"/>
      <c r="OV8" s="16"/>
      <c r="OW8" s="18"/>
      <c r="OX8" s="16"/>
      <c r="OZ8" s="19"/>
      <c r="PB8" s="17"/>
      <c r="PE8" s="17"/>
      <c r="PF8" s="18">
        <f>UNFCCC!Z15</f>
        <v>2002.7729999999999</v>
      </c>
      <c r="PG8" s="16"/>
      <c r="PH8" s="16"/>
      <c r="PI8" s="16"/>
      <c r="PJ8" s="16">
        <f>'C3SLC'!$Y13</f>
        <v>2328.7539538458</v>
      </c>
      <c r="PK8" s="20"/>
      <c r="PL8" s="16"/>
      <c r="PM8" s="16"/>
      <c r="PN8" s="18"/>
      <c r="PO8" s="16"/>
      <c r="PQ8" s="19"/>
      <c r="PS8" s="17"/>
      <c r="PV8" s="17"/>
      <c r="PW8" s="18">
        <f>UNFCCC!J15</f>
        <v>22078.901999999998</v>
      </c>
      <c r="PX8" s="16"/>
      <c r="PY8" s="16"/>
      <c r="PZ8" s="16"/>
      <c r="QA8" s="16">
        <f>'C3SLC'!$J13</f>
        <v>24057.082313034298</v>
      </c>
      <c r="QB8" s="20"/>
      <c r="QC8" s="16"/>
      <c r="QD8" s="16"/>
      <c r="QE8" s="18"/>
      <c r="QF8" s="16"/>
      <c r="QH8" s="19"/>
      <c r="QJ8" s="17"/>
      <c r="QM8" s="17"/>
      <c r="QN8" s="18">
        <f>UNFCCC!AC15</f>
        <v>28081.310476999999</v>
      </c>
      <c r="QO8" s="16"/>
      <c r="QP8" s="16"/>
      <c r="QQ8" s="16"/>
      <c r="QR8" s="16">
        <f>'C3SLC'!$AB13</f>
        <v>30520.631264482799</v>
      </c>
      <c r="QS8" s="170"/>
      <c r="QT8" s="18"/>
      <c r="QU8" s="16"/>
      <c r="QV8" s="16"/>
      <c r="QW8" s="18"/>
      <c r="QX8" s="16">
        <f t="shared" si="0"/>
        <v>151924.05093087029</v>
      </c>
      <c r="QY8" s="19"/>
      <c r="QZ8" s="138"/>
      <c r="RA8" s="16"/>
      <c r="RB8" s="16">
        <f t="shared" si="1"/>
        <v>160054.12444355525</v>
      </c>
    </row>
    <row r="9" spans="1:470" x14ac:dyDescent="0.25">
      <c r="A9" s="24">
        <v>2003</v>
      </c>
      <c r="B9" s="16"/>
      <c r="C9" s="16"/>
      <c r="D9" s="16"/>
      <c r="E9" s="18"/>
      <c r="H9" s="19"/>
      <c r="J9" s="17"/>
      <c r="K9">
        <v>612.29999999999995</v>
      </c>
      <c r="M9" s="17"/>
      <c r="N9" s="18">
        <f>UNFCCC!C16</f>
        <v>710.97493163086347</v>
      </c>
      <c r="O9" s="16"/>
      <c r="P9" s="16"/>
      <c r="Q9" s="16"/>
      <c r="R9" s="16">
        <f>'C3SLC'!C14</f>
        <v>685.01281333565703</v>
      </c>
      <c r="S9" s="20"/>
      <c r="T9" s="16"/>
      <c r="U9" s="16"/>
      <c r="V9" s="18"/>
      <c r="W9" s="16"/>
      <c r="Y9" s="19"/>
      <c r="AA9" s="17"/>
      <c r="AD9" s="17"/>
      <c r="AE9" s="18">
        <f>UNFCCC!D16</f>
        <v>3863.3988115997345</v>
      </c>
      <c r="AF9" s="16"/>
      <c r="AG9" s="16"/>
      <c r="AH9" s="16"/>
      <c r="AI9" s="16">
        <f>'C3SLC'!$D14</f>
        <v>4059.7515061169897</v>
      </c>
      <c r="AJ9" s="20"/>
      <c r="AK9" s="16"/>
      <c r="AL9" s="16"/>
      <c r="AM9" s="18"/>
      <c r="AN9" s="16"/>
      <c r="AP9" s="19"/>
      <c r="AR9" s="17"/>
      <c r="AU9" s="17"/>
      <c r="AV9" s="18">
        <f>UNFCCC!G16</f>
        <v>2644.17002</v>
      </c>
      <c r="AW9" s="16"/>
      <c r="AX9" s="16"/>
      <c r="AY9" s="16"/>
      <c r="AZ9" s="16">
        <f>'C3SLC'!$G14</f>
        <v>2930.3406541086702</v>
      </c>
      <c r="BA9" s="20"/>
      <c r="BB9" s="16"/>
      <c r="BC9" s="16"/>
      <c r="BD9" s="18"/>
      <c r="BE9" s="16"/>
      <c r="BG9" s="28"/>
      <c r="BH9" s="29"/>
      <c r="BI9" s="30"/>
      <c r="BL9" s="17"/>
      <c r="BM9" s="18">
        <f>UNFCCC!H16</f>
        <v>603.43925416813101</v>
      </c>
      <c r="BN9" s="16"/>
      <c r="BO9" s="16"/>
      <c r="BP9" s="16"/>
      <c r="BQ9" s="16">
        <f>'C3SLC'!$H14</f>
        <v>539.12930801324501</v>
      </c>
      <c r="BR9" s="20"/>
      <c r="BS9" s="16"/>
      <c r="BT9" s="16"/>
      <c r="BU9" s="18"/>
      <c r="BV9" s="16"/>
      <c r="BX9" s="19"/>
      <c r="BZ9" s="17"/>
      <c r="CC9" s="17"/>
      <c r="CD9" s="18">
        <f>UNFCCC!M16</f>
        <v>10943.724</v>
      </c>
      <c r="CE9" s="16"/>
      <c r="CF9" s="16"/>
      <c r="CG9" s="16"/>
      <c r="CH9" s="16">
        <f>'C3SLC'!$L14</f>
        <v>11411.440832854099</v>
      </c>
      <c r="CI9" s="20"/>
      <c r="CJ9" s="16"/>
      <c r="CK9" s="16"/>
      <c r="CL9" s="18"/>
      <c r="CM9" s="16"/>
      <c r="CO9" s="19"/>
      <c r="CQ9" s="17"/>
      <c r="CT9" s="17"/>
      <c r="CU9" s="18">
        <f>UNFCCC!I16</f>
        <v>2426.3989999999999</v>
      </c>
      <c r="CV9" s="16"/>
      <c r="CW9" s="16"/>
      <c r="CX9" s="16"/>
      <c r="CY9" s="16">
        <f>'C3SLC'!$I14</f>
        <v>2754.6846469677998</v>
      </c>
      <c r="CZ9" s="20"/>
      <c r="DA9" s="16"/>
      <c r="DB9" s="16"/>
      <c r="DC9" s="18"/>
      <c r="DD9" s="16"/>
      <c r="DF9" s="28"/>
      <c r="DG9" s="29"/>
      <c r="DH9" s="30"/>
      <c r="DK9" s="17"/>
      <c r="DL9" s="18">
        <f>UNFCCC!P16</f>
        <v>684.23249999999985</v>
      </c>
      <c r="DM9" s="16"/>
      <c r="DN9" s="16"/>
      <c r="DO9" s="16"/>
      <c r="DP9" s="16">
        <f>'C3SLC'!$O14</f>
        <v>528.38371898680896</v>
      </c>
      <c r="DQ9" s="20"/>
      <c r="DR9" s="16"/>
      <c r="DS9" s="16"/>
      <c r="DT9" s="18"/>
      <c r="DU9" s="16"/>
      <c r="DW9" s="19"/>
      <c r="DY9" s="17"/>
      <c r="EB9" s="17"/>
      <c r="EC9" s="18">
        <f>UNFCCC!N16</f>
        <v>3413.4856363636363</v>
      </c>
      <c r="ED9" s="16"/>
      <c r="EE9" s="16"/>
      <c r="EF9" s="16"/>
      <c r="EG9" s="16">
        <f>'C3SLC'!$M14</f>
        <v>3633.3753754742402</v>
      </c>
      <c r="EH9" s="20"/>
      <c r="EI9" s="16"/>
      <c r="EJ9" s="16"/>
      <c r="EK9" s="18"/>
      <c r="EL9" s="16"/>
      <c r="EN9" s="20"/>
      <c r="EO9" s="16"/>
      <c r="EP9" s="18"/>
      <c r="ES9" s="17"/>
      <c r="ET9" s="18">
        <f>UNFCCC!AB16</f>
        <v>15432.524847821731</v>
      </c>
      <c r="EU9" s="16"/>
      <c r="EV9" s="16"/>
      <c r="EW9" s="16"/>
      <c r="EX9" s="16">
        <f>'C3SLC'!$AA14</f>
        <v>15338.617436088602</v>
      </c>
      <c r="EY9" s="20"/>
      <c r="EZ9" s="16"/>
      <c r="FA9" s="16"/>
      <c r="FB9" s="18"/>
      <c r="FC9" s="16"/>
      <c r="FE9" s="19"/>
      <c r="FG9" s="17"/>
      <c r="FJ9" s="17"/>
      <c r="FK9" s="18">
        <f>UNFCCC!L16</f>
        <v>15037.943662720159</v>
      </c>
      <c r="FL9" s="16"/>
      <c r="FM9" s="16"/>
      <c r="FN9" s="16"/>
      <c r="FO9" s="16">
        <f>'C3SLC'!$K14</f>
        <v>14590.2325140949</v>
      </c>
      <c r="FP9" s="20"/>
      <c r="FQ9" s="16"/>
      <c r="FR9" s="16"/>
      <c r="FS9" s="18"/>
      <c r="FT9" s="16"/>
      <c r="FV9" s="19"/>
      <c r="FX9" s="17"/>
      <c r="GA9" s="17"/>
      <c r="GB9" s="18">
        <f>UNFCCC!E16</f>
        <v>2328.389990000001</v>
      </c>
      <c r="GC9" s="16"/>
      <c r="GD9" s="16"/>
      <c r="GE9" s="16"/>
      <c r="GF9" s="16">
        <f>'C3SLC'!$E14</f>
        <v>2565.9909652896199</v>
      </c>
      <c r="GG9" s="20"/>
      <c r="GH9" s="16"/>
      <c r="GI9" s="16"/>
      <c r="GJ9" s="18"/>
      <c r="GK9" s="16"/>
      <c r="GM9" s="19"/>
      <c r="GO9" s="17"/>
      <c r="GR9" s="17"/>
      <c r="GS9" s="18">
        <f>UNFCCC!Q16</f>
        <v>8603.280904243582</v>
      </c>
      <c r="GT9" s="16"/>
      <c r="GU9" s="16"/>
      <c r="GV9" s="16"/>
      <c r="GW9" s="16">
        <f>'C3SLC'!$P14</f>
        <v>8750.3645352475305</v>
      </c>
      <c r="GX9" s="20"/>
      <c r="GY9" s="16"/>
      <c r="GZ9" s="16"/>
      <c r="HA9" s="18"/>
      <c r="HB9" s="90"/>
      <c r="HD9" s="19"/>
      <c r="HF9" s="17"/>
      <c r="HI9" s="17"/>
      <c r="HJ9" s="18">
        <f>UNFCCC!F16</f>
        <v>158.4043479438441</v>
      </c>
      <c r="HK9" s="16"/>
      <c r="HL9" s="16"/>
      <c r="HM9" s="16"/>
      <c r="HN9" s="16">
        <f>'C3SLC'!$F14</f>
        <v>222.569702108949</v>
      </c>
      <c r="HO9" s="20"/>
      <c r="HP9" s="16"/>
      <c r="HQ9" s="16"/>
      <c r="HR9" s="18"/>
      <c r="HS9" s="16"/>
      <c r="HU9" s="19"/>
      <c r="HW9" s="17"/>
      <c r="HZ9" s="17"/>
      <c r="IA9" s="18">
        <f>UNFCCC!R16</f>
        <v>3228.5041919999999</v>
      </c>
      <c r="IB9" s="16"/>
      <c r="IC9" s="16"/>
      <c r="ID9" s="16"/>
      <c r="IE9" s="16">
        <f>'C3SLC'!$Q14</f>
        <v>3809.4481642123296</v>
      </c>
      <c r="IF9" s="20"/>
      <c r="IG9" s="16"/>
      <c r="IH9" s="16"/>
      <c r="II9" s="18"/>
      <c r="IJ9" s="16"/>
      <c r="IL9" s="19"/>
      <c r="IN9" s="17"/>
      <c r="IQ9" s="17"/>
      <c r="IR9" s="18">
        <f>UNFCCC!S16</f>
        <v>2107.6644276178399</v>
      </c>
      <c r="IS9" s="16"/>
      <c r="IT9" s="16"/>
      <c r="IU9" s="16"/>
      <c r="IV9" s="16">
        <f>'C3SLC'!$R14</f>
        <v>2180.4388918265699</v>
      </c>
      <c r="IW9" s="20"/>
      <c r="IX9" s="16"/>
      <c r="IY9" s="16"/>
      <c r="IZ9" s="18"/>
      <c r="JA9" s="16"/>
      <c r="JC9" s="19"/>
      <c r="JE9" s="17"/>
      <c r="JH9" s="17"/>
      <c r="JI9" s="18">
        <f>UNFCCC!T16</f>
        <v>93.262250000000066</v>
      </c>
      <c r="JJ9" s="16"/>
      <c r="JK9" s="16"/>
      <c r="JL9" s="16"/>
      <c r="JM9" s="16">
        <f>'C3SLC'!$S14</f>
        <v>88.553118279948791</v>
      </c>
      <c r="JN9" s="20"/>
      <c r="JO9" s="16"/>
      <c r="JP9" s="16"/>
      <c r="JQ9" s="18"/>
      <c r="JR9" s="16"/>
      <c r="JT9" s="19"/>
      <c r="JV9" s="17"/>
      <c r="JY9" s="17"/>
      <c r="JZ9" s="18">
        <f>UNFCCC!O16</f>
        <v>1967.5732</v>
      </c>
      <c r="KA9" s="16"/>
      <c r="KB9" s="16"/>
      <c r="KC9" s="16"/>
      <c r="KD9" s="16">
        <f>'C3SLC'!$N14</f>
        <v>1686.94958342463</v>
      </c>
      <c r="KE9" s="20"/>
      <c r="KF9" s="16"/>
      <c r="KG9" s="16"/>
      <c r="KH9" s="18"/>
      <c r="KI9" s="106"/>
      <c r="KK9" s="19"/>
      <c r="KM9" s="17"/>
      <c r="KP9" s="17"/>
      <c r="KQ9" s="132">
        <f>UNFCCC!U16</f>
        <v>8.9389999999999997E-2</v>
      </c>
      <c r="KR9" s="16"/>
      <c r="KS9" s="16"/>
      <c r="KT9" s="16"/>
      <c r="KU9" s="22">
        <f>'C3SLC'!T10</f>
        <v>3.0771453678607903E-2</v>
      </c>
      <c r="KV9" s="20"/>
      <c r="KW9" s="16"/>
      <c r="KX9" s="16"/>
      <c r="KY9" s="18"/>
      <c r="KZ9" s="16"/>
      <c r="LB9" s="19"/>
      <c r="LD9" s="17"/>
      <c r="LG9" s="17"/>
      <c r="LH9" s="18">
        <f>UNFCCC!V16</f>
        <v>370.19654318900001</v>
      </c>
      <c r="LI9" s="16"/>
      <c r="LJ9" s="16"/>
      <c r="LK9" s="16"/>
      <c r="LL9" s="16">
        <f>'C3SLC'!U10</f>
        <v>369.05896158888902</v>
      </c>
      <c r="LM9" s="20"/>
      <c r="LN9" s="16"/>
      <c r="LO9" s="16"/>
      <c r="LP9" s="18"/>
      <c r="LQ9" s="16"/>
      <c r="LS9" s="19"/>
      <c r="LU9" s="17"/>
      <c r="LX9" s="17"/>
      <c r="LY9" s="18">
        <f>UNFCCC!B16</f>
        <v>3969.7126802901157</v>
      </c>
      <c r="LZ9" s="16"/>
      <c r="MA9" s="16"/>
      <c r="MB9" s="16"/>
      <c r="MC9" s="16">
        <f>'C3SLC'!$B14</f>
        <v>4615.8637721076602</v>
      </c>
      <c r="MD9" s="20"/>
      <c r="ME9" s="16"/>
      <c r="MF9" s="16"/>
      <c r="MG9" s="18"/>
      <c r="MH9" s="16"/>
      <c r="MJ9" s="19"/>
      <c r="ML9" s="17"/>
      <c r="MO9" s="17"/>
      <c r="MP9" s="18">
        <f>UNFCCC!W16</f>
        <v>9031.0889999999999</v>
      </c>
      <c r="MQ9" s="16"/>
      <c r="MR9" s="16"/>
      <c r="MS9" s="16"/>
      <c r="MT9" s="16">
        <f>'C3SLC'!$V14</f>
        <v>9836.2630126152198</v>
      </c>
      <c r="MU9" s="20"/>
      <c r="MV9" s="16"/>
      <c r="MW9" s="16"/>
      <c r="MX9" s="18"/>
      <c r="MY9" s="16"/>
      <c r="NA9" s="19"/>
      <c r="NC9" s="17"/>
      <c r="NF9" s="17"/>
      <c r="NG9" s="18">
        <f>UNFCCC!X16</f>
        <v>4277.7510000000002</v>
      </c>
      <c r="NH9" s="16"/>
      <c r="NI9" s="16"/>
      <c r="NJ9" s="16"/>
      <c r="NK9" s="16">
        <f>'C3SLC'!$W14</f>
        <v>3665.1722987085604</v>
      </c>
      <c r="NL9" s="20"/>
      <c r="NM9" s="16"/>
      <c r="NN9" s="16"/>
      <c r="NO9" s="18"/>
      <c r="NP9" s="16"/>
      <c r="NR9" s="19"/>
      <c r="NT9" s="17"/>
      <c r="NW9" s="17"/>
      <c r="NX9" s="18">
        <f>UNFCCC!Y16</f>
        <v>6934.3440625000012</v>
      </c>
      <c r="NY9" s="16"/>
      <c r="NZ9" s="16"/>
      <c r="OA9" s="16"/>
      <c r="OB9" s="16">
        <f>'C3SLC'!$X14</f>
        <v>7572.2794079922096</v>
      </c>
      <c r="OC9" s="20"/>
      <c r="OD9" s="16"/>
      <c r="OE9" s="16"/>
      <c r="OF9" s="18"/>
      <c r="OG9" s="16"/>
      <c r="OI9" s="19"/>
      <c r="OK9" s="17"/>
      <c r="OL9" s="29">
        <v>1157.8240000000001</v>
      </c>
      <c r="OM9" s="29"/>
      <c r="ON9" s="17"/>
      <c r="OO9" s="18">
        <f>UNFCCC!AA16</f>
        <v>1209.45</v>
      </c>
      <c r="OP9" s="16"/>
      <c r="OQ9" s="16"/>
      <c r="OR9" s="16"/>
      <c r="OS9" s="16">
        <f>'C3SLC'!$Z14</f>
        <v>1368.53843578994</v>
      </c>
      <c r="OT9" s="20"/>
      <c r="OU9" s="16"/>
      <c r="OV9" s="16"/>
      <c r="OW9" s="18"/>
      <c r="OX9" s="16"/>
      <c r="OZ9" s="19"/>
      <c r="PB9" s="17"/>
      <c r="PE9" s="17"/>
      <c r="PF9" s="18">
        <f>UNFCCC!Z16</f>
        <v>2004.1</v>
      </c>
      <c r="PG9" s="16"/>
      <c r="PH9" s="16"/>
      <c r="PI9" s="16"/>
      <c r="PJ9" s="16">
        <f>'C3SLC'!$Y14</f>
        <v>2335.38931416795</v>
      </c>
      <c r="PK9" s="20"/>
      <c r="PL9" s="16"/>
      <c r="PM9" s="16"/>
      <c r="PN9" s="18"/>
      <c r="PO9" s="16"/>
      <c r="PQ9" s="19"/>
      <c r="PS9" s="17"/>
      <c r="PV9" s="17"/>
      <c r="PW9" s="18">
        <f>UNFCCC!J16</f>
        <v>22062.077000000001</v>
      </c>
      <c r="PX9" s="16"/>
      <c r="PY9" s="16"/>
      <c r="PZ9" s="16"/>
      <c r="QA9" s="16">
        <f>'C3SLC'!$J14</f>
        <v>24067.330148028599</v>
      </c>
      <c r="QB9" s="20"/>
      <c r="QC9" s="16"/>
      <c r="QD9" s="16"/>
      <c r="QE9" s="18"/>
      <c r="QF9" s="16"/>
      <c r="QH9" s="19"/>
      <c r="QJ9" s="17"/>
      <c r="QM9" s="17"/>
      <c r="QN9" s="18">
        <f>UNFCCC!AC16</f>
        <v>28080.69628</v>
      </c>
      <c r="QO9" s="16"/>
      <c r="QP9" s="16"/>
      <c r="QQ9" s="16"/>
      <c r="QR9" s="16">
        <f>'C3SLC'!$AB14</f>
        <v>30485.956768849901</v>
      </c>
      <c r="QS9" s="170"/>
      <c r="QT9" s="18"/>
      <c r="QU9" s="16"/>
      <c r="QV9" s="16"/>
      <c r="QW9" s="18"/>
      <c r="QX9" s="16">
        <f t="shared" si="0"/>
        <v>152186.87793208865</v>
      </c>
      <c r="QY9" s="19"/>
      <c r="QZ9" s="138"/>
      <c r="RA9" s="16"/>
      <c r="RB9" s="16">
        <f t="shared" si="1"/>
        <v>160091.16665773321</v>
      </c>
    </row>
    <row r="10" spans="1:470" x14ac:dyDescent="0.25">
      <c r="A10" s="24">
        <v>2004</v>
      </c>
      <c r="B10" s="16"/>
      <c r="C10" s="16"/>
      <c r="D10" s="16"/>
      <c r="E10" s="18"/>
      <c r="H10" s="19"/>
      <c r="J10" s="17"/>
      <c r="K10">
        <v>612.29999999999995</v>
      </c>
      <c r="M10" s="17"/>
      <c r="N10" s="18">
        <f>UNFCCC!C17</f>
        <v>711.30317480753627</v>
      </c>
      <c r="O10" s="16"/>
      <c r="P10" s="16"/>
      <c r="Q10" s="16"/>
      <c r="R10" s="16">
        <f>'C3SLC'!C15</f>
        <v>682.10670401379502</v>
      </c>
      <c r="S10" s="20"/>
      <c r="T10" s="16"/>
      <c r="U10" s="16"/>
      <c r="V10" s="18"/>
      <c r="W10" s="16"/>
      <c r="Y10" s="19"/>
      <c r="AA10" s="17"/>
      <c r="AD10" s="17"/>
      <c r="AE10" s="18">
        <f>UNFCCC!D17</f>
        <v>3867.5635427922452</v>
      </c>
      <c r="AF10" s="16"/>
      <c r="AG10" s="16"/>
      <c r="AH10" s="16"/>
      <c r="AI10" s="16">
        <f>'C3SLC'!$D15</f>
        <v>4085.17667043135</v>
      </c>
      <c r="AJ10" s="20"/>
      <c r="AK10" s="16"/>
      <c r="AL10" s="16"/>
      <c r="AM10" s="18"/>
      <c r="AN10" s="16"/>
      <c r="AP10" s="19"/>
      <c r="AR10" s="17"/>
      <c r="AU10" s="17"/>
      <c r="AV10" s="18">
        <f>UNFCCC!G17</f>
        <v>2645.7401399999999</v>
      </c>
      <c r="AW10" s="16"/>
      <c r="AX10" s="16"/>
      <c r="AY10" s="16"/>
      <c r="AZ10" s="16">
        <f>'C3SLC'!$G15</f>
        <v>2925.5231188386701</v>
      </c>
      <c r="BA10" s="20"/>
      <c r="BB10" s="16"/>
      <c r="BC10" s="16"/>
      <c r="BD10" s="18"/>
      <c r="BE10" s="16"/>
      <c r="BG10" s="28"/>
      <c r="BH10" s="29"/>
      <c r="BI10" s="30"/>
      <c r="BL10" s="17"/>
      <c r="BM10" s="18">
        <f>UNFCCC!H17</f>
        <v>607.64649999860501</v>
      </c>
      <c r="BN10" s="16"/>
      <c r="BO10" s="16"/>
      <c r="BP10" s="16"/>
      <c r="BQ10" s="16">
        <f>'C3SLC'!$H15</f>
        <v>539.84233966805004</v>
      </c>
      <c r="BR10" s="20"/>
      <c r="BS10" s="16"/>
      <c r="BT10" s="16"/>
      <c r="BU10" s="18"/>
      <c r="BV10" s="16"/>
      <c r="BX10" s="19"/>
      <c r="BZ10" s="17"/>
      <c r="CC10" s="17"/>
      <c r="CD10" s="18">
        <f>UNFCCC!M17</f>
        <v>10944.370999999999</v>
      </c>
      <c r="CE10" s="16"/>
      <c r="CF10" s="16"/>
      <c r="CG10" s="16"/>
      <c r="CH10" s="16">
        <f>'C3SLC'!$L15</f>
        <v>11402.9693797898</v>
      </c>
      <c r="CI10" s="20"/>
      <c r="CJ10" s="16"/>
      <c r="CK10" s="16"/>
      <c r="CL10" s="18"/>
      <c r="CM10" s="16"/>
      <c r="CO10" s="19"/>
      <c r="CQ10" s="17"/>
      <c r="CT10" s="17"/>
      <c r="CU10" s="18">
        <f>UNFCCC!I17</f>
        <v>2429.6669999999999</v>
      </c>
      <c r="CV10" s="16"/>
      <c r="CW10" s="16"/>
      <c r="CX10" s="16"/>
      <c r="CY10" s="16">
        <f>'C3SLC'!$I15</f>
        <v>2729.5494487103101</v>
      </c>
      <c r="CZ10" s="20"/>
      <c r="DA10" s="16"/>
      <c r="DB10" s="16"/>
      <c r="DC10" s="18"/>
      <c r="DD10" s="16"/>
      <c r="DF10" s="28"/>
      <c r="DG10" s="29"/>
      <c r="DH10" s="30"/>
      <c r="DK10" s="17"/>
      <c r="DL10" s="18">
        <f>UNFCCC!P17</f>
        <v>693.11449999999991</v>
      </c>
      <c r="DM10" s="16"/>
      <c r="DN10" s="16"/>
      <c r="DO10" s="16"/>
      <c r="DP10" s="16">
        <f>'C3SLC'!$O15</f>
        <v>532.73133148029399</v>
      </c>
      <c r="DQ10" s="20"/>
      <c r="DR10" s="16"/>
      <c r="DS10" s="16"/>
      <c r="DT10" s="18"/>
      <c r="DU10" s="16"/>
      <c r="DW10" s="19"/>
      <c r="DY10" s="17"/>
      <c r="EB10" s="17"/>
      <c r="EC10" s="18">
        <f>UNFCCC!N17</f>
        <v>3417.3641818181818</v>
      </c>
      <c r="ED10" s="16"/>
      <c r="EE10" s="16"/>
      <c r="EF10" s="16"/>
      <c r="EG10" s="16">
        <f>'C3SLC'!$M15</f>
        <v>3639.9862968824796</v>
      </c>
      <c r="EH10" s="20"/>
      <c r="EI10" s="16"/>
      <c r="EJ10" s="16"/>
      <c r="EK10" s="18"/>
      <c r="EL10" s="16"/>
      <c r="EN10" s="20"/>
      <c r="EO10" s="16"/>
      <c r="EP10" s="18"/>
      <c r="ES10" s="17"/>
      <c r="ET10" s="18">
        <f>UNFCCC!AB17</f>
        <v>15494.585029853803</v>
      </c>
      <c r="EU10" s="16"/>
      <c r="EV10" s="16"/>
      <c r="EW10" s="16"/>
      <c r="EX10" s="16">
        <f>'C3SLC'!$AA15</f>
        <v>15307.1013177112</v>
      </c>
      <c r="EY10" s="20"/>
      <c r="EZ10" s="16"/>
      <c r="FA10" s="16"/>
      <c r="FB10" s="18"/>
      <c r="FC10" s="16"/>
      <c r="FE10" s="19"/>
      <c r="FG10" s="17"/>
      <c r="FJ10" s="17"/>
      <c r="FK10" s="18">
        <f>UNFCCC!L17</f>
        <v>15073.029093040428</v>
      </c>
      <c r="FL10" s="16"/>
      <c r="FM10" s="16"/>
      <c r="FN10" s="16"/>
      <c r="FO10" s="16">
        <f>'C3SLC'!$K15</f>
        <v>14558.757568169001</v>
      </c>
      <c r="FP10" s="20"/>
      <c r="FQ10" s="16"/>
      <c r="FR10" s="16"/>
      <c r="FS10" s="18"/>
      <c r="FT10" s="16"/>
      <c r="FV10" s="19"/>
      <c r="FX10" s="17"/>
      <c r="GA10" s="17"/>
      <c r="GB10" s="18">
        <f>UNFCCC!E17</f>
        <v>2328.693760000001</v>
      </c>
      <c r="GC10" s="16"/>
      <c r="GD10" s="16"/>
      <c r="GE10" s="16"/>
      <c r="GF10" s="16">
        <f>'C3SLC'!$E15</f>
        <v>2572.5379376783999</v>
      </c>
      <c r="GG10" s="20"/>
      <c r="GH10" s="16"/>
      <c r="GI10" s="16"/>
      <c r="GJ10" s="18"/>
      <c r="GK10" s="16"/>
      <c r="GM10" s="19"/>
      <c r="GO10" s="17"/>
      <c r="GR10" s="17"/>
      <c r="GS10" s="18">
        <f>UNFCCC!Q17</f>
        <v>8681.2407061952927</v>
      </c>
      <c r="GT10" s="16"/>
      <c r="GU10" s="16"/>
      <c r="GV10" s="16"/>
      <c r="GW10" s="16">
        <f>'C3SLC'!$P15</f>
        <v>8730.5932650163795</v>
      </c>
      <c r="GX10" s="20"/>
      <c r="GY10" s="16"/>
      <c r="GZ10" s="16"/>
      <c r="HA10" s="18"/>
      <c r="HB10" s="90"/>
      <c r="HD10" s="19"/>
      <c r="HF10" s="17"/>
      <c r="HI10" s="17"/>
      <c r="HJ10" s="18">
        <f>UNFCCC!F17</f>
        <v>158.43522435666966</v>
      </c>
      <c r="HK10" s="16"/>
      <c r="HL10" s="16"/>
      <c r="HM10" s="16"/>
      <c r="HN10" s="16">
        <f>'C3SLC'!$F15</f>
        <v>224.68663374856101</v>
      </c>
      <c r="HO10" s="20"/>
      <c r="HP10" s="16"/>
      <c r="HQ10" s="16"/>
      <c r="HR10" s="18"/>
      <c r="HS10" s="16"/>
      <c r="HU10" s="19"/>
      <c r="HW10" s="17"/>
      <c r="HZ10" s="17"/>
      <c r="IA10" s="18">
        <f>UNFCCC!R17</f>
        <v>3228.742303</v>
      </c>
      <c r="IB10" s="16"/>
      <c r="IC10" s="16"/>
      <c r="ID10" s="16"/>
      <c r="IE10" s="16">
        <f>'C3SLC'!$Q15</f>
        <v>3781.5457874361396</v>
      </c>
      <c r="IF10" s="20"/>
      <c r="IG10" s="16"/>
      <c r="IH10" s="16"/>
      <c r="II10" s="18"/>
      <c r="IJ10" s="16"/>
      <c r="IL10" s="19"/>
      <c r="IN10" s="17"/>
      <c r="IQ10" s="17"/>
      <c r="IR10" s="18">
        <f>UNFCCC!S17</f>
        <v>2114.8523699628799</v>
      </c>
      <c r="IS10" s="16"/>
      <c r="IT10" s="16"/>
      <c r="IU10" s="16"/>
      <c r="IV10" s="16">
        <f>'C3SLC'!$R15</f>
        <v>2193.6572195712497</v>
      </c>
      <c r="IW10" s="20"/>
      <c r="IX10" s="16"/>
      <c r="IY10" s="16"/>
      <c r="IZ10" s="18"/>
      <c r="JA10" s="16"/>
      <c r="JC10" s="19"/>
      <c r="JE10" s="17"/>
      <c r="JH10" s="17"/>
      <c r="JI10" s="18">
        <f>UNFCCC!T17</f>
        <v>93.283125000000055</v>
      </c>
      <c r="JJ10" s="16"/>
      <c r="JK10" s="16"/>
      <c r="JL10" s="16"/>
      <c r="JM10" s="16">
        <f>'C3SLC'!$S15</f>
        <v>88.301713951677101</v>
      </c>
      <c r="JN10" s="20"/>
      <c r="JO10" s="16"/>
      <c r="JP10" s="16"/>
      <c r="JQ10" s="18"/>
      <c r="JR10" s="16"/>
      <c r="JT10" s="19"/>
      <c r="JV10" s="17"/>
      <c r="JY10" s="17"/>
      <c r="JZ10" s="18">
        <f>UNFCCC!O17</f>
        <v>1975.6897732535383</v>
      </c>
      <c r="KA10" s="16"/>
      <c r="KB10" s="16"/>
      <c r="KC10" s="16"/>
      <c r="KD10" s="16">
        <f>'C3SLC'!$N15</f>
        <v>1694.3365996897198</v>
      </c>
      <c r="KE10" s="20"/>
      <c r="KF10" s="16"/>
      <c r="KG10" s="16"/>
      <c r="KH10" s="18"/>
      <c r="KI10" s="106"/>
      <c r="KK10" s="19"/>
      <c r="KM10" s="17"/>
      <c r="KP10" s="17"/>
      <c r="KQ10" s="132">
        <f>UNFCCC!U17</f>
        <v>0.10339</v>
      </c>
      <c r="KR10" s="16"/>
      <c r="KS10" s="16"/>
      <c r="KT10" s="16"/>
      <c r="KU10" s="22">
        <f>'C3SLC'!$T15</f>
        <v>3.0771453678607903E-2</v>
      </c>
      <c r="KV10" s="20"/>
      <c r="KW10" s="16"/>
      <c r="KX10" s="16"/>
      <c r="KY10" s="18"/>
      <c r="KZ10" s="16"/>
      <c r="LB10" s="19"/>
      <c r="LD10" s="17"/>
      <c r="LE10">
        <v>370.1</v>
      </c>
      <c r="LG10" s="17"/>
      <c r="LH10" s="18">
        <f>UNFCCC!V17</f>
        <v>370.88633272999999</v>
      </c>
      <c r="LI10" s="16"/>
      <c r="LJ10" s="16"/>
      <c r="LK10" s="16"/>
      <c r="LL10" s="16">
        <f>'C3SLC'!$U15</f>
        <v>358.023783911392</v>
      </c>
      <c r="LM10" s="20"/>
      <c r="LN10" s="16"/>
      <c r="LO10" s="16"/>
      <c r="LP10" s="18"/>
      <c r="LQ10" s="16"/>
      <c r="LS10" s="19"/>
      <c r="LU10" s="17"/>
      <c r="LX10" s="17"/>
      <c r="LY10" s="18">
        <f>UNFCCC!B17</f>
        <v>3973.970144232092</v>
      </c>
      <c r="LZ10" s="16"/>
      <c r="MA10" s="16"/>
      <c r="MB10" s="16"/>
      <c r="MC10" s="16">
        <f>'C3SLC'!$B15</f>
        <v>4565.1119006007902</v>
      </c>
      <c r="MD10" s="20"/>
      <c r="ME10" s="16"/>
      <c r="MF10" s="16"/>
      <c r="MG10" s="18"/>
      <c r="MH10" s="16"/>
      <c r="MJ10" s="19"/>
      <c r="ML10" s="17"/>
      <c r="MO10" s="17"/>
      <c r="MP10" s="18">
        <f>UNFCCC!W17</f>
        <v>9106.3649999999998</v>
      </c>
      <c r="MQ10" s="16"/>
      <c r="MR10" s="16"/>
      <c r="MS10" s="16"/>
      <c r="MT10" s="16">
        <f>'C3SLC'!$V15</f>
        <v>9840.2480642672599</v>
      </c>
      <c r="MU10" s="20"/>
      <c r="MV10" s="16"/>
      <c r="MW10" s="16"/>
      <c r="MX10" s="18"/>
      <c r="MY10" s="16"/>
      <c r="NA10" s="19"/>
      <c r="NC10" s="17"/>
      <c r="NF10" s="17"/>
      <c r="NG10" s="18">
        <f>UNFCCC!X17</f>
        <v>4297.3590000000004</v>
      </c>
      <c r="NH10" s="16"/>
      <c r="NI10" s="16"/>
      <c r="NJ10" s="16"/>
      <c r="NK10" s="16">
        <f>'C3SLC'!$W15</f>
        <v>3602.9562999405002</v>
      </c>
      <c r="NL10" s="20"/>
      <c r="NM10" s="16"/>
      <c r="NN10" s="16"/>
      <c r="NO10" s="18"/>
      <c r="NP10" s="16"/>
      <c r="NR10" s="19"/>
      <c r="NT10" s="17"/>
      <c r="NW10" s="17"/>
      <c r="NX10" s="18">
        <f>UNFCCC!Y17</f>
        <v>6939.3525000000009</v>
      </c>
      <c r="NY10" s="16"/>
      <c r="NZ10" s="16"/>
      <c r="OA10" s="16"/>
      <c r="OB10" s="16">
        <f>'C3SLC'!$X15</f>
        <v>7605.7805101856602</v>
      </c>
      <c r="OC10" s="20"/>
      <c r="OD10" s="16"/>
      <c r="OE10" s="16"/>
      <c r="OF10" s="18"/>
      <c r="OG10" s="16"/>
      <c r="OI10" s="19"/>
      <c r="OK10" s="17"/>
      <c r="OL10" s="29">
        <v>1163.8119999999999</v>
      </c>
      <c r="OM10" s="29"/>
      <c r="ON10" s="17"/>
      <c r="OO10" s="18">
        <f>UNFCCC!AA17</f>
        <v>1208.55</v>
      </c>
      <c r="OP10" s="16"/>
      <c r="OQ10" s="16"/>
      <c r="OR10" s="16"/>
      <c r="OS10" s="16">
        <f>'C3SLC'!$Z15</f>
        <v>1364.74909889475</v>
      </c>
      <c r="OT10" s="20"/>
      <c r="OU10" s="16"/>
      <c r="OV10" s="16"/>
      <c r="OW10" s="18"/>
      <c r="OX10" s="16"/>
      <c r="OZ10" s="19"/>
      <c r="PB10" s="17"/>
      <c r="PE10" s="17"/>
      <c r="PF10" s="18">
        <f>UNFCCC!Z17</f>
        <v>2004.9260000000002</v>
      </c>
      <c r="PG10" s="16"/>
      <c r="PH10" s="16"/>
      <c r="PI10" s="16"/>
      <c r="PJ10" s="16">
        <f>'C3SLC'!$Y15</f>
        <v>2333.40857353099</v>
      </c>
      <c r="PK10" s="20"/>
      <c r="PL10" s="16"/>
      <c r="PM10" s="16"/>
      <c r="PN10" s="18"/>
      <c r="PO10" s="16"/>
      <c r="PQ10" s="19"/>
      <c r="PS10" s="17"/>
      <c r="PV10" s="17"/>
      <c r="PW10" s="18">
        <f>UNFCCC!J17</f>
        <v>22044.084999999999</v>
      </c>
      <c r="PX10" s="16"/>
      <c r="PY10" s="16"/>
      <c r="PZ10" s="16"/>
      <c r="QA10" s="16">
        <f>'C3SLC'!$J15</f>
        <v>24165.12008502</v>
      </c>
      <c r="QB10" s="20"/>
      <c r="QC10" s="16"/>
      <c r="QD10" s="16"/>
      <c r="QE10" s="18"/>
      <c r="QF10" s="16"/>
      <c r="QH10" s="19"/>
      <c r="QJ10" s="17"/>
      <c r="QM10" s="17"/>
      <c r="QN10" s="18">
        <f>UNFCCC!AC17</f>
        <v>28077.02477</v>
      </c>
      <c r="QO10" s="16"/>
      <c r="QP10" s="16"/>
      <c r="QQ10" s="16"/>
      <c r="QR10" s="16">
        <f>'C3SLC'!$AB15</f>
        <v>30467.228303994198</v>
      </c>
      <c r="QS10" s="170"/>
      <c r="QT10" s="18"/>
      <c r="QU10" s="16"/>
      <c r="QV10" s="16"/>
      <c r="QW10" s="18"/>
      <c r="QX10" s="16">
        <f t="shared" si="0"/>
        <v>152487.94356104132</v>
      </c>
      <c r="QY10" s="19"/>
      <c r="QZ10" s="138"/>
      <c r="RA10" s="16"/>
      <c r="RB10" s="16">
        <f t="shared" si="1"/>
        <v>159992.06072458631</v>
      </c>
    </row>
    <row r="11" spans="1:470" x14ac:dyDescent="0.25">
      <c r="A11" s="24">
        <v>2005</v>
      </c>
      <c r="B11" s="16"/>
      <c r="C11" s="16"/>
      <c r="D11" s="16"/>
      <c r="E11" s="18"/>
      <c r="H11" s="19">
        <f>'panEuropean-forestArea'!$E$4</f>
        <v>674.2</v>
      </c>
      <c r="I11">
        <f>'panEuropean-forestArea'!$K$4</f>
        <v>665.43</v>
      </c>
      <c r="J11" s="17">
        <f>'panEuropean-forestArea'!$Q$4</f>
        <v>30</v>
      </c>
      <c r="K11">
        <v>612.29999999999995</v>
      </c>
      <c r="M11" s="17"/>
      <c r="N11" s="18">
        <f>UNFCCC!C18</f>
        <v>711.63141798420929</v>
      </c>
      <c r="O11" s="16"/>
      <c r="P11" s="16"/>
      <c r="Q11" s="16"/>
      <c r="R11" s="16">
        <f>'C3SLC'!C16</f>
        <v>681.75208936631702</v>
      </c>
      <c r="S11" s="20"/>
      <c r="T11" s="16"/>
      <c r="U11" s="16"/>
      <c r="V11" s="18"/>
      <c r="W11" s="16"/>
      <c r="Y11" s="19">
        <f>'panEuropean-forestArea'!$E$5</f>
        <v>3651</v>
      </c>
      <c r="Z11">
        <f>'panEuropean-forestArea'!$K$5</f>
        <v>2561</v>
      </c>
      <c r="AA11" s="17">
        <f>'panEuropean-forestArea'!$Q$5</f>
        <v>26</v>
      </c>
      <c r="AD11" s="17"/>
      <c r="AE11" s="18">
        <f>UNFCCC!D18</f>
        <v>3871.7282739847574</v>
      </c>
      <c r="AF11" s="16"/>
      <c r="AG11" s="16"/>
      <c r="AH11" s="16"/>
      <c r="AI11" s="16">
        <f>'C3SLC'!$D16</f>
        <v>4098.8884185284396</v>
      </c>
      <c r="AJ11" s="20"/>
      <c r="AK11" s="16"/>
      <c r="AL11" s="16"/>
      <c r="AM11" s="18"/>
      <c r="AN11" s="16"/>
      <c r="AP11" s="19">
        <f>'panEuropean-forestArea'!$E$8</f>
        <v>2647.42</v>
      </c>
      <c r="AQ11">
        <f>'panEuropean-forestArea'!$K$8</f>
        <v>2518.5500000000002</v>
      </c>
      <c r="AR11" s="17">
        <f>'panEuropean-forestArea'!$Q$8</f>
        <v>0</v>
      </c>
      <c r="AU11" s="17"/>
      <c r="AV11" s="18">
        <f>UNFCCC!G18</f>
        <v>2647.4182700000001</v>
      </c>
      <c r="AW11" s="16"/>
      <c r="AX11" s="16"/>
      <c r="AY11" s="16"/>
      <c r="AZ11" s="16">
        <f>'C3SLC'!$G16</f>
        <v>2924.8655321124902</v>
      </c>
      <c r="BA11" s="20"/>
      <c r="BB11" s="16"/>
      <c r="BC11" s="16"/>
      <c r="BD11" s="18"/>
      <c r="BE11" s="16"/>
      <c r="BG11" s="28">
        <f>'panEuropean-forestArea'!$E$9</f>
        <v>538.05999999999995</v>
      </c>
      <c r="BH11" s="29">
        <f>'panEuropean-forestArea'!$K$9</f>
        <v>530.6</v>
      </c>
      <c r="BI11" s="30">
        <f>'panEuropean-forestArea'!$Q$9</f>
        <v>39.58</v>
      </c>
      <c r="BJ11">
        <v>538</v>
      </c>
      <c r="BK11">
        <v>530.6</v>
      </c>
      <c r="BL11" s="17">
        <v>39.6</v>
      </c>
      <c r="BM11" s="18">
        <f>UNFCCC!H18</f>
        <v>610.99361606628099</v>
      </c>
      <c r="BN11" s="16"/>
      <c r="BO11" s="16"/>
      <c r="BP11" s="16"/>
      <c r="BQ11" s="16">
        <f>'C3SLC'!$H16</f>
        <v>536.04954511262508</v>
      </c>
      <c r="BR11" s="20"/>
      <c r="BS11" s="16"/>
      <c r="BT11" s="16"/>
      <c r="BU11" s="18"/>
      <c r="BV11" s="16"/>
      <c r="BX11" s="19">
        <f>'panEuropean-forestArea'!$E$13</f>
        <v>11384</v>
      </c>
      <c r="BY11">
        <f>'panEuropean-forestArea'!$K$13</f>
        <v>10489</v>
      </c>
      <c r="BZ11" s="17">
        <f>'panEuropean-forestArea'!$Q$13</f>
        <v>0</v>
      </c>
      <c r="CC11" s="17"/>
      <c r="CD11" s="18">
        <f>UNFCCC!M18</f>
        <v>10945.026999999998</v>
      </c>
      <c r="CE11" s="16"/>
      <c r="CF11" s="16"/>
      <c r="CG11" s="16"/>
      <c r="CH11" s="16">
        <f>'C3SLC'!$L16</f>
        <v>11393.7709678188</v>
      </c>
      <c r="CI11" s="20"/>
      <c r="CJ11" s="16"/>
      <c r="CK11" s="16"/>
      <c r="CL11" s="18"/>
      <c r="CM11" s="16"/>
      <c r="CO11" s="19">
        <f>'panEuropean-forestArea'!$E$10</f>
        <v>2300.1799999999998</v>
      </c>
      <c r="CP11">
        <f>'panEuropean-forestArea'!$K$10</f>
        <v>2070.14</v>
      </c>
      <c r="CQ11" s="17">
        <f>'panEuropean-forestArea'!$Q$10</f>
        <v>114.09</v>
      </c>
      <c r="CT11" s="17"/>
      <c r="CU11" s="18">
        <f>UNFCCC!I18</f>
        <v>2432.703</v>
      </c>
      <c r="CV11" s="16"/>
      <c r="CW11" s="16"/>
      <c r="CX11" s="16"/>
      <c r="CY11" s="16">
        <f>'C3SLC'!$I16</f>
        <v>2722.5048349805202</v>
      </c>
      <c r="CZ11" s="20"/>
      <c r="DA11" s="16"/>
      <c r="DB11" s="16"/>
      <c r="DC11" s="18"/>
      <c r="DD11" s="16"/>
      <c r="DF11" s="28">
        <f>'panEuropean-forestArea'!$E$16</f>
        <v>689.81</v>
      </c>
      <c r="DG11" s="29">
        <f>'panEuropean-forestArea'!$K$16</f>
        <v>581.09</v>
      </c>
      <c r="DH11" s="30">
        <f>'panEuropean-forestArea'!$Q$16</f>
        <v>49.27</v>
      </c>
      <c r="DK11" s="17"/>
      <c r="DL11" s="18">
        <f>UNFCCC!P18</f>
        <v>702.35349999999994</v>
      </c>
      <c r="DM11" s="16"/>
      <c r="DN11" s="16"/>
      <c r="DO11" s="16"/>
      <c r="DP11" s="16">
        <f>'C3SLC'!$O16</f>
        <v>533.12737908922099</v>
      </c>
      <c r="DQ11" s="20"/>
      <c r="DR11" s="16"/>
      <c r="DS11" s="16"/>
      <c r="DT11" s="18"/>
      <c r="DU11" s="16"/>
      <c r="DW11" s="19">
        <f>'panEuropean-forestArea'!$E$14</f>
        <v>3752</v>
      </c>
      <c r="DX11">
        <f>'panEuropean-forestArea'!$K$14</f>
        <v>3455.59</v>
      </c>
      <c r="DY11" s="17">
        <f>'panEuropean-forestArea'!$Q$14</f>
        <v>2780</v>
      </c>
      <c r="EB11" s="17"/>
      <c r="EC11" s="18">
        <f>UNFCCC!N18</f>
        <v>3421.2427272727277</v>
      </c>
      <c r="ED11" s="16"/>
      <c r="EE11" s="16"/>
      <c r="EF11" s="16"/>
      <c r="EG11" s="16">
        <f>'C3SLC'!$M16</f>
        <v>3642.6243639379704</v>
      </c>
      <c r="EH11" s="20"/>
      <c r="EI11" s="16"/>
      <c r="EJ11" s="16"/>
      <c r="EK11" s="18"/>
      <c r="EL11" s="16"/>
      <c r="EN11" s="20">
        <f>'panEuropean-forestArea'!$E$28</f>
        <v>18083.2</v>
      </c>
      <c r="EO11" s="16">
        <f>'panEuropean-forestArea'!$K$28</f>
        <v>0</v>
      </c>
      <c r="EP11" s="18">
        <f>'panEuropean-forestArea'!$Q$28</f>
        <v>9344.27</v>
      </c>
      <c r="ES11" s="17"/>
      <c r="ET11" s="18">
        <f>UNFCCC!AB18</f>
        <v>15554.270801318076</v>
      </c>
      <c r="EU11" s="16"/>
      <c r="EV11" s="16"/>
      <c r="EW11" s="16"/>
      <c r="EX11" s="16">
        <f>'C3SLC'!$AA16</f>
        <v>15353.266908150899</v>
      </c>
      <c r="EY11" s="20"/>
      <c r="EZ11" s="16"/>
      <c r="FA11" s="16"/>
      <c r="FB11" s="18"/>
      <c r="FC11" s="16"/>
      <c r="FE11" s="19">
        <f>'panEuropean-forestArea'!$E$12</f>
        <v>15882</v>
      </c>
      <c r="FF11">
        <f>'panEuropean-forestArea'!$K$12</f>
        <v>15195</v>
      </c>
      <c r="FG11" s="17">
        <f>'panEuropean-forestArea'!$Q$12</f>
        <v>887</v>
      </c>
      <c r="FH11">
        <v>15708</v>
      </c>
      <c r="FI11">
        <v>14980</v>
      </c>
      <c r="FJ11" s="17"/>
      <c r="FK11" s="18">
        <f>UNFCCC!L18</f>
        <v>15115.552059478699</v>
      </c>
      <c r="FL11" s="16"/>
      <c r="FM11" s="16"/>
      <c r="FN11" s="16"/>
      <c r="FO11" s="16">
        <f>'C3SLC'!$K16</f>
        <v>14558.2053640228</v>
      </c>
      <c r="FP11" s="20"/>
      <c r="FQ11" s="16"/>
      <c r="FR11" s="16"/>
      <c r="FS11" s="18"/>
      <c r="FT11" s="16"/>
      <c r="FV11" s="19">
        <f>'panEuropean-forestArea'!$E$6</f>
        <v>1903</v>
      </c>
      <c r="FW11">
        <f>'panEuropean-forestArea'!$K$6</f>
        <v>1745</v>
      </c>
      <c r="FX11" s="17">
        <f>'panEuropean-forestArea'!$Q$6</f>
        <v>484</v>
      </c>
      <c r="FZ11">
        <v>1860</v>
      </c>
      <c r="GA11" s="17"/>
      <c r="GB11" s="18">
        <f>UNFCCC!E18</f>
        <v>2331.3745900000008</v>
      </c>
      <c r="GC11" s="16"/>
      <c r="GD11" s="16"/>
      <c r="GE11" s="16"/>
      <c r="GF11" s="16">
        <f>'C3SLC'!$E16</f>
        <v>2575.7869291782399</v>
      </c>
      <c r="GG11" s="20"/>
      <c r="GH11" s="16"/>
      <c r="GI11" s="16"/>
      <c r="GJ11" s="18"/>
      <c r="GK11" s="16"/>
      <c r="GM11" s="19">
        <f>'panEuropean-forestArea'!$E$17</f>
        <v>8759</v>
      </c>
      <c r="GN11">
        <f>'panEuropean-forestArea'!$K$17</f>
        <v>7741</v>
      </c>
      <c r="GO11" s="17">
        <f>'panEuropean-forestArea'!$Q$17</f>
        <v>1708</v>
      </c>
      <c r="GP11">
        <v>8583</v>
      </c>
      <c r="GR11" s="17">
        <v>1708</v>
      </c>
      <c r="GS11" s="18">
        <f>UNFCCC!Q18</f>
        <v>8759.2005081469979</v>
      </c>
      <c r="GT11" s="16"/>
      <c r="GU11" s="16"/>
      <c r="GV11" s="16"/>
      <c r="GW11" s="16">
        <f>'C3SLC'!$P16</f>
        <v>8734.9613123647905</v>
      </c>
      <c r="GX11" s="20"/>
      <c r="GY11" s="16"/>
      <c r="GZ11" s="16"/>
      <c r="HA11" s="18"/>
      <c r="HB11" s="90">
        <f>Area_Comp!DF14</f>
        <v>172.84</v>
      </c>
      <c r="HC11" s="16">
        <f>Area_Comp!DG9</f>
        <v>0</v>
      </c>
      <c r="HD11" s="19">
        <f>'panEuropean-forestArea'!$E$7</f>
        <v>172.85</v>
      </c>
      <c r="HE11">
        <f>'panEuropean-forestArea'!$K$7</f>
        <v>41.4</v>
      </c>
      <c r="HF11" s="17">
        <f>'panEuropean-forestArea'!$Q$7</f>
        <v>213.87</v>
      </c>
      <c r="HG11">
        <v>172.8</v>
      </c>
      <c r="HI11" s="17">
        <v>213.8</v>
      </c>
      <c r="HJ11" s="18">
        <f>UNFCCC!F18</f>
        <v>158.46610076949528</v>
      </c>
      <c r="HK11" s="16"/>
      <c r="HL11" s="16"/>
      <c r="HM11" s="16"/>
      <c r="HN11" s="16">
        <f>'C3SLC'!$F16</f>
        <v>225.69512199088899</v>
      </c>
      <c r="HO11" s="20"/>
      <c r="HP11" s="16"/>
      <c r="HQ11" s="16"/>
      <c r="HR11" s="18"/>
      <c r="HS11" s="16"/>
      <c r="HU11" s="19">
        <f>'panEuropean-forestArea'!$E$18</f>
        <v>3297</v>
      </c>
      <c r="HV11">
        <f>'panEuropean-forestArea'!$K$18</f>
        <v>3088</v>
      </c>
      <c r="HW11" s="17">
        <f>'panEuropean-forestArea'!$Q$18</f>
        <v>118</v>
      </c>
      <c r="HZ11" s="17"/>
      <c r="IA11" s="18">
        <f>UNFCCC!R18</f>
        <v>3228.9804100000001</v>
      </c>
      <c r="IB11" s="16"/>
      <c r="IC11" s="16"/>
      <c r="ID11" s="16"/>
      <c r="IE11" s="16">
        <f>'C3SLC'!$Q16</f>
        <v>3774.66025248393</v>
      </c>
      <c r="IF11" s="20"/>
      <c r="IG11" s="16"/>
      <c r="IH11" s="16"/>
      <c r="II11" s="18"/>
      <c r="IJ11" s="16"/>
      <c r="IL11" s="19">
        <f>'panEuropean-forestArea'!$E$19</f>
        <v>2121</v>
      </c>
      <c r="IM11">
        <f>'panEuropean-forestArea'!$K$19</f>
        <v>1835</v>
      </c>
      <c r="IN11" s="17">
        <f>'panEuropean-forestArea'!$Q$19</f>
        <v>73</v>
      </c>
      <c r="IO11">
        <v>2018</v>
      </c>
      <c r="IQ11" s="17">
        <v>77</v>
      </c>
      <c r="IR11" s="18">
        <f>UNFCCC!S18</f>
        <v>2122.4396424381998</v>
      </c>
      <c r="IS11" s="16"/>
      <c r="IT11" s="16"/>
      <c r="IU11" s="16"/>
      <c r="IV11" s="16">
        <f>'C3SLC'!$R16</f>
        <v>2195.1776617974001</v>
      </c>
      <c r="IW11" s="20"/>
      <c r="IX11" s="16"/>
      <c r="IY11" s="16"/>
      <c r="IZ11" s="18"/>
      <c r="JA11" s="16"/>
      <c r="JC11" s="19">
        <f>'panEuropean-forestArea'!$E$20</f>
        <v>86.7</v>
      </c>
      <c r="JD11">
        <f>'panEuropean-forestArea'!$K$20</f>
        <v>86.1</v>
      </c>
      <c r="JE11" s="17">
        <f>'panEuropean-forestArea'!$Q$20</f>
        <v>2.4</v>
      </c>
      <c r="JH11" s="17"/>
      <c r="JI11" s="18">
        <f>UNFCCC!T18</f>
        <v>93.304000000000073</v>
      </c>
      <c r="JJ11" s="16"/>
      <c r="JK11" s="16"/>
      <c r="JL11" s="16"/>
      <c r="JM11" s="16">
        <f>'C3SLC'!$S16</f>
        <v>88.179141840338701</v>
      </c>
      <c r="JN11" s="20"/>
      <c r="JO11" s="16"/>
      <c r="JP11" s="16"/>
      <c r="JQ11" s="18"/>
      <c r="JR11" s="16"/>
      <c r="JT11" s="19">
        <f>'panEuropean-forestArea'!$E$15</f>
        <v>1983.9</v>
      </c>
      <c r="JU11">
        <f>'panEuropean-forestArea'!$K$15</f>
        <v>1878.35</v>
      </c>
      <c r="JV11" s="17">
        <f>'panEuropean-forestArea'!$Q$15</f>
        <v>0</v>
      </c>
      <c r="JW11">
        <v>1983</v>
      </c>
      <c r="JY11" s="17"/>
      <c r="JZ11" s="18">
        <f>UNFCCC!O18</f>
        <v>1983.8955125326522</v>
      </c>
      <c r="KA11" s="16"/>
      <c r="KB11" s="16"/>
      <c r="KC11" s="16"/>
      <c r="KD11" s="16">
        <f>'C3SLC'!$N16</f>
        <v>1694.7883673578501</v>
      </c>
      <c r="KE11" s="20"/>
      <c r="KF11" s="16"/>
      <c r="KG11" s="16"/>
      <c r="KH11" s="18"/>
      <c r="KI11" s="106"/>
      <c r="KK11" s="19">
        <f>'panEuropean-forestArea'!$E$21</f>
        <v>0.35</v>
      </c>
      <c r="KL11">
        <f>'panEuropean-forestArea'!$K$21</f>
        <v>0</v>
      </c>
      <c r="KM11" s="17">
        <f>'panEuropean-forestArea'!$Q$21</f>
        <v>0</v>
      </c>
      <c r="KP11" s="17"/>
      <c r="KQ11" s="132">
        <f>UNFCCC!U18</f>
        <v>0.10339</v>
      </c>
      <c r="KR11" s="16"/>
      <c r="KS11" s="16"/>
      <c r="KT11" s="16"/>
      <c r="KU11" s="22">
        <f>'C3SLC'!T12</f>
        <v>3.0771453678607903E-2</v>
      </c>
      <c r="KV11" s="20"/>
      <c r="KW11" s="16"/>
      <c r="KX11" s="16"/>
      <c r="KY11" s="18"/>
      <c r="KZ11" s="16"/>
      <c r="LB11" s="19">
        <f>'panEuropean-forestArea'!$E$22</f>
        <v>365</v>
      </c>
      <c r="LC11">
        <f>'panEuropean-forestArea'!$K$22</f>
        <v>292</v>
      </c>
      <c r="LD11" s="17">
        <f>'panEuropean-forestArea'!$Q$22</f>
        <v>0</v>
      </c>
      <c r="LG11" s="17"/>
      <c r="LH11" s="18">
        <f>UNFCCC!V18</f>
        <v>371.57610564599997</v>
      </c>
      <c r="LI11" s="16"/>
      <c r="LJ11" s="16"/>
      <c r="LK11" s="16"/>
      <c r="LL11" s="16">
        <f>'C3SLC'!U12</f>
        <v>361.44853105544996</v>
      </c>
      <c r="LM11" s="20"/>
      <c r="LN11" s="16"/>
      <c r="LO11" s="16"/>
      <c r="LP11" s="18"/>
      <c r="LQ11" s="16"/>
      <c r="LS11" s="19">
        <f>'panEuropean-forestArea'!$E$3</f>
        <v>3851</v>
      </c>
      <c r="LT11">
        <f>'panEuropean-forestArea'!$K$3</f>
        <v>3343</v>
      </c>
      <c r="LU11" s="17">
        <f>'panEuropean-forestArea'!$Q$3</f>
        <v>127</v>
      </c>
      <c r="LX11" s="17"/>
      <c r="LY11" s="18">
        <f>UNFCCC!B18</f>
        <v>3978.2276081740692</v>
      </c>
      <c r="LZ11" s="16"/>
      <c r="MA11" s="16"/>
      <c r="MB11" s="16"/>
      <c r="MC11" s="16">
        <f>'C3SLC'!$B16</f>
        <v>4562.6463456288002</v>
      </c>
      <c r="MD11" s="20"/>
      <c r="ME11" s="16"/>
      <c r="MF11" s="16"/>
      <c r="MG11" s="18"/>
      <c r="MH11" s="16"/>
      <c r="MJ11" s="19">
        <f>'panEuropean-forestArea'!$E$23</f>
        <v>9200</v>
      </c>
      <c r="MK11">
        <f>'panEuropean-forestArea'!$K$23</f>
        <v>8417</v>
      </c>
      <c r="ML11" s="17">
        <f>'panEuropean-forestArea'!$Q$23</f>
        <v>0</v>
      </c>
      <c r="MO11" s="17"/>
      <c r="MP11" s="18">
        <f>UNFCCC!W18</f>
        <v>9152.9049999999988</v>
      </c>
      <c r="MQ11" s="16"/>
      <c r="MR11" s="16"/>
      <c r="MS11" s="16"/>
      <c r="MT11" s="16">
        <f>'C3SLC'!$V16</f>
        <v>9842.7736466854803</v>
      </c>
      <c r="MU11" s="20"/>
      <c r="MV11" s="16"/>
      <c r="MW11" s="16"/>
      <c r="MX11" s="18"/>
      <c r="MY11" s="16"/>
      <c r="NA11" s="19">
        <f>'panEuropean-forestArea'!$E$24</f>
        <v>3303.43</v>
      </c>
      <c r="NB11">
        <f>'panEuropean-forestArea'!$K$24</f>
        <v>2193.54</v>
      </c>
      <c r="NC11" s="17">
        <f>'panEuropean-forestArea'!$Q$24</f>
        <v>1311.03</v>
      </c>
      <c r="ND11" t="s">
        <v>175</v>
      </c>
      <c r="NF11" s="17"/>
      <c r="NG11" s="18">
        <f>UNFCCC!X18</f>
        <v>4316.9740000000002</v>
      </c>
      <c r="NH11" s="16"/>
      <c r="NI11" s="16"/>
      <c r="NJ11" s="16"/>
      <c r="NK11" s="16">
        <f>'C3SLC'!$W16</f>
        <v>3619.3135268196502</v>
      </c>
      <c r="NL11" s="20"/>
      <c r="NM11" s="16"/>
      <c r="NN11" s="16"/>
      <c r="NO11" s="18"/>
      <c r="NP11" s="16"/>
      <c r="NR11" s="19">
        <f>'panEuropean-forestArea'!$E$25</f>
        <v>6391</v>
      </c>
      <c r="NS11">
        <f>'panEuropean-forestArea'!$K$25</f>
        <v>5049</v>
      </c>
      <c r="NT11" s="17">
        <f>'panEuropean-forestArea'!$Q$25</f>
        <v>352</v>
      </c>
      <c r="NW11" s="17"/>
      <c r="NX11" s="18">
        <f>UNFCCC!Y18</f>
        <v>6944.3609375000005</v>
      </c>
      <c r="NY11" s="16"/>
      <c r="NZ11" s="16"/>
      <c r="OA11" s="16"/>
      <c r="OB11" s="16">
        <f>'C3SLC'!$X16</f>
        <v>7625.9840166904005</v>
      </c>
      <c r="OC11" s="20"/>
      <c r="OD11" s="16"/>
      <c r="OE11" s="16"/>
      <c r="OF11" s="18"/>
      <c r="OG11" s="16"/>
      <c r="OI11" s="19">
        <f>'panEuropean-forestArea'!$E$27</f>
        <v>1243</v>
      </c>
      <c r="OJ11">
        <f>'panEuropean-forestArea'!$K$27</f>
        <v>1166</v>
      </c>
      <c r="OK11" s="17">
        <f>'panEuropean-forestArea'!$Q$27</f>
        <v>29</v>
      </c>
      <c r="OL11" s="29">
        <v>1169.1959999999999</v>
      </c>
      <c r="OM11" s="29"/>
      <c r="ON11" s="17"/>
      <c r="OO11" s="18">
        <f>UNFCCC!AA18</f>
        <v>1207.6500000000001</v>
      </c>
      <c r="OP11" s="16"/>
      <c r="OQ11" s="16"/>
      <c r="OR11" s="16"/>
      <c r="OS11" s="16">
        <f>'C3SLC'!$Z16</f>
        <v>1364.5909028731298</v>
      </c>
      <c r="OT11" s="20"/>
      <c r="OU11" s="16"/>
      <c r="OV11" s="16"/>
      <c r="OW11" s="18"/>
      <c r="OX11" s="16"/>
      <c r="OZ11" s="19">
        <f>'panEuropean-forestArea'!$E$26</f>
        <v>1911.56</v>
      </c>
      <c r="PA11">
        <f>'panEuropean-forestArea'!$K$26</f>
        <v>1751.16</v>
      </c>
      <c r="PB11" s="17">
        <f>'panEuropean-forestArea'!$Q$26</f>
        <v>20.079999999999998</v>
      </c>
      <c r="PC11">
        <v>1901</v>
      </c>
      <c r="PE11" s="17">
        <v>273</v>
      </c>
      <c r="PF11" s="18">
        <f>UNFCCC!Z18</f>
        <v>2005.2339999999999</v>
      </c>
      <c r="PG11" s="16"/>
      <c r="PH11" s="16"/>
      <c r="PI11" s="16"/>
      <c r="PJ11" s="16">
        <f>'C3SLC'!$Y16</f>
        <v>2330.8081132639199</v>
      </c>
      <c r="PK11" s="20"/>
      <c r="PL11" s="16"/>
      <c r="PM11" s="16"/>
      <c r="PN11" s="18"/>
      <c r="PO11" s="16"/>
      <c r="PQ11" s="19">
        <f>'panEuropean-forestArea'!$E$11</f>
        <v>22162</v>
      </c>
      <c r="PR11">
        <f>'panEuropean-forestArea'!$K$11</f>
        <v>20050.91</v>
      </c>
      <c r="PS11" s="17">
        <f>'panEuropean-forestArea'!$Q$11</f>
        <v>1137.77</v>
      </c>
      <c r="PV11" s="17"/>
      <c r="PW11" s="18">
        <f>UNFCCC!J18</f>
        <v>22025.677</v>
      </c>
      <c r="PX11" s="16"/>
      <c r="PY11" s="16"/>
      <c r="PZ11" s="16"/>
      <c r="QA11" s="16">
        <f>'C3SLC'!$J16</f>
        <v>24164.028723011201</v>
      </c>
      <c r="QB11" s="20"/>
      <c r="QC11" s="16"/>
      <c r="QD11" s="16"/>
      <c r="QE11" s="18"/>
      <c r="QF11" s="16"/>
      <c r="QH11" s="19">
        <f>'panEuropean-forestArea'!$E$29</f>
        <v>28218</v>
      </c>
      <c r="QI11">
        <f>'panEuropean-forestArea'!$K$29</f>
        <v>20233.689999999999</v>
      </c>
      <c r="QJ11" s="17">
        <f>'panEuropean-forestArea'!$Q$29</f>
        <v>2432</v>
      </c>
      <c r="QK11" s="20">
        <v>28059</v>
      </c>
      <c r="QM11" s="18">
        <v>2341</v>
      </c>
      <c r="QN11" s="18">
        <f>UNFCCC!AC18</f>
        <v>28078.657543000001</v>
      </c>
      <c r="QO11" s="16"/>
      <c r="QP11" s="16"/>
      <c r="QQ11" s="16"/>
      <c r="QR11" s="16">
        <f>'C3SLC'!$AB16</f>
        <v>30408.524440025496</v>
      </c>
      <c r="QS11" s="170"/>
      <c r="QT11" s="18"/>
      <c r="QU11" s="16">
        <f>H11+Y11+AP11+BG11+BX11+CO11+DF11+DW11+EN11+FE11+FV11+GM11+HD11+HU11+IL11+JC11+JT11+KK11+LB11+LS11+MJ11+NA11+NR11+OI11+OZ11+PQ11+QH11</f>
        <v>154570.65999999997</v>
      </c>
      <c r="QV11" s="16">
        <f>I11+Z11+AQ11+BH11+BY11+CP11+DG11+DX11+EO11+FF11+FW11+GN11+HE11+HV11+IM11+JD11+JU11+KL11+LC11+LT11+MK11+NB11+NS11+OJ11+PA11+PR11+QI11</f>
        <v>116977.55</v>
      </c>
      <c r="QW11" s="18">
        <f>J11+AA11+AR11+BI11+BZ11+CQ11+DH11+DY11+EP11+FG11+FX11+GO11+HF11+HW11+IN11+JE11+JV11+KM11+LD11+LU11+ML11+NC11+NT11+OK11+PB11+PS11+QJ11</f>
        <v>21278.360000000004</v>
      </c>
      <c r="QX11" s="16">
        <f t="shared" si="0"/>
        <v>152771.94701431217</v>
      </c>
      <c r="QY11" s="19"/>
      <c r="QZ11" s="138"/>
      <c r="RA11" s="16"/>
      <c r="RB11" s="16">
        <f t="shared" si="1"/>
        <v>160014.45320764073</v>
      </c>
    </row>
    <row r="12" spans="1:470" x14ac:dyDescent="0.25">
      <c r="A12" s="24">
        <v>2006</v>
      </c>
      <c r="B12" s="16" t="str">
        <f>for_area_WL!$F$14</f>
        <v>:</v>
      </c>
      <c r="C12" s="16" t="str">
        <f>for_area_FAWS!$F$14</f>
        <v>:</v>
      </c>
      <c r="D12" s="16" t="str">
        <f>for_area_FnAWS!$F$14</f>
        <v>:</v>
      </c>
      <c r="E12" s="18" t="str">
        <f>for_area_OWL!$F$14</f>
        <v>:</v>
      </c>
      <c r="H12" s="19"/>
      <c r="J12" s="17"/>
      <c r="K12">
        <v>612.29999999999995</v>
      </c>
      <c r="M12" s="17"/>
      <c r="N12" s="18">
        <f>UNFCCC!C19</f>
        <v>711.95966116088209</v>
      </c>
      <c r="O12" s="16"/>
      <c r="P12" s="16"/>
      <c r="Q12" s="16"/>
      <c r="R12" s="16">
        <f>'C3SLC'!C17</f>
        <v>680.34226318076298</v>
      </c>
      <c r="S12" s="20">
        <f>for_area_WL!$F$15</f>
        <v>4077</v>
      </c>
      <c r="T12" s="16">
        <f>for_area_FAWS!$F$15</f>
        <v>3723</v>
      </c>
      <c r="U12" s="16">
        <f>for_area_FnAWS!$F$15</f>
        <v>353</v>
      </c>
      <c r="V12" s="18" t="str">
        <f>for_area_OWL!$F$15</f>
        <v>:</v>
      </c>
      <c r="W12" s="16"/>
      <c r="Y12" s="19"/>
      <c r="AA12" s="17"/>
      <c r="AB12">
        <v>3375</v>
      </c>
      <c r="AD12" s="17"/>
      <c r="AE12" s="18">
        <f>UNFCCC!D19</f>
        <v>3875.8930051772677</v>
      </c>
      <c r="AF12" s="16"/>
      <c r="AG12" s="16"/>
      <c r="AH12" s="16"/>
      <c r="AI12" s="16">
        <f>'C3SLC'!$D17</f>
        <v>4112.0778106242396</v>
      </c>
      <c r="AJ12" s="20" t="str">
        <f>for_area_WL!$F$16</f>
        <v>:</v>
      </c>
      <c r="AK12" s="16" t="str">
        <f>for_area_FAWS!$F$16</f>
        <v>:</v>
      </c>
      <c r="AL12" s="16" t="str">
        <f>for_area_FnAWS!$F$16</f>
        <v>:</v>
      </c>
      <c r="AM12" s="18" t="str">
        <f>for_area_OWL!$F$16</f>
        <v>:</v>
      </c>
      <c r="AN12" s="16"/>
      <c r="AP12" s="19"/>
      <c r="AR12" s="17"/>
      <c r="AU12" s="17"/>
      <c r="AV12" s="18">
        <f>UNFCCC!G19</f>
        <v>2649.1493500000001</v>
      </c>
      <c r="AW12" s="16"/>
      <c r="AX12" s="16"/>
      <c r="AY12" s="16"/>
      <c r="AZ12" s="16">
        <f>'C3SLC'!$G17</f>
        <v>2928.6090198792499</v>
      </c>
      <c r="BA12" s="20" t="str">
        <f>for_area_WL!$F$17</f>
        <v>:</v>
      </c>
      <c r="BB12" s="16" t="str">
        <f>for_area_FAWS!$F$17</f>
        <v>:</v>
      </c>
      <c r="BC12" s="16" t="str">
        <f>for_area_FnAWS!$F$17</f>
        <v>:</v>
      </c>
      <c r="BD12" s="18" t="str">
        <f>for_area_OWL!$F$17</f>
        <v>:</v>
      </c>
      <c r="BE12" s="16"/>
      <c r="BG12" s="28"/>
      <c r="BH12" s="29"/>
      <c r="BI12" s="30"/>
      <c r="BL12" s="17"/>
      <c r="BM12" s="18">
        <f>UNFCCC!H19</f>
        <v>614.34073214066996</v>
      </c>
      <c r="BN12" s="16"/>
      <c r="BO12" s="16"/>
      <c r="BP12" s="16"/>
      <c r="BQ12" s="16">
        <f>'C3SLC'!$H17</f>
        <v>535.37728933468497</v>
      </c>
      <c r="BR12" s="20" t="str">
        <f>for_area_WL!$F$18</f>
        <v>:</v>
      </c>
      <c r="BS12" s="16" t="str">
        <f>for_area_FAWS!$F$18</f>
        <v>:</v>
      </c>
      <c r="BT12" s="16" t="str">
        <f>for_area_FnAWS!$F$18</f>
        <v>:</v>
      </c>
      <c r="BU12" s="18" t="str">
        <f>for_area_OWL!$F$18</f>
        <v>:</v>
      </c>
      <c r="BV12" s="16"/>
      <c r="BX12" s="19"/>
      <c r="BZ12" s="17"/>
      <c r="CC12" s="17"/>
      <c r="CD12" s="18">
        <f>UNFCCC!M19</f>
        <v>10949.027000000002</v>
      </c>
      <c r="CE12" s="16"/>
      <c r="CF12" s="16"/>
      <c r="CG12" s="16"/>
      <c r="CH12" s="16">
        <f>'C3SLC'!$L17</f>
        <v>11382.8940343454</v>
      </c>
      <c r="CI12" s="20" t="str">
        <f>for_area_WL!$F$19</f>
        <v>:</v>
      </c>
      <c r="CJ12" s="16" t="str">
        <f>for_area_FAWS!$F$19</f>
        <v>:</v>
      </c>
      <c r="CK12" s="16" t="str">
        <f>for_area_FnAWS!$F$19</f>
        <v>:</v>
      </c>
      <c r="CL12" s="18" t="str">
        <f>for_area_OWL!$F$19</f>
        <v>:</v>
      </c>
      <c r="CM12" s="16"/>
      <c r="CO12" s="19"/>
      <c r="CQ12" s="17"/>
      <c r="CR12">
        <v>2391</v>
      </c>
      <c r="CT12" s="17">
        <v>173.8</v>
      </c>
      <c r="CU12" s="18">
        <f>UNFCCC!I19</f>
        <v>2435.3229999999999</v>
      </c>
      <c r="CV12" s="16"/>
      <c r="CW12" s="16"/>
      <c r="CX12" s="16"/>
      <c r="CY12" s="16">
        <f>'C3SLC'!$I17</f>
        <v>2717.9672456391199</v>
      </c>
      <c r="CZ12" s="20" t="str">
        <f>for_area_WL!$F$20</f>
        <v>:</v>
      </c>
      <c r="DA12" s="16" t="str">
        <f>for_area_FAWS!$F$20</f>
        <v>:</v>
      </c>
      <c r="DB12" s="16" t="str">
        <f>for_area_FnAWS!$F$20</f>
        <v>:</v>
      </c>
      <c r="DC12" s="18" t="str">
        <f>for_area_OWL!$F$20</f>
        <v>:</v>
      </c>
      <c r="DD12" s="16"/>
      <c r="DF12" s="28"/>
      <c r="DG12" s="29"/>
      <c r="DH12" s="30"/>
      <c r="DI12">
        <v>697.7</v>
      </c>
      <c r="DK12" s="17">
        <v>49.2</v>
      </c>
      <c r="DL12" s="18">
        <f>UNFCCC!P19</f>
        <v>708.39049999999997</v>
      </c>
      <c r="DM12" s="16"/>
      <c r="DN12" s="16"/>
      <c r="DO12" s="16"/>
      <c r="DP12" s="16">
        <f>'C3SLC'!$O17</f>
        <v>533.80953011550002</v>
      </c>
      <c r="DQ12" s="20" t="str">
        <f>for_area_WL!$F$21</f>
        <v>:</v>
      </c>
      <c r="DR12" s="16" t="str">
        <f>for_area_FAWS!$F$21</f>
        <v>:</v>
      </c>
      <c r="DS12" s="16" t="str">
        <f>for_area_FnAWS!$F$21</f>
        <v>:</v>
      </c>
      <c r="DT12" s="18" t="str">
        <f>for_area_OWL!$F$21</f>
        <v>:</v>
      </c>
      <c r="DU12" s="16"/>
      <c r="DW12" s="19"/>
      <c r="DY12" s="17"/>
      <c r="DZ12">
        <v>3359</v>
      </c>
      <c r="EB12" s="17">
        <v>3154</v>
      </c>
      <c r="EC12" s="18">
        <f>UNFCCC!N19</f>
        <v>3425.1212727272732</v>
      </c>
      <c r="ED12" s="16"/>
      <c r="EE12" s="16"/>
      <c r="EF12" s="16"/>
      <c r="EG12" s="16">
        <f>'C3SLC'!$M17</f>
        <v>3661.2366054393401</v>
      </c>
      <c r="EH12" s="20" t="str">
        <f>for_area_WL!$F$22</f>
        <v>:</v>
      </c>
      <c r="EI12" s="16" t="str">
        <f>for_area_FAWS!$F$22</f>
        <v>:</v>
      </c>
      <c r="EJ12" s="16" t="str">
        <f>for_area_FnAWS!$F$22</f>
        <v>:</v>
      </c>
      <c r="EK12" s="18" t="str">
        <f>for_area_OWL!$F$22</f>
        <v>:</v>
      </c>
      <c r="EL12" s="16"/>
      <c r="EN12" s="20"/>
      <c r="EO12" s="16"/>
      <c r="EP12" s="18"/>
      <c r="ES12" s="17"/>
      <c r="ET12" s="18">
        <f>UNFCCC!AB19</f>
        <v>15588.486766962315</v>
      </c>
      <c r="EU12" s="16"/>
      <c r="EV12" s="16"/>
      <c r="EW12" s="16"/>
      <c r="EX12" s="16">
        <f>'C3SLC'!$AA17</f>
        <v>15365.474605379999</v>
      </c>
      <c r="EY12" s="20" t="str">
        <f>for_area_WL!$F$23</f>
        <v>:</v>
      </c>
      <c r="EZ12" s="16" t="str">
        <f>for_area_FAWS!$F$23</f>
        <v>:</v>
      </c>
      <c r="FA12" s="16" t="str">
        <f>for_area_FnAWS!$F$23</f>
        <v>:</v>
      </c>
      <c r="FB12" s="18" t="str">
        <f>for_area_OWL!$F$23</f>
        <v>:</v>
      </c>
      <c r="FC12" s="16"/>
      <c r="FE12" s="19"/>
      <c r="FG12" s="17"/>
      <c r="FJ12" s="17"/>
      <c r="FK12" s="18">
        <f>UNFCCC!L19</f>
        <v>15166.02376572197</v>
      </c>
      <c r="FL12" s="16"/>
      <c r="FM12" s="16"/>
      <c r="FN12" s="16"/>
      <c r="FO12" s="16">
        <f>'C3SLC'!$K17</f>
        <v>14570.847347032299</v>
      </c>
      <c r="FP12" s="20" t="str">
        <f>for_area_WL!$F$24</f>
        <v>:</v>
      </c>
      <c r="FQ12" s="16" t="str">
        <f>for_area_FAWS!$F$24</f>
        <v>:</v>
      </c>
      <c r="FR12" s="16" t="str">
        <f>for_area_FnAWS!$F$24</f>
        <v>:</v>
      </c>
      <c r="FS12" s="18" t="str">
        <f>for_area_OWL!$F$24</f>
        <v>:</v>
      </c>
      <c r="FT12" s="16"/>
      <c r="FV12" s="19"/>
      <c r="FX12" s="17"/>
      <c r="GA12" s="17"/>
      <c r="GB12" s="18">
        <f>UNFCCC!E19</f>
        <v>2333.8948000000005</v>
      </c>
      <c r="GC12" s="16"/>
      <c r="GD12" s="16"/>
      <c r="GE12" s="16"/>
      <c r="GF12" s="16">
        <f>'C3SLC'!$E17</f>
        <v>2577.41014231592</v>
      </c>
      <c r="GG12" s="20" t="str">
        <f>for_area_WL!$F$25</f>
        <v>:</v>
      </c>
      <c r="GH12" s="16" t="str">
        <f>for_area_FAWS!$F$25</f>
        <v>:</v>
      </c>
      <c r="GI12" s="16" t="str">
        <f>for_area_FnAWS!$F$25</f>
        <v>:</v>
      </c>
      <c r="GJ12" s="18" t="str">
        <f>for_area_OWL!$F$25</f>
        <v>:</v>
      </c>
      <c r="GK12" s="16"/>
      <c r="GM12" s="19"/>
      <c r="GO12" s="17"/>
      <c r="GR12" s="17"/>
      <c r="GS12" s="18">
        <f>UNFCCC!Q19</f>
        <v>8813.8201569075991</v>
      </c>
      <c r="GT12" s="16"/>
      <c r="GU12" s="16"/>
      <c r="GV12" s="16"/>
      <c r="GW12" s="16">
        <f>'C3SLC'!$P17</f>
        <v>8747.8543242998403</v>
      </c>
      <c r="GX12" s="20" t="str">
        <f>for_area_WL!$F$26</f>
        <v>:</v>
      </c>
      <c r="GY12" s="16" t="str">
        <f>for_area_FAWS!$F$26</f>
        <v>:</v>
      </c>
      <c r="GZ12" s="16" t="str">
        <f>for_area_FnAWS!$F$26</f>
        <v>:</v>
      </c>
      <c r="HA12" s="18" t="str">
        <f>for_area_OWL!$F$26</f>
        <v>:</v>
      </c>
      <c r="HB12" s="90"/>
      <c r="HD12" s="19"/>
      <c r="HF12" s="17"/>
      <c r="HI12" s="17"/>
      <c r="HJ12" s="18">
        <f>UNFCCC!F19</f>
        <v>158.49697718232085</v>
      </c>
      <c r="HK12" s="16"/>
      <c r="HL12" s="16"/>
      <c r="HM12" s="16"/>
      <c r="HN12" s="16">
        <f>'C3SLC'!$F17</f>
        <v>226.64083141535497</v>
      </c>
      <c r="HO12" s="20" t="str">
        <f>for_area_WL!$F$27</f>
        <v>:</v>
      </c>
      <c r="HP12" s="16" t="str">
        <f>for_area_FAWS!$F$27</f>
        <v>:</v>
      </c>
      <c r="HQ12" s="16" t="str">
        <f>for_area_FnAWS!$F$27</f>
        <v>:</v>
      </c>
      <c r="HR12" s="18" t="str">
        <f>for_area_OWL!$F$27</f>
        <v>:</v>
      </c>
      <c r="HS12" s="16"/>
      <c r="HU12" s="19"/>
      <c r="HW12" s="17"/>
      <c r="HX12">
        <v>3176</v>
      </c>
      <c r="HZ12" s="17"/>
      <c r="IA12" s="18">
        <f>UNFCCC!R19</f>
        <v>3229.2185199999999</v>
      </c>
      <c r="IB12" s="16"/>
      <c r="IC12" s="16"/>
      <c r="ID12" s="16"/>
      <c r="IE12" s="16">
        <f>'C3SLC'!$Q17</f>
        <v>3762.3442872006403</v>
      </c>
      <c r="IF12" s="20" t="str">
        <f>for_area_WL!$F$28</f>
        <v>:</v>
      </c>
      <c r="IG12" s="16" t="str">
        <f>for_area_FAWS!$F$28</f>
        <v>:</v>
      </c>
      <c r="IH12" s="16" t="str">
        <f>for_area_FnAWS!$F$28</f>
        <v>:</v>
      </c>
      <c r="II12" s="18" t="str">
        <f>for_area_OWL!$F$28</f>
        <v>:</v>
      </c>
      <c r="IJ12" s="16"/>
      <c r="IL12" s="19"/>
      <c r="IN12" s="17"/>
      <c r="IQ12" s="17"/>
      <c r="IR12" s="18">
        <f>UNFCCC!S19</f>
        <v>2130.0269149135202</v>
      </c>
      <c r="IS12" s="16"/>
      <c r="IT12" s="16"/>
      <c r="IU12" s="16"/>
      <c r="IV12" s="16">
        <f>'C3SLC'!$R17</f>
        <v>2194.4364649895601</v>
      </c>
      <c r="IW12" s="20" t="str">
        <f>for_area_WL!$F$29</f>
        <v>:</v>
      </c>
      <c r="IX12" s="16" t="str">
        <f>for_area_FAWS!$F$29</f>
        <v>:</v>
      </c>
      <c r="IY12" s="16" t="str">
        <f>for_area_FnAWS!$F$29</f>
        <v>:</v>
      </c>
      <c r="IZ12" s="18" t="str">
        <f>for_area_OWL!$F$29</f>
        <v>:</v>
      </c>
      <c r="JA12" s="16"/>
      <c r="JC12" s="19"/>
      <c r="JE12" s="17"/>
      <c r="JH12" s="17"/>
      <c r="JI12" s="18">
        <f>UNFCCC!T19</f>
        <v>93.324875000000077</v>
      </c>
      <c r="JJ12" s="16"/>
      <c r="JK12" s="16"/>
      <c r="JL12" s="16"/>
      <c r="JM12" s="16">
        <f>'C3SLC'!$S17</f>
        <v>88.117804938182204</v>
      </c>
      <c r="JN12" s="20" t="str">
        <f>for_area_WL!$F$30</f>
        <v>:</v>
      </c>
      <c r="JO12" s="16" t="str">
        <f>for_area_FAWS!$F$30</f>
        <v>:</v>
      </c>
      <c r="JP12" s="16" t="str">
        <f>for_area_FnAWS!$F$30</f>
        <v>:</v>
      </c>
      <c r="JQ12" s="18" t="str">
        <f>for_area_OWL!$F$30</f>
        <v>:</v>
      </c>
      <c r="JR12" s="16"/>
      <c r="JT12" s="19"/>
      <c r="JV12" s="17"/>
      <c r="JY12" s="17"/>
      <c r="JZ12" s="18">
        <f>UNFCCC!O19</f>
        <v>1998.8874079481272</v>
      </c>
      <c r="KA12" s="16"/>
      <c r="KB12" s="16"/>
      <c r="KC12" s="16"/>
      <c r="KD12" s="16">
        <f>'C3SLC'!$N17</f>
        <v>1698.45177096054</v>
      </c>
      <c r="KE12" s="20" t="str">
        <f>for_area_WL!$F$31</f>
        <v>:</v>
      </c>
      <c r="KF12" s="16" t="str">
        <f>for_area_FAWS!$F$31</f>
        <v>:</v>
      </c>
      <c r="KG12" s="16" t="str">
        <f>for_area_FnAWS!$F$31</f>
        <v>:</v>
      </c>
      <c r="KH12" s="18" t="str">
        <f>for_area_OWL!$F$31</f>
        <v>:</v>
      </c>
      <c r="KI12" s="106"/>
      <c r="KK12" s="19"/>
      <c r="KM12" s="17"/>
      <c r="KP12" s="17"/>
      <c r="KQ12" s="132">
        <f>UNFCCC!U19</f>
        <v>0.10339</v>
      </c>
      <c r="KR12" s="16"/>
      <c r="KS12" s="16"/>
      <c r="KT12" s="16"/>
      <c r="KU12" s="22">
        <f>'C3SLC'!$T17</f>
        <v>3.0771453678607903E-2</v>
      </c>
      <c r="KV12" s="20" t="str">
        <f>for_area_WL!$F$32</f>
        <v>:</v>
      </c>
      <c r="KW12" s="16" t="str">
        <f>for_area_FAWS!$F$32</f>
        <v>:</v>
      </c>
      <c r="KX12" s="16" t="str">
        <f>for_area_FnAWS!$F$32</f>
        <v>:</v>
      </c>
      <c r="KY12" s="18" t="str">
        <f>for_area_OWL!$F$32</f>
        <v>:</v>
      </c>
      <c r="KZ12" s="16"/>
      <c r="LB12" s="19"/>
      <c r="LD12" s="17"/>
      <c r="LG12" s="17"/>
      <c r="LH12" s="18">
        <f>UNFCCC!V19</f>
        <v>372.26586083799998</v>
      </c>
      <c r="LI12" s="16"/>
      <c r="LJ12" s="16"/>
      <c r="LK12" s="16"/>
      <c r="LL12" s="16">
        <f>'C3SLC'!$U17</f>
        <v>357.25767651610101</v>
      </c>
      <c r="LM12" s="20" t="str">
        <f>for_area_WL!$F$33</f>
        <v>:</v>
      </c>
      <c r="LN12" s="16" t="str">
        <f>for_area_FAWS!$F$33</f>
        <v>:</v>
      </c>
      <c r="LO12" s="16" t="str">
        <f>for_area_FnAWS!$F$33</f>
        <v>:</v>
      </c>
      <c r="LP12" s="18" t="str">
        <f>for_area_OWL!$F$33</f>
        <v>:</v>
      </c>
      <c r="LQ12" s="16"/>
      <c r="LS12" s="19"/>
      <c r="LU12" s="17"/>
      <c r="LX12" s="17"/>
      <c r="LY12" s="18">
        <f>UNFCCC!B19</f>
        <v>3982.485072116046</v>
      </c>
      <c r="LZ12" s="16"/>
      <c r="MA12" s="16"/>
      <c r="MB12" s="16"/>
      <c r="MC12" s="16">
        <f>'C3SLC'!$B17</f>
        <v>4564.2513666648401</v>
      </c>
      <c r="MD12" s="20" t="str">
        <f>for_area_WL!$F$34</f>
        <v>:</v>
      </c>
      <c r="ME12" s="16" t="str">
        <f>for_area_FAWS!$F$34</f>
        <v>:</v>
      </c>
      <c r="MF12" s="16" t="str">
        <f>for_area_FnAWS!$F$34</f>
        <v>:</v>
      </c>
      <c r="MG12" s="18" t="str">
        <f>for_area_OWL!$F$34</f>
        <v>:</v>
      </c>
      <c r="MH12" s="16"/>
      <c r="MJ12" s="19"/>
      <c r="ML12" s="17"/>
      <c r="MO12" s="17"/>
      <c r="MP12" s="18">
        <f>UNFCCC!W19</f>
        <v>9164.0840000000007</v>
      </c>
      <c r="MQ12" s="16"/>
      <c r="MR12" s="16"/>
      <c r="MS12" s="16"/>
      <c r="MT12" s="16">
        <f>'C3SLC'!$V17</f>
        <v>9843.3127676706808</v>
      </c>
      <c r="MU12" s="20" t="str">
        <f>for_area_WL!$F$35</f>
        <v>:</v>
      </c>
      <c r="MV12" s="16" t="str">
        <f>for_area_FAWS!$F$35</f>
        <v>:</v>
      </c>
      <c r="MW12" s="16" t="str">
        <f>for_area_FnAWS!$F$35</f>
        <v>:</v>
      </c>
      <c r="MX12" s="18" t="str">
        <f>for_area_OWL!$F$35</f>
        <v>:</v>
      </c>
      <c r="MY12" s="16"/>
      <c r="NA12" s="19"/>
      <c r="NC12" s="17"/>
      <c r="NF12" s="17"/>
      <c r="NG12" s="18">
        <f>UNFCCC!X19</f>
        <v>4336.6059999999998</v>
      </c>
      <c r="NH12" s="16"/>
      <c r="NI12" s="16"/>
      <c r="NJ12" s="16"/>
      <c r="NK12" s="16">
        <f>'C3SLC'!$W17</f>
        <v>3628.2101687088602</v>
      </c>
      <c r="NL12" s="20" t="str">
        <f>for_area_WL!$F$36</f>
        <v>:</v>
      </c>
      <c r="NM12" s="16" t="str">
        <f>for_area_FAWS!$F$36</f>
        <v>:</v>
      </c>
      <c r="NN12" s="16" t="str">
        <f>for_area_FnAWS!$F$36</f>
        <v>:</v>
      </c>
      <c r="NO12" s="18" t="str">
        <f>for_area_OWL!$F$36</f>
        <v>:</v>
      </c>
      <c r="NP12" s="16"/>
      <c r="NR12" s="19"/>
      <c r="NT12" s="17"/>
      <c r="NW12" s="17"/>
      <c r="NX12" s="18">
        <f>UNFCCC!Y19</f>
        <v>6949.3693750000002</v>
      </c>
      <c r="NY12" s="16"/>
      <c r="NZ12" s="16"/>
      <c r="OA12" s="16"/>
      <c r="OB12" s="16">
        <f>'C3SLC'!$X17</f>
        <v>7651.4459435053195</v>
      </c>
      <c r="OC12" s="20" t="str">
        <f>for_area_WL!$F$37</f>
        <v>:</v>
      </c>
      <c r="OD12" s="16" t="str">
        <f>for_area_FAWS!$F$37</f>
        <v>:</v>
      </c>
      <c r="OE12" s="16" t="str">
        <f>for_area_FnAWS!$F$37</f>
        <v>:</v>
      </c>
      <c r="OF12" s="18" t="str">
        <f>for_area_OWL!$F$37</f>
        <v>:</v>
      </c>
      <c r="OG12" s="16"/>
      <c r="OI12" s="19"/>
      <c r="OK12" s="17"/>
      <c r="OL12" s="29">
        <v>1173.847</v>
      </c>
      <c r="OM12" s="29"/>
      <c r="ON12" s="17"/>
      <c r="OO12" s="18">
        <f>UNFCCC!AA19</f>
        <v>1206.75</v>
      </c>
      <c r="OP12" s="16"/>
      <c r="OQ12" s="16"/>
      <c r="OR12" s="16"/>
      <c r="OS12" s="16">
        <f>'C3SLC'!$Z17</f>
        <v>1365.00254429802</v>
      </c>
      <c r="OT12" s="20" t="str">
        <f>for_area_WL!$F$38</f>
        <v>:</v>
      </c>
      <c r="OU12" s="16" t="str">
        <f>for_area_FAWS!$F$38</f>
        <v>:</v>
      </c>
      <c r="OV12" s="16" t="str">
        <f>for_area_FnAWS!$F$38</f>
        <v>:</v>
      </c>
      <c r="OW12" s="18" t="str">
        <f>for_area_OWL!$F$38</f>
        <v>:</v>
      </c>
      <c r="OX12" s="16"/>
      <c r="OZ12" s="19"/>
      <c r="PB12" s="17"/>
      <c r="PE12" s="17"/>
      <c r="PF12" s="18">
        <f>UNFCCC!Z19</f>
        <v>2006.9399999999998</v>
      </c>
      <c r="PG12" s="16"/>
      <c r="PH12" s="16"/>
      <c r="PI12" s="16"/>
      <c r="PJ12" s="16">
        <f>'C3SLC'!$Y17</f>
        <v>2335.8366050612199</v>
      </c>
      <c r="PK12" s="20" t="str">
        <f>for_area_WL!$F$39</f>
        <v>:</v>
      </c>
      <c r="PL12" s="16" t="str">
        <f>for_area_FAWS!$F$39</f>
        <v>:</v>
      </c>
      <c r="PM12" s="16" t="str">
        <f>for_area_FnAWS!$F$39</f>
        <v>:</v>
      </c>
      <c r="PN12" s="18" t="str">
        <f>for_area_OWL!$F$39</f>
        <v>:</v>
      </c>
      <c r="PO12" s="16"/>
      <c r="PQ12" s="19"/>
      <c r="PS12" s="17"/>
      <c r="PT12">
        <v>22487</v>
      </c>
      <c r="PU12">
        <v>18590</v>
      </c>
      <c r="PV12" s="17">
        <v>826</v>
      </c>
      <c r="PW12" s="18">
        <f>UNFCCC!J19</f>
        <v>22008.358</v>
      </c>
      <c r="PX12" s="16"/>
      <c r="PY12" s="16"/>
      <c r="PZ12" s="16"/>
      <c r="QA12" s="16">
        <f>'C3SLC'!$J17</f>
        <v>24169.5841940559</v>
      </c>
      <c r="QB12" s="20" t="str">
        <f>for_area_WL!$F$40</f>
        <v>:</v>
      </c>
      <c r="QC12" s="16" t="str">
        <f>for_area_FAWS!$F$40</f>
        <v>:</v>
      </c>
      <c r="QD12" s="16" t="str">
        <f>for_area_FnAWS!$F$40</f>
        <v>:</v>
      </c>
      <c r="QE12" s="18" t="str">
        <f>for_area_OWL!$F$40</f>
        <v>:</v>
      </c>
      <c r="QF12" s="16"/>
      <c r="QH12" s="19"/>
      <c r="QJ12" s="17"/>
      <c r="QK12" s="20">
        <v>28149</v>
      </c>
      <c r="QM12" s="18">
        <v>2296</v>
      </c>
      <c r="QN12" s="18">
        <f>UNFCCC!AC19</f>
        <v>28085.221967000001</v>
      </c>
      <c r="QO12" s="16"/>
      <c r="QP12" s="16"/>
      <c r="QQ12" s="16"/>
      <c r="QR12" s="16">
        <f>'C3SLC'!$AB17</f>
        <v>30408.643172794596</v>
      </c>
      <c r="QS12" s="170"/>
      <c r="QT12" s="18"/>
      <c r="QU12" s="16"/>
      <c r="QV12" s="16"/>
      <c r="QW12" s="18"/>
      <c r="QX12" s="16">
        <f t="shared" si="0"/>
        <v>152993.56837079598</v>
      </c>
      <c r="QY12" s="19"/>
      <c r="QZ12" s="138"/>
      <c r="RA12" s="16"/>
      <c r="RB12" s="16">
        <f t="shared" si="1"/>
        <v>160107.46658781986</v>
      </c>
    </row>
    <row r="13" spans="1:470" x14ac:dyDescent="0.25">
      <c r="A13" s="24">
        <v>2007</v>
      </c>
      <c r="B13" s="16" t="str">
        <f>for_area_WL!$H$14</f>
        <v>:</v>
      </c>
      <c r="C13" s="16" t="str">
        <f>for_area_FAWS!$H$14</f>
        <v>:</v>
      </c>
      <c r="D13" s="16" t="str">
        <f>for_area_FnAWS!$H$14</f>
        <v>:</v>
      </c>
      <c r="E13" s="18" t="str">
        <f>for_area_OWL!$H$14</f>
        <v>:</v>
      </c>
      <c r="H13" s="19"/>
      <c r="J13" s="17"/>
      <c r="K13">
        <v>612.29999999999995</v>
      </c>
      <c r="M13" s="17"/>
      <c r="N13" s="18">
        <f>UNFCCC!C20</f>
        <v>712.28790433755512</v>
      </c>
      <c r="O13" s="16"/>
      <c r="P13" s="16"/>
      <c r="Q13" s="16"/>
      <c r="R13" s="16">
        <f>'C3SLC'!C18</f>
        <v>678.20899448581008</v>
      </c>
      <c r="S13" s="20">
        <f>for_area_WL!$H$15</f>
        <v>4090</v>
      </c>
      <c r="T13" s="16">
        <f>for_area_FAWS!$H$15</f>
        <v>3738</v>
      </c>
      <c r="U13" s="16">
        <f>for_area_FnAWS!$H$15</f>
        <v>352</v>
      </c>
      <c r="V13" s="18" t="str">
        <f>for_area_OWL!$H$15</f>
        <v>:</v>
      </c>
      <c r="W13" s="16"/>
      <c r="Y13" s="19"/>
      <c r="AA13" s="17"/>
      <c r="AB13">
        <v>3441</v>
      </c>
      <c r="AD13" s="17"/>
      <c r="AE13" s="18">
        <f>UNFCCC!D20</f>
        <v>3880.0577363697794</v>
      </c>
      <c r="AF13" s="16"/>
      <c r="AG13" s="16"/>
      <c r="AH13" s="16"/>
      <c r="AI13" s="16">
        <f>'C3SLC'!$D18</f>
        <v>4142.0622784241996</v>
      </c>
      <c r="AJ13" s="20" t="str">
        <f>for_area_WL!$H$16</f>
        <v>:</v>
      </c>
      <c r="AK13" s="16" t="str">
        <f>for_area_FAWS!$H$16</f>
        <v>:</v>
      </c>
      <c r="AL13" s="16" t="str">
        <f>for_area_FnAWS!$H$16</f>
        <v>:</v>
      </c>
      <c r="AM13" s="18" t="str">
        <f>for_area_OWL!$H$16</f>
        <v>:</v>
      </c>
      <c r="AN13" s="16"/>
      <c r="AP13" s="19"/>
      <c r="AR13" s="17"/>
      <c r="AU13" s="17"/>
      <c r="AV13" s="18">
        <f>UNFCCC!G20</f>
        <v>2651.2102199999999</v>
      </c>
      <c r="AW13" s="16"/>
      <c r="AX13" s="16"/>
      <c r="AY13" s="16"/>
      <c r="AZ13" s="16">
        <f>'C3SLC'!$G18</f>
        <v>2929.1253221895499</v>
      </c>
      <c r="BA13" s="20" t="str">
        <f>for_area_WL!$H$17</f>
        <v>:</v>
      </c>
      <c r="BB13" s="16" t="str">
        <f>for_area_FAWS!$H$17</f>
        <v>:</v>
      </c>
      <c r="BC13" s="16" t="str">
        <f>for_area_FnAWS!$H$17</f>
        <v>:</v>
      </c>
      <c r="BD13" s="18" t="str">
        <f>for_area_OWL!$H$17</f>
        <v>:</v>
      </c>
      <c r="BE13" s="16"/>
      <c r="BG13" s="28"/>
      <c r="BH13" s="29"/>
      <c r="BI13" s="30"/>
      <c r="BL13" s="17"/>
      <c r="BM13" s="18">
        <f>UNFCCC!H20</f>
        <v>617.68784820965698</v>
      </c>
      <c r="BN13" s="16"/>
      <c r="BO13" s="16"/>
      <c r="BP13" s="16"/>
      <c r="BQ13" s="16">
        <f>'C3SLC'!$H18</f>
        <v>532.63339132443093</v>
      </c>
      <c r="BR13" s="20" t="str">
        <f>for_area_WL!$H$18</f>
        <v>:</v>
      </c>
      <c r="BS13" s="16" t="str">
        <f>for_area_FAWS!$H$18</f>
        <v>:</v>
      </c>
      <c r="BT13" s="16" t="str">
        <f>for_area_FnAWS!$H$18</f>
        <v>:</v>
      </c>
      <c r="BU13" s="18" t="str">
        <f>for_area_OWL!$H$18</f>
        <v>:</v>
      </c>
      <c r="BV13" s="16"/>
      <c r="BX13" s="19"/>
      <c r="BZ13" s="17"/>
      <c r="CC13" s="17"/>
      <c r="CD13" s="18">
        <f>UNFCCC!M20</f>
        <v>10952.989</v>
      </c>
      <c r="CE13" s="16"/>
      <c r="CF13" s="16"/>
      <c r="CG13" s="16"/>
      <c r="CH13" s="16">
        <f>'C3SLC'!$L18</f>
        <v>11363.109964416199</v>
      </c>
      <c r="CI13" s="20" t="str">
        <f>for_area_WL!$H$19</f>
        <v>:</v>
      </c>
      <c r="CJ13" s="16" t="str">
        <f>for_area_FAWS!$H$19</f>
        <v>:</v>
      </c>
      <c r="CK13" s="16" t="str">
        <f>for_area_FnAWS!$H$19</f>
        <v>:</v>
      </c>
      <c r="CL13" s="18" t="str">
        <f>for_area_OWL!$H$19</f>
        <v>:</v>
      </c>
      <c r="CM13" s="16"/>
      <c r="CO13" s="19"/>
      <c r="CQ13" s="17"/>
      <c r="CT13" s="17"/>
      <c r="CU13" s="18">
        <f>UNFCCC!I20</f>
        <v>2437.5319999999997</v>
      </c>
      <c r="CV13" s="16"/>
      <c r="CW13" s="16"/>
      <c r="CX13" s="16"/>
      <c r="CY13" s="16">
        <f>'C3SLC'!$I18</f>
        <v>2710.3895918682201</v>
      </c>
      <c r="CZ13" s="20" t="str">
        <f>for_area_WL!$H$20</f>
        <v>:</v>
      </c>
      <c r="DA13" s="16" t="str">
        <f>for_area_FAWS!$H$20</f>
        <v>:</v>
      </c>
      <c r="DB13" s="16" t="str">
        <f>for_area_FnAWS!$H$20</f>
        <v>:</v>
      </c>
      <c r="DC13" s="18" t="str">
        <f>for_area_OWL!$H$20</f>
        <v>:</v>
      </c>
      <c r="DD13" s="16"/>
      <c r="DF13" s="28"/>
      <c r="DG13" s="29"/>
      <c r="DH13" s="30"/>
      <c r="DK13" s="17"/>
      <c r="DL13" s="18">
        <f>UNFCCC!P20</f>
        <v>713.96549999999991</v>
      </c>
      <c r="DM13" s="16"/>
      <c r="DN13" s="16"/>
      <c r="DO13" s="16"/>
      <c r="DP13" s="16">
        <f>'C3SLC'!$O18</f>
        <v>535.09876290746001</v>
      </c>
      <c r="DQ13" s="20" t="str">
        <f>for_area_WL!$H$21</f>
        <v>:</v>
      </c>
      <c r="DR13" s="16" t="str">
        <f>for_area_FAWS!$H$21</f>
        <v>:</v>
      </c>
      <c r="DS13" s="16" t="str">
        <f>for_area_FnAWS!$H$21</f>
        <v>:</v>
      </c>
      <c r="DT13" s="18" t="str">
        <f>for_area_OWL!$H$21</f>
        <v>:</v>
      </c>
      <c r="DU13" s="16"/>
      <c r="DW13" s="19"/>
      <c r="DY13" s="17"/>
      <c r="EB13" s="17"/>
      <c r="EC13" s="18">
        <f>UNFCCC!N20</f>
        <v>3428.9998181818187</v>
      </c>
      <c r="ED13" s="16"/>
      <c r="EE13" s="16"/>
      <c r="EF13" s="16"/>
      <c r="EG13" s="16">
        <f>'C3SLC'!$M18</f>
        <v>3666.4743874877699</v>
      </c>
      <c r="EH13" s="20" t="str">
        <f>for_area_WL!$H$22</f>
        <v>:</v>
      </c>
      <c r="EI13" s="16" t="str">
        <f>for_area_FAWS!$H$22</f>
        <v>:</v>
      </c>
      <c r="EJ13" s="16" t="str">
        <f>for_area_FnAWS!$H$22</f>
        <v>:</v>
      </c>
      <c r="EK13" s="18" t="str">
        <f>for_area_OWL!$H$22</f>
        <v>:</v>
      </c>
      <c r="EL13" s="16"/>
      <c r="EN13" s="20"/>
      <c r="EO13" s="16"/>
      <c r="EP13" s="18"/>
      <c r="ES13" s="17"/>
      <c r="ET13" s="18">
        <f>UNFCCC!AB20</f>
        <v>15616.797734585218</v>
      </c>
      <c r="EU13" s="16"/>
      <c r="EV13" s="16"/>
      <c r="EW13" s="16"/>
      <c r="EX13" s="16">
        <f>'C3SLC'!$AA18</f>
        <v>15417.399108240799</v>
      </c>
      <c r="EY13" s="20" t="str">
        <f>for_area_WL!$H$23</f>
        <v>:</v>
      </c>
      <c r="EZ13" s="16" t="str">
        <f>for_area_FAWS!$H$23</f>
        <v>:</v>
      </c>
      <c r="FA13" s="16" t="str">
        <f>for_area_FnAWS!$H$23</f>
        <v>:</v>
      </c>
      <c r="FB13" s="18" t="str">
        <f>for_area_OWL!$H$23</f>
        <v>:</v>
      </c>
      <c r="FC13" s="16"/>
      <c r="FE13" s="19"/>
      <c r="FG13" s="17"/>
      <c r="FJ13" s="17"/>
      <c r="FK13" s="18">
        <f>UNFCCC!L20</f>
        <v>15225.789859869241</v>
      </c>
      <c r="FL13" s="16"/>
      <c r="FM13" s="16"/>
      <c r="FN13" s="16"/>
      <c r="FO13" s="16">
        <f>'C3SLC'!$K18</f>
        <v>14632.4832390103</v>
      </c>
      <c r="FP13" s="20" t="str">
        <f>for_area_WL!$H$24</f>
        <v>:</v>
      </c>
      <c r="FQ13" s="16" t="str">
        <f>for_area_FAWS!$H$24</f>
        <v>:</v>
      </c>
      <c r="FR13" s="16" t="str">
        <f>for_area_FnAWS!$H$24</f>
        <v>:</v>
      </c>
      <c r="FS13" s="18" t="str">
        <f>for_area_OWL!$H$24</f>
        <v>:</v>
      </c>
      <c r="FT13" s="16"/>
      <c r="FV13" s="19"/>
      <c r="FX13" s="17"/>
      <c r="GA13" s="17"/>
      <c r="GB13" s="18">
        <f>UNFCCC!E20</f>
        <v>2337.6322100000011</v>
      </c>
      <c r="GC13" s="16"/>
      <c r="GD13" s="16"/>
      <c r="GE13" s="16"/>
      <c r="GF13" s="16">
        <f>'C3SLC'!$E18</f>
        <v>2581.89432260692</v>
      </c>
      <c r="GG13" s="20" t="str">
        <f>for_area_WL!$H$25</f>
        <v>:</v>
      </c>
      <c r="GH13" s="16" t="str">
        <f>for_area_FAWS!$H$25</f>
        <v>:</v>
      </c>
      <c r="GI13" s="16" t="str">
        <f>for_area_FnAWS!$H$25</f>
        <v>:</v>
      </c>
      <c r="GJ13" s="18" t="str">
        <f>for_area_OWL!$H$25</f>
        <v>:</v>
      </c>
      <c r="GK13" s="16"/>
      <c r="GM13" s="19"/>
      <c r="GO13" s="17"/>
      <c r="GR13" s="17"/>
      <c r="GS13" s="18">
        <f>UNFCCC!Q20</f>
        <v>8868.4398056682003</v>
      </c>
      <c r="GT13" s="16"/>
      <c r="GU13" s="16"/>
      <c r="GV13" s="16"/>
      <c r="GW13" s="16">
        <f>'C3SLC'!$P18</f>
        <v>8759.6459074780305</v>
      </c>
      <c r="GX13" s="20" t="str">
        <f>for_area_WL!$H$26</f>
        <v>:</v>
      </c>
      <c r="GY13" s="16" t="str">
        <f>for_area_FAWS!$H$26</f>
        <v>:</v>
      </c>
      <c r="GZ13" s="16" t="str">
        <f>for_area_FnAWS!$H$26</f>
        <v>:</v>
      </c>
      <c r="HA13" s="18" t="str">
        <f>for_area_OWL!$H$26</f>
        <v>:</v>
      </c>
      <c r="HB13" s="90"/>
      <c r="HD13" s="19"/>
      <c r="HF13" s="17"/>
      <c r="HI13" s="17"/>
      <c r="HJ13" s="18">
        <f>UNFCCC!F20</f>
        <v>158.51707089235637</v>
      </c>
      <c r="HK13" s="16"/>
      <c r="HL13" s="16"/>
      <c r="HM13" s="16"/>
      <c r="HN13" s="16">
        <f>'C3SLC'!$F18</f>
        <v>226.98342892453101</v>
      </c>
      <c r="HO13" s="20" t="str">
        <f>for_area_WL!$H$27</f>
        <v>:</v>
      </c>
      <c r="HP13" s="16" t="str">
        <f>for_area_FAWS!$H$27</f>
        <v>:</v>
      </c>
      <c r="HQ13" s="16" t="str">
        <f>for_area_FnAWS!$H$27</f>
        <v>:</v>
      </c>
      <c r="HR13" s="18" t="str">
        <f>for_area_OWL!$H$27</f>
        <v>:</v>
      </c>
      <c r="HS13" s="16"/>
      <c r="HU13" s="19"/>
      <c r="HW13" s="17"/>
      <c r="HX13">
        <v>3178</v>
      </c>
      <c r="HZ13" s="17"/>
      <c r="IA13" s="18">
        <f>UNFCCC!R20</f>
        <v>3229.4566289999998</v>
      </c>
      <c r="IB13" s="16"/>
      <c r="IC13" s="16"/>
      <c r="ID13" s="16"/>
      <c r="IE13" s="16">
        <f>'C3SLC'!$Q18</f>
        <v>3747.9283009666897</v>
      </c>
      <c r="IF13" s="20" t="str">
        <f>for_area_WL!$H$28</f>
        <v>:</v>
      </c>
      <c r="IG13" s="16" t="str">
        <f>for_area_FAWS!$H$28</f>
        <v>:</v>
      </c>
      <c r="IH13" s="16" t="str">
        <f>for_area_FnAWS!$H$28</f>
        <v>:</v>
      </c>
      <c r="II13" s="18" t="str">
        <f>for_area_OWL!$H$28</f>
        <v>:</v>
      </c>
      <c r="IJ13" s="16"/>
      <c r="IL13" s="19"/>
      <c r="IN13" s="17"/>
      <c r="IQ13" s="17"/>
      <c r="IR13" s="18">
        <f>UNFCCC!S20</f>
        <v>2137.61418738884</v>
      </c>
      <c r="IS13" s="16"/>
      <c r="IT13" s="16"/>
      <c r="IU13" s="16"/>
      <c r="IV13" s="16">
        <f>'C3SLC'!$R18</f>
        <v>2195.5274693146303</v>
      </c>
      <c r="IW13" s="20" t="str">
        <f>for_area_WL!$H$29</f>
        <v>:</v>
      </c>
      <c r="IX13" s="16" t="str">
        <f>for_area_FAWS!$H$29</f>
        <v>:</v>
      </c>
      <c r="IY13" s="16" t="str">
        <f>for_area_FnAWS!$H$29</f>
        <v>:</v>
      </c>
      <c r="IZ13" s="18" t="str">
        <f>for_area_OWL!$H$29</f>
        <v>:</v>
      </c>
      <c r="JA13" s="16"/>
      <c r="JC13" s="19"/>
      <c r="JE13" s="17"/>
      <c r="JH13" s="17"/>
      <c r="JI13" s="18">
        <f>UNFCCC!T20</f>
        <v>93.345750000000095</v>
      </c>
      <c r="JJ13" s="16"/>
      <c r="JK13" s="16"/>
      <c r="JL13" s="16"/>
      <c r="JM13" s="16">
        <f>'C3SLC'!$S18</f>
        <v>87.6645176231861</v>
      </c>
      <c r="JN13" s="20" t="str">
        <f>for_area_WL!$H$30</f>
        <v>:</v>
      </c>
      <c r="JO13" s="16" t="str">
        <f>for_area_FAWS!$H$30</f>
        <v>:</v>
      </c>
      <c r="JP13" s="16" t="str">
        <f>for_area_FnAWS!$H$30</f>
        <v>:</v>
      </c>
      <c r="JQ13" s="18" t="str">
        <f>for_area_OWL!$H$30</f>
        <v>:</v>
      </c>
      <c r="JR13" s="16"/>
      <c r="JT13" s="19"/>
      <c r="JV13" s="17"/>
      <c r="JY13" s="17"/>
      <c r="JZ13" s="18">
        <f>UNFCCC!O20</f>
        <v>2019.1939199999999</v>
      </c>
      <c r="KA13" s="16"/>
      <c r="KB13" s="16"/>
      <c r="KC13" s="16"/>
      <c r="KD13" s="16">
        <f>'C3SLC'!$N18</f>
        <v>1699.09556516781</v>
      </c>
      <c r="KE13" s="20" t="str">
        <f>for_area_WL!$H$31</f>
        <v>:</v>
      </c>
      <c r="KF13" s="16" t="str">
        <f>for_area_FAWS!$H$31</f>
        <v>:</v>
      </c>
      <c r="KG13" s="16" t="str">
        <f>for_area_FnAWS!$H$31</f>
        <v>:</v>
      </c>
      <c r="KH13" s="18" t="str">
        <f>for_area_OWL!$H$31</f>
        <v>:</v>
      </c>
      <c r="KI13" s="106"/>
      <c r="KK13" s="19"/>
      <c r="KM13" s="17"/>
      <c r="KP13" s="17"/>
      <c r="KQ13" s="132">
        <f>UNFCCC!U20</f>
        <v>0.10339</v>
      </c>
      <c r="KR13" s="16"/>
      <c r="KS13" s="16"/>
      <c r="KT13" s="16"/>
      <c r="KU13" s="22">
        <f>'C3SLC'!T14</f>
        <v>3.0771453678607903E-2</v>
      </c>
      <c r="KV13" s="20" t="str">
        <f>for_area_WL!$H$32</f>
        <v>:</v>
      </c>
      <c r="KW13" s="16" t="str">
        <f>for_area_FAWS!$H$32</f>
        <v>:</v>
      </c>
      <c r="KX13" s="16" t="str">
        <f>for_area_FnAWS!$H$32</f>
        <v>:</v>
      </c>
      <c r="KY13" s="18" t="str">
        <f>for_area_OWL!$H$32</f>
        <v>:</v>
      </c>
      <c r="KZ13" s="16"/>
      <c r="LB13" s="19"/>
      <c r="LD13" s="17"/>
      <c r="LG13" s="17"/>
      <c r="LH13" s="18">
        <f>UNFCCC!V20</f>
        <v>372.95568640499999</v>
      </c>
      <c r="LI13" s="16"/>
      <c r="LJ13" s="16"/>
      <c r="LK13" s="16"/>
      <c r="LL13" s="16">
        <f>'C3SLC'!U14</f>
        <v>358.42349067889199</v>
      </c>
      <c r="LM13" s="20" t="str">
        <f>for_area_WL!$H$33</f>
        <v>:</v>
      </c>
      <c r="LN13" s="16" t="str">
        <f>for_area_FAWS!$H$33</f>
        <v>:</v>
      </c>
      <c r="LO13" s="16" t="str">
        <f>for_area_FnAWS!$H$33</f>
        <v>:</v>
      </c>
      <c r="LP13" s="18" t="str">
        <f>for_area_OWL!$H$33</f>
        <v>:</v>
      </c>
      <c r="LQ13" s="16"/>
      <c r="LS13" s="19"/>
      <c r="LU13" s="17"/>
      <c r="LX13" s="17"/>
      <c r="LY13" s="18">
        <f>UNFCCC!B20</f>
        <v>3986.7425360580223</v>
      </c>
      <c r="LZ13" s="16"/>
      <c r="MA13" s="16"/>
      <c r="MB13" s="16"/>
      <c r="MC13" s="16">
        <f>'C3SLC'!$B18</f>
        <v>4564.9425833202895</v>
      </c>
      <c r="MD13" s="20" t="str">
        <f>for_area_WL!$H$34</f>
        <v>:</v>
      </c>
      <c r="ME13" s="16" t="str">
        <f>for_area_FAWS!$H$34</f>
        <v>:</v>
      </c>
      <c r="MF13" s="16" t="str">
        <f>for_area_FnAWS!$H$34</f>
        <v>:</v>
      </c>
      <c r="MG13" s="18" t="str">
        <f>for_area_OWL!$H$34</f>
        <v>:</v>
      </c>
      <c r="MH13" s="16"/>
      <c r="MJ13" s="19"/>
      <c r="ML13" s="17"/>
      <c r="MO13" s="17"/>
      <c r="MP13" s="18">
        <f>UNFCCC!W20</f>
        <v>9224.11</v>
      </c>
      <c r="MQ13" s="16"/>
      <c r="MR13" s="16"/>
      <c r="MS13" s="16"/>
      <c r="MT13" s="16">
        <f>'C3SLC'!$V18</f>
        <v>9846.7135323938001</v>
      </c>
      <c r="MU13" s="20" t="str">
        <f>for_area_WL!$H$35</f>
        <v>:</v>
      </c>
      <c r="MV13" s="16" t="str">
        <f>for_area_FAWS!$H$35</f>
        <v>:</v>
      </c>
      <c r="MW13" s="16" t="str">
        <f>for_area_FnAWS!$H$35</f>
        <v>:</v>
      </c>
      <c r="MX13" s="18" t="str">
        <f>for_area_OWL!$H$35</f>
        <v>:</v>
      </c>
      <c r="MY13" s="16"/>
      <c r="NA13" s="19"/>
      <c r="NC13" s="17"/>
      <c r="NF13" s="17"/>
      <c r="NG13" s="18">
        <f>UNFCCC!X20</f>
        <v>4356.2449999999999</v>
      </c>
      <c r="NH13" s="16"/>
      <c r="NI13" s="16"/>
      <c r="NJ13" s="16"/>
      <c r="NK13" s="16">
        <f>'C3SLC'!$W18</f>
        <v>3645.8960735753199</v>
      </c>
      <c r="NL13" s="20" t="str">
        <f>for_area_WL!$H$36</f>
        <v>:</v>
      </c>
      <c r="NM13" s="16" t="str">
        <f>for_area_FAWS!$H$36</f>
        <v>:</v>
      </c>
      <c r="NN13" s="16" t="str">
        <f>for_area_FnAWS!$H$36</f>
        <v>:</v>
      </c>
      <c r="NO13" s="18" t="str">
        <f>for_area_OWL!$H$36</f>
        <v>:</v>
      </c>
      <c r="NP13" s="16"/>
      <c r="NR13" s="19"/>
      <c r="NT13" s="17"/>
      <c r="NW13" s="17"/>
      <c r="NX13" s="18">
        <f>UNFCCC!Y20</f>
        <v>6954.3778124999999</v>
      </c>
      <c r="NY13" s="16"/>
      <c r="NZ13" s="16"/>
      <c r="OA13" s="16"/>
      <c r="OB13" s="16">
        <f>'C3SLC'!$X18</f>
        <v>7671.3797783128903</v>
      </c>
      <c r="OC13" s="20" t="str">
        <f>for_area_WL!$H$37</f>
        <v>:</v>
      </c>
      <c r="OD13" s="16" t="str">
        <f>for_area_FAWS!$H$37</f>
        <v>:</v>
      </c>
      <c r="OE13" s="16" t="str">
        <f>for_area_FnAWS!$H$37</f>
        <v>:</v>
      </c>
      <c r="OF13" s="18" t="str">
        <f>for_area_OWL!$H$37</f>
        <v>:</v>
      </c>
      <c r="OG13" s="16"/>
      <c r="OI13" s="19"/>
      <c r="OK13" s="17"/>
      <c r="OL13" s="29">
        <v>1183.252</v>
      </c>
      <c r="OM13" s="29"/>
      <c r="ON13" s="17"/>
      <c r="OO13" s="18">
        <f>UNFCCC!AA20</f>
        <v>1206.7</v>
      </c>
      <c r="OP13" s="16"/>
      <c r="OQ13" s="16"/>
      <c r="OR13" s="16"/>
      <c r="OS13" s="16">
        <f>'C3SLC'!$Z18</f>
        <v>1365.75021360293</v>
      </c>
      <c r="OT13" s="20" t="str">
        <f>for_area_WL!$H$38</f>
        <v>:</v>
      </c>
      <c r="OU13" s="16" t="str">
        <f>for_area_FAWS!$H$38</f>
        <v>:</v>
      </c>
      <c r="OV13" s="16" t="str">
        <f>for_area_FnAWS!$H$38</f>
        <v>:</v>
      </c>
      <c r="OW13" s="18" t="str">
        <f>for_area_OWL!$H$38</f>
        <v>:</v>
      </c>
      <c r="OX13" s="16"/>
      <c r="OZ13" s="19"/>
      <c r="PB13" s="17"/>
      <c r="PE13" s="17"/>
      <c r="PF13" s="18">
        <f>UNFCCC!Z20</f>
        <v>2007.1420000000001</v>
      </c>
      <c r="PG13" s="16"/>
      <c r="PH13" s="16"/>
      <c r="PI13" s="16"/>
      <c r="PJ13" s="16">
        <f>'C3SLC'!$Y18</f>
        <v>2337.5955872919399</v>
      </c>
      <c r="PK13" s="20" t="str">
        <f>for_area_WL!$H$39</f>
        <v>:</v>
      </c>
      <c r="PL13" s="16" t="str">
        <f>for_area_FAWS!$H$39</f>
        <v>:</v>
      </c>
      <c r="PM13" s="16" t="str">
        <f>for_area_FnAWS!$H$39</f>
        <v>:</v>
      </c>
      <c r="PN13" s="18" t="str">
        <f>for_area_OWL!$H$39</f>
        <v>:</v>
      </c>
      <c r="PO13" s="16"/>
      <c r="PQ13" s="19"/>
      <c r="PS13" s="17"/>
      <c r="PV13" s="17"/>
      <c r="PW13" s="18">
        <f>UNFCCC!J20</f>
        <v>21991.444</v>
      </c>
      <c r="PX13" s="16"/>
      <c r="PY13" s="16"/>
      <c r="PZ13" s="16"/>
      <c r="QA13" s="16">
        <f>'C3SLC'!$J18</f>
        <v>24218.794956099202</v>
      </c>
      <c r="QB13" s="20" t="str">
        <f>for_area_WL!$H$40</f>
        <v>:</v>
      </c>
      <c r="QC13" s="16" t="str">
        <f>for_area_FAWS!$H$40</f>
        <v>:</v>
      </c>
      <c r="QD13" s="16" t="str">
        <f>for_area_FnAWS!$H$40</f>
        <v>:</v>
      </c>
      <c r="QE13" s="18" t="str">
        <f>for_area_OWL!$H$40</f>
        <v>:</v>
      </c>
      <c r="QF13" s="16"/>
      <c r="QH13" s="19"/>
      <c r="QJ13" s="17"/>
      <c r="QK13" s="20">
        <v>28103</v>
      </c>
      <c r="QM13" s="18">
        <v>2269</v>
      </c>
      <c r="QN13" s="18">
        <f>UNFCCC!AC20</f>
        <v>28090.647045000002</v>
      </c>
      <c r="QO13" s="16"/>
      <c r="QP13" s="16"/>
      <c r="QQ13" s="16"/>
      <c r="QR13" s="16">
        <f>'C3SLC'!$AB18</f>
        <v>30441.475370188804</v>
      </c>
      <c r="QS13" s="170"/>
      <c r="QT13" s="18"/>
      <c r="QU13" s="16"/>
      <c r="QV13" s="16"/>
      <c r="QW13" s="18"/>
      <c r="QX13" s="16">
        <f t="shared" si="0"/>
        <v>153271.98466446568</v>
      </c>
      <c r="QY13" s="19"/>
      <c r="QZ13" s="138"/>
      <c r="RA13" s="16"/>
      <c r="RB13" s="16">
        <f t="shared" si="1"/>
        <v>160356.72690935427</v>
      </c>
    </row>
    <row r="14" spans="1:470" x14ac:dyDescent="0.25">
      <c r="A14" s="24">
        <v>2008</v>
      </c>
      <c r="B14" s="16" t="str">
        <f>for_area_WL!$J$14</f>
        <v>:</v>
      </c>
      <c r="C14" s="16" t="str">
        <f>for_area_FAWS!$J$14</f>
        <v>:</v>
      </c>
      <c r="D14" s="16" t="str">
        <f>for_area_FnAWS!$J$14</f>
        <v>:</v>
      </c>
      <c r="E14" s="18" t="str">
        <f>for_area_OWL!$J$14</f>
        <v>:</v>
      </c>
      <c r="H14" s="19"/>
      <c r="J14" s="17"/>
      <c r="K14">
        <v>612.29999999999995</v>
      </c>
      <c r="M14" s="17"/>
      <c r="N14" s="18">
        <f>UNFCCC!C21</f>
        <v>712.61614751422803</v>
      </c>
      <c r="O14" s="16"/>
      <c r="P14" s="16"/>
      <c r="Q14" s="16"/>
      <c r="R14" s="16">
        <f>'C3SLC'!C19</f>
        <v>678.55598891899001</v>
      </c>
      <c r="S14" s="20">
        <f>for_area_WL!$J$15</f>
        <v>4091</v>
      </c>
      <c r="T14" s="16">
        <f>for_area_FAWS!$J$15</f>
        <v>3733</v>
      </c>
      <c r="U14" s="16">
        <f>for_area_FnAWS!$J$15</f>
        <v>358</v>
      </c>
      <c r="V14" s="18" t="str">
        <f>for_area_OWL!$J$15</f>
        <v>:</v>
      </c>
      <c r="W14" s="16"/>
      <c r="Y14" s="19"/>
      <c r="AA14" s="17"/>
      <c r="AB14">
        <v>3489</v>
      </c>
      <c r="AD14" s="17"/>
      <c r="AE14" s="18">
        <f>UNFCCC!D21</f>
        <v>3884.2224675622897</v>
      </c>
      <c r="AF14" s="16"/>
      <c r="AG14" s="16"/>
      <c r="AH14" s="16"/>
      <c r="AI14" s="16">
        <f>'C3SLC'!$D19</f>
        <v>4175.0658291146201</v>
      </c>
      <c r="AJ14" s="20" t="str">
        <f>for_area_WL!$J$16</f>
        <v>:</v>
      </c>
      <c r="AK14" s="16" t="str">
        <f>for_area_FAWS!$J$16</f>
        <v>:</v>
      </c>
      <c r="AL14" s="16" t="str">
        <f>for_area_FnAWS!$J$16</f>
        <v>:</v>
      </c>
      <c r="AM14" s="18" t="str">
        <f>for_area_OWL!$J$16</f>
        <v>:</v>
      </c>
      <c r="AN14" s="16"/>
      <c r="AP14" s="19"/>
      <c r="AR14" s="17"/>
      <c r="AU14" s="17"/>
      <c r="AV14" s="18">
        <f>UNFCCC!G21</f>
        <v>2653.0348800000002</v>
      </c>
      <c r="AW14" s="16"/>
      <c r="AX14" s="16"/>
      <c r="AY14" s="16"/>
      <c r="AZ14" s="16">
        <f>'C3SLC'!$G19</f>
        <v>2923.3380273018001</v>
      </c>
      <c r="BA14" s="20" t="str">
        <f>for_area_WL!$J$17</f>
        <v>:</v>
      </c>
      <c r="BB14" s="16" t="str">
        <f>for_area_FAWS!$J$17</f>
        <v>:</v>
      </c>
      <c r="BC14" s="16" t="str">
        <f>for_area_FnAWS!$J$17</f>
        <v>:</v>
      </c>
      <c r="BD14" s="18" t="str">
        <f>for_area_OWL!$J$17</f>
        <v>:</v>
      </c>
      <c r="BE14" s="16"/>
      <c r="BG14" s="28"/>
      <c r="BH14" s="29"/>
      <c r="BI14" s="30"/>
      <c r="BL14" s="17"/>
      <c r="BM14" s="18">
        <f>UNFCCC!H21</f>
        <v>621.03496428413996</v>
      </c>
      <c r="BN14" s="16"/>
      <c r="BO14" s="16"/>
      <c r="BP14" s="16"/>
      <c r="BQ14" s="16">
        <f>'C3SLC'!$H19</f>
        <v>533.80745465978998</v>
      </c>
      <c r="BR14" s="20" t="str">
        <f>for_area_WL!$J$18</f>
        <v>:</v>
      </c>
      <c r="BS14" s="16" t="str">
        <f>for_area_FAWS!$J$18</f>
        <v>:</v>
      </c>
      <c r="BT14" s="16" t="str">
        <f>for_area_FnAWS!$J$18</f>
        <v>:</v>
      </c>
      <c r="BU14" s="18" t="str">
        <f>for_area_OWL!$J$18</f>
        <v>:</v>
      </c>
      <c r="BV14" s="16"/>
      <c r="BX14" s="19"/>
      <c r="BZ14" s="17"/>
      <c r="CC14" s="17"/>
      <c r="CD14" s="18">
        <f>UNFCCC!M21</f>
        <v>10956.967000000001</v>
      </c>
      <c r="CE14" s="16"/>
      <c r="CF14" s="16"/>
      <c r="CG14" s="16"/>
      <c r="CH14" s="16">
        <f>'C3SLC'!$L19</f>
        <v>11346.0952590343</v>
      </c>
      <c r="CI14" s="20" t="str">
        <f>for_area_WL!$J$19</f>
        <v>:</v>
      </c>
      <c r="CJ14" s="16" t="str">
        <f>for_area_FAWS!$J$19</f>
        <v>:</v>
      </c>
      <c r="CK14" s="16" t="str">
        <f>for_area_FnAWS!$J$19</f>
        <v>:</v>
      </c>
      <c r="CL14" s="18" t="str">
        <f>for_area_OWL!$J$19</f>
        <v>:</v>
      </c>
      <c r="CM14" s="16"/>
      <c r="CO14" s="19"/>
      <c r="CQ14" s="17"/>
      <c r="CT14" s="17"/>
      <c r="CU14" s="18">
        <f>UNFCCC!I21</f>
        <v>2439.0129999999999</v>
      </c>
      <c r="CV14" s="16"/>
      <c r="CW14" s="16"/>
      <c r="CX14" s="16"/>
      <c r="CY14" s="16">
        <f>'C3SLC'!$I19</f>
        <v>2701.6464083157503</v>
      </c>
      <c r="CZ14" s="20" t="str">
        <f>for_area_WL!$J$20</f>
        <v>:</v>
      </c>
      <c r="DA14" s="16" t="str">
        <f>for_area_FAWS!$J$20</f>
        <v>:</v>
      </c>
      <c r="DB14" s="16" t="str">
        <f>for_area_FnAWS!$J$20</f>
        <v>:</v>
      </c>
      <c r="DC14" s="18" t="str">
        <f>for_area_OWL!$J$20</f>
        <v>:</v>
      </c>
      <c r="DD14" s="16"/>
      <c r="DF14" s="28"/>
      <c r="DG14" s="29"/>
      <c r="DH14" s="30"/>
      <c r="DK14" s="17"/>
      <c r="DL14" s="18">
        <f>UNFCCC!P21</f>
        <v>718.21449999999993</v>
      </c>
      <c r="DM14" s="16"/>
      <c r="DN14" s="16"/>
      <c r="DO14" s="16"/>
      <c r="DP14" s="16">
        <f>'C3SLC'!$O19</f>
        <v>537.41408370621502</v>
      </c>
      <c r="DQ14" s="20" t="str">
        <f>for_area_WL!$J$21</f>
        <v>:</v>
      </c>
      <c r="DR14" s="16" t="str">
        <f>for_area_FAWS!$J$21</f>
        <v>:</v>
      </c>
      <c r="DS14" s="16" t="str">
        <f>for_area_FnAWS!$J$21</f>
        <v>:</v>
      </c>
      <c r="DT14" s="18" t="str">
        <f>for_area_OWL!$J$21</f>
        <v>:</v>
      </c>
      <c r="DU14" s="16"/>
      <c r="DW14" s="19"/>
      <c r="DY14" s="17"/>
      <c r="EB14" s="17"/>
      <c r="EC14" s="18">
        <f>UNFCCC!N21</f>
        <v>3432.8783636363642</v>
      </c>
      <c r="ED14" s="16"/>
      <c r="EE14" s="16"/>
      <c r="EF14" s="16"/>
      <c r="EG14" s="16">
        <f>'C3SLC'!$M19</f>
        <v>3718.1707880102099</v>
      </c>
      <c r="EH14" s="20" t="str">
        <f>for_area_WL!$J$22</f>
        <v>:</v>
      </c>
      <c r="EI14" s="16" t="str">
        <f>for_area_FAWS!$J$22</f>
        <v>:</v>
      </c>
      <c r="EJ14" s="16" t="str">
        <f>for_area_FnAWS!$J$22</f>
        <v>:</v>
      </c>
      <c r="EK14" s="18" t="str">
        <f>for_area_OWL!$J$22</f>
        <v>:</v>
      </c>
      <c r="EL14" s="16"/>
      <c r="EN14" s="20"/>
      <c r="EO14" s="16"/>
      <c r="EP14" s="18"/>
      <c r="ES14" s="17"/>
      <c r="ET14" s="18">
        <f>UNFCCC!AB21</f>
        <v>15634.724031958121</v>
      </c>
      <c r="EU14" s="16"/>
      <c r="EV14" s="16"/>
      <c r="EW14" s="16"/>
      <c r="EX14" s="16">
        <f>'C3SLC'!$AA19</f>
        <v>15513.517299513502</v>
      </c>
      <c r="EY14" s="20" t="str">
        <f>for_area_WL!$J$23</f>
        <v>:</v>
      </c>
      <c r="EZ14" s="16" t="str">
        <f>for_area_FAWS!$J$23</f>
        <v>:</v>
      </c>
      <c r="FA14" s="16" t="str">
        <f>for_area_FnAWS!$J$23</f>
        <v>:</v>
      </c>
      <c r="FB14" s="18" t="str">
        <f>for_area_OWL!$J$23</f>
        <v>:</v>
      </c>
      <c r="FC14" s="16"/>
      <c r="FE14" s="19"/>
      <c r="FG14" s="17"/>
      <c r="FJ14" s="17"/>
      <c r="FK14" s="18">
        <f>UNFCCC!L21</f>
        <v>15233.892441521508</v>
      </c>
      <c r="FL14" s="16"/>
      <c r="FM14" s="16"/>
      <c r="FN14" s="16"/>
      <c r="FO14" s="16">
        <f>'C3SLC'!$K19</f>
        <v>14729.367646394699</v>
      </c>
      <c r="FP14" s="20" t="str">
        <f>for_area_WL!$J$24</f>
        <v>:</v>
      </c>
      <c r="FQ14" s="16" t="str">
        <f>for_area_FAWS!$J$24</f>
        <v>:</v>
      </c>
      <c r="FR14" s="16" t="str">
        <f>for_area_FnAWS!$J$24</f>
        <v>:</v>
      </c>
      <c r="FS14" s="18" t="str">
        <f>for_area_OWL!$J$24</f>
        <v>:</v>
      </c>
      <c r="FT14" s="16"/>
      <c r="FV14" s="19"/>
      <c r="FX14" s="17"/>
      <c r="GA14" s="17"/>
      <c r="GB14" s="18">
        <f>UNFCCC!E21</f>
        <v>2339.0566500000014</v>
      </c>
      <c r="GC14" s="16"/>
      <c r="GD14" s="16"/>
      <c r="GE14" s="16"/>
      <c r="GF14" s="16">
        <f>'C3SLC'!$E19</f>
        <v>2593.9508260607699</v>
      </c>
      <c r="GG14" s="20" t="str">
        <f>for_area_WL!$J$25</f>
        <v>:</v>
      </c>
      <c r="GH14" s="16" t="str">
        <f>for_area_FAWS!$J$25</f>
        <v>:</v>
      </c>
      <c r="GI14" s="16" t="str">
        <f>for_area_FnAWS!$J$25</f>
        <v>:</v>
      </c>
      <c r="GJ14" s="18" t="str">
        <f>for_area_OWL!$J$25</f>
        <v>:</v>
      </c>
      <c r="GK14" s="16"/>
      <c r="GM14" s="19"/>
      <c r="GO14" s="17"/>
      <c r="GR14" s="17"/>
      <c r="GS14" s="18">
        <f>UNFCCC!Q21</f>
        <v>8923.0594544287997</v>
      </c>
      <c r="GT14" s="16"/>
      <c r="GU14" s="16"/>
      <c r="GV14" s="16"/>
      <c r="GW14" s="16">
        <f>'C3SLC'!$P19</f>
        <v>8785.2642416268609</v>
      </c>
      <c r="GX14" s="20" t="str">
        <f>for_area_WL!$J$26</f>
        <v>:</v>
      </c>
      <c r="GY14" s="16" t="str">
        <f>for_area_FAWS!$J$26</f>
        <v>:</v>
      </c>
      <c r="GZ14" s="16" t="str">
        <f>for_area_FnAWS!$J$26</f>
        <v>:</v>
      </c>
      <c r="HA14" s="18" t="str">
        <f>for_area_OWL!$J$26</f>
        <v>:</v>
      </c>
      <c r="HB14" s="90"/>
      <c r="HD14" s="19"/>
      <c r="HF14" s="17"/>
      <c r="HI14" s="17"/>
      <c r="HJ14" s="18">
        <f>UNFCCC!F21</f>
        <v>158.5335836420077</v>
      </c>
      <c r="HK14" s="16"/>
      <c r="HL14" s="16"/>
      <c r="HM14" s="16"/>
      <c r="HN14" s="16">
        <f>'C3SLC'!$F19</f>
        <v>232.478847892582</v>
      </c>
      <c r="HO14" s="20" t="str">
        <f>for_area_WL!$J$27</f>
        <v>:</v>
      </c>
      <c r="HP14" s="16" t="str">
        <f>for_area_FAWS!$J$27</f>
        <v>:</v>
      </c>
      <c r="HQ14" s="16" t="str">
        <f>for_area_FnAWS!$J$27</f>
        <v>:</v>
      </c>
      <c r="HR14" s="18" t="str">
        <f>for_area_OWL!$J$27</f>
        <v>:</v>
      </c>
      <c r="HS14" s="16"/>
      <c r="HU14" s="19"/>
      <c r="HW14" s="17"/>
      <c r="HX14">
        <v>3177</v>
      </c>
      <c r="HZ14" s="17"/>
      <c r="IA14" s="18">
        <f>UNFCCC!R21</f>
        <v>3229.6947380000001</v>
      </c>
      <c r="IB14" s="16"/>
      <c r="IC14" s="16"/>
      <c r="ID14" s="16"/>
      <c r="IE14" s="16">
        <f>'C3SLC'!$Q19</f>
        <v>3731.7393448997304</v>
      </c>
      <c r="IF14" s="20" t="str">
        <f>for_area_WL!$J$28</f>
        <v>:</v>
      </c>
      <c r="IG14" s="16" t="str">
        <f>for_area_FAWS!$J$28</f>
        <v>:</v>
      </c>
      <c r="IH14" s="16" t="str">
        <f>for_area_FnAWS!$J$28</f>
        <v>:</v>
      </c>
      <c r="II14" s="18" t="str">
        <f>for_area_OWL!$J$28</f>
        <v>:</v>
      </c>
      <c r="IJ14" s="16"/>
      <c r="IL14" s="19"/>
      <c r="IN14" s="17"/>
      <c r="IQ14" s="17"/>
      <c r="IR14" s="18">
        <f>UNFCCC!S21</f>
        <v>2144.4027996035998</v>
      </c>
      <c r="IS14" s="16"/>
      <c r="IT14" s="16"/>
      <c r="IU14" s="16"/>
      <c r="IV14" s="16">
        <f>'C3SLC'!$R19</f>
        <v>2200.0279867909803</v>
      </c>
      <c r="IW14" s="20" t="str">
        <f>for_area_WL!$J$29</f>
        <v>:</v>
      </c>
      <c r="IX14" s="16" t="str">
        <f>for_area_FAWS!$J$29</f>
        <v>:</v>
      </c>
      <c r="IY14" s="16" t="str">
        <f>for_area_FnAWS!$J$29</f>
        <v>:</v>
      </c>
      <c r="IZ14" s="18" t="str">
        <f>for_area_OWL!$J$29</f>
        <v>:</v>
      </c>
      <c r="JA14" s="16"/>
      <c r="JC14" s="19"/>
      <c r="JE14" s="17"/>
      <c r="JH14" s="17"/>
      <c r="JI14" s="18">
        <f>UNFCCC!T21</f>
        <v>93.340750000000085</v>
      </c>
      <c r="JJ14" s="16"/>
      <c r="JK14" s="16"/>
      <c r="JL14" s="16"/>
      <c r="JM14" s="16">
        <f>'C3SLC'!$S19</f>
        <v>87.413169350102493</v>
      </c>
      <c r="JN14" s="20" t="str">
        <f>for_area_WL!$J$30</f>
        <v>:</v>
      </c>
      <c r="JO14" s="16" t="str">
        <f>for_area_FAWS!$J$30</f>
        <v>:</v>
      </c>
      <c r="JP14" s="16" t="str">
        <f>for_area_FnAWS!$J$30</f>
        <v>:</v>
      </c>
      <c r="JQ14" s="18" t="str">
        <f>for_area_OWL!$J$30</f>
        <v>:</v>
      </c>
      <c r="JR14" s="16"/>
      <c r="JT14" s="19"/>
      <c r="JV14" s="17"/>
      <c r="JY14" s="17"/>
      <c r="JZ14" s="18">
        <f>UNFCCC!O21</f>
        <v>2030.8295600000004</v>
      </c>
      <c r="KA14" s="16"/>
      <c r="KB14" s="16"/>
      <c r="KC14" s="16"/>
      <c r="KD14" s="16">
        <f>'C3SLC'!$N19</f>
        <v>1711.29598212466</v>
      </c>
      <c r="KE14" s="20" t="str">
        <f>for_area_WL!$J$31</f>
        <v>:</v>
      </c>
      <c r="KF14" s="16" t="str">
        <f>for_area_FAWS!$J$31</f>
        <v>:</v>
      </c>
      <c r="KG14" s="16" t="str">
        <f>for_area_FnAWS!$J$31</f>
        <v>:</v>
      </c>
      <c r="KH14" s="18" t="str">
        <f>for_area_OWL!$J$31</f>
        <v>:</v>
      </c>
      <c r="KI14" s="106"/>
      <c r="KK14" s="19"/>
      <c r="KM14" s="17"/>
      <c r="KP14" s="17"/>
      <c r="KQ14" s="132">
        <f>UNFCCC!U21</f>
        <v>0.10339</v>
      </c>
      <c r="KR14" s="16"/>
      <c r="KS14" s="16"/>
      <c r="KT14" s="16"/>
      <c r="KU14" s="22">
        <f>'C3SLC'!$T19</f>
        <v>3.0771453678607903E-2</v>
      </c>
      <c r="KV14" s="20" t="str">
        <f>for_area_WL!$J$32</f>
        <v>:</v>
      </c>
      <c r="KW14" s="16" t="str">
        <f>for_area_FAWS!$J$32</f>
        <v>:</v>
      </c>
      <c r="KX14" s="16" t="str">
        <f>for_area_FnAWS!$J$32</f>
        <v>:</v>
      </c>
      <c r="KY14" s="18" t="str">
        <f>for_area_OWL!$J$32</f>
        <v>:</v>
      </c>
      <c r="KZ14" s="16"/>
      <c r="LB14" s="19"/>
      <c r="LD14" s="17"/>
      <c r="LG14" s="17"/>
      <c r="LH14" s="18">
        <f>UNFCCC!V21</f>
        <v>373.64540644900001</v>
      </c>
      <c r="LI14" s="16"/>
      <c r="LJ14" s="16"/>
      <c r="LK14" s="16"/>
      <c r="LL14" s="16">
        <f>'C3SLC'!$U19</f>
        <v>357.78494452498899</v>
      </c>
      <c r="LM14" s="20" t="str">
        <f>for_area_WL!$J$33</f>
        <v>:</v>
      </c>
      <c r="LN14" s="16" t="str">
        <f>for_area_FAWS!$J$33</f>
        <v>:</v>
      </c>
      <c r="LO14" s="16" t="str">
        <f>for_area_FnAWS!$J$33</f>
        <v>:</v>
      </c>
      <c r="LP14" s="18" t="str">
        <f>for_area_OWL!$J$33</f>
        <v>:</v>
      </c>
      <c r="LQ14" s="16"/>
      <c r="LS14" s="19"/>
      <c r="LU14" s="17"/>
      <c r="LV14">
        <v>3851</v>
      </c>
      <c r="LX14" s="17">
        <v>140</v>
      </c>
      <c r="LY14" s="18">
        <f>UNFCCC!B21</f>
        <v>3990.9999999999995</v>
      </c>
      <c r="LZ14" s="16"/>
      <c r="MA14" s="16"/>
      <c r="MB14" s="16"/>
      <c r="MC14" s="16">
        <f>'C3SLC'!$B19</f>
        <v>4561.6892516359703</v>
      </c>
      <c r="MD14" s="20" t="str">
        <f>for_area_WL!$J$34</f>
        <v>:</v>
      </c>
      <c r="ME14" s="16" t="str">
        <f>for_area_FAWS!$J$34</f>
        <v>:</v>
      </c>
      <c r="MF14" s="16" t="str">
        <f>for_area_FnAWS!$J$34</f>
        <v>:</v>
      </c>
      <c r="MG14" s="18" t="str">
        <f>for_area_OWL!$J$34</f>
        <v>:</v>
      </c>
      <c r="MH14" s="16"/>
      <c r="MJ14" s="19"/>
      <c r="ML14" s="17"/>
      <c r="MO14" s="17"/>
      <c r="MP14" s="18">
        <f>UNFCCC!W21</f>
        <v>9251.4030000000002</v>
      </c>
      <c r="MQ14" s="16"/>
      <c r="MR14" s="16"/>
      <c r="MS14" s="16"/>
      <c r="MT14" s="16">
        <f>'C3SLC'!$V19</f>
        <v>9857.9527660366111</v>
      </c>
      <c r="MU14" s="20" t="str">
        <f>for_area_WL!$J$35</f>
        <v>:</v>
      </c>
      <c r="MV14" s="16" t="str">
        <f>for_area_FAWS!$J$35</f>
        <v>:</v>
      </c>
      <c r="MW14" s="16" t="str">
        <f>for_area_FnAWS!$J$35</f>
        <v>:</v>
      </c>
      <c r="MX14" s="18" t="str">
        <f>for_area_OWL!$J$35</f>
        <v>:</v>
      </c>
      <c r="MY14" s="16"/>
      <c r="NA14" s="19"/>
      <c r="NC14" s="17"/>
      <c r="NF14" s="17"/>
      <c r="NG14" s="18">
        <f>UNFCCC!X21</f>
        <v>4357.2929999999997</v>
      </c>
      <c r="NH14" s="16"/>
      <c r="NI14" s="16"/>
      <c r="NJ14" s="16"/>
      <c r="NK14" s="16">
        <f>'C3SLC'!$W19</f>
        <v>3670.8583871684996</v>
      </c>
      <c r="NL14" s="20" t="str">
        <f>for_area_WL!$J$36</f>
        <v>:</v>
      </c>
      <c r="NM14" s="16" t="str">
        <f>for_area_FAWS!$J$36</f>
        <v>:</v>
      </c>
      <c r="NN14" s="16" t="str">
        <f>for_area_FnAWS!$J$36</f>
        <v>:</v>
      </c>
      <c r="NO14" s="18" t="str">
        <f>for_area_OWL!$J$36</f>
        <v>:</v>
      </c>
      <c r="NP14" s="16"/>
      <c r="NR14" s="19"/>
      <c r="NT14" s="17"/>
      <c r="NW14" s="17"/>
      <c r="NX14" s="18">
        <f>UNFCCC!Y21</f>
        <v>6959.3862499999987</v>
      </c>
      <c r="NY14" s="16"/>
      <c r="NZ14" s="16"/>
      <c r="OA14" s="16"/>
      <c r="OB14" s="16">
        <f>'C3SLC'!$X19</f>
        <v>7703.3910440951604</v>
      </c>
      <c r="OC14" s="20" t="str">
        <f>for_area_WL!$J$37</f>
        <v>:</v>
      </c>
      <c r="OD14" s="16" t="str">
        <f>for_area_FAWS!$J$37</f>
        <v>:</v>
      </c>
      <c r="OE14" s="16" t="str">
        <f>for_area_FnAWS!$J$37</f>
        <v>:</v>
      </c>
      <c r="OF14" s="18" t="str">
        <f>for_area_OWL!$J$37</f>
        <v>:</v>
      </c>
      <c r="OG14" s="16"/>
      <c r="OI14" s="19"/>
      <c r="OK14" s="17"/>
      <c r="OL14" s="29">
        <v>1185.145</v>
      </c>
      <c r="OM14" s="29"/>
      <c r="ON14" s="17"/>
      <c r="OO14" s="18">
        <f>UNFCCC!AA21</f>
        <v>1206.6500000000001</v>
      </c>
      <c r="OP14" s="16"/>
      <c r="OQ14" s="16"/>
      <c r="OR14" s="16"/>
      <c r="OS14" s="16">
        <f>'C3SLC'!$Z19</f>
        <v>1365.2489077202999</v>
      </c>
      <c r="OT14" s="20" t="str">
        <f>for_area_WL!$J$38</f>
        <v>:</v>
      </c>
      <c r="OU14" s="16" t="str">
        <f>for_area_FAWS!$J$38</f>
        <v>:</v>
      </c>
      <c r="OV14" s="16" t="str">
        <f>for_area_FnAWS!$J$38</f>
        <v>:</v>
      </c>
      <c r="OW14" s="18" t="str">
        <f>for_area_OWL!$J$38</f>
        <v>:</v>
      </c>
      <c r="OX14" s="16"/>
      <c r="OZ14" s="19"/>
      <c r="PB14" s="17"/>
      <c r="PE14" s="17"/>
      <c r="PF14" s="18">
        <f>UNFCCC!Z21</f>
        <v>2008.2570000000001</v>
      </c>
      <c r="PG14" s="16"/>
      <c r="PH14" s="16"/>
      <c r="PI14" s="16"/>
      <c r="PJ14" s="16">
        <f>'C3SLC'!$Y19</f>
        <v>2338.31459007487</v>
      </c>
      <c r="PK14" s="20" t="str">
        <f>for_area_WL!$J$39</f>
        <v>:</v>
      </c>
      <c r="PL14" s="16" t="str">
        <f>for_area_FAWS!$J$39</f>
        <v>:</v>
      </c>
      <c r="PM14" s="16" t="str">
        <f>for_area_FnAWS!$J$39</f>
        <v>:</v>
      </c>
      <c r="PN14" s="18" t="str">
        <f>for_area_OWL!$J$39</f>
        <v>:</v>
      </c>
      <c r="PO14" s="16"/>
      <c r="PQ14" s="19"/>
      <c r="PS14" s="17"/>
      <c r="PV14" s="17"/>
      <c r="PW14" s="18">
        <f>UNFCCC!J21</f>
        <v>21975.495999999999</v>
      </c>
      <c r="PX14" s="16"/>
      <c r="PY14" s="16"/>
      <c r="PZ14" s="16"/>
      <c r="QA14" s="16">
        <f>'C3SLC'!$J19</f>
        <v>24257.201109086302</v>
      </c>
      <c r="QB14" s="20" t="str">
        <f>for_area_WL!$J$40</f>
        <v>:</v>
      </c>
      <c r="QC14" s="16" t="str">
        <f>for_area_FAWS!$J$40</f>
        <v>:</v>
      </c>
      <c r="QD14" s="16" t="str">
        <f>for_area_FnAWS!$J$40</f>
        <v>:</v>
      </c>
      <c r="QE14" s="18" t="str">
        <f>for_area_OWL!$J$40</f>
        <v>:</v>
      </c>
      <c r="QF14" s="16"/>
      <c r="QH14" s="19"/>
      <c r="QJ14" s="17"/>
      <c r="QK14" s="20">
        <v>28091</v>
      </c>
      <c r="QM14" s="18">
        <v>2234</v>
      </c>
      <c r="QN14" s="18">
        <f>UNFCCC!AC21</f>
        <v>28093.245708999999</v>
      </c>
      <c r="QO14" s="16"/>
      <c r="QP14" s="16"/>
      <c r="QQ14" s="16"/>
      <c r="QR14" s="16">
        <f>'C3SLC'!$AB19</f>
        <v>30491.997373094004</v>
      </c>
      <c r="QS14" s="170"/>
      <c r="QT14" s="18"/>
      <c r="QU14" s="16"/>
      <c r="QV14" s="16"/>
      <c r="QW14" s="18"/>
      <c r="QX14" s="16">
        <f t="shared" si="0"/>
        <v>153421.99508760005</v>
      </c>
      <c r="QY14" s="19"/>
      <c r="QZ14" s="138"/>
      <c r="RA14" s="16"/>
      <c r="RB14" s="16">
        <f t="shared" si="1"/>
        <v>160803.61832860592</v>
      </c>
    </row>
    <row r="15" spans="1:470" x14ac:dyDescent="0.25">
      <c r="A15" s="24">
        <v>2009</v>
      </c>
      <c r="B15" s="16" t="str">
        <f>for_area_WL!$L$14</f>
        <v>:</v>
      </c>
      <c r="C15" s="16" t="str">
        <f>for_area_FAWS!$L$14</f>
        <v>:</v>
      </c>
      <c r="D15" s="16" t="str">
        <f>for_area_FnAWS!$L$14</f>
        <v>:</v>
      </c>
      <c r="E15" s="18" t="str">
        <f>for_area_OWL!$L$14</f>
        <v>:</v>
      </c>
      <c r="H15" s="19"/>
      <c r="J15" s="17"/>
      <c r="K15">
        <v>612.29999999999995</v>
      </c>
      <c r="M15" s="17"/>
      <c r="N15" s="18">
        <f>UNFCCC!C22</f>
        <v>712.95378894400642</v>
      </c>
      <c r="O15" s="16"/>
      <c r="P15" s="16"/>
      <c r="Q15" s="16">
        <f>LUCAS_WL!$B$11/10</f>
        <v>752.5</v>
      </c>
      <c r="R15" s="16">
        <f>'C3SLC'!C20</f>
        <v>678.77483615987001</v>
      </c>
      <c r="S15" s="20">
        <f>for_area_WL!$L$15</f>
        <v>4115</v>
      </c>
      <c r="T15" s="16">
        <f>for_area_FAWS!$L$15</f>
        <v>3750</v>
      </c>
      <c r="U15" s="16">
        <f>for_area_FnAWS!$L$15</f>
        <v>365</v>
      </c>
      <c r="V15" s="18" t="str">
        <f>for_area_OWL!$L$15</f>
        <v>:</v>
      </c>
      <c r="W15" s="16"/>
      <c r="Y15" s="19"/>
      <c r="AA15" s="17"/>
      <c r="AB15">
        <v>3526</v>
      </c>
      <c r="AD15" s="17"/>
      <c r="AE15" s="18">
        <f>UNFCCC!D22</f>
        <v>3888.3871987548018</v>
      </c>
      <c r="AF15" s="16"/>
      <c r="AG15" s="16"/>
      <c r="AH15" s="16"/>
      <c r="AI15" s="16">
        <f>'C3SLC'!$D20</f>
        <v>4191.4934080466601</v>
      </c>
      <c r="AJ15" s="20" t="str">
        <f>for_area_WL!$L$16</f>
        <v>:</v>
      </c>
      <c r="AK15" s="16" t="str">
        <f>for_area_FAWS!$L$16</f>
        <v>:</v>
      </c>
      <c r="AL15" s="16" t="str">
        <f>for_area_FnAWS!$L$16</f>
        <v>:</v>
      </c>
      <c r="AM15" s="18" t="str">
        <f>for_area_OWL!$L$16</f>
        <v>:</v>
      </c>
      <c r="AN15" s="16"/>
      <c r="AP15" s="19"/>
      <c r="AR15" s="17"/>
      <c r="AU15" s="17"/>
      <c r="AV15" s="18">
        <f>UNFCCC!G22</f>
        <v>2655.2113800000002</v>
      </c>
      <c r="AW15" s="16"/>
      <c r="AX15" s="16"/>
      <c r="AY15" s="16">
        <f>LUCAS_WL!$B$13/10</f>
        <v>2902.2</v>
      </c>
      <c r="AZ15" s="16">
        <f>'C3SLC'!$G20</f>
        <v>2926.97538459003</v>
      </c>
      <c r="BA15" s="20" t="str">
        <f>for_area_WL!$L$17</f>
        <v>:</v>
      </c>
      <c r="BB15" s="16" t="str">
        <f>for_area_FAWS!$L$17</f>
        <v>:</v>
      </c>
      <c r="BC15" s="16" t="str">
        <f>for_area_FnAWS!$L$17</f>
        <v>:</v>
      </c>
      <c r="BD15" s="18" t="str">
        <f>for_area_OWL!$L$17</f>
        <v>:</v>
      </c>
      <c r="BE15" s="16"/>
      <c r="BG15" s="28"/>
      <c r="BH15" s="29"/>
      <c r="BI15" s="30"/>
      <c r="BL15" s="17"/>
      <c r="BM15" s="18">
        <f>UNFCCC!H22</f>
        <v>624.38208036354695</v>
      </c>
      <c r="BN15" s="16"/>
      <c r="BO15" s="16"/>
      <c r="BP15" s="16">
        <f>LUCAS_WL!$B$14/10</f>
        <v>716.4</v>
      </c>
      <c r="BQ15" s="16">
        <f>'C3SLC'!$H20</f>
        <v>533.58900797590604</v>
      </c>
      <c r="BR15" s="20" t="str">
        <f>for_area_WL!$L$18</f>
        <v>:</v>
      </c>
      <c r="BS15" s="16" t="str">
        <f>for_area_FAWS!$L$18</f>
        <v>:</v>
      </c>
      <c r="BT15" s="16" t="str">
        <f>for_area_FnAWS!$L$18</f>
        <v>:</v>
      </c>
      <c r="BU15" s="18" t="str">
        <f>for_area_OWL!$L$18</f>
        <v>:</v>
      </c>
      <c r="BV15" s="16"/>
      <c r="BX15" s="19"/>
      <c r="BZ15" s="17"/>
      <c r="CC15" s="17"/>
      <c r="CD15" s="18">
        <f>UNFCCC!M22</f>
        <v>10960.945</v>
      </c>
      <c r="CE15" s="16"/>
      <c r="CF15" s="16"/>
      <c r="CG15" s="16">
        <f>LUCAS_WL!$B$15/10</f>
        <v>11547.6</v>
      </c>
      <c r="CH15" s="16">
        <f>'C3SLC'!$L20</f>
        <v>11348.0459416945</v>
      </c>
      <c r="CI15" s="20" t="str">
        <f>for_area_WL!$L$19</f>
        <v>:</v>
      </c>
      <c r="CJ15" s="16" t="str">
        <f>for_area_FAWS!$L$19</f>
        <v>:</v>
      </c>
      <c r="CK15" s="16" t="str">
        <f>for_area_FnAWS!$L$19</f>
        <v>:</v>
      </c>
      <c r="CL15" s="18" t="str">
        <f>for_area_OWL!$L$19</f>
        <v>:</v>
      </c>
      <c r="CM15" s="16"/>
      <c r="CO15" s="19"/>
      <c r="CQ15" s="17"/>
      <c r="CT15" s="17"/>
      <c r="CU15" s="18">
        <f>UNFCCC!I22</f>
        <v>2439.9739999999997</v>
      </c>
      <c r="CV15" s="16"/>
      <c r="CW15" s="16"/>
      <c r="CX15" s="16">
        <f>LUCAS_WL!$B$16/10</f>
        <v>2380.5</v>
      </c>
      <c r="CY15" s="16">
        <f>'C3SLC'!$I20</f>
        <v>2696.0653345093097</v>
      </c>
      <c r="CZ15" s="20" t="str">
        <f>for_area_WL!$L$20</f>
        <v>:</v>
      </c>
      <c r="DA15" s="16" t="str">
        <f>for_area_FAWS!$L$20</f>
        <v>:</v>
      </c>
      <c r="DB15" s="16" t="str">
        <f>for_area_FnAWS!$L$20</f>
        <v>:</v>
      </c>
      <c r="DC15" s="18" t="str">
        <f>for_area_OWL!$L$20</f>
        <v>:</v>
      </c>
      <c r="DD15" s="16"/>
      <c r="DF15" s="28"/>
      <c r="DG15" s="29"/>
      <c r="DH15" s="30"/>
      <c r="DK15" s="17"/>
      <c r="DL15" s="18">
        <f>UNFCCC!P22</f>
        <v>724.06230999999991</v>
      </c>
      <c r="DM15" s="16"/>
      <c r="DN15" s="16"/>
      <c r="DO15" s="16">
        <f>LUCAS_WL!$B$17/10</f>
        <v>752.2</v>
      </c>
      <c r="DP15" s="16">
        <f>'C3SLC'!$O20</f>
        <v>543.52155957221999</v>
      </c>
      <c r="DQ15" s="20" t="str">
        <f>for_area_WL!$L$21</f>
        <v>:</v>
      </c>
      <c r="DR15" s="16" t="str">
        <f>for_area_FAWS!$L$21</f>
        <v>:</v>
      </c>
      <c r="DS15" s="16" t="str">
        <f>for_area_FnAWS!$L$21</f>
        <v>:</v>
      </c>
      <c r="DT15" s="18" t="str">
        <f>for_area_OWL!$L$21</f>
        <v>:</v>
      </c>
      <c r="DU15" s="16"/>
      <c r="DW15" s="19"/>
      <c r="DY15" s="17"/>
      <c r="EB15" s="17"/>
      <c r="EC15" s="18">
        <f>UNFCCC!N22</f>
        <v>3436.7569090909092</v>
      </c>
      <c r="ED15" s="16"/>
      <c r="EE15" s="16"/>
      <c r="EF15" s="16">
        <f>LUCAS_WL!$B$18/10</f>
        <v>4044.8</v>
      </c>
      <c r="EG15" s="16">
        <f>'C3SLC'!$M20</f>
        <v>3736.1941368550097</v>
      </c>
      <c r="EH15" s="20" t="str">
        <f>for_area_WL!$L$22</f>
        <v>:</v>
      </c>
      <c r="EI15" s="16" t="str">
        <f>for_area_FAWS!$L$22</f>
        <v>:</v>
      </c>
      <c r="EJ15" s="16" t="str">
        <f>for_area_FnAWS!$L$22</f>
        <v>:</v>
      </c>
      <c r="EK15" s="18" t="str">
        <f>for_area_OWL!$L$22</f>
        <v>:</v>
      </c>
      <c r="EL15" s="16"/>
      <c r="EN15" s="20"/>
      <c r="EO15" s="16"/>
      <c r="EP15" s="18"/>
      <c r="ES15" s="17"/>
      <c r="ET15" s="18">
        <f>UNFCCC!AB22</f>
        <v>15644.613414331026</v>
      </c>
      <c r="EU15" s="16"/>
      <c r="EV15" s="16"/>
      <c r="EW15" s="16">
        <f>LUCAS_WL!$B$19/10</f>
        <v>12739</v>
      </c>
      <c r="EX15" s="16">
        <f>'C3SLC'!$AA20</f>
        <v>15553.183952400101</v>
      </c>
      <c r="EY15" s="20" t="str">
        <f>for_area_WL!$L$23</f>
        <v>:</v>
      </c>
      <c r="EZ15" s="16" t="str">
        <f>for_area_FAWS!$L$23</f>
        <v>:</v>
      </c>
      <c r="FA15" s="16" t="str">
        <f>for_area_FnAWS!$L$23</f>
        <v>:</v>
      </c>
      <c r="FB15" s="18" t="str">
        <f>for_area_OWL!$L$23</f>
        <v>:</v>
      </c>
      <c r="FC15" s="16"/>
      <c r="FE15" s="19"/>
      <c r="FG15" s="17"/>
      <c r="FJ15" s="17"/>
      <c r="FK15" s="18">
        <f>UNFCCC!L22</f>
        <v>15242.143043051139</v>
      </c>
      <c r="FL15" s="16"/>
      <c r="FM15" s="16"/>
      <c r="FN15" s="16">
        <f>LUCAS_WL!$B$20/10</f>
        <v>16416.7</v>
      </c>
      <c r="FO15" s="16">
        <f>'C3SLC'!$K20</f>
        <v>14761.786280886499</v>
      </c>
      <c r="FP15" s="20" t="str">
        <f>for_area_WL!$L$24</f>
        <v>:</v>
      </c>
      <c r="FQ15" s="16" t="str">
        <f>for_area_FAWS!$L$24</f>
        <v>:</v>
      </c>
      <c r="FR15" s="16" t="str">
        <f>for_area_FnAWS!$L$24</f>
        <v>:</v>
      </c>
      <c r="FS15" s="18" t="str">
        <f>for_area_OWL!$L$24</f>
        <v>:</v>
      </c>
      <c r="FT15" s="16"/>
      <c r="FV15" s="19"/>
      <c r="FX15" s="17"/>
      <c r="GA15" s="17"/>
      <c r="GB15" s="18">
        <f>UNFCCC!E22</f>
        <v>2342.9010100000019</v>
      </c>
      <c r="GC15" s="16"/>
      <c r="GD15" s="16"/>
      <c r="GE15" s="16"/>
      <c r="GF15" s="16">
        <f>'C3SLC'!$E20</f>
        <v>2609.1607061743698</v>
      </c>
      <c r="GG15" s="20" t="str">
        <f>for_area_WL!$L$25</f>
        <v>:</v>
      </c>
      <c r="GH15" s="16" t="str">
        <f>for_area_FAWS!$L$25</f>
        <v>:</v>
      </c>
      <c r="GI15" s="16" t="str">
        <f>for_area_FnAWS!$L$25</f>
        <v>:</v>
      </c>
      <c r="GJ15" s="18" t="str">
        <f>for_area_OWL!$L$25</f>
        <v>:</v>
      </c>
      <c r="GK15" s="16"/>
      <c r="GM15" s="19"/>
      <c r="GO15" s="17"/>
      <c r="GR15" s="17"/>
      <c r="GS15" s="18">
        <f>UNFCCC!Q22</f>
        <v>8977.6791031893954</v>
      </c>
      <c r="GT15" s="16"/>
      <c r="GU15" s="16"/>
      <c r="GV15" s="16">
        <f>LUCAS_WL!$B$22/10</f>
        <v>9331.7999999999993</v>
      </c>
      <c r="GW15" s="16">
        <f>'C3SLC'!$P20</f>
        <v>8795.92628369257</v>
      </c>
      <c r="GX15" s="20" t="str">
        <f>for_area_WL!$L$26</f>
        <v>:</v>
      </c>
      <c r="GY15" s="16" t="str">
        <f>for_area_FAWS!$L$26</f>
        <v>:</v>
      </c>
      <c r="GZ15" s="16" t="str">
        <f>for_area_FnAWS!$L$26</f>
        <v>:</v>
      </c>
      <c r="HA15" s="18" t="str">
        <f>for_area_OWL!$L$26</f>
        <v>:</v>
      </c>
      <c r="HB15" s="90"/>
      <c r="HD15" s="19"/>
      <c r="HF15" s="17"/>
      <c r="HI15" s="17"/>
      <c r="HJ15" s="18">
        <f>UNFCCC!F22</f>
        <v>158.55009639165903</v>
      </c>
      <c r="HK15" s="16"/>
      <c r="HL15" s="16"/>
      <c r="HM15" s="16"/>
      <c r="HN15" s="16">
        <f>'C3SLC'!$F20</f>
        <v>232.595418093354</v>
      </c>
      <c r="HO15" s="20" t="str">
        <f>for_area_WL!$L$27</f>
        <v>:</v>
      </c>
      <c r="HP15" s="16" t="str">
        <f>for_area_FAWS!$L$27</f>
        <v>:</v>
      </c>
      <c r="HQ15" s="16" t="str">
        <f>for_area_FnAWS!$L$27</f>
        <v>:</v>
      </c>
      <c r="HR15" s="18" t="str">
        <f>for_area_OWL!$L$27</f>
        <v>:</v>
      </c>
      <c r="HS15" s="16"/>
      <c r="HU15" s="19"/>
      <c r="HW15" s="17"/>
      <c r="HX15">
        <v>3176</v>
      </c>
      <c r="HZ15" s="17"/>
      <c r="IA15" s="18">
        <f>UNFCCC!R22</f>
        <v>3234.0635139999999</v>
      </c>
      <c r="IB15" s="16"/>
      <c r="IC15" s="16"/>
      <c r="ID15" s="16">
        <f>LUCAS_WL!$B$24/10</f>
        <v>3173.3</v>
      </c>
      <c r="IE15" s="16">
        <f>'C3SLC'!$Q20</f>
        <v>3729.0455774024099</v>
      </c>
      <c r="IF15" s="20" t="str">
        <f>for_area_WL!$L$28</f>
        <v>:</v>
      </c>
      <c r="IG15" s="16" t="str">
        <f>for_area_FAWS!$L$28</f>
        <v>:</v>
      </c>
      <c r="IH15" s="16" t="str">
        <f>for_area_FnAWS!$L$28</f>
        <v>:</v>
      </c>
      <c r="II15" s="18" t="str">
        <f>for_area_OWL!$L$28</f>
        <v>:</v>
      </c>
      <c r="IJ15" s="16"/>
      <c r="IL15" s="19"/>
      <c r="IN15" s="17"/>
      <c r="IQ15" s="17"/>
      <c r="IR15" s="18">
        <f>UNFCCC!S22</f>
        <v>2147.5974406458404</v>
      </c>
      <c r="IS15" s="16"/>
      <c r="IT15" s="16"/>
      <c r="IU15" s="16">
        <f>LUCAS_WL!$B$25/10</f>
        <v>2243.1</v>
      </c>
      <c r="IV15" s="16">
        <f>'C3SLC'!$R20</f>
        <v>2213.3730722066002</v>
      </c>
      <c r="IW15" s="20" t="str">
        <f>for_area_WL!$L$29</f>
        <v>:</v>
      </c>
      <c r="IX15" s="16" t="str">
        <f>for_area_FAWS!$L$29</f>
        <v>:</v>
      </c>
      <c r="IY15" s="16" t="str">
        <f>for_area_FnAWS!$L$29</f>
        <v>:</v>
      </c>
      <c r="IZ15" s="18" t="str">
        <f>for_area_OWL!$L$29</f>
        <v>:</v>
      </c>
      <c r="JA15" s="16"/>
      <c r="JC15" s="19"/>
      <c r="JE15" s="17"/>
      <c r="JH15" s="17"/>
      <c r="JI15" s="18">
        <f>UNFCCC!T22</f>
        <v>93.33575000000009</v>
      </c>
      <c r="JJ15" s="16"/>
      <c r="JK15" s="16"/>
      <c r="JL15" s="16">
        <f>LUCAS_WL!$B$26/10</f>
        <v>87.1</v>
      </c>
      <c r="JM15" s="16">
        <f>'C3SLC'!$S20</f>
        <v>87.358160686865403</v>
      </c>
      <c r="JN15" s="20" t="str">
        <f>for_area_WL!$L$30</f>
        <v>:</v>
      </c>
      <c r="JO15" s="16" t="str">
        <f>for_area_FAWS!$L$30</f>
        <v>:</v>
      </c>
      <c r="JP15" s="16" t="str">
        <f>for_area_FnAWS!$L$30</f>
        <v>:</v>
      </c>
      <c r="JQ15" s="18" t="str">
        <f>for_area_OWL!$L$30</f>
        <v>:</v>
      </c>
      <c r="JR15" s="16"/>
      <c r="JT15" s="19"/>
      <c r="JV15" s="17"/>
      <c r="JY15" s="17"/>
      <c r="JZ15" s="18">
        <f>UNFCCC!O22</f>
        <v>2039.3464999999999</v>
      </c>
      <c r="KA15" s="16"/>
      <c r="KB15" s="16"/>
      <c r="KC15" s="16">
        <f>LUCAS_WL!$B$27/10</f>
        <v>2025.7</v>
      </c>
      <c r="KD15" s="16">
        <f>'C3SLC'!$N20</f>
        <v>1716.8666235201101</v>
      </c>
      <c r="KE15" s="20" t="str">
        <f>for_area_WL!$L$31</f>
        <v>:</v>
      </c>
      <c r="KF15" s="16" t="str">
        <f>for_area_FAWS!$L$31</f>
        <v>:</v>
      </c>
      <c r="KG15" s="16" t="str">
        <f>for_area_FnAWS!$L$31</f>
        <v>:</v>
      </c>
      <c r="KH15" s="18" t="str">
        <f>for_area_OWL!$L$31</f>
        <v>:</v>
      </c>
      <c r="KI15" s="106"/>
      <c r="KK15" s="19"/>
      <c r="KM15" s="17"/>
      <c r="KP15" s="17"/>
      <c r="KQ15" s="132">
        <f>UNFCCC!U22</f>
        <v>0.10339</v>
      </c>
      <c r="KR15" s="16"/>
      <c r="KS15" s="16"/>
      <c r="KT15" s="16"/>
      <c r="KU15" s="22">
        <f>'C3SLC'!T16</f>
        <v>3.0771453678607903E-2</v>
      </c>
      <c r="KV15" s="20" t="str">
        <f>for_area_WL!$L$32</f>
        <v>:</v>
      </c>
      <c r="KW15" s="16" t="str">
        <f>for_area_FAWS!$L$32</f>
        <v>:</v>
      </c>
      <c r="KX15" s="16" t="str">
        <f>for_area_FnAWS!$L$32</f>
        <v>:</v>
      </c>
      <c r="KY15" s="18" t="str">
        <f>for_area_OWL!$L$32</f>
        <v>:</v>
      </c>
      <c r="KZ15" s="16"/>
      <c r="LB15" s="19"/>
      <c r="LD15" s="17"/>
      <c r="LE15">
        <v>373.6</v>
      </c>
      <c r="LG15" s="17"/>
      <c r="LH15" s="18">
        <f>UNFCCC!V22</f>
        <v>374.21203055500001</v>
      </c>
      <c r="LI15" s="16"/>
      <c r="LJ15" s="16"/>
      <c r="LK15" s="16">
        <f>LUCAS_WL!$B$29/10</f>
        <v>442.7</v>
      </c>
      <c r="LL15" s="16">
        <f>'C3SLC'!U16</f>
        <v>357.160568686202</v>
      </c>
      <c r="LM15" s="20" t="str">
        <f>for_area_WL!$L$33</f>
        <v>:</v>
      </c>
      <c r="LN15" s="16" t="str">
        <f>for_area_FAWS!$L$33</f>
        <v>:</v>
      </c>
      <c r="LO15" s="16" t="str">
        <f>for_area_FnAWS!$L$33</f>
        <v>:</v>
      </c>
      <c r="LP15" s="18" t="str">
        <f>for_area_OWL!$L$33</f>
        <v>:</v>
      </c>
      <c r="LQ15" s="16"/>
      <c r="LS15" s="19"/>
      <c r="LU15" s="17"/>
      <c r="LX15" s="17"/>
      <c r="LY15" s="18">
        <f>UNFCCC!B22</f>
        <v>3996.57251719437</v>
      </c>
      <c r="LZ15" s="16"/>
      <c r="MA15" s="16"/>
      <c r="MB15" s="16">
        <f>LUCAS_WL!$B$30/10</f>
        <v>3404.3</v>
      </c>
      <c r="MC15" s="16">
        <f>'C3SLC'!$B20</f>
        <v>4560.1933649059401</v>
      </c>
      <c r="MD15" s="20" t="str">
        <f>for_area_WL!$L$34</f>
        <v>:</v>
      </c>
      <c r="ME15" s="16" t="str">
        <f>for_area_FAWS!$L$34</f>
        <v>:</v>
      </c>
      <c r="MF15" s="16" t="str">
        <f>for_area_FnAWS!$L$34</f>
        <v>:</v>
      </c>
      <c r="MG15" s="18" t="str">
        <f>for_area_OWL!$L$34</f>
        <v>:</v>
      </c>
      <c r="MH15" s="16"/>
      <c r="MJ15" s="19"/>
      <c r="ML15" s="17"/>
      <c r="MO15" s="17"/>
      <c r="MP15" s="18">
        <f>UNFCCC!W22</f>
        <v>9275.7839999999997</v>
      </c>
      <c r="MQ15" s="16"/>
      <c r="MR15" s="16"/>
      <c r="MS15" s="16">
        <f>LUCAS_WL!$B$31/10</f>
        <v>9854.2000000000007</v>
      </c>
      <c r="MT15" s="16">
        <f>'C3SLC'!$V20</f>
        <v>9892.5060820341096</v>
      </c>
      <c r="MU15" s="20" t="str">
        <f>for_area_WL!$L$35</f>
        <v>:</v>
      </c>
      <c r="MV15" s="16" t="str">
        <f>for_area_FAWS!$L$35</f>
        <v>:</v>
      </c>
      <c r="MW15" s="16" t="str">
        <f>for_area_FnAWS!$L$35</f>
        <v>:</v>
      </c>
      <c r="MX15" s="18" t="str">
        <f>for_area_OWL!$L$35</f>
        <v>:</v>
      </c>
      <c r="MY15" s="16"/>
      <c r="NA15" s="19"/>
      <c r="NC15" s="17"/>
      <c r="ND15">
        <v>3787</v>
      </c>
      <c r="NF15" s="17"/>
      <c r="NG15" s="18">
        <f>UNFCCC!X22</f>
        <v>4358.3490000000002</v>
      </c>
      <c r="NH15" s="16"/>
      <c r="NI15" s="16"/>
      <c r="NJ15" s="16">
        <f>LUCAS_WL!$B$32/10</f>
        <v>2402.1</v>
      </c>
      <c r="NK15" s="16">
        <f>'C3SLC'!$W20</f>
        <v>3707.5321297936098</v>
      </c>
      <c r="NL15" s="20" t="str">
        <f>for_area_WL!$L$36</f>
        <v>:</v>
      </c>
      <c r="NM15" s="16" t="str">
        <f>for_area_FAWS!$L$36</f>
        <v>:</v>
      </c>
      <c r="NN15" s="16" t="str">
        <f>for_area_FnAWS!$L$36</f>
        <v>:</v>
      </c>
      <c r="NO15" s="18" t="str">
        <f>for_area_OWL!$L$36</f>
        <v>:</v>
      </c>
      <c r="NP15" s="16"/>
      <c r="NR15" s="19"/>
      <c r="NT15" s="17"/>
      <c r="NW15" s="17"/>
      <c r="NX15" s="18">
        <f>UNFCCC!Y22</f>
        <v>6964.3946874999992</v>
      </c>
      <c r="NY15" s="16"/>
      <c r="NZ15" s="16"/>
      <c r="OA15" s="16"/>
      <c r="OB15" s="16">
        <f>'C3SLC'!$X20</f>
        <v>7714.1582173936094</v>
      </c>
      <c r="OC15" s="20" t="str">
        <f>for_area_WL!$L$37</f>
        <v>:</v>
      </c>
      <c r="OD15" s="16" t="str">
        <f>for_area_FAWS!$L$37</f>
        <v>:</v>
      </c>
      <c r="OE15" s="16" t="str">
        <f>for_area_FnAWS!$L$37</f>
        <v>:</v>
      </c>
      <c r="OF15" s="18" t="str">
        <f>for_area_OWL!$L$37</f>
        <v>:</v>
      </c>
      <c r="OG15" s="16"/>
      <c r="OI15" s="19"/>
      <c r="OK15" s="17"/>
      <c r="OL15" s="29">
        <v>1186.104</v>
      </c>
      <c r="OM15" s="29"/>
      <c r="ON15" s="17"/>
      <c r="OO15" s="18">
        <f>UNFCCC!AA22</f>
        <v>1206.5999999999999</v>
      </c>
      <c r="OP15" s="16"/>
      <c r="OQ15" s="16"/>
      <c r="OR15" s="16">
        <f>LUCAS_WL!$B$34/10</f>
        <v>1236.2</v>
      </c>
      <c r="OS15" s="16">
        <f>'C3SLC'!$Z20</f>
        <v>1362.99961167127</v>
      </c>
      <c r="OT15" s="20" t="str">
        <f>for_area_WL!$L$38</f>
        <v>:</v>
      </c>
      <c r="OU15" s="16" t="str">
        <f>for_area_FAWS!$L$38</f>
        <v>:</v>
      </c>
      <c r="OV15" s="16" t="str">
        <f>for_area_FnAWS!$L$38</f>
        <v>:</v>
      </c>
      <c r="OW15" s="18" t="str">
        <f>for_area_OWL!$L$38</f>
        <v>:</v>
      </c>
      <c r="OX15" s="16"/>
      <c r="OZ15" s="19"/>
      <c r="PB15" s="17"/>
      <c r="PE15" s="17"/>
      <c r="PF15" s="18">
        <f>UNFCCC!Z22</f>
        <v>2008.8429999999998</v>
      </c>
      <c r="PG15" s="16"/>
      <c r="PH15" s="16"/>
      <c r="PI15" s="16">
        <f>LUCAS_WL!$B$35/10</f>
        <v>2147.1</v>
      </c>
      <c r="PJ15" s="16">
        <f>'C3SLC'!$Y20</f>
        <v>2338.7873021557903</v>
      </c>
      <c r="PK15" s="20" t="str">
        <f>for_area_WL!$L$39</f>
        <v>:</v>
      </c>
      <c r="PL15" s="16" t="str">
        <f>for_area_FAWS!$L$39</f>
        <v>:</v>
      </c>
      <c r="PM15" s="16" t="str">
        <f>for_area_FnAWS!$L$39</f>
        <v>:</v>
      </c>
      <c r="PN15" s="18" t="str">
        <f>for_area_OWL!$L$39</f>
        <v>:</v>
      </c>
      <c r="PO15" s="16"/>
      <c r="PQ15" s="19"/>
      <c r="PS15" s="17"/>
      <c r="PV15" s="17"/>
      <c r="PW15" s="18">
        <f>UNFCCC!J22</f>
        <v>21958.92</v>
      </c>
      <c r="PX15" s="16"/>
      <c r="PY15" s="16"/>
      <c r="PZ15" s="16">
        <f>LUCAS_WL!$B$36/10</f>
        <v>22145.9</v>
      </c>
      <c r="QA15" s="16">
        <f>'C3SLC'!$J20</f>
        <v>24282.726379682899</v>
      </c>
      <c r="QB15" s="20" t="str">
        <f>for_area_WL!$L$40</f>
        <v>:</v>
      </c>
      <c r="QC15" s="16" t="str">
        <f>for_area_FAWS!$L$40</f>
        <v>:</v>
      </c>
      <c r="QD15" s="16" t="str">
        <f>for_area_FnAWS!$L$40</f>
        <v>:</v>
      </c>
      <c r="QE15" s="18" t="str">
        <f>for_area_OWL!$L$40</f>
        <v>:</v>
      </c>
      <c r="QF15" s="16"/>
      <c r="QH15" s="19"/>
      <c r="QJ15" s="17"/>
      <c r="QK15" s="20">
        <v>27904</v>
      </c>
      <c r="QM15" s="18">
        <v>2224</v>
      </c>
      <c r="QN15" s="18">
        <f>UNFCCC!AC22</f>
        <v>28090.924722</v>
      </c>
      <c r="QO15" s="16"/>
      <c r="QP15" s="16"/>
      <c r="QQ15" s="16">
        <f>LUCAS_WL!$B$37/10</f>
        <v>27931.200000000001</v>
      </c>
      <c r="QR15" s="16">
        <f>'C3SLC'!$AB20</f>
        <v>30483.577365577999</v>
      </c>
      <c r="QS15" s="170"/>
      <c r="QT15" s="18"/>
      <c r="QU15" s="16"/>
      <c r="QV15" s="16"/>
      <c r="QW15" s="18"/>
      <c r="QX15" s="16">
        <f t="shared" si="0"/>
        <v>153557.60588601168</v>
      </c>
      <c r="QY15" s="19"/>
      <c r="QZ15" s="138"/>
      <c r="RA15" s="16">
        <f>Q15+AH15+AY15+BP15+CG15+CX15+DO15+EF15+EW15+FN15+GE15+GV15+HM15+ID15+IU15+JL15+KC15+KT15+LK15+MB15+MS15+NJ15+OA15+OR15+PI15+PZ15+QQ15</f>
        <v>138676.60000000003</v>
      </c>
      <c r="RB15" s="16">
        <f t="shared" ref="RA15:RB26" si="2">R15+AI15+AZ15+BQ15+CH15+CY15+DP15+EG15+EX15+FO15+GF15+GW15+HN15+IE15+IV15+JM15+KD15+KU15+LL15+MC15+MT15+NK15+OB15+OS15+PJ15+QA15+QR15</f>
        <v>161053.62747782149</v>
      </c>
    </row>
    <row r="16" spans="1:470" x14ac:dyDescent="0.25">
      <c r="A16" s="24">
        <v>2010</v>
      </c>
      <c r="B16" s="16" t="str">
        <f>for_area_WL!$N$14</f>
        <v>:</v>
      </c>
      <c r="C16" s="16" t="str">
        <f>for_area_FAWS!$N$14</f>
        <v>:</v>
      </c>
      <c r="D16" s="16" t="str">
        <f>for_area_FnAWS!$N$14</f>
        <v>:</v>
      </c>
      <c r="E16" s="18" t="str">
        <f>for_area_OWL!$N$14</f>
        <v>:</v>
      </c>
      <c r="F16" s="22">
        <f>FAO_WL!$D$11</f>
        <v>689.87</v>
      </c>
      <c r="G16" s="16">
        <f>Area_Comp!C14</f>
        <v>32.9</v>
      </c>
      <c r="H16" s="19">
        <f>'panEuropean-forestArea'!$D$4</f>
        <v>689.87</v>
      </c>
      <c r="I16">
        <f>'panEuropean-forestArea'!$J$4</f>
        <v>667.85</v>
      </c>
      <c r="J16" s="17">
        <f>'panEuropean-forestArea'!$P$4</f>
        <v>32.799999999999997</v>
      </c>
      <c r="K16">
        <v>612.29999999999995</v>
      </c>
      <c r="M16" s="17"/>
      <c r="N16" s="18">
        <f>UNFCCC!C23</f>
        <v>711.68847801659581</v>
      </c>
      <c r="O16" s="16"/>
      <c r="P16" s="16"/>
      <c r="Q16" s="16"/>
      <c r="R16" s="16">
        <f>'C3SLC'!C21</f>
        <v>677.02472067661597</v>
      </c>
      <c r="S16" s="20">
        <f>for_area_WL!$N$15</f>
        <v>4131</v>
      </c>
      <c r="T16" s="16">
        <f>for_area_FAWS!$N$15</f>
        <v>3761</v>
      </c>
      <c r="U16" s="16">
        <f>for_area_FnAWS!$N$15</f>
        <v>370</v>
      </c>
      <c r="V16" s="18" t="str">
        <f>for_area_OWL!$N$15</f>
        <v>:</v>
      </c>
      <c r="W16" s="16">
        <f>FAO_WL!$D$12</f>
        <v>3737</v>
      </c>
      <c r="X16" s="16">
        <f>Area_Comp!L14</f>
        <v>24</v>
      </c>
      <c r="Y16" s="19">
        <f>'panEuropean-forestArea'!$D$5</f>
        <v>3737</v>
      </c>
      <c r="Z16">
        <f>'panEuropean-forestArea'!$J$5</f>
        <v>2387</v>
      </c>
      <c r="AA16" s="17">
        <f>'panEuropean-forestArea'!$P$5</f>
        <v>24</v>
      </c>
      <c r="AB16">
        <v>3651</v>
      </c>
      <c r="AD16" s="17"/>
      <c r="AE16" s="18">
        <f>UNFCCC!D23</f>
        <v>3892.5519299473108</v>
      </c>
      <c r="AF16" s="16"/>
      <c r="AG16" s="16"/>
      <c r="AH16" s="16"/>
      <c r="AI16" s="16">
        <f>'C3SLC'!$D21</f>
        <v>4198.5329427957495</v>
      </c>
      <c r="AJ16" s="20" t="str">
        <f>for_area_WL!$N$16</f>
        <v>:</v>
      </c>
      <c r="AK16" s="16" t="str">
        <f>for_area_FAWS!$N$16</f>
        <v>:</v>
      </c>
      <c r="AL16" s="16" t="str">
        <f>for_area_FnAWS!$N$16</f>
        <v>:</v>
      </c>
      <c r="AM16" s="18" t="str">
        <f>for_area_OWL!$N$16</f>
        <v>:</v>
      </c>
      <c r="AN16" s="16">
        <f>FAO_WL!$D$13</f>
        <v>2657.38</v>
      </c>
      <c r="AO16" s="16">
        <f>Area_Comp!U14</f>
        <v>0</v>
      </c>
      <c r="AP16" s="19">
        <f>'panEuropean-forestArea'!$D$8</f>
        <v>2657.38</v>
      </c>
      <c r="AQ16">
        <f>'panEuropean-forestArea'!$J$8</f>
        <v>2310.37</v>
      </c>
      <c r="AR16" s="17">
        <f>'panEuropean-forestArea'!$P$8</f>
        <v>0</v>
      </c>
      <c r="AS16">
        <v>2614.1999999999998</v>
      </c>
      <c r="AU16" s="17"/>
      <c r="AV16" s="18">
        <f>UNFCCC!G23</f>
        <v>2657.3759100000002</v>
      </c>
      <c r="AW16" s="16"/>
      <c r="AX16" s="16"/>
      <c r="AY16" s="16"/>
      <c r="AZ16" s="16">
        <f>'C3SLC'!$G21</f>
        <v>2923.5649455606899</v>
      </c>
      <c r="BA16" s="20" t="str">
        <f>for_area_WL!$N$17</f>
        <v>:</v>
      </c>
      <c r="BB16" s="16" t="str">
        <f>for_area_FAWS!$N$17</f>
        <v>:</v>
      </c>
      <c r="BC16" s="16" t="str">
        <f>for_area_FnAWS!$N$17</f>
        <v>:</v>
      </c>
      <c r="BD16" s="18" t="str">
        <f>for_area_OWL!$N$17</f>
        <v>:</v>
      </c>
      <c r="BE16" s="16">
        <f>FAO_WL!$D$14</f>
        <v>586.49</v>
      </c>
      <c r="BF16" s="16">
        <f>Area_Comp!AD14</f>
        <v>46.9</v>
      </c>
      <c r="BG16" s="28">
        <f>'panEuropean-forestArea'!$D$9</f>
        <v>586.49</v>
      </c>
      <c r="BH16" s="29">
        <f>'panEuropean-forestArea'!$J$9</f>
        <v>578.87</v>
      </c>
      <c r="BI16" s="30">
        <f>'panEuropean-forestArea'!$P$9</f>
        <v>46.9</v>
      </c>
      <c r="BJ16">
        <v>586</v>
      </c>
      <c r="BK16">
        <v>578.79999999999995</v>
      </c>
      <c r="BL16" s="17">
        <v>46.9</v>
      </c>
      <c r="BM16" s="18">
        <f>UNFCCC!H23</f>
        <v>627.72919643178</v>
      </c>
      <c r="BN16" s="16"/>
      <c r="BO16" s="16"/>
      <c r="BP16" s="16"/>
      <c r="BQ16" s="16">
        <f>'C3SLC'!$H21</f>
        <v>531.38243239372991</v>
      </c>
      <c r="BR16" s="20" t="str">
        <f>for_area_WL!$N$18</f>
        <v>:</v>
      </c>
      <c r="BS16" s="16" t="str">
        <f>for_area_FAWS!$N$18</f>
        <v>:</v>
      </c>
      <c r="BT16" s="16" t="str">
        <f>for_area_FnAWS!$N$18</f>
        <v>:</v>
      </c>
      <c r="BU16" s="18" t="str">
        <f>for_area_OWL!$N$18</f>
        <v>:</v>
      </c>
      <c r="BV16" s="16">
        <f>FAO_WL!$D$15</f>
        <v>11409</v>
      </c>
      <c r="BW16" s="16">
        <f>Area_Comp!AM14</f>
        <v>0</v>
      </c>
      <c r="BX16" s="19">
        <f>'panEuropean-forestArea'!$D$13</f>
        <v>11409</v>
      </c>
      <c r="BY16">
        <f>'panEuropean-forestArea'!$J$13</f>
        <v>10306</v>
      </c>
      <c r="BZ16" s="17">
        <f>'panEuropean-forestArea'!$P$13</f>
        <v>0</v>
      </c>
      <c r="CC16" s="17"/>
      <c r="CD16" s="18">
        <f>UNFCCC!M23</f>
        <v>10964.922</v>
      </c>
      <c r="CE16" s="16"/>
      <c r="CF16" s="16"/>
      <c r="CG16" s="16"/>
      <c r="CH16" s="16">
        <f>'C3SLC'!$L21</f>
        <v>11337.3705639042</v>
      </c>
      <c r="CI16" s="20" t="str">
        <f>for_area_WL!$N$19</f>
        <v>:</v>
      </c>
      <c r="CJ16" s="16" t="str">
        <f>for_area_FAWS!$N$19</f>
        <v>:</v>
      </c>
      <c r="CK16" s="16" t="str">
        <f>for_area_FnAWS!$N$19</f>
        <v>:</v>
      </c>
      <c r="CL16" s="18" t="str">
        <f>for_area_OWL!$N$19</f>
        <v>:</v>
      </c>
      <c r="CM16" s="16">
        <f>FAO_WL!$D$16</f>
        <v>2336.02</v>
      </c>
      <c r="CN16" s="16">
        <f>Area_Comp!AV14</f>
        <v>108.04</v>
      </c>
      <c r="CO16" s="19">
        <f>'panEuropean-forestArea'!$D$10</f>
        <v>2336.02</v>
      </c>
      <c r="CP16">
        <f>'panEuropean-forestArea'!$J$10</f>
        <v>2075.8200000000002</v>
      </c>
      <c r="CQ16" s="17">
        <f>'panEuropean-forestArea'!$P$10</f>
        <v>108.04</v>
      </c>
      <c r="CT16" s="17"/>
      <c r="CU16" s="18">
        <f>UNFCCC!I23</f>
        <v>2440.7280000000001</v>
      </c>
      <c r="CV16" s="16"/>
      <c r="CW16" s="16"/>
      <c r="CX16" s="16"/>
      <c r="CY16" s="16">
        <f>'C3SLC'!$I21</f>
        <v>2679.2784802790698</v>
      </c>
      <c r="CZ16" s="20" t="str">
        <f>for_area_WL!$N$20</f>
        <v>:</v>
      </c>
      <c r="DA16" s="16" t="str">
        <f>for_area_FAWS!$N$20</f>
        <v>:</v>
      </c>
      <c r="DB16" s="16" t="str">
        <f>for_area_FnAWS!$N$20</f>
        <v>:</v>
      </c>
      <c r="DC16" s="18" t="str">
        <f>for_area_OWL!$N$20</f>
        <v>:</v>
      </c>
      <c r="DD16" s="16">
        <f>FAO_WL!$D$17</f>
        <v>720.38</v>
      </c>
      <c r="DE16" s="16">
        <f>Area_Comp!BE14</f>
        <v>47.68</v>
      </c>
      <c r="DF16" s="28">
        <f>'panEuropean-forestArea'!$D$16</f>
        <v>720.38</v>
      </c>
      <c r="DG16" s="29">
        <f>'panEuropean-forestArea'!$J$16</f>
        <v>603.47</v>
      </c>
      <c r="DH16" s="30">
        <f>'panEuropean-forestArea'!$P$16</f>
        <v>47.68</v>
      </c>
      <c r="DK16" s="17"/>
      <c r="DL16" s="18">
        <f>UNFCCC!P23</f>
        <v>731.57630999999992</v>
      </c>
      <c r="DM16" s="16"/>
      <c r="DN16" s="16"/>
      <c r="DO16" s="16"/>
      <c r="DP16" s="16">
        <f>'C3SLC'!$O21</f>
        <v>544.96117103025301</v>
      </c>
      <c r="DQ16" s="20" t="str">
        <f>for_area_WL!$N$21</f>
        <v>:</v>
      </c>
      <c r="DR16" s="16" t="str">
        <f>for_area_FAWS!$N$21</f>
        <v>:</v>
      </c>
      <c r="DS16" s="16" t="str">
        <f>for_area_FnAWS!$N$21</f>
        <v>:</v>
      </c>
      <c r="DT16" s="18" t="str">
        <f>for_area_OWL!$N$21</f>
        <v>:</v>
      </c>
      <c r="DU16" s="16">
        <f>FAO_WL!$D$18</f>
        <v>3901.8</v>
      </c>
      <c r="DV16" s="16">
        <f>Area_Comp!BN14</f>
        <v>2634.72</v>
      </c>
      <c r="DW16" s="19">
        <f>'panEuropean-forestArea'!$D$14</f>
        <v>3903</v>
      </c>
      <c r="DX16">
        <f>'panEuropean-forestArea'!$J$14</f>
        <v>3594.66</v>
      </c>
      <c r="DY16" s="17">
        <f>'panEuropean-forestArea'!$P$14</f>
        <v>2636</v>
      </c>
      <c r="EB16" s="17"/>
      <c r="EC16" s="18">
        <f>UNFCCC!N23</f>
        <v>3440.6354545454546</v>
      </c>
      <c r="ED16" s="16"/>
      <c r="EE16" s="16"/>
      <c r="EF16" s="16"/>
      <c r="EG16" s="16">
        <f>'C3SLC'!$M21</f>
        <v>3737.5169143579901</v>
      </c>
      <c r="EH16" s="20" t="str">
        <f>for_area_WL!$N$22</f>
        <v>:</v>
      </c>
      <c r="EI16" s="16" t="str">
        <f>for_area_FAWS!$N$22</f>
        <v>:</v>
      </c>
      <c r="EJ16" s="16" t="str">
        <f>for_area_FnAWS!$N$22</f>
        <v>:</v>
      </c>
      <c r="EK16" s="18" t="str">
        <f>for_area_OWL!$N$22</f>
        <v>:</v>
      </c>
      <c r="EL16" s="16">
        <f>FAO_WL!$D$19</f>
        <v>18545.34</v>
      </c>
      <c r="EM16" s="16">
        <f>Area_Comp!BW14</f>
        <v>9250.07</v>
      </c>
      <c r="EN16" s="20">
        <f>'panEuropean-forestArea'!$D$28</f>
        <v>18545.34</v>
      </c>
      <c r="EO16" s="16">
        <f>'panEuropean-forestArea'!$J$28</f>
        <v>17082.37</v>
      </c>
      <c r="EP16" s="18">
        <f>'panEuropean-forestArea'!$P$28</f>
        <v>9250.07</v>
      </c>
      <c r="EQ16" s="16">
        <v>14480</v>
      </c>
      <c r="ES16" s="17"/>
      <c r="ET16" s="18">
        <f>UNFCCC!AB23</f>
        <v>15654.909970697916</v>
      </c>
      <c r="EU16" s="16"/>
      <c r="EV16" s="16"/>
      <c r="EW16" s="16"/>
      <c r="EX16" s="16">
        <f>'C3SLC'!$AA21</f>
        <v>15541.984852682799</v>
      </c>
      <c r="EY16" s="20" t="str">
        <f>for_area_WL!$N$23</f>
        <v>:</v>
      </c>
      <c r="EZ16" s="16" t="str">
        <f>for_area_FAWS!$N$23</f>
        <v>:</v>
      </c>
      <c r="FA16" s="16" t="str">
        <f>for_area_FnAWS!$N$23</f>
        <v>:</v>
      </c>
      <c r="FB16" s="18" t="str">
        <f>for_area_OWL!$N$23</f>
        <v>:</v>
      </c>
      <c r="FC16" s="16">
        <f>FAO_WL!$D$20</f>
        <v>16419</v>
      </c>
      <c r="FD16" s="16">
        <f>Area_Comp!CF14</f>
        <v>739</v>
      </c>
      <c r="FE16" s="19">
        <f>'panEuropean-forestArea'!$D$12</f>
        <v>16419</v>
      </c>
      <c r="FF16">
        <f>'panEuropean-forestArea'!$J$12</f>
        <v>15607</v>
      </c>
      <c r="FG16" s="17">
        <f>'panEuropean-forestArea'!$P$12</f>
        <v>739</v>
      </c>
      <c r="FJ16" s="17"/>
      <c r="FK16" s="18">
        <f>UNFCCC!L23</f>
        <v>15249.952121030768</v>
      </c>
      <c r="FL16" s="16"/>
      <c r="FM16" s="16"/>
      <c r="FN16" s="16"/>
      <c r="FO16" s="16">
        <f>'C3SLC'!$K21</f>
        <v>14729.655777042699</v>
      </c>
      <c r="FP16" s="20" t="str">
        <f>for_area_WL!$N$24</f>
        <v>:</v>
      </c>
      <c r="FQ16" s="16" t="str">
        <f>for_area_FAWS!$N$24</f>
        <v>:</v>
      </c>
      <c r="FR16" s="16" t="str">
        <f>for_area_FnAWS!$N$24</f>
        <v>:</v>
      </c>
      <c r="FS16" s="18" t="str">
        <f>for_area_OWL!$N$24</f>
        <v>:</v>
      </c>
      <c r="FT16" s="16">
        <f>FAO_WL!$D$21</f>
        <v>1920</v>
      </c>
      <c r="FU16" s="16">
        <f>Area_Comp!CO14</f>
        <v>554</v>
      </c>
      <c r="FV16" s="19">
        <f>'panEuropean-forestArea'!$D$6</f>
        <v>1920</v>
      </c>
      <c r="FW16">
        <f>'panEuropean-forestArea'!$J$6</f>
        <v>1741</v>
      </c>
      <c r="FX16" s="17">
        <f>'panEuropean-forestArea'!$P$6</f>
        <v>554</v>
      </c>
      <c r="FY16">
        <v>1873</v>
      </c>
      <c r="GA16" s="17">
        <v>438</v>
      </c>
      <c r="GB16" s="18">
        <f>UNFCCC!E23</f>
        <v>2347.3592800000015</v>
      </c>
      <c r="GC16" s="16"/>
      <c r="GD16" s="16"/>
      <c r="GE16" s="16"/>
      <c r="GF16" s="16">
        <f>'C3SLC'!$E21</f>
        <v>2608.4688820645197</v>
      </c>
      <c r="GG16" s="20" t="str">
        <f>for_area_WL!$N$25</f>
        <v>:</v>
      </c>
      <c r="GH16" s="16" t="str">
        <f>for_area_FAWS!$N$25</f>
        <v>:</v>
      </c>
      <c r="GI16" s="16" t="str">
        <f>for_area_FnAWS!$N$25</f>
        <v>:</v>
      </c>
      <c r="GJ16" s="18" t="str">
        <f>for_area_OWL!$N$25</f>
        <v>:</v>
      </c>
      <c r="GK16" s="16">
        <f>FAO_WL!$D$22</f>
        <v>9028.0400000000009</v>
      </c>
      <c r="GL16" s="16">
        <f>Area_Comp!CX14</f>
        <v>1760.62</v>
      </c>
      <c r="GM16" s="19">
        <f>'panEuropean-forestArea'!$D$17</f>
        <v>9028</v>
      </c>
      <c r="GN16">
        <f>'panEuropean-forestArea'!$J$17</f>
        <v>7978.74</v>
      </c>
      <c r="GO16" s="17">
        <f>'panEuropean-forestArea'!$P$17</f>
        <v>1761</v>
      </c>
      <c r="GR16" s="17"/>
      <c r="GS16" s="18">
        <f>UNFCCC!Q23</f>
        <v>9032.2987519499984</v>
      </c>
      <c r="GT16" s="16"/>
      <c r="GU16" s="16"/>
      <c r="GV16" s="16"/>
      <c r="GW16" s="16">
        <f>'C3SLC'!$P21</f>
        <v>8782.9641221634993</v>
      </c>
      <c r="GX16" s="20" t="str">
        <f>for_area_WL!$N$26</f>
        <v>:</v>
      </c>
      <c r="GY16" s="16" t="str">
        <f>for_area_FAWS!$N$26</f>
        <v>:</v>
      </c>
      <c r="GZ16" s="16" t="str">
        <f>for_area_FnAWS!$N$26</f>
        <v>:</v>
      </c>
      <c r="HA16" s="18" t="str">
        <f>for_area_OWL!$N$26</f>
        <v>:</v>
      </c>
      <c r="HB16" s="90"/>
      <c r="HC16" s="16"/>
      <c r="HD16" s="19">
        <f>'panEuropean-forestArea'!$D$7</f>
        <v>172.84</v>
      </c>
      <c r="HE16">
        <f>'panEuropean-forestArea'!$J$7</f>
        <v>41.4</v>
      </c>
      <c r="HF16" s="17">
        <f>'panEuropean-forestArea'!$P$7</f>
        <v>213.29</v>
      </c>
      <c r="HI16" s="17"/>
      <c r="HJ16" s="18">
        <f>UNFCCC!F23</f>
        <v>158.55763614131038</v>
      </c>
      <c r="HK16" s="16"/>
      <c r="HL16" s="16"/>
      <c r="HM16" s="16"/>
      <c r="HN16" s="16">
        <f>'C3SLC'!$F21</f>
        <v>232.54873241707702</v>
      </c>
      <c r="HO16" s="20" t="str">
        <f>for_area_WL!$N$27</f>
        <v>:</v>
      </c>
      <c r="HP16" s="16" t="str">
        <f>for_area_FAWS!$N$27</f>
        <v>:</v>
      </c>
      <c r="HQ16" s="16" t="str">
        <f>for_area_FnAWS!$N$27</f>
        <v>:</v>
      </c>
      <c r="HR16" s="18" t="str">
        <f>for_area_OWL!$N$27</f>
        <v>:</v>
      </c>
      <c r="HS16" s="16">
        <f>FAO_WL!$D$23</f>
        <v>3372.12</v>
      </c>
      <c r="HT16" s="16">
        <f>Area_Comp!DO14</f>
        <v>113.8</v>
      </c>
      <c r="HU16" s="19">
        <f>'panEuropean-forestArea'!$D$18</f>
        <v>3372.12</v>
      </c>
      <c r="HV16">
        <f>'panEuropean-forestArea'!$J$18</f>
        <v>3166.56</v>
      </c>
      <c r="HW16" s="17">
        <f>'panEuropean-forestArea'!$P$18</f>
        <v>113.8</v>
      </c>
      <c r="HX16">
        <v>3183</v>
      </c>
      <c r="HZ16" s="17"/>
      <c r="IA16" s="18">
        <f>UNFCCC!R23</f>
        <v>3238.4322900000002</v>
      </c>
      <c r="IB16" s="16"/>
      <c r="IC16" s="16"/>
      <c r="ID16" s="16"/>
      <c r="IE16" s="16">
        <f>'C3SLC'!$Q21</f>
        <v>3714.2728218052498</v>
      </c>
      <c r="IF16" s="20" t="str">
        <f>for_area_WL!$N$28</f>
        <v>:</v>
      </c>
      <c r="IG16" s="16" t="str">
        <f>for_area_FAWS!$N$28</f>
        <v>:</v>
      </c>
      <c r="IH16" s="16" t="str">
        <f>for_area_FnAWS!$N$28</f>
        <v>:</v>
      </c>
      <c r="II16" s="18" t="str">
        <f>for_area_OWL!$N$28</f>
        <v>:</v>
      </c>
      <c r="IJ16" s="16">
        <f>FAO_WL!$D$24</f>
        <v>2170</v>
      </c>
      <c r="IK16" s="16">
        <f>Area_Comp!DX14</f>
        <v>84</v>
      </c>
      <c r="IL16" s="19">
        <f>'panEuropean-forestArea'!$D$19</f>
        <v>2170</v>
      </c>
      <c r="IM16">
        <f>'panEuropean-forestArea'!$J$19</f>
        <v>1852</v>
      </c>
      <c r="IN16" s="17">
        <f>'panEuropean-forestArea'!$P$19</f>
        <v>84</v>
      </c>
      <c r="IQ16" s="17"/>
      <c r="IR16" s="18">
        <f>UNFCCC!S23</f>
        <v>2153.9867227303198</v>
      </c>
      <c r="IS16" s="16"/>
      <c r="IT16" s="16"/>
      <c r="IU16" s="16"/>
      <c r="IV16" s="16">
        <f>'C3SLC'!$R21</f>
        <v>2213.7647308390597</v>
      </c>
      <c r="IW16" s="20">
        <f>for_area_WL!$N$29</f>
        <v>88.7</v>
      </c>
      <c r="IX16" s="16">
        <f>for_area_FAWS!$N$29</f>
        <v>87.9</v>
      </c>
      <c r="IY16" s="16">
        <f>for_area_FnAWS!$N$29</f>
        <v>0.8</v>
      </c>
      <c r="IZ16" s="18">
        <f>for_area_OWL!$N$29</f>
        <v>1.7</v>
      </c>
      <c r="JA16" s="16">
        <f>FAO_WL!$D$25</f>
        <v>88.7</v>
      </c>
      <c r="JB16" s="16">
        <f>Area_Comp!EG14</f>
        <v>2.7</v>
      </c>
      <c r="JC16" s="19">
        <f>'panEuropean-forestArea'!$D$20</f>
        <v>88.7</v>
      </c>
      <c r="JD16">
        <f>'panEuropean-forestArea'!$J$20</f>
        <v>86.1</v>
      </c>
      <c r="JE16" s="17">
        <f>'panEuropean-forestArea'!$P$20</f>
        <v>2.7</v>
      </c>
      <c r="JF16">
        <v>88.7</v>
      </c>
      <c r="JH16" s="17">
        <v>2.7</v>
      </c>
      <c r="JI16" s="18">
        <f>UNFCCC!T23</f>
        <v>93.330750000000094</v>
      </c>
      <c r="JJ16" s="16"/>
      <c r="JK16" s="16"/>
      <c r="JL16" s="16"/>
      <c r="JM16" s="16">
        <f>'C3SLC'!$S21</f>
        <v>87.223481539264299</v>
      </c>
      <c r="JN16" s="20" t="str">
        <f>for_area_WL!$N$30</f>
        <v>:</v>
      </c>
      <c r="JO16" s="16" t="str">
        <f>for_area_FAWS!$N$30</f>
        <v>:</v>
      </c>
      <c r="JP16" s="16" t="str">
        <f>for_area_FnAWS!$N$30</f>
        <v>:</v>
      </c>
      <c r="JQ16" s="18" t="str">
        <f>for_area_OWL!$N$30</f>
        <v>:</v>
      </c>
      <c r="JR16" s="16">
        <f>FAO_WL!$D$26</f>
        <v>2046.39</v>
      </c>
      <c r="JS16" s="16"/>
      <c r="JT16" s="19">
        <f>'panEuropean-forestArea'!$D$15</f>
        <v>2046.39</v>
      </c>
      <c r="JU16">
        <f>'panEuropean-forestArea'!$J$15</f>
        <v>1924.82</v>
      </c>
      <c r="JV16" s="17">
        <f>'panEuropean-forestArea'!$P$15</f>
        <v>0</v>
      </c>
      <c r="JW16">
        <v>2046</v>
      </c>
      <c r="JY16" s="17"/>
      <c r="JZ16" s="18">
        <f>UNFCCC!O23</f>
        <v>2046.3943999999999</v>
      </c>
      <c r="KA16" s="16"/>
      <c r="KB16" s="16"/>
      <c r="KC16" s="16"/>
      <c r="KD16" s="16">
        <f>'C3SLC'!$N21</f>
        <v>1716.8722292616999</v>
      </c>
      <c r="KE16" s="20" t="str">
        <f>for_area_WL!$N$31</f>
        <v>:</v>
      </c>
      <c r="KF16" s="16" t="str">
        <f>for_area_FAWS!$N$31</f>
        <v>:</v>
      </c>
      <c r="KG16" s="16" t="str">
        <f>for_area_FnAWS!$N$31</f>
        <v>:</v>
      </c>
      <c r="KH16" s="18" t="str">
        <f>for_area_OWL!$N$31</f>
        <v>:</v>
      </c>
      <c r="KI16" s="106">
        <f>FAO_WL!$D$27</f>
        <v>0.35</v>
      </c>
      <c r="KK16" s="19">
        <f>'panEuropean-forestArea'!$D$21</f>
        <v>0.35</v>
      </c>
      <c r="KL16">
        <f>'panEuropean-forestArea'!$J$21</f>
        <v>0</v>
      </c>
      <c r="KM16" s="17">
        <f>'panEuropean-forestArea'!$P$21</f>
        <v>0</v>
      </c>
      <c r="KP16" s="17"/>
      <c r="KQ16" s="132">
        <f>UNFCCC!U23</f>
        <v>0.10339</v>
      </c>
      <c r="KR16" s="16"/>
      <c r="KS16" s="16"/>
      <c r="KT16" s="16"/>
      <c r="KU16" s="22">
        <f>'C3SLC'!$T21</f>
        <v>3.0771453678607903E-2</v>
      </c>
      <c r="KV16" s="20" t="str">
        <f>for_area_WL!$N$32</f>
        <v>:</v>
      </c>
      <c r="KW16" s="16" t="str">
        <f>for_area_FAWS!$N$32</f>
        <v>:</v>
      </c>
      <c r="KX16" s="16" t="str">
        <f>for_area_FnAWS!$N$32</f>
        <v>:</v>
      </c>
      <c r="KY16" s="18" t="str">
        <f>for_area_OWL!$N$32</f>
        <v>:</v>
      </c>
      <c r="KZ16" s="16">
        <f>FAO_WL!$D$28</f>
        <v>373.48</v>
      </c>
      <c r="LA16" s="16">
        <f>Area_Comp!FG14</f>
        <v>0</v>
      </c>
      <c r="LB16" s="19">
        <f>'panEuropean-forestArea'!$D$22</f>
        <v>373.48</v>
      </c>
      <c r="LC16">
        <f>'panEuropean-forestArea'!$J$22</f>
        <v>298.8</v>
      </c>
      <c r="LD16" s="17">
        <f>'panEuropean-forestArea'!$P$22</f>
        <v>0</v>
      </c>
      <c r="LG16" s="17"/>
      <c r="LH16" s="18">
        <f>UNFCCC!V23</f>
        <v>374.77862868300002</v>
      </c>
      <c r="LI16" s="16"/>
      <c r="LJ16" s="16"/>
      <c r="LK16" s="16"/>
      <c r="LL16" s="16">
        <f>'C3SLC'!$U21</f>
        <v>358.30524863712498</v>
      </c>
      <c r="LM16" s="20" t="str">
        <f>for_area_WL!$N$33</f>
        <v>:</v>
      </c>
      <c r="LN16" s="16" t="str">
        <f>for_area_FAWS!$N$33</f>
        <v>:</v>
      </c>
      <c r="LO16" s="16" t="str">
        <f>for_area_FnAWS!$N$33</f>
        <v>:</v>
      </c>
      <c r="LP16" s="18" t="str">
        <f>for_area_OWL!$N$33</f>
        <v>:</v>
      </c>
      <c r="LQ16" s="16">
        <f>FAO_WL!$D$29</f>
        <v>3863.2</v>
      </c>
      <c r="LR16" s="16">
        <f>Area_Comp!FP14</f>
        <v>134.21</v>
      </c>
      <c r="LS16" s="19">
        <f>'panEuropean-forestArea'!$D$3</f>
        <v>3863</v>
      </c>
      <c r="LT16">
        <f>'panEuropean-forestArea'!$J$3</f>
        <v>3336</v>
      </c>
      <c r="LU16" s="17">
        <f>'panEuropean-forestArea'!$P$3</f>
        <v>134</v>
      </c>
      <c r="LX16" s="17"/>
      <c r="LY16" s="18">
        <f>UNFCCC!B23</f>
        <v>4002.1450343887409</v>
      </c>
      <c r="LZ16" s="16"/>
      <c r="MA16" s="16"/>
      <c r="MB16" s="16"/>
      <c r="MC16" s="16">
        <f>'C3SLC'!$B21</f>
        <v>4541.4704097356607</v>
      </c>
      <c r="MD16" s="20" t="str">
        <f>for_area_WL!$N$34</f>
        <v>:</v>
      </c>
      <c r="ME16" s="16" t="str">
        <f>for_area_FAWS!$N$34</f>
        <v>:</v>
      </c>
      <c r="MF16" s="16" t="str">
        <f>for_area_FnAWS!$N$34</f>
        <v>:</v>
      </c>
      <c r="MG16" s="18" t="str">
        <f>for_area_OWL!$N$34</f>
        <v>:</v>
      </c>
      <c r="MH16" s="16">
        <f>FAO_WL!$D$30</f>
        <v>9329</v>
      </c>
      <c r="MI16" s="16">
        <f>Area_Comp!FY14</f>
        <v>0</v>
      </c>
      <c r="MJ16" s="19">
        <f>'panEuropean-forestArea'!$D$23</f>
        <v>9329</v>
      </c>
      <c r="MK16">
        <f>'panEuropean-forestArea'!$J$23</f>
        <v>8128</v>
      </c>
      <c r="ML16" s="17">
        <f>'panEuropean-forestArea'!$P$23</f>
        <v>0</v>
      </c>
      <c r="MO16" s="17"/>
      <c r="MP16" s="18">
        <f>UNFCCC!W23</f>
        <v>9304.7609999999986</v>
      </c>
      <c r="MQ16" s="16"/>
      <c r="MR16" s="16"/>
      <c r="MS16" s="16"/>
      <c r="MT16" s="16">
        <f>'C3SLC'!$V21</f>
        <v>9893.6377659544305</v>
      </c>
      <c r="MU16" s="20" t="str">
        <f>for_area_WL!$N$35</f>
        <v>:</v>
      </c>
      <c r="MV16" s="16" t="str">
        <f>for_area_FAWS!$N$35</f>
        <v>:</v>
      </c>
      <c r="MW16" s="16" t="str">
        <f>for_area_FnAWS!$N$35</f>
        <v>:</v>
      </c>
      <c r="MX16" s="18" t="str">
        <f>for_area_OWL!$N$35</f>
        <v>:</v>
      </c>
      <c r="MY16" s="16">
        <f>FAO_WL!$D$31</f>
        <v>3252</v>
      </c>
      <c r="MZ16" s="16">
        <f>Area_Comp!GH14</f>
        <v>1501</v>
      </c>
      <c r="NA16" s="19">
        <f>'panEuropean-forestArea'!$D$24</f>
        <v>3251.59</v>
      </c>
      <c r="NB16">
        <f>'panEuropean-forestArea'!$J$24</f>
        <v>2141.98</v>
      </c>
      <c r="NC16" s="17">
        <f>'panEuropean-forestArea'!$P$24</f>
        <v>1500.84</v>
      </c>
      <c r="ND16">
        <v>3164</v>
      </c>
      <c r="NF16" s="17"/>
      <c r="NG16" s="18">
        <f>UNFCCC!X23</f>
        <v>4359.4170000000004</v>
      </c>
      <c r="NH16" s="16"/>
      <c r="NI16" s="16"/>
      <c r="NJ16" s="16"/>
      <c r="NK16" s="16">
        <f>'C3SLC'!$W21</f>
        <v>3690.26785717756</v>
      </c>
      <c r="NL16" s="20">
        <f>for_area_WL!$N$36</f>
        <v>6858.53</v>
      </c>
      <c r="NM16" s="16">
        <f>for_area_FAWS!$N$36</f>
        <v>5191.91</v>
      </c>
      <c r="NN16" s="16">
        <f>for_area_FnAWS!$N$36</f>
        <v>1666.62</v>
      </c>
      <c r="NO16" s="18">
        <f>for_area_OWL!$N$36</f>
        <v>13.35</v>
      </c>
      <c r="NP16" s="16">
        <f>FAO_WL!$D$32</f>
        <v>6515</v>
      </c>
      <c r="NQ16" s="16">
        <f>Area_Comp!GQ14</f>
        <v>404</v>
      </c>
      <c r="NR16" s="19">
        <f>'panEuropean-forestArea'!$D$25</f>
        <v>6515</v>
      </c>
      <c r="NS16">
        <f>'panEuropean-forestArea'!$J$25</f>
        <v>5147</v>
      </c>
      <c r="NT16" s="17">
        <f>'panEuropean-forestArea'!$P$25</f>
        <v>404</v>
      </c>
      <c r="NW16" s="17"/>
      <c r="NX16" s="18">
        <f>UNFCCC!Y23</f>
        <v>6969.4031249999989</v>
      </c>
      <c r="NY16" s="16"/>
      <c r="NZ16" s="16"/>
      <c r="OA16" s="16"/>
      <c r="OB16" s="16">
        <f>'C3SLC'!$X21</f>
        <v>7718.3884628959004</v>
      </c>
      <c r="OC16" s="20" t="str">
        <f>for_area_WL!$N$37</f>
        <v>:</v>
      </c>
      <c r="OD16" s="16" t="str">
        <f>for_area_FAWS!$N$37</f>
        <v>:</v>
      </c>
      <c r="OE16" s="16" t="str">
        <f>for_area_FnAWS!$N$37</f>
        <v>:</v>
      </c>
      <c r="OF16" s="18" t="str">
        <f>for_area_OWL!$N$37</f>
        <v>:</v>
      </c>
      <c r="OG16" s="16">
        <f>FAO_WL!$D$33</f>
        <v>1247</v>
      </c>
      <c r="OH16" s="16">
        <f>Area_Comp!GZ14</f>
        <v>25</v>
      </c>
      <c r="OI16" s="19">
        <f>'panEuropean-forestArea'!$D$27</f>
        <v>1247</v>
      </c>
      <c r="OJ16">
        <f>'panEuropean-forestArea'!$J$27</f>
        <v>1175</v>
      </c>
      <c r="OK16" s="17">
        <f>'panEuropean-forestArea'!$P$27</f>
        <v>25</v>
      </c>
      <c r="OL16" s="29">
        <v>1185.1690000000001</v>
      </c>
      <c r="OM16" s="29"/>
      <c r="ON16" s="17"/>
      <c r="OO16" s="18">
        <f>UNFCCC!AA23</f>
        <v>1206.55</v>
      </c>
      <c r="OP16" s="16"/>
      <c r="OQ16" s="16"/>
      <c r="OR16" s="16"/>
      <c r="OS16" s="16">
        <f>'C3SLC'!$Z21</f>
        <v>1352.9213005982299</v>
      </c>
      <c r="OT16" s="20" t="str">
        <f>for_area_WL!$N$38</f>
        <v>:</v>
      </c>
      <c r="OU16" s="16" t="str">
        <f>for_area_FAWS!$N$38</f>
        <v>:</v>
      </c>
      <c r="OV16" s="16" t="str">
        <f>for_area_FnAWS!$N$38</f>
        <v>:</v>
      </c>
      <c r="OW16" s="18" t="str">
        <f>for_area_OWL!$N$38</f>
        <v>:</v>
      </c>
      <c r="OX16" s="16">
        <f>FAO_WL!$D$34</f>
        <v>1917.91</v>
      </c>
      <c r="OY16" s="16">
        <f>Area_Comp!HI14</f>
        <v>20.99</v>
      </c>
      <c r="OZ16" s="19">
        <f>'panEuropean-forestArea'!$D$26</f>
        <v>1917.91</v>
      </c>
      <c r="PA16">
        <f>'panEuropean-forestArea'!$J$26</f>
        <v>1778.51</v>
      </c>
      <c r="PB16" s="17">
        <f>'panEuropean-forestArea'!$P$26</f>
        <v>20.99</v>
      </c>
      <c r="PE16" s="17"/>
      <c r="PF16" s="18">
        <f>UNFCCC!Z23</f>
        <v>2011.249</v>
      </c>
      <c r="PG16" s="16"/>
      <c r="PH16" s="16"/>
      <c r="PI16" s="16"/>
      <c r="PJ16" s="16">
        <f>'C3SLC'!$Y21</f>
        <v>2337.64636972584</v>
      </c>
      <c r="PK16" s="20" t="str">
        <f>for_area_WL!$N$39</f>
        <v>:</v>
      </c>
      <c r="PL16" s="16" t="str">
        <f>for_area_FAWS!$N$39</f>
        <v>:</v>
      </c>
      <c r="PM16" s="16" t="str">
        <f>for_area_FnAWS!$N$39</f>
        <v>:</v>
      </c>
      <c r="PN16" s="18" t="str">
        <f>for_area_OWL!$N$39</f>
        <v>:</v>
      </c>
      <c r="PO16" s="16">
        <f>FAO_WL!$D$35</f>
        <v>22242</v>
      </c>
      <c r="PP16" s="16">
        <f>Area_Comp!HR14</f>
        <v>789</v>
      </c>
      <c r="PQ16" s="19">
        <f>'panEuropean-forestArea'!$D$11</f>
        <v>22242</v>
      </c>
      <c r="PR16">
        <f>'panEuropean-forestArea'!$J$11</f>
        <v>19409.36</v>
      </c>
      <c r="PS16" s="17">
        <f>'panEuropean-forestArea'!$P$11</f>
        <v>789</v>
      </c>
      <c r="PV16" s="17"/>
      <c r="PW16" s="18">
        <f>UNFCCC!J23</f>
        <v>21942.883000000002</v>
      </c>
      <c r="PX16" s="16"/>
      <c r="PY16" s="16"/>
      <c r="PZ16" s="16"/>
      <c r="QA16" s="16">
        <f>'C3SLC'!$J21</f>
        <v>24252.102406670201</v>
      </c>
      <c r="QB16" s="20" t="str">
        <f>for_area_WL!$N$40</f>
        <v>:</v>
      </c>
      <c r="QC16" s="16" t="str">
        <f>for_area_FAWS!$N$40</f>
        <v>:</v>
      </c>
      <c r="QD16" s="16" t="str">
        <f>for_area_FnAWS!$N$40</f>
        <v>:</v>
      </c>
      <c r="QE16" s="18" t="str">
        <f>for_area_OWL!$N$40</f>
        <v>:</v>
      </c>
      <c r="QF16" s="16">
        <f>FAO_WL!$D$36</f>
        <v>28073</v>
      </c>
      <c r="QG16" s="16">
        <f>Area_Comp!IA14</f>
        <v>2432</v>
      </c>
      <c r="QH16" s="19">
        <f>'panEuropean-forestArea'!$D$29</f>
        <v>28073</v>
      </c>
      <c r="QI16">
        <f>'panEuropean-forestArea'!$J$29</f>
        <v>20032.91</v>
      </c>
      <c r="QJ16" s="17">
        <f>'panEuropean-forestArea'!$P$29</f>
        <v>2432</v>
      </c>
      <c r="QK16" s="20">
        <v>27921</v>
      </c>
      <c r="QM16" s="18">
        <v>2182</v>
      </c>
      <c r="QN16" s="18">
        <f>UNFCCC!AC23</f>
        <v>28086.583966999999</v>
      </c>
      <c r="QO16" s="16"/>
      <c r="QP16" s="16"/>
      <c r="QQ16" s="16"/>
      <c r="QR16" s="16">
        <f>'C3SLC'!$AB21</f>
        <v>30375.125595169899</v>
      </c>
      <c r="QS16" s="170">
        <f>F16+W16+AN16+BE16+BV16+CM16+DD16+DU16+EL16+FC16+FT16+GK16+HB16+HS16+IJ16+JA16+JR16+KI16+KZ16+LQ16+MH16+MY16+NP16+OG16+OX16+PO16+QF16</f>
        <v>156440.47</v>
      </c>
      <c r="QT16" s="18">
        <f>G16+X16+AO16+BF16+BW16+CN16+DE16+DV16+EM16+FD16+FU16+GL16+HC16+HT16+IK16+JB16+JS16+KJ16+LA16+LR16+MI16+MZ16+NQ16+OH16+OY16+PP16+QG16</f>
        <v>20704.63</v>
      </c>
      <c r="QU16" s="16">
        <f>H16+Y16+AP16+BG16+BX16+CO16+DF16+DW16+EN16+FE16+FV16+GM16+HD16+HU16+IL16+JC16+JT16+KK16+LB16+LS16+MJ16+NA16+NR16+OI16+OZ16+PQ16+QH16</f>
        <v>156613.85999999999</v>
      </c>
      <c r="QV16" s="16">
        <f>I16+Z16+AQ16+BH16+BY16+CP16+DG16+DX16+EO16+FF16+FW16+GN16+HE16+HV16+IM16+JD16+JU16+KL16+LC16+LT16+MK16+NB16+NS16+OJ16+PA16+PR16+QI16</f>
        <v>133451.59</v>
      </c>
      <c r="QW16" s="18">
        <f>J16+AA16+AR16+BI16+BZ16+CQ16+DH16+DY16+EP16+FG16+FX16+GO16+HF16+HW16+IN16+JE16+JV16+KM16+LD16+LU16+ML16+NC16+NT16+OK16+PB16+PS16+QJ16</f>
        <v>20919.11</v>
      </c>
      <c r="QX16" s="16">
        <f t="shared" si="0"/>
        <v>153700.30334656319</v>
      </c>
      <c r="QY16" s="19"/>
      <c r="QZ16" s="138"/>
      <c r="RA16" s="16"/>
      <c r="RB16" s="16">
        <f t="shared" si="2"/>
        <v>160777.28398883273</v>
      </c>
    </row>
    <row r="17" spans="1:470" x14ac:dyDescent="0.25">
      <c r="A17" s="24">
        <v>2011</v>
      </c>
      <c r="B17" s="16" t="str">
        <f>for_area_WL!$P$14</f>
        <v>:</v>
      </c>
      <c r="C17" s="16" t="str">
        <f>for_area_FAWS!$P$14</f>
        <v>:</v>
      </c>
      <c r="D17" s="16" t="str">
        <f>for_area_FnAWS!$P$14</f>
        <v>:</v>
      </c>
      <c r="E17" s="18" t="str">
        <f>for_area_OWL!$P$14</f>
        <v>:</v>
      </c>
      <c r="H17" s="19"/>
      <c r="J17" s="17"/>
      <c r="K17">
        <v>612.29999999999995</v>
      </c>
      <c r="M17" s="17"/>
      <c r="N17" s="18">
        <f>UNFCCC!C24</f>
        <v>710.42316708918656</v>
      </c>
      <c r="O17" s="16"/>
      <c r="P17" s="16"/>
      <c r="Q17" s="16"/>
      <c r="R17" s="16">
        <f>'C3SLC'!C22</f>
        <v>676.28273903951003</v>
      </c>
      <c r="S17" s="20">
        <f>for_area_WL!$P$15</f>
        <v>4138</v>
      </c>
      <c r="T17" s="16">
        <f>for_area_FAWS!$P$15</f>
        <v>3770</v>
      </c>
      <c r="U17" s="16">
        <f>for_area_FnAWS!$P$15</f>
        <v>368</v>
      </c>
      <c r="V17" s="18" t="str">
        <f>for_area_OWL!$P$15</f>
        <v>:</v>
      </c>
      <c r="W17" s="16"/>
      <c r="Y17" s="19"/>
      <c r="AA17" s="17"/>
      <c r="AB17">
        <v>3669</v>
      </c>
      <c r="AD17" s="17"/>
      <c r="AE17" s="18">
        <f>UNFCCC!D24</f>
        <v>3895.2087369525798</v>
      </c>
      <c r="AF17" s="16"/>
      <c r="AG17" s="16"/>
      <c r="AH17" s="16"/>
      <c r="AI17" s="16">
        <f>'C3SLC'!$D22</f>
        <v>4204.0644054964196</v>
      </c>
      <c r="AJ17" s="20" t="str">
        <f>for_area_WL!$P$16</f>
        <v>:</v>
      </c>
      <c r="AK17" s="16" t="str">
        <f>for_area_FAWS!$P$16</f>
        <v>:</v>
      </c>
      <c r="AL17" s="16" t="str">
        <f>for_area_FnAWS!$P$16</f>
        <v>:</v>
      </c>
      <c r="AM17" s="18" t="str">
        <f>for_area_OWL!$P$16</f>
        <v>:</v>
      </c>
      <c r="AN17" s="16"/>
      <c r="AP17" s="19"/>
      <c r="AR17" s="17"/>
      <c r="AU17" s="17"/>
      <c r="AV17" s="18">
        <f>UNFCCC!G24</f>
        <v>2659.83842</v>
      </c>
      <c r="AW17" s="16"/>
      <c r="AX17" s="16"/>
      <c r="AY17" s="16"/>
      <c r="AZ17" s="16">
        <f>'C3SLC'!$G22</f>
        <v>2921.3260100401903</v>
      </c>
      <c r="BA17" s="20" t="str">
        <f>for_area_WL!$P$17</f>
        <v>:</v>
      </c>
      <c r="BB17" s="16" t="str">
        <f>for_area_FAWS!$P$17</f>
        <v>:</v>
      </c>
      <c r="BC17" s="16" t="str">
        <f>for_area_FnAWS!$P$17</f>
        <v>:</v>
      </c>
      <c r="BD17" s="18" t="str">
        <f>for_area_OWL!$P$17</f>
        <v>:</v>
      </c>
      <c r="BE17" s="16"/>
      <c r="BG17" s="28"/>
      <c r="BH17" s="29"/>
      <c r="BI17" s="30"/>
      <c r="BL17" s="17"/>
      <c r="BM17" s="18">
        <f>UNFCCC!H24</f>
        <v>631.07631249574001</v>
      </c>
      <c r="BN17" s="16"/>
      <c r="BO17" s="16"/>
      <c r="BP17" s="16"/>
      <c r="BQ17" s="16">
        <f>'C3SLC'!$H22</f>
        <v>528.83692767843604</v>
      </c>
      <c r="BR17" s="20" t="str">
        <f>for_area_WL!$P$18</f>
        <v>:</v>
      </c>
      <c r="BS17" s="16" t="str">
        <f>for_area_FAWS!$P$18</f>
        <v>:</v>
      </c>
      <c r="BT17" s="16" t="str">
        <f>for_area_FnAWS!$P$18</f>
        <v>:</v>
      </c>
      <c r="BU17" s="18" t="str">
        <f>for_area_OWL!$P$18</f>
        <v>:</v>
      </c>
      <c r="BV17" s="16"/>
      <c r="BX17" s="19"/>
      <c r="BZ17" s="17"/>
      <c r="CC17" s="17"/>
      <c r="CD17" s="18">
        <f>UNFCCC!M24</f>
        <v>10967.254000000001</v>
      </c>
      <c r="CE17" s="16"/>
      <c r="CF17" s="16"/>
      <c r="CG17" s="16"/>
      <c r="CH17" s="16">
        <f>'C3SLC'!$L22</f>
        <v>11331.052269260599</v>
      </c>
      <c r="CI17" s="20" t="str">
        <f>for_area_WL!$P$19</f>
        <v>:</v>
      </c>
      <c r="CJ17" s="16" t="str">
        <f>for_area_FAWS!$P$19</f>
        <v>:</v>
      </c>
      <c r="CK17" s="16" t="str">
        <f>for_area_FnAWS!$P$19</f>
        <v>:</v>
      </c>
      <c r="CL17" s="18" t="str">
        <f>for_area_OWL!$P$19</f>
        <v>:</v>
      </c>
      <c r="CM17" s="16"/>
      <c r="CO17" s="19"/>
      <c r="CQ17" s="17"/>
      <c r="CT17" s="17"/>
      <c r="CU17" s="18">
        <f>UNFCCC!I24</f>
        <v>2441.8739999999998</v>
      </c>
      <c r="CV17" s="16"/>
      <c r="CW17" s="16"/>
      <c r="CX17" s="16"/>
      <c r="CY17" s="16">
        <f>'C3SLC'!$I22</f>
        <v>2667.2322728324698</v>
      </c>
      <c r="CZ17" s="20" t="str">
        <f>for_area_WL!$P$20</f>
        <v>:</v>
      </c>
      <c r="DA17" s="16" t="str">
        <f>for_area_FAWS!$P$20</f>
        <v>:</v>
      </c>
      <c r="DB17" s="16" t="str">
        <f>for_area_FnAWS!$P$20</f>
        <v>:</v>
      </c>
      <c r="DC17" s="18" t="str">
        <f>for_area_OWL!$P$20</f>
        <v>:</v>
      </c>
      <c r="DD17" s="16"/>
      <c r="DF17" s="28"/>
      <c r="DG17" s="29"/>
      <c r="DH17" s="30"/>
      <c r="DK17" s="17"/>
      <c r="DL17" s="18">
        <f>UNFCCC!P24</f>
        <v>736.62930999999992</v>
      </c>
      <c r="DM17" s="16"/>
      <c r="DN17" s="16"/>
      <c r="DO17" s="16"/>
      <c r="DP17" s="16">
        <f>'C3SLC'!$O22</f>
        <v>544.99667665287893</v>
      </c>
      <c r="DQ17" s="20" t="str">
        <f>for_area_WL!$P$21</f>
        <v>:</v>
      </c>
      <c r="DR17" s="16" t="str">
        <f>for_area_FAWS!$P$21</f>
        <v>:</v>
      </c>
      <c r="DS17" s="16" t="str">
        <f>for_area_FnAWS!$P$21</f>
        <v>:</v>
      </c>
      <c r="DT17" s="18" t="str">
        <f>for_area_OWL!$P$21</f>
        <v>:</v>
      </c>
      <c r="DU17" s="16"/>
      <c r="DW17" s="19"/>
      <c r="DY17" s="17"/>
      <c r="EB17" s="17"/>
      <c r="EC17" s="18">
        <f>UNFCCC!N24</f>
        <v>3444.5140000000006</v>
      </c>
      <c r="ED17" s="16"/>
      <c r="EE17" s="16"/>
      <c r="EF17" s="16"/>
      <c r="EG17" s="16">
        <f>'C3SLC'!$M22</f>
        <v>3739.1399652414002</v>
      </c>
      <c r="EH17" s="20" t="str">
        <f>for_area_WL!$P$22</f>
        <v>:</v>
      </c>
      <c r="EI17" s="16" t="str">
        <f>for_area_FAWS!$P$22</f>
        <v>:</v>
      </c>
      <c r="EJ17" s="16" t="str">
        <f>for_area_FnAWS!$P$22</f>
        <v>:</v>
      </c>
      <c r="EK17" s="18" t="str">
        <f>for_area_OWL!$P$22</f>
        <v>:</v>
      </c>
      <c r="EL17" s="16"/>
      <c r="EN17" s="20"/>
      <c r="EO17" s="16"/>
      <c r="EP17" s="18"/>
      <c r="ES17" s="17"/>
      <c r="ET17" s="18">
        <f>UNFCCC!AB24</f>
        <v>15667.730648064806</v>
      </c>
      <c r="EU17" s="16"/>
      <c r="EV17" s="16"/>
      <c r="EW17" s="16"/>
      <c r="EX17" s="16">
        <f>'C3SLC'!$AA22</f>
        <v>15535.800719971201</v>
      </c>
      <c r="EY17" s="20" t="str">
        <f>for_area_WL!$P$23</f>
        <v>:</v>
      </c>
      <c r="EZ17" s="16" t="str">
        <f>for_area_FAWS!$P$23</f>
        <v>:</v>
      </c>
      <c r="FA17" s="16" t="str">
        <f>for_area_FnAWS!$P$23</f>
        <v>:</v>
      </c>
      <c r="FB17" s="18" t="str">
        <f>for_area_OWL!$P$23</f>
        <v>:</v>
      </c>
      <c r="FC17" s="16"/>
      <c r="FE17" s="19"/>
      <c r="FG17" s="17"/>
      <c r="FJ17" s="17"/>
      <c r="FK17" s="18">
        <f>UNFCCC!L24</f>
        <v>15281.630755287402</v>
      </c>
      <c r="FL17" s="16"/>
      <c r="FM17" s="16"/>
      <c r="FN17" s="16"/>
      <c r="FO17" s="16">
        <f>'C3SLC'!$K22</f>
        <v>14715.827109404301</v>
      </c>
      <c r="FP17" s="20" t="str">
        <f>for_area_WL!$P$24</f>
        <v>:</v>
      </c>
      <c r="FQ17" s="16" t="str">
        <f>for_area_FAWS!$P$24</f>
        <v>:</v>
      </c>
      <c r="FR17" s="16" t="str">
        <f>for_area_FnAWS!$P$24</f>
        <v>:</v>
      </c>
      <c r="FS17" s="18" t="str">
        <f>for_area_OWL!$P$24</f>
        <v>:</v>
      </c>
      <c r="FT17" s="16"/>
      <c r="FV17" s="19"/>
      <c r="FX17" s="17"/>
      <c r="GA17" s="17"/>
      <c r="GB17" s="18">
        <f>UNFCCC!E24</f>
        <v>2353.2125500000016</v>
      </c>
      <c r="GC17" s="16"/>
      <c r="GD17" s="16"/>
      <c r="GE17" s="16"/>
      <c r="GF17" s="16">
        <f>'C3SLC'!$E22</f>
        <v>2606.8930281698699</v>
      </c>
      <c r="GG17" s="20" t="str">
        <f>for_area_WL!$P$25</f>
        <v>:</v>
      </c>
      <c r="GH17" s="16" t="str">
        <f>for_area_FAWS!$P$25</f>
        <v>:</v>
      </c>
      <c r="GI17" s="16" t="str">
        <f>for_area_FnAWS!$P$25</f>
        <v>:</v>
      </c>
      <c r="GJ17" s="18" t="str">
        <f>for_area_OWL!$P$25</f>
        <v>:</v>
      </c>
      <c r="GK17" s="16"/>
      <c r="GM17" s="19"/>
      <c r="GO17" s="17"/>
      <c r="GR17" s="17"/>
      <c r="GS17" s="18">
        <f>UNFCCC!Q24</f>
        <v>9086.9184007105996</v>
      </c>
      <c r="GT17" s="16"/>
      <c r="GU17" s="16"/>
      <c r="GV17" s="16"/>
      <c r="GW17" s="16">
        <f>'C3SLC'!$P22</f>
        <v>8781.7337282799199</v>
      </c>
      <c r="GX17" s="20" t="str">
        <f>for_area_WL!$P$26</f>
        <v>:</v>
      </c>
      <c r="GY17" s="16" t="str">
        <f>for_area_FAWS!$P$26</f>
        <v>:</v>
      </c>
      <c r="GZ17" s="16" t="str">
        <f>for_area_FnAWS!$P$26</f>
        <v>:</v>
      </c>
      <c r="HA17" s="18" t="str">
        <f>for_area_OWL!$P$26</f>
        <v>:</v>
      </c>
      <c r="HB17" s="90"/>
      <c r="HD17" s="19"/>
      <c r="HF17" s="17"/>
      <c r="HI17" s="17"/>
      <c r="HJ17" s="18">
        <f>UNFCCC!F24</f>
        <v>158.56517589096171</v>
      </c>
      <c r="HK17" s="16"/>
      <c r="HL17" s="16"/>
      <c r="HM17" s="16"/>
      <c r="HN17" s="16">
        <f>'C3SLC'!$F22</f>
        <v>233.70085575655099</v>
      </c>
      <c r="HO17" s="20" t="str">
        <f>for_area_WL!$P$27</f>
        <v>:</v>
      </c>
      <c r="HP17" s="16" t="str">
        <f>for_area_FAWS!$P$27</f>
        <v>:</v>
      </c>
      <c r="HQ17" s="16" t="str">
        <f>for_area_FnAWS!$P$27</f>
        <v>:</v>
      </c>
      <c r="HR17" s="18" t="str">
        <f>for_area_OWL!$P$27</f>
        <v>:</v>
      </c>
      <c r="HS17" s="16"/>
      <c r="HU17" s="19"/>
      <c r="HW17" s="17"/>
      <c r="HX17">
        <v>3188</v>
      </c>
      <c r="HZ17" s="17"/>
      <c r="IA17" s="18">
        <f>UNFCCC!R24</f>
        <v>3242.8010669999999</v>
      </c>
      <c r="IB17" s="16"/>
      <c r="IC17" s="16"/>
      <c r="ID17" s="16"/>
      <c r="IE17" s="16">
        <f>'C3SLC'!$Q22</f>
        <v>3694.8725695312</v>
      </c>
      <c r="IF17" s="20" t="str">
        <f>for_area_WL!$P$28</f>
        <v>:</v>
      </c>
      <c r="IG17" s="16" t="str">
        <f>for_area_FAWS!$P$28</f>
        <v>:</v>
      </c>
      <c r="IH17" s="16" t="str">
        <f>for_area_FnAWS!$P$28</f>
        <v>:</v>
      </c>
      <c r="II17" s="18" t="str">
        <f>for_area_OWL!$P$28</f>
        <v>:</v>
      </c>
      <c r="IJ17" s="16"/>
      <c r="IL17" s="19"/>
      <c r="IN17" s="17"/>
      <c r="IQ17" s="17"/>
      <c r="IR17" s="18">
        <f>UNFCCC!S24</f>
        <v>2162.3726554661998</v>
      </c>
      <c r="IS17" s="16"/>
      <c r="IT17" s="16"/>
      <c r="IU17" s="16"/>
      <c r="IV17" s="16">
        <f>'C3SLC'!$R22</f>
        <v>2214.0918611768602</v>
      </c>
      <c r="IW17" s="20">
        <f>for_area_WL!$P$29</f>
        <v>88.7</v>
      </c>
      <c r="IX17" s="16">
        <f>for_area_FAWS!$P$29</f>
        <v>87.75</v>
      </c>
      <c r="IY17" s="16">
        <f>for_area_FnAWS!$P$29</f>
        <v>0.95</v>
      </c>
      <c r="IZ17" s="18">
        <f>for_area_OWL!$P$29</f>
        <v>1.7</v>
      </c>
      <c r="JA17" s="16"/>
      <c r="JC17" s="19"/>
      <c r="JE17" s="17"/>
      <c r="JH17" s="17"/>
      <c r="JI17" s="18">
        <f>UNFCCC!T24</f>
        <v>93.325750000000099</v>
      </c>
      <c r="JJ17" s="16"/>
      <c r="JK17" s="16"/>
      <c r="JL17" s="16"/>
      <c r="JM17" s="16">
        <f>'C3SLC'!$S22</f>
        <v>86.996403070166693</v>
      </c>
      <c r="JN17" s="20" t="str">
        <f>for_area_WL!$P$30</f>
        <v>:</v>
      </c>
      <c r="JO17" s="16" t="str">
        <f>for_area_FAWS!$P$30</f>
        <v>:</v>
      </c>
      <c r="JP17" s="16" t="str">
        <f>for_area_FnAWS!$P$30</f>
        <v>:</v>
      </c>
      <c r="JQ17" s="18" t="str">
        <f>for_area_OWL!$P$30</f>
        <v>:</v>
      </c>
      <c r="JR17" s="16"/>
      <c r="JT17" s="19"/>
      <c r="JV17" s="17"/>
      <c r="JY17" s="17"/>
      <c r="JZ17" s="18">
        <f>UNFCCC!O24</f>
        <v>2050.6615400000001</v>
      </c>
      <c r="KA17" s="16"/>
      <c r="KB17" s="16"/>
      <c r="KC17" s="16"/>
      <c r="KD17" s="16">
        <f>'C3SLC'!$N22</f>
        <v>1715.5270579263602</v>
      </c>
      <c r="KE17" s="20" t="str">
        <f>for_area_WL!$P$31</f>
        <v>:</v>
      </c>
      <c r="KF17" s="16" t="str">
        <f>for_area_FAWS!$P$31</f>
        <v>:</v>
      </c>
      <c r="KG17" s="16" t="str">
        <f>for_area_FnAWS!$P$31</f>
        <v>:</v>
      </c>
      <c r="KH17" s="18" t="str">
        <f>for_area_OWL!$P$31</f>
        <v>:</v>
      </c>
      <c r="KI17" s="106"/>
      <c r="KK17" s="19"/>
      <c r="KM17" s="17"/>
      <c r="KP17" s="17"/>
      <c r="KQ17" s="132">
        <f>UNFCCC!U24</f>
        <v>0.10339</v>
      </c>
      <c r="KR17" s="16"/>
      <c r="KS17" s="16"/>
      <c r="KT17" s="16"/>
      <c r="KU17" s="22">
        <f>'C3SLC'!T18</f>
        <v>3.0771453678607903E-2</v>
      </c>
      <c r="KV17" s="20" t="str">
        <f>for_area_WL!$P$32</f>
        <v>:</v>
      </c>
      <c r="KW17" s="16" t="str">
        <f>for_area_FAWS!$P$32</f>
        <v>:</v>
      </c>
      <c r="KX17" s="16" t="str">
        <f>for_area_FnAWS!$P$32</f>
        <v>:</v>
      </c>
      <c r="KY17" s="18" t="str">
        <f>for_area_OWL!$P$32</f>
        <v>:</v>
      </c>
      <c r="KZ17" s="16"/>
      <c r="LB17" s="19"/>
      <c r="LD17" s="17"/>
      <c r="LG17" s="17"/>
      <c r="LH17" s="18">
        <f>UNFCCC!V24</f>
        <v>375.34523582499997</v>
      </c>
      <c r="LI17" s="16"/>
      <c r="LJ17" s="16"/>
      <c r="LK17" s="16"/>
      <c r="LL17" s="16">
        <f>'C3SLC'!U18</f>
        <v>356.84822467826302</v>
      </c>
      <c r="LM17" s="20" t="str">
        <f>for_area_WL!$P$33</f>
        <v>:</v>
      </c>
      <c r="LN17" s="16" t="str">
        <f>for_area_FAWS!$P$33</f>
        <v>:</v>
      </c>
      <c r="LO17" s="16" t="str">
        <f>for_area_FnAWS!$P$33</f>
        <v>:</v>
      </c>
      <c r="LP17" s="18" t="str">
        <f>for_area_OWL!$P$33</f>
        <v>:</v>
      </c>
      <c r="LQ17" s="16"/>
      <c r="LS17" s="19"/>
      <c r="LU17" s="17"/>
      <c r="LX17" s="17"/>
      <c r="LY17" s="18">
        <f>UNFCCC!B24</f>
        <v>4007.7175515831109</v>
      </c>
      <c r="LZ17" s="16"/>
      <c r="MA17" s="16"/>
      <c r="MB17" s="16"/>
      <c r="MC17" s="16">
        <f>'C3SLC'!$B22</f>
        <v>4532.9518689546694</v>
      </c>
      <c r="MD17" s="20" t="str">
        <f>for_area_WL!$P$34</f>
        <v>:</v>
      </c>
      <c r="ME17" s="16" t="str">
        <f>for_area_FAWS!$P$34</f>
        <v>:</v>
      </c>
      <c r="MF17" s="16" t="str">
        <f>for_area_FnAWS!$P$34</f>
        <v>:</v>
      </c>
      <c r="MG17" s="18" t="str">
        <f>for_area_OWL!$P$34</f>
        <v>:</v>
      </c>
      <c r="MH17" s="16"/>
      <c r="MJ17" s="19"/>
      <c r="ML17" s="17"/>
      <c r="MO17" s="17"/>
      <c r="MP17" s="18">
        <f>UNFCCC!W24</f>
        <v>9329.1749999999993</v>
      </c>
      <c r="MQ17" s="16"/>
      <c r="MR17" s="16"/>
      <c r="MS17" s="16"/>
      <c r="MT17" s="16">
        <f>'C3SLC'!$V22</f>
        <v>9890.6550307229209</v>
      </c>
      <c r="MU17" s="20" t="str">
        <f>for_area_WL!$P$35</f>
        <v>:</v>
      </c>
      <c r="MV17" s="16" t="str">
        <f>for_area_FAWS!$P$35</f>
        <v>:</v>
      </c>
      <c r="MW17" s="16" t="str">
        <f>for_area_FnAWS!$P$35</f>
        <v>:</v>
      </c>
      <c r="MX17" s="18" t="str">
        <f>for_area_OWL!$P$35</f>
        <v>:</v>
      </c>
      <c r="MY17" s="16"/>
      <c r="NA17" s="19"/>
      <c r="NC17" s="17"/>
      <c r="NF17" s="17"/>
      <c r="NG17" s="18">
        <f>UNFCCC!X24</f>
        <v>4360.4960000000001</v>
      </c>
      <c r="NH17" s="16"/>
      <c r="NI17" s="16"/>
      <c r="NJ17" s="16"/>
      <c r="NK17" s="16">
        <f>'C3SLC'!$W22</f>
        <v>3688.5244409613297</v>
      </c>
      <c r="NL17" s="20">
        <f>for_area_WL!$P$36</f>
        <v>6879.76</v>
      </c>
      <c r="NM17" s="16">
        <f>for_area_FAWS!$P$36</f>
        <v>5215.7</v>
      </c>
      <c r="NN17" s="16">
        <f>for_area_FnAWS!$P$36</f>
        <v>1664.06</v>
      </c>
      <c r="NO17" s="18">
        <f>for_area_OWL!$P$36</f>
        <v>13.83</v>
      </c>
      <c r="NP17" s="16"/>
      <c r="NR17" s="19"/>
      <c r="NT17" s="17"/>
      <c r="NW17" s="17"/>
      <c r="NX17" s="18">
        <f>UNFCCC!Y24</f>
        <v>6974.4115624999986</v>
      </c>
      <c r="NY17" s="16"/>
      <c r="NZ17" s="16"/>
      <c r="OA17" s="16"/>
      <c r="OB17" s="16">
        <f>'C3SLC'!$X22</f>
        <v>7724.4423394739597</v>
      </c>
      <c r="OC17" s="20" t="str">
        <f>for_area_WL!$P$37</f>
        <v>:</v>
      </c>
      <c r="OD17" s="16" t="str">
        <f>for_area_FAWS!$P$37</f>
        <v>:</v>
      </c>
      <c r="OE17" s="16" t="str">
        <f>for_area_FnAWS!$P$37</f>
        <v>:</v>
      </c>
      <c r="OF17" s="18" t="str">
        <f>for_area_OWL!$P$37</f>
        <v>:</v>
      </c>
      <c r="OG17" s="16"/>
      <c r="OI17" s="19"/>
      <c r="OK17" s="17"/>
      <c r="OL17" s="29">
        <v>1184.3689999999999</v>
      </c>
      <c r="OM17" s="29"/>
      <c r="ON17" s="17"/>
      <c r="OO17" s="18">
        <f>UNFCCC!AA24</f>
        <v>1206.5</v>
      </c>
      <c r="OP17" s="16"/>
      <c r="OQ17" s="16"/>
      <c r="OR17" s="16"/>
      <c r="OS17" s="16">
        <f>'C3SLC'!$Z22</f>
        <v>1351.97112569809</v>
      </c>
      <c r="OT17" s="20" t="str">
        <f>for_area_WL!$P$38</f>
        <v>:</v>
      </c>
      <c r="OU17" s="16" t="str">
        <f>for_area_FAWS!$P$38</f>
        <v>:</v>
      </c>
      <c r="OV17" s="16" t="str">
        <f>for_area_FnAWS!$P$38</f>
        <v>:</v>
      </c>
      <c r="OW17" s="18" t="str">
        <f>for_area_OWL!$P$38</f>
        <v>:</v>
      </c>
      <c r="OX17" s="16"/>
      <c r="OZ17" s="19"/>
      <c r="PB17" s="17"/>
      <c r="PE17" s="17"/>
      <c r="PF17" s="18">
        <f>UNFCCC!Z24</f>
        <v>2012.336</v>
      </c>
      <c r="PG17" s="16"/>
      <c r="PH17" s="16"/>
      <c r="PI17" s="16"/>
      <c r="PJ17" s="16">
        <f>'C3SLC'!$Y22</f>
        <v>2336.13775900267</v>
      </c>
      <c r="PK17" s="20" t="str">
        <f>for_area_WL!$P$39</f>
        <v>:</v>
      </c>
      <c r="PL17" s="16" t="str">
        <f>for_area_FAWS!$P$39</f>
        <v>:</v>
      </c>
      <c r="PM17" s="16" t="str">
        <f>for_area_FnAWS!$P$39</f>
        <v>:</v>
      </c>
      <c r="PN17" s="18" t="str">
        <f>for_area_OWL!$P$39</f>
        <v>:</v>
      </c>
      <c r="PO17" s="16"/>
      <c r="PQ17" s="19"/>
      <c r="PS17" s="17"/>
      <c r="PU17">
        <v>18420</v>
      </c>
      <c r="PV17" s="17"/>
      <c r="PW17" s="18">
        <f>UNFCCC!J24</f>
        <v>21927.812999999998</v>
      </c>
      <c r="PX17" s="16"/>
      <c r="PY17" s="16"/>
      <c r="PZ17" s="16"/>
      <c r="QA17" s="16">
        <f>'C3SLC'!$J22</f>
        <v>24217.8287268598</v>
      </c>
      <c r="QB17" s="20" t="str">
        <f>for_area_WL!$P$40</f>
        <v>:</v>
      </c>
      <c r="QC17" s="16" t="str">
        <f>for_area_FAWS!$P$40</f>
        <v>:</v>
      </c>
      <c r="QD17" s="16" t="str">
        <f>for_area_FnAWS!$P$40</f>
        <v>:</v>
      </c>
      <c r="QE17" s="18" t="str">
        <f>for_area_OWL!$P$40</f>
        <v>:</v>
      </c>
      <c r="QF17" s="16"/>
      <c r="QH17" s="19"/>
      <c r="QJ17" s="17"/>
      <c r="QK17" s="20">
        <v>27899</v>
      </c>
      <c r="QM17" s="18">
        <v>2141</v>
      </c>
      <c r="QN17" s="18">
        <f>UNFCCC!AC24</f>
        <v>28099.057822999999</v>
      </c>
      <c r="QO17" s="16"/>
      <c r="QP17" s="16"/>
      <c r="QQ17" s="16"/>
      <c r="QR17" s="16">
        <f>'C3SLC'!$AB22</f>
        <v>30251.303178078699</v>
      </c>
      <c r="QS17" s="170"/>
      <c r="QT17" s="18"/>
      <c r="QU17" s="16"/>
      <c r="QV17" s="16"/>
      <c r="QW17" s="18"/>
      <c r="QX17" s="16">
        <f t="shared" si="0"/>
        <v>153876.99205186559</v>
      </c>
      <c r="QY17" s="19"/>
      <c r="QZ17" s="138"/>
      <c r="RA17" s="16"/>
      <c r="RB17" s="16">
        <f t="shared" si="2"/>
        <v>160549.06806541243</v>
      </c>
    </row>
    <row r="18" spans="1:470" x14ac:dyDescent="0.25">
      <c r="A18" s="24">
        <v>2012</v>
      </c>
      <c r="B18" s="16" t="str">
        <f>for_area_WL!$R$14</f>
        <v>:</v>
      </c>
      <c r="C18" s="16" t="str">
        <f>for_area_FAWS!$R$14</f>
        <v>:</v>
      </c>
      <c r="D18" s="16" t="str">
        <f>for_area_FnAWS!$R$14</f>
        <v>:</v>
      </c>
      <c r="E18" s="18" t="str">
        <f>for_area_OWL!$R$14</f>
        <v>:</v>
      </c>
      <c r="H18" s="19"/>
      <c r="J18" s="17"/>
      <c r="K18">
        <v>612.29999999999995</v>
      </c>
      <c r="M18" s="17"/>
      <c r="N18" s="18">
        <f>UNFCCC!C25</f>
        <v>709.15785616177618</v>
      </c>
      <c r="O18" s="16"/>
      <c r="P18" s="16"/>
      <c r="Q18" s="16">
        <f>LUCAS_WL!$D$11/10</f>
        <v>745.5</v>
      </c>
      <c r="R18" s="16">
        <f>'C3SLC'!C23</f>
        <v>675.47063238807004</v>
      </c>
      <c r="S18" s="20">
        <f>for_area_WL!$R$15</f>
        <v>4148</v>
      </c>
      <c r="T18" s="16">
        <f>for_area_FAWS!$R$15</f>
        <v>3780</v>
      </c>
      <c r="U18" s="16">
        <f>for_area_FnAWS!$R$15</f>
        <v>368</v>
      </c>
      <c r="V18" s="18" t="str">
        <f>for_area_OWL!$R$15</f>
        <v>:</v>
      </c>
      <c r="W18" s="16"/>
      <c r="Y18" s="19"/>
      <c r="AA18" s="17"/>
      <c r="AB18">
        <v>3680</v>
      </c>
      <c r="AD18" s="17"/>
      <c r="AE18" s="18">
        <f>UNFCCC!D25</f>
        <v>3897.8655439578483</v>
      </c>
      <c r="AF18" s="16"/>
      <c r="AG18" s="16"/>
      <c r="AH18" s="16">
        <f>LUCAS_WL!$D$12/10</f>
        <v>4229.6000000000004</v>
      </c>
      <c r="AI18" s="16">
        <f>'C3SLC'!$D23</f>
        <v>4203.4368533186598</v>
      </c>
      <c r="AJ18" s="20" t="str">
        <f>for_area_WL!$R$16</f>
        <v>:</v>
      </c>
      <c r="AK18" s="16" t="str">
        <f>for_area_FAWS!$R$16</f>
        <v>:</v>
      </c>
      <c r="AL18" s="16" t="str">
        <f>for_area_FnAWS!$R$16</f>
        <v>:</v>
      </c>
      <c r="AM18" s="18" t="str">
        <f>for_area_OWL!$R$16</f>
        <v>:</v>
      </c>
      <c r="AN18" s="16"/>
      <c r="AP18" s="19"/>
      <c r="AR18" s="17"/>
      <c r="AU18" s="17"/>
      <c r="AV18" s="18">
        <f>UNFCCC!G25</f>
        <v>2661.8892599999999</v>
      </c>
      <c r="AW18" s="16"/>
      <c r="AX18" s="16"/>
      <c r="AY18" s="16">
        <f>LUCAS_WL!$D$13/10</f>
        <v>2974.8</v>
      </c>
      <c r="AZ18" s="16">
        <f>'C3SLC'!$G23</f>
        <v>2918.08980461694</v>
      </c>
      <c r="BA18" s="20" t="str">
        <f>for_area_WL!$R$17</f>
        <v>:</v>
      </c>
      <c r="BB18" s="16" t="str">
        <f>for_area_FAWS!$R$17</f>
        <v>:</v>
      </c>
      <c r="BC18" s="16" t="str">
        <f>for_area_FnAWS!$R$17</f>
        <v>:</v>
      </c>
      <c r="BD18" s="18" t="str">
        <f>for_area_OWL!$R$17</f>
        <v>:</v>
      </c>
      <c r="BE18" s="16"/>
      <c r="BG18" s="28"/>
      <c r="BH18" s="29"/>
      <c r="BI18" s="30"/>
      <c r="BL18" s="17"/>
      <c r="BM18" s="18">
        <f>UNFCCC!H25</f>
        <v>632.53568749978001</v>
      </c>
      <c r="BN18" s="16"/>
      <c r="BO18" s="16"/>
      <c r="BP18" s="16">
        <f>LUCAS_WL!$D$14/10</f>
        <v>757.6</v>
      </c>
      <c r="BQ18" s="16">
        <f>'C3SLC'!$H23</f>
        <v>528.21420180015298</v>
      </c>
      <c r="BR18" s="20" t="str">
        <f>for_area_WL!$R$18</f>
        <v>:</v>
      </c>
      <c r="BS18" s="16" t="str">
        <f>for_area_FAWS!$R$18</f>
        <v>:</v>
      </c>
      <c r="BT18" s="16" t="str">
        <f>for_area_FnAWS!$R$18</f>
        <v>:</v>
      </c>
      <c r="BU18" s="18" t="str">
        <f>for_area_OWL!$R$18</f>
        <v>:</v>
      </c>
      <c r="BV18" s="16"/>
      <c r="BX18" s="19"/>
      <c r="BZ18" s="17"/>
      <c r="CA18">
        <v>11419</v>
      </c>
      <c r="CC18" s="17"/>
      <c r="CD18" s="18">
        <f>UNFCCC!M25</f>
        <v>10969.583999999999</v>
      </c>
      <c r="CE18" s="16"/>
      <c r="CF18" s="16"/>
      <c r="CG18" s="16">
        <f>LUCAS_WL!$D$15/10</f>
        <v>11735.5</v>
      </c>
      <c r="CH18" s="16">
        <f>'C3SLC'!$L23</f>
        <v>11322.3378706515</v>
      </c>
      <c r="CI18" s="20" t="str">
        <f>for_area_WL!$R$19</f>
        <v>:</v>
      </c>
      <c r="CJ18" s="16" t="str">
        <f>for_area_FAWS!$R$19</f>
        <v>:</v>
      </c>
      <c r="CK18" s="16" t="str">
        <f>for_area_FnAWS!$R$19</f>
        <v>:</v>
      </c>
      <c r="CL18" s="18" t="str">
        <f>for_area_OWL!$R$19</f>
        <v>:</v>
      </c>
      <c r="CM18" s="16"/>
      <c r="CO18" s="19"/>
      <c r="CQ18" s="17"/>
      <c r="CT18" s="17"/>
      <c r="CU18" s="18">
        <f>UNFCCC!I25</f>
        <v>2443.1039999999998</v>
      </c>
      <c r="CV18" s="16"/>
      <c r="CW18" s="16"/>
      <c r="CX18" s="16">
        <f>LUCAS_WL!$D$16/10</f>
        <v>2490.5</v>
      </c>
      <c r="CY18" s="16">
        <f>'C3SLC'!$I23</f>
        <v>2662.0358554761901</v>
      </c>
      <c r="CZ18" s="20" t="str">
        <f>for_area_WL!$R$20</f>
        <v>:</v>
      </c>
      <c r="DA18" s="16" t="str">
        <f>for_area_FAWS!$R$20</f>
        <v>:</v>
      </c>
      <c r="DB18" s="16" t="str">
        <f>for_area_FnAWS!$R$20</f>
        <v>:</v>
      </c>
      <c r="DC18" s="18" t="str">
        <f>for_area_OWL!$R$20</f>
        <v>:</v>
      </c>
      <c r="DD18" s="16"/>
      <c r="DF18" s="28"/>
      <c r="DG18" s="29"/>
      <c r="DH18" s="30"/>
      <c r="DI18">
        <v>731.6</v>
      </c>
      <c r="DK18" s="17"/>
      <c r="DL18" s="18">
        <f>UNFCCC!P25</f>
        <v>742.48130999999989</v>
      </c>
      <c r="DM18" s="16"/>
      <c r="DN18" s="16"/>
      <c r="DO18" s="16">
        <f>LUCAS_WL!$D$17/10</f>
        <v>853.6</v>
      </c>
      <c r="DP18" s="16">
        <f>'C3SLC'!$O23</f>
        <v>545.17796335630101</v>
      </c>
      <c r="DQ18" s="20" t="str">
        <f>for_area_WL!$R$21</f>
        <v>:</v>
      </c>
      <c r="DR18" s="16" t="str">
        <f>for_area_FAWS!$R$21</f>
        <v>:</v>
      </c>
      <c r="DS18" s="16" t="str">
        <f>for_area_FnAWS!$R$21</f>
        <v>:</v>
      </c>
      <c r="DT18" s="18" t="str">
        <f>for_area_OWL!$R$21</f>
        <v>:</v>
      </c>
      <c r="DU18" s="16"/>
      <c r="DW18" s="19"/>
      <c r="DY18" s="17"/>
      <c r="EB18" s="17"/>
      <c r="EC18" s="18">
        <f>UNFCCC!N25</f>
        <v>3448.3925454545465</v>
      </c>
      <c r="ED18" s="16"/>
      <c r="EE18" s="16"/>
      <c r="EF18" s="16">
        <f>LUCAS_WL!$D$18/10</f>
        <v>3960.5</v>
      </c>
      <c r="EG18" s="16">
        <f>'C3SLC'!$M23</f>
        <v>3738.99799767062</v>
      </c>
      <c r="EH18" s="20" t="str">
        <f>for_area_WL!$R$22</f>
        <v>:</v>
      </c>
      <c r="EI18" s="16" t="str">
        <f>for_area_FAWS!$R$22</f>
        <v>:</v>
      </c>
      <c r="EJ18" s="16" t="str">
        <f>for_area_FnAWS!$R$22</f>
        <v>:</v>
      </c>
      <c r="EK18" s="18" t="str">
        <f>for_area_OWL!$R$22</f>
        <v>:</v>
      </c>
      <c r="EL18" s="16"/>
      <c r="EN18" s="20"/>
      <c r="EO18" s="16"/>
      <c r="EP18" s="18"/>
      <c r="ES18" s="17"/>
      <c r="ET18" s="18">
        <f>UNFCCC!AB25</f>
        <v>15673.463729672694</v>
      </c>
      <c r="EU18" s="16"/>
      <c r="EV18" s="16"/>
      <c r="EW18" s="16">
        <f>LUCAS_WL!$D$19/10</f>
        <v>13911.4</v>
      </c>
      <c r="EX18" s="16">
        <f>'C3SLC'!$AA23</f>
        <v>15495.1798447281</v>
      </c>
      <c r="EY18" s="20">
        <f>for_area_WL!$R$23</f>
        <v>16684.57</v>
      </c>
      <c r="EZ18" s="16">
        <f>for_area_FAWS!$R$23</f>
        <v>15861.48</v>
      </c>
      <c r="FA18" s="16">
        <f>for_area_FnAWS!$R$23</f>
        <v>823.09</v>
      </c>
      <c r="FB18" s="18">
        <f>for_area_OWL!$R$23</f>
        <v>664.74</v>
      </c>
      <c r="FC18" s="16"/>
      <c r="FE18" s="19"/>
      <c r="FG18" s="17"/>
      <c r="FJ18" s="17"/>
      <c r="FK18" s="18">
        <f>UNFCCC!L25</f>
        <v>15312.819475097036</v>
      </c>
      <c r="FL18" s="16"/>
      <c r="FM18" s="16"/>
      <c r="FN18" s="16">
        <f>LUCAS_WL!$D$20/10</f>
        <v>16552.400000000001</v>
      </c>
      <c r="FO18" s="16">
        <f>'C3SLC'!$K23</f>
        <v>14709.754587975902</v>
      </c>
      <c r="FP18" s="20" t="str">
        <f>for_area_WL!$R$24</f>
        <v>:</v>
      </c>
      <c r="FQ18" s="16" t="str">
        <f>for_area_FAWS!$R$24</f>
        <v>:</v>
      </c>
      <c r="FR18" s="16" t="str">
        <f>for_area_FnAWS!$R$24</f>
        <v>:</v>
      </c>
      <c r="FS18" s="18" t="str">
        <f>for_area_OWL!$R$24</f>
        <v>:</v>
      </c>
      <c r="FT18" s="16"/>
      <c r="FV18" s="19"/>
      <c r="FX18" s="17"/>
      <c r="GA18" s="17"/>
      <c r="GB18" s="18">
        <f>UNFCCC!E25</f>
        <v>2357.9944800000007</v>
      </c>
      <c r="GC18" s="16"/>
      <c r="GD18" s="16"/>
      <c r="GE18" s="16"/>
      <c r="GF18" s="16">
        <f>'C3SLC'!$E23</f>
        <v>2605.0883293137003</v>
      </c>
      <c r="GG18" s="20" t="str">
        <f>for_area_WL!$R$25</f>
        <v>:</v>
      </c>
      <c r="GH18" s="16" t="str">
        <f>for_area_FAWS!$R$25</f>
        <v>:</v>
      </c>
      <c r="GI18" s="16" t="str">
        <f>for_area_FnAWS!$R$25</f>
        <v>:</v>
      </c>
      <c r="GJ18" s="18" t="str">
        <f>for_area_OWL!$R$25</f>
        <v>:</v>
      </c>
      <c r="GK18" s="16"/>
      <c r="GM18" s="19"/>
      <c r="GO18" s="17"/>
      <c r="GR18" s="17"/>
      <c r="GS18" s="18">
        <f>UNFCCC!Q25</f>
        <v>9141.538049471199</v>
      </c>
      <c r="GT18" s="16"/>
      <c r="GU18" s="16"/>
      <c r="GV18" s="16">
        <f>LUCAS_WL!$D$22/10</f>
        <v>9834.6</v>
      </c>
      <c r="GW18" s="16">
        <f>'C3SLC'!$P23</f>
        <v>8771.1376040734394</v>
      </c>
      <c r="GX18" s="20" t="str">
        <f>for_area_WL!$R$26</f>
        <v>:</v>
      </c>
      <c r="GY18" s="16" t="str">
        <f>for_area_FAWS!$R$26</f>
        <v>:</v>
      </c>
      <c r="GZ18" s="16" t="str">
        <f>for_area_FnAWS!$R$26</f>
        <v>:</v>
      </c>
      <c r="HA18" s="18" t="str">
        <f>for_area_OWL!$R$26</f>
        <v>:</v>
      </c>
      <c r="HB18" s="90"/>
      <c r="HD18" s="19"/>
      <c r="HF18" s="17"/>
      <c r="HI18" s="17"/>
      <c r="HJ18" s="18">
        <f>UNFCCC!F25</f>
        <v>158.57271564061304</v>
      </c>
      <c r="HK18" s="16"/>
      <c r="HL18" s="16"/>
      <c r="HM18" s="16">
        <f>LUCAS_WL!$D$23/10</f>
        <v>186.5</v>
      </c>
      <c r="HN18" s="16">
        <f>'C3SLC'!$F23</f>
        <v>234.129721198976</v>
      </c>
      <c r="HO18" s="20" t="str">
        <f>for_area_WL!$R$27</f>
        <v>:</v>
      </c>
      <c r="HP18" s="16" t="str">
        <f>for_area_FAWS!$R$27</f>
        <v>:</v>
      </c>
      <c r="HQ18" s="16" t="str">
        <f>for_area_FnAWS!$R$27</f>
        <v>:</v>
      </c>
      <c r="HR18" s="18" t="str">
        <f>for_area_OWL!$R$27</f>
        <v>:</v>
      </c>
      <c r="HS18" s="16"/>
      <c r="HU18" s="19"/>
      <c r="HW18" s="17"/>
      <c r="HX18">
        <v>3198</v>
      </c>
      <c r="HZ18" s="17"/>
      <c r="IA18" s="18">
        <f>UNFCCC!R25</f>
        <v>3247.169844</v>
      </c>
      <c r="IB18" s="16"/>
      <c r="IC18" s="16"/>
      <c r="ID18" s="16">
        <f>LUCAS_WL!$D$24/10</f>
        <v>3459.6</v>
      </c>
      <c r="IE18" s="16">
        <f>'C3SLC'!$Q23</f>
        <v>3690.4452445704496</v>
      </c>
      <c r="IF18" s="20" t="str">
        <f>for_area_WL!$R$28</f>
        <v>:</v>
      </c>
      <c r="IG18" s="16" t="str">
        <f>for_area_FAWS!$R$28</f>
        <v>:</v>
      </c>
      <c r="IH18" s="16" t="str">
        <f>for_area_FnAWS!$R$28</f>
        <v>:</v>
      </c>
      <c r="II18" s="18" t="str">
        <f>for_area_OWL!$R$28</f>
        <v>:</v>
      </c>
      <c r="IJ18" s="16"/>
      <c r="IL18" s="19"/>
      <c r="IN18" s="17"/>
      <c r="IQ18" s="17"/>
      <c r="IR18" s="18">
        <f>UNFCCC!S25</f>
        <v>2173.95322924432</v>
      </c>
      <c r="IS18" s="16"/>
      <c r="IT18" s="16"/>
      <c r="IU18" s="16">
        <f>LUCAS_WL!$D$25/10</f>
        <v>2381.9</v>
      </c>
      <c r="IV18" s="16">
        <f>'C3SLC'!$R23</f>
        <v>2213.42041629814</v>
      </c>
      <c r="IW18" s="20">
        <f>for_area_WL!$R$29</f>
        <v>88.7</v>
      </c>
      <c r="IX18" s="16">
        <f>for_area_FAWS!$R$29</f>
        <v>87.75</v>
      </c>
      <c r="IY18" s="16">
        <f>for_area_FnAWS!$R$29</f>
        <v>0.95</v>
      </c>
      <c r="IZ18" s="18">
        <f>for_area_OWL!$R$29</f>
        <v>1.7</v>
      </c>
      <c r="JA18" s="16"/>
      <c r="JC18" s="19"/>
      <c r="JE18" s="17"/>
      <c r="JH18" s="17"/>
      <c r="JI18" s="18">
        <f>UNFCCC!T25</f>
        <v>93.320750000000103</v>
      </c>
      <c r="JJ18" s="16"/>
      <c r="JK18" s="16"/>
      <c r="JL18" s="16">
        <f>LUCAS_WL!$D$26/10</f>
        <v>84.5</v>
      </c>
      <c r="JM18" s="16">
        <f>'C3SLC'!$S23</f>
        <v>86.941216034069697</v>
      </c>
      <c r="JN18" s="20" t="str">
        <f>for_area_WL!$R$30</f>
        <v>:</v>
      </c>
      <c r="JO18" s="16" t="str">
        <f>for_area_FAWS!$R$30</f>
        <v>:</v>
      </c>
      <c r="JP18" s="16" t="str">
        <f>for_area_FnAWS!$R$30</f>
        <v>:</v>
      </c>
      <c r="JQ18" s="18" t="str">
        <f>for_area_OWL!$R$30</f>
        <v>:</v>
      </c>
      <c r="JR18" s="16"/>
      <c r="JT18" s="19"/>
      <c r="JV18" s="17"/>
      <c r="JW18">
        <v>2142</v>
      </c>
      <c r="JY18" s="17">
        <f>38.8+88.4</f>
        <v>127.2</v>
      </c>
      <c r="JZ18" s="18">
        <f>UNFCCC!O25</f>
        <v>2055.6324500000001</v>
      </c>
      <c r="KA18" s="16"/>
      <c r="KB18" s="16"/>
      <c r="KC18" s="16">
        <f>LUCAS_WL!$D$27/10</f>
        <v>2144.1</v>
      </c>
      <c r="KD18" s="16">
        <f>'C3SLC'!$N23</f>
        <v>1714.2351771831502</v>
      </c>
      <c r="KE18" s="20" t="str">
        <f>for_area_WL!$R$31</f>
        <v>:</v>
      </c>
      <c r="KF18" s="16" t="str">
        <f>for_area_FAWS!$R$31</f>
        <v>:</v>
      </c>
      <c r="KG18" s="16" t="str">
        <f>for_area_FnAWS!$R$31</f>
        <v>:</v>
      </c>
      <c r="KH18" s="18" t="str">
        <f>for_area_OWL!$R$31</f>
        <v>:</v>
      </c>
      <c r="KI18" s="106"/>
      <c r="KK18" s="19"/>
      <c r="KM18" s="17"/>
      <c r="KP18" s="17"/>
      <c r="KQ18" s="132">
        <f>UNFCCC!U25</f>
        <v>0.10339</v>
      </c>
      <c r="KR18" s="16"/>
      <c r="KS18" s="16"/>
      <c r="KT18" s="196">
        <f>LUCAS_WL!$D$28/10</f>
        <v>1.4</v>
      </c>
      <c r="KU18" s="22">
        <f>'C3SLC'!$T23</f>
        <v>3.0771453678607903E-2</v>
      </c>
      <c r="KV18" s="20" t="str">
        <f>for_area_WL!$R$32</f>
        <v>:</v>
      </c>
      <c r="KW18" s="16" t="str">
        <f>for_area_FAWS!$R$32</f>
        <v>:</v>
      </c>
      <c r="KX18" s="16" t="str">
        <f>for_area_FnAWS!$R$32</f>
        <v>:</v>
      </c>
      <c r="KY18" s="18" t="str">
        <f>for_area_OWL!$R$32</f>
        <v>:</v>
      </c>
      <c r="KZ18" s="16"/>
      <c r="LB18" s="19"/>
      <c r="LD18" s="17"/>
      <c r="LG18" s="17"/>
      <c r="LH18" s="18">
        <f>UNFCCC!V25</f>
        <v>375.91184587200001</v>
      </c>
      <c r="LI18" s="16"/>
      <c r="LJ18" s="16"/>
      <c r="LK18" s="16">
        <f>LUCAS_WL!$D$29/10</f>
        <v>453.2</v>
      </c>
      <c r="LL18" s="16">
        <f>'C3SLC'!$U23</f>
        <v>358.32108347341398</v>
      </c>
      <c r="LM18" s="20" t="str">
        <f>for_area_WL!$R$33</f>
        <v>:</v>
      </c>
      <c r="LN18" s="16" t="str">
        <f>for_area_FAWS!$R$33</f>
        <v>:</v>
      </c>
      <c r="LO18" s="16" t="str">
        <f>for_area_FnAWS!$R$33</f>
        <v>:</v>
      </c>
      <c r="LP18" s="18" t="str">
        <f>for_area_OWL!$R$33</f>
        <v>:</v>
      </c>
      <c r="LQ18" s="16"/>
      <c r="LS18" s="19"/>
      <c r="LU18" s="17"/>
      <c r="LX18" s="17"/>
      <c r="LY18" s="18">
        <f>UNFCCC!B25</f>
        <v>4013.2900687774818</v>
      </c>
      <c r="LZ18" s="16"/>
      <c r="MA18" s="16"/>
      <c r="MB18" s="16">
        <f>LUCAS_WL!$D$30/10</f>
        <v>3438.9</v>
      </c>
      <c r="MC18" s="16">
        <f>'C3SLC'!$B23</f>
        <v>4525.7905734177702</v>
      </c>
      <c r="MD18" s="20" t="str">
        <f>for_area_WL!$R$34</f>
        <v>:</v>
      </c>
      <c r="ME18" s="16" t="str">
        <f>for_area_FAWS!$R$34</f>
        <v>:</v>
      </c>
      <c r="MF18" s="16" t="str">
        <f>for_area_FnAWS!$R$34</f>
        <v>:</v>
      </c>
      <c r="MG18" s="18" t="str">
        <f>for_area_OWL!$R$34</f>
        <v>:</v>
      </c>
      <c r="MH18" s="16"/>
      <c r="MJ18" s="19"/>
      <c r="ML18" s="17"/>
      <c r="MO18" s="17"/>
      <c r="MP18" s="18">
        <f>UNFCCC!W25</f>
        <v>9353.7309999999979</v>
      </c>
      <c r="MQ18" s="16"/>
      <c r="MR18" s="16"/>
      <c r="MS18" s="16">
        <f>LUCAS_WL!$D$31/10</f>
        <v>10604.5</v>
      </c>
      <c r="MT18" s="16">
        <f>'C3SLC'!$V23</f>
        <v>9887.6530768297598</v>
      </c>
      <c r="MU18" s="20" t="str">
        <f>for_area_WL!$R$35</f>
        <v>:</v>
      </c>
      <c r="MV18" s="16" t="str">
        <f>for_area_FAWS!$R$35</f>
        <v>:</v>
      </c>
      <c r="MW18" s="16" t="str">
        <f>for_area_FnAWS!$R$35</f>
        <v>:</v>
      </c>
      <c r="MX18" s="18" t="str">
        <f>for_area_OWL!$R$35</f>
        <v>:</v>
      </c>
      <c r="MY18" s="16"/>
      <c r="NA18" s="19"/>
      <c r="NC18" s="17"/>
      <c r="NF18" s="17"/>
      <c r="NG18" s="18">
        <f>UNFCCC!X25</f>
        <v>4361.5889999999999</v>
      </c>
      <c r="NH18" s="16"/>
      <c r="NI18" s="16"/>
      <c r="NJ18" s="16">
        <f>LUCAS_WL!$D$32/10</f>
        <v>2798.5</v>
      </c>
      <c r="NK18" s="16">
        <f>'C3SLC'!$W23</f>
        <v>3678.19506873414</v>
      </c>
      <c r="NL18" s="20">
        <f>for_area_WL!$R$36</f>
        <v>6891.87</v>
      </c>
      <c r="NM18" s="16">
        <f>for_area_FAWS!$R$36</f>
        <v>5250.51</v>
      </c>
      <c r="NN18" s="16">
        <f>for_area_FnAWS!$R$36</f>
        <v>1641.36</v>
      </c>
      <c r="NO18" s="18">
        <f>for_area_OWL!$R$36</f>
        <v>14.18</v>
      </c>
      <c r="NP18" s="16"/>
      <c r="NR18" s="19"/>
      <c r="NT18" s="17"/>
      <c r="NW18" s="17"/>
      <c r="NX18" s="18">
        <f>UNFCCC!Y25</f>
        <v>6979.4199999999983</v>
      </c>
      <c r="NY18" s="16"/>
      <c r="NZ18" s="16"/>
      <c r="OA18" s="16">
        <f>LUCAS_WL!$D$33/10</f>
        <v>7510.4</v>
      </c>
      <c r="OB18" s="16">
        <f>'C3SLC'!$X23</f>
        <v>7721.3834830217111</v>
      </c>
      <c r="OC18" s="20">
        <f>for_area_WL!$R$37</f>
        <v>1183.74</v>
      </c>
      <c r="OD18" s="16">
        <f>for_area_FAWS!$R$37</f>
        <v>1074.8900000000001</v>
      </c>
      <c r="OE18" s="16">
        <f>for_area_FnAWS!$R$37</f>
        <v>108.85</v>
      </c>
      <c r="OF18" s="18">
        <f>for_area_OWL!$R$37</f>
        <v>68</v>
      </c>
      <c r="OG18" s="16"/>
      <c r="OI18" s="19"/>
      <c r="OK18" s="17"/>
      <c r="OL18" s="29">
        <v>1184.5260000000001</v>
      </c>
      <c r="OM18" s="29">
        <v>1075</v>
      </c>
      <c r="ON18" s="17">
        <v>75</v>
      </c>
      <c r="OO18" s="18">
        <f>UNFCCC!AA25</f>
        <v>1206.4499999999998</v>
      </c>
      <c r="OP18" s="16"/>
      <c r="OQ18" s="16"/>
      <c r="OR18" s="16">
        <f>LUCAS_WL!$D$34/10</f>
        <v>1216.7</v>
      </c>
      <c r="OS18" s="16">
        <f>'C3SLC'!$Z23</f>
        <v>1346.32995451838</v>
      </c>
      <c r="OT18" s="20" t="str">
        <f>for_area_WL!$R$38</f>
        <v>:</v>
      </c>
      <c r="OU18" s="16" t="str">
        <f>for_area_FAWS!$R$38</f>
        <v>:</v>
      </c>
      <c r="OV18" s="16" t="str">
        <f>for_area_FnAWS!$R$38</f>
        <v>:</v>
      </c>
      <c r="OW18" s="18" t="str">
        <f>for_area_OWL!$R$38</f>
        <v>:</v>
      </c>
      <c r="OX18" s="16"/>
      <c r="OZ18" s="19"/>
      <c r="PB18" s="17"/>
      <c r="PE18" s="17"/>
      <c r="PF18" s="18">
        <f>UNFCCC!Z25</f>
        <v>2014.0590000000002</v>
      </c>
      <c r="PG18" s="16"/>
      <c r="PH18" s="16"/>
      <c r="PI18" s="16">
        <f>LUCAS_WL!$D$35/10</f>
        <v>2158.1</v>
      </c>
      <c r="PJ18" s="16">
        <f>'C3SLC'!$Y23</f>
        <v>2333.95798918009</v>
      </c>
      <c r="PK18" s="20" t="str">
        <f>for_area_WL!$R$39</f>
        <v>:</v>
      </c>
      <c r="PL18" s="16" t="str">
        <f>for_area_FAWS!$R$39</f>
        <v>:</v>
      </c>
      <c r="PM18" s="16" t="str">
        <f>for_area_FnAWS!$R$39</f>
        <v>:</v>
      </c>
      <c r="PN18" s="18" t="str">
        <f>for_area_OWL!$R$39</f>
        <v>:</v>
      </c>
      <c r="PO18" s="16"/>
      <c r="PQ18" s="19"/>
      <c r="PS18" s="17"/>
      <c r="PV18" s="17"/>
      <c r="PW18" s="18">
        <f>UNFCCC!J25</f>
        <v>21914.847000000002</v>
      </c>
      <c r="PX18" s="16"/>
      <c r="PY18" s="16"/>
      <c r="PZ18" s="16">
        <f>LUCAS_WL!$D$36/10</f>
        <v>22937.9</v>
      </c>
      <c r="QA18" s="16">
        <f>'C3SLC'!$J23</f>
        <v>24210.1178452436</v>
      </c>
      <c r="QB18" s="20" t="str">
        <f>for_area_WL!$R$40</f>
        <v>:</v>
      </c>
      <c r="QC18" s="16" t="str">
        <f>for_area_FAWS!$R$40</f>
        <v>:</v>
      </c>
      <c r="QD18" s="16" t="str">
        <f>for_area_FnAWS!$R$40</f>
        <v>:</v>
      </c>
      <c r="QE18" s="18" t="str">
        <f>for_area_OWL!$R$40</f>
        <v>:</v>
      </c>
      <c r="QF18" s="16"/>
      <c r="QH18" s="19"/>
      <c r="QJ18" s="17"/>
      <c r="QK18" s="20">
        <v>27896</v>
      </c>
      <c r="QM18" s="18">
        <v>2145</v>
      </c>
      <c r="QN18" s="18">
        <f>UNFCCC!AC25</f>
        <v>28104.146774000001</v>
      </c>
      <c r="QO18" s="16"/>
      <c r="QP18" s="16"/>
      <c r="QQ18" s="16">
        <f>LUCAS_WL!$D$37/10</f>
        <v>29082.400000000001</v>
      </c>
      <c r="QR18" s="16">
        <f>'C3SLC'!$AB23</f>
        <v>30229.795381874999</v>
      </c>
      <c r="QS18" s="170"/>
      <c r="QT18" s="18"/>
      <c r="QU18" s="16"/>
      <c r="QV18" s="16"/>
      <c r="QW18" s="18"/>
      <c r="QX18" s="16">
        <f t="shared" si="0"/>
        <v>154043.02300484927</v>
      </c>
      <c r="QY18" s="19"/>
      <c r="QZ18" s="138"/>
      <c r="RA18" s="16">
        <f t="shared" si="2"/>
        <v>156504.59999999998</v>
      </c>
      <c r="RB18" s="16">
        <f t="shared" si="2"/>
        <v>160405.66854840194</v>
      </c>
    </row>
    <row r="19" spans="1:470" x14ac:dyDescent="0.25">
      <c r="A19" s="24">
        <v>2013</v>
      </c>
      <c r="B19" s="16" t="str">
        <f>for_area_WL!$T$14</f>
        <v>:</v>
      </c>
      <c r="C19" s="16" t="str">
        <f>for_area_FAWS!$T$14</f>
        <v>:</v>
      </c>
      <c r="D19" s="16" t="str">
        <f>for_area_FnAWS!$T$14</f>
        <v>:</v>
      </c>
      <c r="E19" s="18" t="str">
        <f>for_area_OWL!$T$14</f>
        <v>:</v>
      </c>
      <c r="H19" s="19"/>
      <c r="J19" s="17"/>
      <c r="K19">
        <v>612.29999999999995</v>
      </c>
      <c r="M19" s="17"/>
      <c r="N19" s="18">
        <f>UNFCCC!C26</f>
        <v>709.61622273595901</v>
      </c>
      <c r="O19" s="16"/>
      <c r="P19" s="16"/>
      <c r="Q19" s="16"/>
      <c r="R19" s="16">
        <f>'C3SLC'!C24</f>
        <v>675.49960314519706</v>
      </c>
      <c r="S19" s="20">
        <f>for_area_WL!$T$15</f>
        <v>3771</v>
      </c>
      <c r="T19" s="16">
        <f>for_area_FAWS!$T$15</f>
        <v>2373</v>
      </c>
      <c r="U19" s="16">
        <f>for_area_FnAWS!$T$15</f>
        <v>1398</v>
      </c>
      <c r="V19" s="18">
        <f>for_area_OWL!$T$15</f>
        <v>24</v>
      </c>
      <c r="W19" s="16"/>
      <c r="Y19" s="19"/>
      <c r="AA19" s="17"/>
      <c r="AB19">
        <v>3698</v>
      </c>
      <c r="AD19" s="17"/>
      <c r="AE19" s="18">
        <f>UNFCCC!D26</f>
        <v>3900.5223509631178</v>
      </c>
      <c r="AF19" s="16"/>
      <c r="AG19" s="16"/>
      <c r="AH19" s="16"/>
      <c r="AI19" s="16">
        <f>'C3SLC'!$D24</f>
        <v>4204.5202972397201</v>
      </c>
      <c r="AJ19" s="20" t="str">
        <f>for_area_WL!$T$16</f>
        <v>:</v>
      </c>
      <c r="AK19" s="16" t="str">
        <f>for_area_FAWS!$T$16</f>
        <v>:</v>
      </c>
      <c r="AL19" s="16" t="str">
        <f>for_area_FnAWS!$T$16</f>
        <v>:</v>
      </c>
      <c r="AM19" s="18" t="str">
        <f>for_area_OWL!$T$16</f>
        <v>:</v>
      </c>
      <c r="AN19" s="16"/>
      <c r="AP19" s="19"/>
      <c r="AR19" s="17"/>
      <c r="AS19">
        <v>2906.4</v>
      </c>
      <c r="AT19">
        <f>AS19-151.6</f>
        <v>2754.8</v>
      </c>
      <c r="AU19" s="17">
        <f>14+135.8</f>
        <v>149.80000000000001</v>
      </c>
      <c r="AV19" s="18">
        <f>UNFCCC!G26</f>
        <v>2663.73054</v>
      </c>
      <c r="AW19" s="16"/>
      <c r="AX19" s="16"/>
      <c r="AY19" s="16"/>
      <c r="AZ19" s="16">
        <f>'C3SLC'!$G24</f>
        <v>2916.8004499159802</v>
      </c>
      <c r="BA19" s="20" t="str">
        <f>for_area_WL!$T$17</f>
        <v>:</v>
      </c>
      <c r="BB19" s="16" t="str">
        <f>for_area_FAWS!$T$17</f>
        <v>:</v>
      </c>
      <c r="BC19" s="16" t="str">
        <f>for_area_FnAWS!$T$17</f>
        <v>:</v>
      </c>
      <c r="BD19" s="18" t="str">
        <f>for_area_OWL!$T$17</f>
        <v>:</v>
      </c>
      <c r="BE19" s="16"/>
      <c r="BG19" s="28"/>
      <c r="BH19" s="29"/>
      <c r="BI19" s="30"/>
      <c r="BL19" s="17"/>
      <c r="BM19" s="18">
        <f>UNFCCC!H26</f>
        <v>637.25387499587998</v>
      </c>
      <c r="BN19" s="16"/>
      <c r="BO19" s="16"/>
      <c r="BP19" s="16"/>
      <c r="BQ19" s="16">
        <f>'C3SLC'!$H24</f>
        <v>528.26870811358106</v>
      </c>
      <c r="BR19" s="20" t="str">
        <f>for_area_WL!$T$18</f>
        <v>:</v>
      </c>
      <c r="BS19" s="16" t="str">
        <f>for_area_FAWS!$T$18</f>
        <v>:</v>
      </c>
      <c r="BT19" s="16" t="str">
        <f>for_area_FnAWS!$T$18</f>
        <v>:</v>
      </c>
      <c r="BU19" s="18" t="str">
        <f>for_area_OWL!$T$18</f>
        <v>:</v>
      </c>
      <c r="BV19" s="16"/>
      <c r="BX19" s="19"/>
      <c r="BZ19" s="17"/>
      <c r="CC19" s="17"/>
      <c r="CD19" s="18">
        <f>UNFCCC!M26</f>
        <v>10971.898999999999</v>
      </c>
      <c r="CE19" s="16"/>
      <c r="CF19" s="16"/>
      <c r="CG19" s="16"/>
      <c r="CH19" s="16">
        <f>'C3SLC'!$L24</f>
        <v>11329.4831793055</v>
      </c>
      <c r="CI19" s="20" t="str">
        <f>for_area_WL!$T$19</f>
        <v>:</v>
      </c>
      <c r="CJ19" s="16" t="str">
        <f>for_area_FAWS!$T$19</f>
        <v>:</v>
      </c>
      <c r="CK19" s="16" t="str">
        <f>for_area_FnAWS!$T$19</f>
        <v>:</v>
      </c>
      <c r="CL19" s="18" t="str">
        <f>for_area_OWL!$T$19</f>
        <v>:</v>
      </c>
      <c r="CM19" s="16"/>
      <c r="CO19" s="19"/>
      <c r="CQ19" s="17"/>
      <c r="CT19" s="17"/>
      <c r="CU19" s="18">
        <f>UNFCCC!I26</f>
        <v>2444.15</v>
      </c>
      <c r="CV19" s="16"/>
      <c r="CW19" s="16"/>
      <c r="CX19" s="16"/>
      <c r="CY19" s="16">
        <f>'C3SLC'!$I24</f>
        <v>2658.5927082210801</v>
      </c>
      <c r="CZ19" s="20" t="str">
        <f>for_area_WL!$T$20</f>
        <v>:</v>
      </c>
      <c r="DA19" s="16" t="str">
        <f>for_area_FAWS!$T$20</f>
        <v>:</v>
      </c>
      <c r="DB19" s="16" t="str">
        <f>for_area_FnAWS!$T$20</f>
        <v>:</v>
      </c>
      <c r="DC19" s="18" t="str">
        <f>for_area_OWL!$T$20</f>
        <v>:</v>
      </c>
      <c r="DD19" s="16"/>
      <c r="DF19" s="28"/>
      <c r="DG19" s="29"/>
      <c r="DH19" s="30"/>
      <c r="DK19" s="17"/>
      <c r="DL19" s="18">
        <f>UNFCCC!P26</f>
        <v>747.1333699999999</v>
      </c>
      <c r="DM19" s="16"/>
      <c r="DN19" s="16"/>
      <c r="DO19" s="16"/>
      <c r="DP19" s="16">
        <f>'C3SLC'!$O24</f>
        <v>545.37815664559605</v>
      </c>
      <c r="DQ19" s="20" t="str">
        <f>for_area_WL!$T$21</f>
        <v>:</v>
      </c>
      <c r="DR19" s="16" t="str">
        <f>for_area_FAWS!$T$21</f>
        <v>:</v>
      </c>
      <c r="DS19" s="16" t="str">
        <f>for_area_FnAWS!$T$21</f>
        <v>:</v>
      </c>
      <c r="DT19" s="18" t="str">
        <f>for_area_OWL!$T$21</f>
        <v>:</v>
      </c>
      <c r="DU19" s="16"/>
      <c r="DW19" s="19"/>
      <c r="DY19" s="17"/>
      <c r="EB19" s="17"/>
      <c r="EC19" s="18">
        <f>UNFCCC!N26</f>
        <v>3452.2710909090915</v>
      </c>
      <c r="ED19" s="16"/>
      <c r="EE19" s="16"/>
      <c r="EF19" s="16"/>
      <c r="EG19" s="16">
        <f>'C3SLC'!$M24</f>
        <v>3737.7954889029302</v>
      </c>
      <c r="EH19" s="20" t="str">
        <f>for_area_WL!$T$22</f>
        <v>:</v>
      </c>
      <c r="EI19" s="16" t="str">
        <f>for_area_FAWS!$T$22</f>
        <v>:</v>
      </c>
      <c r="EJ19" s="16" t="str">
        <f>for_area_FnAWS!$T$22</f>
        <v>:</v>
      </c>
      <c r="EK19" s="18" t="str">
        <f>for_area_OWL!$T$22</f>
        <v>:</v>
      </c>
      <c r="EL19" s="16"/>
      <c r="EN19" s="20"/>
      <c r="EO19" s="16"/>
      <c r="EP19" s="18"/>
      <c r="ES19" s="17"/>
      <c r="ET19" s="18">
        <f>UNFCCC!AB26</f>
        <v>15682.531919692372</v>
      </c>
      <c r="EU19" s="16"/>
      <c r="EV19" s="16"/>
      <c r="EW19" s="16"/>
      <c r="EX19" s="16">
        <f>'C3SLC'!$AA24</f>
        <v>15487.696756356201</v>
      </c>
      <c r="EY19" s="20">
        <f>for_area_WL!$T$23</f>
        <v>16743.77</v>
      </c>
      <c r="EZ19" s="16">
        <f>for_area_FAWS!$T$23</f>
        <v>15929.36</v>
      </c>
      <c r="FA19" s="16">
        <f>for_area_FnAWS!$T$23</f>
        <v>814.41</v>
      </c>
      <c r="FB19" s="18">
        <f>for_area_OWL!$T$23</f>
        <v>630.79999999999995</v>
      </c>
      <c r="FC19" s="16"/>
      <c r="FE19" s="19"/>
      <c r="FG19" s="17"/>
      <c r="FJ19" s="17"/>
      <c r="FK19" s="18">
        <f>UNFCCC!L26</f>
        <v>15343.542242677662</v>
      </c>
      <c r="FL19" s="16"/>
      <c r="FM19" s="16"/>
      <c r="FN19" s="16"/>
      <c r="FO19" s="16">
        <f>'C3SLC'!$K24</f>
        <v>14719.409139871999</v>
      </c>
      <c r="FP19" s="20" t="str">
        <f>for_area_WL!$T$24</f>
        <v>:</v>
      </c>
      <c r="FQ19" s="16" t="str">
        <f>for_area_FAWS!$T$24</f>
        <v>:</v>
      </c>
      <c r="FR19" s="16" t="str">
        <f>for_area_FnAWS!$T$24</f>
        <v>:</v>
      </c>
      <c r="FS19" s="18" t="str">
        <f>for_area_OWL!$T$24</f>
        <v>:</v>
      </c>
      <c r="FT19" s="16"/>
      <c r="FV19" s="19"/>
      <c r="FX19" s="17"/>
      <c r="GA19" s="17"/>
      <c r="GB19" s="18">
        <f>UNFCCC!E26</f>
        <v>2364.9693700000007</v>
      </c>
      <c r="GC19" s="16"/>
      <c r="GD19" s="16"/>
      <c r="GE19" s="16"/>
      <c r="GF19" s="16">
        <f>'C3SLC'!$E24</f>
        <v>2609.9346740841897</v>
      </c>
      <c r="GG19" s="20" t="str">
        <f>for_area_WL!$T$25</f>
        <v>:</v>
      </c>
      <c r="GH19" s="16" t="str">
        <f>for_area_FAWS!$T$25</f>
        <v>:</v>
      </c>
      <c r="GI19" s="16" t="str">
        <f>for_area_FnAWS!$T$25</f>
        <v>:</v>
      </c>
      <c r="GJ19" s="18" t="str">
        <f>for_area_OWL!$T$25</f>
        <v>:</v>
      </c>
      <c r="GK19" s="16"/>
      <c r="GM19" s="19"/>
      <c r="GO19" s="17"/>
      <c r="GR19" s="17"/>
      <c r="GS19" s="18">
        <f>UNFCCC!Q26</f>
        <v>9196.1576982317965</v>
      </c>
      <c r="GT19" s="16"/>
      <c r="GU19" s="16"/>
      <c r="GV19" s="16"/>
      <c r="GW19" s="16">
        <f>'C3SLC'!$P24</f>
        <v>8769.3123685523897</v>
      </c>
      <c r="GX19" s="20" t="str">
        <f>for_area_WL!$T$26</f>
        <v>:</v>
      </c>
      <c r="GY19" s="16" t="str">
        <f>for_area_FAWS!$T$26</f>
        <v>:</v>
      </c>
      <c r="GZ19" s="16" t="str">
        <f>for_area_FnAWS!$T$26</f>
        <v>:</v>
      </c>
      <c r="HA19" s="18" t="str">
        <f>for_area_OWL!$T$26</f>
        <v>:</v>
      </c>
      <c r="HB19" s="90"/>
      <c r="HD19" s="19"/>
      <c r="HF19" s="17"/>
      <c r="HI19" s="17"/>
      <c r="HJ19" s="18">
        <f>UNFCCC!F26</f>
        <v>158.64690871634033</v>
      </c>
      <c r="HK19" s="16"/>
      <c r="HL19" s="16"/>
      <c r="HM19" s="16"/>
      <c r="HN19" s="16">
        <f>'C3SLC'!$F24</f>
        <v>234.19981996268001</v>
      </c>
      <c r="HO19" s="20" t="str">
        <f>for_area_WL!$T$27</f>
        <v>:</v>
      </c>
      <c r="HP19" s="16" t="str">
        <f>for_area_FAWS!$T$27</f>
        <v>:</v>
      </c>
      <c r="HQ19" s="16" t="str">
        <f>for_area_FnAWS!$T$27</f>
        <v>:</v>
      </c>
      <c r="HR19" s="18" t="str">
        <f>for_area_OWL!$T$27</f>
        <v>:</v>
      </c>
      <c r="HS19" s="16"/>
      <c r="HU19" s="19"/>
      <c r="HW19" s="17"/>
      <c r="HX19">
        <v>3205</v>
      </c>
      <c r="HZ19" s="17"/>
      <c r="IA19" s="18">
        <f>UNFCCC!R26</f>
        <v>3251.5386210000001</v>
      </c>
      <c r="IB19" s="16"/>
      <c r="IC19" s="16"/>
      <c r="ID19" s="16"/>
      <c r="IE19" s="16">
        <f>'C3SLC'!$Q24</f>
        <v>3691.4586366508202</v>
      </c>
      <c r="IF19" s="20" t="str">
        <f>for_area_WL!$T$28</f>
        <v>:</v>
      </c>
      <c r="IG19" s="16" t="str">
        <f>for_area_FAWS!$T$28</f>
        <v>:</v>
      </c>
      <c r="IH19" s="16" t="str">
        <f>for_area_FnAWS!$T$28</f>
        <v>:</v>
      </c>
      <c r="II19" s="18" t="str">
        <f>for_area_OWL!$T$28</f>
        <v>:</v>
      </c>
      <c r="IJ19" s="16"/>
      <c r="IL19" s="19"/>
      <c r="IN19" s="17"/>
      <c r="IQ19" s="17"/>
      <c r="IR19" s="18">
        <f>UNFCCC!S26</f>
        <v>2179.9431811985201</v>
      </c>
      <c r="IS19" s="16"/>
      <c r="IT19" s="16"/>
      <c r="IU19" s="16"/>
      <c r="IV19" s="16">
        <f>'C3SLC'!$R24</f>
        <v>2215.1209939114697</v>
      </c>
      <c r="IW19" s="20">
        <f>for_area_WL!$T$29</f>
        <v>88.7</v>
      </c>
      <c r="IX19" s="16">
        <f>for_area_FAWS!$T$29</f>
        <v>87.62</v>
      </c>
      <c r="IY19" s="16">
        <f>for_area_FnAWS!$T$29</f>
        <v>1.08</v>
      </c>
      <c r="IZ19" s="18">
        <f>for_area_OWL!$T$29</f>
        <v>1.7</v>
      </c>
      <c r="JA19" s="16"/>
      <c r="JC19" s="19"/>
      <c r="JE19" s="17"/>
      <c r="JH19" s="17"/>
      <c r="JI19" s="18">
        <f>UNFCCC!T26</f>
        <v>93.280416666666767</v>
      </c>
      <c r="JJ19" s="16"/>
      <c r="JK19" s="16"/>
      <c r="JL19" s="16"/>
      <c r="JM19" s="16">
        <f>'C3SLC'!$S24</f>
        <v>87.021344955638099</v>
      </c>
      <c r="JN19" s="20" t="str">
        <f>for_area_WL!$T$30</f>
        <v>:</v>
      </c>
      <c r="JO19" s="16" t="str">
        <f>for_area_FAWS!$T$30</f>
        <v>:</v>
      </c>
      <c r="JP19" s="16" t="str">
        <f>for_area_FnAWS!$T$30</f>
        <v>:</v>
      </c>
      <c r="JQ19" s="18" t="str">
        <f>for_area_OWL!$T$30</f>
        <v>:</v>
      </c>
      <c r="JR19" s="16"/>
      <c r="JT19" s="19"/>
      <c r="JV19" s="17"/>
      <c r="JY19" s="17"/>
      <c r="JZ19" s="18">
        <f>UNFCCC!O26</f>
        <v>2059.4533100000003</v>
      </c>
      <c r="KA19" s="16"/>
      <c r="KB19" s="16"/>
      <c r="KC19" s="16"/>
      <c r="KD19" s="16">
        <f>'C3SLC'!$N24</f>
        <v>1714.8889711380002</v>
      </c>
      <c r="KE19" s="20" t="str">
        <f>for_area_WL!$T$31</f>
        <v>:</v>
      </c>
      <c r="KF19" s="16" t="str">
        <f>for_area_FAWS!$T$31</f>
        <v>:</v>
      </c>
      <c r="KG19" s="16" t="str">
        <f>for_area_FnAWS!$T$31</f>
        <v>:</v>
      </c>
      <c r="KH19" s="18" t="str">
        <f>for_area_OWL!$T$31</f>
        <v>:</v>
      </c>
      <c r="KI19" s="106"/>
      <c r="KK19" s="19"/>
      <c r="KM19" s="17"/>
      <c r="KP19" s="17"/>
      <c r="KQ19" s="132">
        <f>UNFCCC!U26</f>
        <v>0.10339</v>
      </c>
      <c r="KR19" s="16"/>
      <c r="KS19" s="16"/>
      <c r="KT19" s="196"/>
      <c r="KU19" s="22">
        <f>'C3SLC'!T20</f>
        <v>3.0771453678607903E-2</v>
      </c>
      <c r="KV19" s="20" t="str">
        <f>for_area_WL!$T$32</f>
        <v>:</v>
      </c>
      <c r="KW19" s="16" t="str">
        <f>for_area_FAWS!$T$32</f>
        <v>:</v>
      </c>
      <c r="KX19" s="16" t="str">
        <f>for_area_FnAWS!$T$32</f>
        <v>:</v>
      </c>
      <c r="KY19" s="18" t="str">
        <f>for_area_OWL!$T$32</f>
        <v>:</v>
      </c>
      <c r="KZ19" s="16"/>
      <c r="LB19" s="19"/>
      <c r="LD19" s="17"/>
      <c r="LE19">
        <v>375.9</v>
      </c>
      <c r="LG19" s="17"/>
      <c r="LH19" s="18">
        <f>UNFCCC!V26</f>
        <v>373.36538984999999</v>
      </c>
      <c r="LI19" s="16"/>
      <c r="LJ19" s="16"/>
      <c r="LK19" s="16"/>
      <c r="LL19" s="16">
        <f>'C3SLC'!U20</f>
        <v>358.388282302395</v>
      </c>
      <c r="LM19" s="20" t="str">
        <f>for_area_WL!$T$33</f>
        <v>:</v>
      </c>
      <c r="LN19" s="16" t="str">
        <f>for_area_FAWS!$T$33</f>
        <v>:</v>
      </c>
      <c r="LO19" s="16" t="str">
        <f>for_area_FnAWS!$T$33</f>
        <v>:</v>
      </c>
      <c r="LP19" s="18" t="str">
        <f>for_area_OWL!$T$33</f>
        <v>:</v>
      </c>
      <c r="LQ19" s="16"/>
      <c r="LS19" s="19"/>
      <c r="LU19" s="17"/>
      <c r="LX19" s="17"/>
      <c r="LY19" s="18">
        <f>UNFCCC!B26</f>
        <v>4018.8625859718518</v>
      </c>
      <c r="LZ19" s="16"/>
      <c r="MA19" s="16"/>
      <c r="MB19" s="16"/>
      <c r="MC19" s="16">
        <f>'C3SLC'!$B24</f>
        <v>4516.4895572360601</v>
      </c>
      <c r="MD19" s="20" t="str">
        <f>for_area_WL!$T$34</f>
        <v>:</v>
      </c>
      <c r="ME19" s="16" t="str">
        <f>for_area_FAWS!$T$34</f>
        <v>:</v>
      </c>
      <c r="MF19" s="16" t="str">
        <f>for_area_FnAWS!$T$34</f>
        <v>:</v>
      </c>
      <c r="MG19" s="18" t="str">
        <f>for_area_OWL!$T$34</f>
        <v>:</v>
      </c>
      <c r="MH19" s="16"/>
      <c r="MJ19" s="19"/>
      <c r="ML19" s="17"/>
      <c r="MO19" s="17"/>
      <c r="MP19" s="18">
        <f>UNFCCC!W26</f>
        <v>9369.4030000000002</v>
      </c>
      <c r="MQ19" s="16"/>
      <c r="MR19" s="16"/>
      <c r="MS19" s="16"/>
      <c r="MT19" s="16">
        <f>'C3SLC'!$V24</f>
        <v>9891.92135388926</v>
      </c>
      <c r="MU19" s="20" t="str">
        <f>for_area_WL!$T$35</f>
        <v>:</v>
      </c>
      <c r="MV19" s="16" t="str">
        <f>for_area_FAWS!$T$35</f>
        <v>:</v>
      </c>
      <c r="MW19" s="16" t="str">
        <f>for_area_FnAWS!$T$35</f>
        <v>:</v>
      </c>
      <c r="MX19" s="18" t="str">
        <f>for_area_OWL!$T$35</f>
        <v>:</v>
      </c>
      <c r="MY19" s="16"/>
      <c r="NA19" s="19"/>
      <c r="NC19" s="17"/>
      <c r="NF19" s="17"/>
      <c r="NG19" s="18">
        <f>UNFCCC!X26</f>
        <v>4362.6930000000002</v>
      </c>
      <c r="NH19" s="16"/>
      <c r="NI19" s="16"/>
      <c r="NJ19" s="16"/>
      <c r="NK19" s="16">
        <f>'C3SLC'!$W24</f>
        <v>3676.8366195872395</v>
      </c>
      <c r="NL19" s="20">
        <f>for_area_WL!$T$36</f>
        <v>6900.51</v>
      </c>
      <c r="NM19" s="16">
        <f>for_area_FAWS!$T$36</f>
        <v>5269.34</v>
      </c>
      <c r="NN19" s="16">
        <f>for_area_FnAWS!$T$36</f>
        <v>1631.17</v>
      </c>
      <c r="NO19" s="18">
        <f>for_area_OWL!$T$36</f>
        <v>14.95</v>
      </c>
      <c r="NP19" s="16"/>
      <c r="NR19" s="19"/>
      <c r="NT19" s="17"/>
      <c r="NW19" s="17"/>
      <c r="NX19" s="18">
        <f>UNFCCC!Y26</f>
        <v>6980.6759999999977</v>
      </c>
      <c r="NY19" s="16"/>
      <c r="NZ19" s="16"/>
      <c r="OA19" s="16"/>
      <c r="OB19" s="16">
        <f>'C3SLC'!$X24</f>
        <v>7718.4032233126509</v>
      </c>
      <c r="OC19" s="20">
        <f>for_area_WL!$T$37</f>
        <v>1183.8599999999999</v>
      </c>
      <c r="OD19" s="16">
        <f>for_area_FAWS!$T$37</f>
        <v>1075.4100000000001</v>
      </c>
      <c r="OE19" s="16">
        <f>for_area_FnAWS!$T$37</f>
        <v>108.45</v>
      </c>
      <c r="OF19" s="18">
        <f>for_area_OWL!$T$37</f>
        <v>75.41</v>
      </c>
      <c r="OG19" s="16"/>
      <c r="OI19" s="19"/>
      <c r="OK19" s="17"/>
      <c r="OL19" s="29">
        <v>1183.433</v>
      </c>
      <c r="OM19" s="29">
        <v>1075</v>
      </c>
      <c r="ON19" s="17">
        <v>77</v>
      </c>
      <c r="OO19" s="18">
        <f>UNFCCC!AA26</f>
        <v>1206.71</v>
      </c>
      <c r="OP19" s="16"/>
      <c r="OQ19" s="16"/>
      <c r="OR19" s="16"/>
      <c r="OS19" s="16">
        <f>'C3SLC'!$Z24</f>
        <v>1344.0857256434899</v>
      </c>
      <c r="OT19" s="20" t="str">
        <f>for_area_WL!$T$38</f>
        <v>:</v>
      </c>
      <c r="OU19" s="16" t="str">
        <f>for_area_FAWS!$T$38</f>
        <v>:</v>
      </c>
      <c r="OV19" s="16" t="str">
        <f>for_area_FnAWS!$T$38</f>
        <v>:</v>
      </c>
      <c r="OW19" s="18" t="str">
        <f>for_area_OWL!$T$38</f>
        <v>:</v>
      </c>
      <c r="OX19" s="16"/>
      <c r="OZ19" s="19"/>
      <c r="PB19" s="17"/>
      <c r="PE19" s="17"/>
      <c r="PF19" s="18">
        <f>UNFCCC!Z26</f>
        <v>2015.3680000000002</v>
      </c>
      <c r="PG19" s="16"/>
      <c r="PH19" s="16"/>
      <c r="PI19" s="16"/>
      <c r="PJ19" s="16">
        <f>'C3SLC'!$Y24</f>
        <v>2331.5898722909396</v>
      </c>
      <c r="PK19" s="20" t="str">
        <f>for_area_WL!$T$39</f>
        <v>:</v>
      </c>
      <c r="PL19" s="16" t="str">
        <f>for_area_FAWS!$T$39</f>
        <v>:</v>
      </c>
      <c r="PM19" s="16" t="str">
        <f>for_area_FnAWS!$T$39</f>
        <v>:</v>
      </c>
      <c r="PN19" s="18" t="str">
        <f>for_area_OWL!$T$39</f>
        <v>:</v>
      </c>
      <c r="PO19" s="16"/>
      <c r="PQ19" s="19"/>
      <c r="PS19" s="17"/>
      <c r="PV19" s="17"/>
      <c r="PW19" s="18">
        <f>UNFCCC!J26</f>
        <v>21903.368999999999</v>
      </c>
      <c r="PX19" s="16"/>
      <c r="PY19" s="16"/>
      <c r="PZ19" s="16"/>
      <c r="QA19" s="16">
        <f>'C3SLC'!$J24</f>
        <v>24215.417139362202</v>
      </c>
      <c r="QB19" s="20" t="str">
        <f>for_area_WL!$T$40</f>
        <v>:</v>
      </c>
      <c r="QC19" s="16" t="str">
        <f>for_area_FAWS!$T$40</f>
        <v>:</v>
      </c>
      <c r="QD19" s="16" t="str">
        <f>for_area_FnAWS!$T$40</f>
        <v>:</v>
      </c>
      <c r="QE19" s="18" t="str">
        <f>for_area_OWL!$T$40</f>
        <v>:</v>
      </c>
      <c r="QF19" s="16"/>
      <c r="QH19" s="19"/>
      <c r="QJ19" s="17"/>
      <c r="QK19" s="20">
        <v>28019</v>
      </c>
      <c r="QM19" s="18">
        <v>2164</v>
      </c>
      <c r="QN19" s="18">
        <f>UNFCCC!AC26</f>
        <v>28116.563947999999</v>
      </c>
      <c r="QO19" s="16"/>
      <c r="QP19" s="16"/>
      <c r="QQ19" s="16"/>
      <c r="QR19" s="16">
        <f>'C3SLC'!$AB24</f>
        <v>30218.1867622543</v>
      </c>
      <c r="QS19" s="170"/>
      <c r="QT19" s="18"/>
      <c r="QU19" s="16"/>
      <c r="QV19" s="16"/>
      <c r="QW19" s="18"/>
      <c r="QX19" s="16">
        <f t="shared" si="0"/>
        <v>154203.75443160927</v>
      </c>
      <c r="QY19" s="19"/>
      <c r="QZ19" s="138"/>
      <c r="RA19" s="16"/>
      <c r="RB19" s="16">
        <f t="shared" si="2"/>
        <v>160396.73060430514</v>
      </c>
    </row>
    <row r="20" spans="1:470" x14ac:dyDescent="0.25">
      <c r="A20" s="24">
        <v>2014</v>
      </c>
      <c r="B20" s="16" t="str">
        <f>for_area_WL!$V$14</f>
        <v>:</v>
      </c>
      <c r="C20" s="16" t="str">
        <f>for_area_FAWS!$V$14</f>
        <v>:</v>
      </c>
      <c r="D20" s="16" t="str">
        <f>for_area_FnAWS!$V$14</f>
        <v>:</v>
      </c>
      <c r="E20" s="18" t="str">
        <f>for_area_OWL!$V$14</f>
        <v>:</v>
      </c>
      <c r="H20" s="19"/>
      <c r="J20" s="17"/>
      <c r="K20">
        <v>612.29999999999995</v>
      </c>
      <c r="M20" s="17"/>
      <c r="N20" s="18">
        <f>UNFCCC!C27</f>
        <v>710.07458931014276</v>
      </c>
      <c r="O20" s="16"/>
      <c r="P20" s="16"/>
      <c r="Q20" s="16"/>
      <c r="R20" s="16">
        <f>'C3SLC'!C25</f>
        <v>678.47406259849708</v>
      </c>
      <c r="S20" s="20">
        <f>for_area_WL!$V$15</f>
        <v>3788</v>
      </c>
      <c r="T20" s="16">
        <f>for_area_FAWS!$V$15</f>
        <v>2388</v>
      </c>
      <c r="U20" s="16">
        <f>for_area_FnAWS!$V$15</f>
        <v>1400</v>
      </c>
      <c r="V20" s="18">
        <f>for_area_OWL!$V$15</f>
        <v>24</v>
      </c>
      <c r="W20" s="16"/>
      <c r="Y20" s="19"/>
      <c r="AA20" s="17"/>
      <c r="AB20">
        <v>3725</v>
      </c>
      <c r="AD20" s="17"/>
      <c r="AE20" s="18">
        <f>UNFCCC!D27</f>
        <v>3903.1791579683863</v>
      </c>
      <c r="AF20" s="16"/>
      <c r="AG20" s="16"/>
      <c r="AH20" s="16"/>
      <c r="AI20" s="16">
        <f>'C3SLC'!$D25</f>
        <v>4217.8839062131901</v>
      </c>
      <c r="AJ20" s="20" t="str">
        <f>for_area_WL!$V$16</f>
        <v>:</v>
      </c>
      <c r="AK20" s="16" t="str">
        <f>for_area_FAWS!$V$16</f>
        <v>:</v>
      </c>
      <c r="AL20" s="16" t="str">
        <f>for_area_FnAWS!$V$16</f>
        <v>:</v>
      </c>
      <c r="AM20" s="18" t="str">
        <f>for_area_OWL!$V$16</f>
        <v>:</v>
      </c>
      <c r="AN20" s="16"/>
      <c r="AP20" s="19"/>
      <c r="AR20" s="17"/>
      <c r="AU20" s="17"/>
      <c r="AV20" s="18">
        <f>UNFCCC!G27</f>
        <v>2666.3763600000002</v>
      </c>
      <c r="AW20" s="16"/>
      <c r="AX20" s="16"/>
      <c r="AY20" s="16"/>
      <c r="AZ20" s="16">
        <f>'C3SLC'!$G25</f>
        <v>2911.3353352673398</v>
      </c>
      <c r="BA20" s="20" t="str">
        <f>for_area_WL!$V$17</f>
        <v>:</v>
      </c>
      <c r="BB20" s="16" t="str">
        <f>for_area_FAWS!$V$17</f>
        <v>:</v>
      </c>
      <c r="BC20" s="16" t="str">
        <f>for_area_FnAWS!$V$17</f>
        <v>:</v>
      </c>
      <c r="BD20" s="18" t="str">
        <f>for_area_OWL!$V$17</f>
        <v>:</v>
      </c>
      <c r="BE20" s="16"/>
      <c r="BG20" s="28"/>
      <c r="BH20" s="29"/>
      <c r="BI20" s="30"/>
      <c r="BL20" s="17"/>
      <c r="BM20" s="18">
        <f>UNFCCC!H27</f>
        <v>637.29756249715001</v>
      </c>
      <c r="BN20" s="16"/>
      <c r="BO20" s="16"/>
      <c r="BP20" s="16"/>
      <c r="BQ20" s="16">
        <f>'C3SLC'!$H25</f>
        <v>527.23562834933398</v>
      </c>
      <c r="BR20" s="20">
        <f>for_area_WL!$V$18</f>
        <v>11421.07</v>
      </c>
      <c r="BS20" s="16">
        <f>for_area_FAWS!$V$18</f>
        <v>10766.87</v>
      </c>
      <c r="BT20" s="16">
        <f>for_area_FnAWS!$V$18</f>
        <v>654.19000000000005</v>
      </c>
      <c r="BU20" s="18">
        <f>for_area_OWL!$V$18</f>
        <v>0</v>
      </c>
      <c r="BV20" s="16"/>
      <c r="BX20" s="19"/>
      <c r="BZ20" s="17"/>
      <c r="CC20" s="17"/>
      <c r="CD20" s="18">
        <f>UNFCCC!M27</f>
        <v>10974.228999999999</v>
      </c>
      <c r="CE20" s="16"/>
      <c r="CF20" s="16"/>
      <c r="CG20" s="16"/>
      <c r="CH20" s="16">
        <f>'C3SLC'!$L25</f>
        <v>11371.498817931901</v>
      </c>
      <c r="CI20" s="20" t="str">
        <f>for_area_WL!$V$19</f>
        <v>:</v>
      </c>
      <c r="CJ20" s="16" t="str">
        <f>for_area_FAWS!$V$19</f>
        <v>:</v>
      </c>
      <c r="CK20" s="16" t="str">
        <f>for_area_FnAWS!$V$19</f>
        <v>:</v>
      </c>
      <c r="CL20" s="18" t="str">
        <f>for_area_OWL!$V$19</f>
        <v>:</v>
      </c>
      <c r="CM20" s="16"/>
      <c r="CO20" s="19"/>
      <c r="CQ20" s="17"/>
      <c r="CT20" s="17"/>
      <c r="CU20" s="18">
        <f>UNFCCC!I27</f>
        <v>2444.8670000000002</v>
      </c>
      <c r="CV20" s="16"/>
      <c r="CW20" s="16"/>
      <c r="CX20" s="16"/>
      <c r="CY20" s="16">
        <f>'C3SLC'!$I25</f>
        <v>2657.82830410525</v>
      </c>
      <c r="CZ20" s="20">
        <f>for_area_WL!$V$20</f>
        <v>739</v>
      </c>
      <c r="DA20" s="16">
        <f>for_area_FAWS!$V$20</f>
        <v>574.20000000000005</v>
      </c>
      <c r="DB20" s="16">
        <f>for_area_FnAWS!$V$20</f>
        <v>164.8</v>
      </c>
      <c r="DC20" s="18">
        <f>for_area_OWL!$V$20</f>
        <v>65.739999999999995</v>
      </c>
      <c r="DD20" s="16"/>
      <c r="DF20" s="28"/>
      <c r="DG20" s="29"/>
      <c r="DH20" s="30"/>
      <c r="DK20" s="17"/>
      <c r="DL20" s="18">
        <f>UNFCCC!P27</f>
        <v>752.88977999999986</v>
      </c>
      <c r="DM20" s="16"/>
      <c r="DN20" s="16"/>
      <c r="DO20" s="16"/>
      <c r="DP20" s="16">
        <f>'C3SLC'!$O25</f>
        <v>548.57401632741107</v>
      </c>
      <c r="DQ20" s="20" t="str">
        <f>for_area_WL!$V$21</f>
        <v>:</v>
      </c>
      <c r="DR20" s="16" t="str">
        <f>for_area_FAWS!$V$21</f>
        <v>:</v>
      </c>
      <c r="DS20" s="16" t="str">
        <f>for_area_FnAWS!$V$21</f>
        <v>:</v>
      </c>
      <c r="DT20" s="18" t="str">
        <f>for_area_OWL!$V$21</f>
        <v>:</v>
      </c>
      <c r="DU20" s="16"/>
      <c r="DW20" s="19"/>
      <c r="DY20" s="17"/>
      <c r="EB20" s="17"/>
      <c r="EC20" s="18">
        <f>UNFCCC!N27</f>
        <v>3456.1496363636365</v>
      </c>
      <c r="ED20" s="16"/>
      <c r="EE20" s="16"/>
      <c r="EF20" s="16"/>
      <c r="EG20" s="16">
        <f>'C3SLC'!$M25</f>
        <v>3735.00366566926</v>
      </c>
      <c r="EH20" s="20" t="str">
        <f>for_area_WL!$V$22</f>
        <v>:</v>
      </c>
      <c r="EI20" s="16" t="str">
        <f>for_area_FAWS!$V$22</f>
        <v>:</v>
      </c>
      <c r="EJ20" s="16" t="str">
        <f>for_area_FnAWS!$V$22</f>
        <v>:</v>
      </c>
      <c r="EK20" s="18" t="str">
        <f>for_area_OWL!$V$22</f>
        <v>:</v>
      </c>
      <c r="EL20" s="16"/>
      <c r="EN20" s="20"/>
      <c r="EO20" s="16"/>
      <c r="EP20" s="18"/>
      <c r="ES20" s="17"/>
      <c r="ET20" s="18">
        <f>UNFCCC!AB27</f>
        <v>15689.60534511205</v>
      </c>
      <c r="EU20" s="16"/>
      <c r="EV20" s="16"/>
      <c r="EW20" s="16"/>
      <c r="EX20" s="16">
        <f>'C3SLC'!$AA25</f>
        <v>15482.7518306568</v>
      </c>
      <c r="EY20" s="20">
        <f>for_area_WL!$V$23</f>
        <v>16849.169999999998</v>
      </c>
      <c r="EZ20" s="16">
        <f>for_area_FAWS!$V$23</f>
        <v>16038.37</v>
      </c>
      <c r="FA20" s="16">
        <f>for_area_FnAWS!$V$23</f>
        <v>810.81</v>
      </c>
      <c r="FB20" s="18">
        <f>for_area_OWL!$V$23</f>
        <v>597.89</v>
      </c>
      <c r="FC20" s="16"/>
      <c r="FE20" s="19"/>
      <c r="FG20" s="17"/>
      <c r="FJ20" s="17"/>
      <c r="FK20" s="18">
        <f>UNFCCC!L27</f>
        <v>15373.797757452296</v>
      </c>
      <c r="FL20" s="16"/>
      <c r="FM20" s="16"/>
      <c r="FN20" s="16"/>
      <c r="FO20" s="16">
        <f>'C3SLC'!$K25</f>
        <v>14727.6689382162</v>
      </c>
      <c r="FP20" s="20">
        <f>for_area_WL!$V$24</f>
        <v>1921</v>
      </c>
      <c r="FQ20" s="16">
        <f>for_area_FAWS!$V$24</f>
        <v>1740</v>
      </c>
      <c r="FR20" s="16">
        <f>for_area_FnAWS!$V$24</f>
        <v>181</v>
      </c>
      <c r="FS20" s="18">
        <f>for_area_OWL!$V$24</f>
        <v>573</v>
      </c>
      <c r="FT20" s="16"/>
      <c r="FV20" s="19"/>
      <c r="FX20" s="17"/>
      <c r="GA20" s="17"/>
      <c r="GB20" s="18">
        <f>UNFCCC!E27</f>
        <v>2373.2725500000006</v>
      </c>
      <c r="GC20" s="16"/>
      <c r="GD20" s="16"/>
      <c r="GE20" s="16"/>
      <c r="GF20" s="16">
        <f>'C3SLC'!$E25</f>
        <v>2614.4725975535798</v>
      </c>
      <c r="GG20" s="20" t="str">
        <f>for_area_WL!$V$25</f>
        <v>:</v>
      </c>
      <c r="GH20" s="16" t="str">
        <f>for_area_FAWS!$V$25</f>
        <v>:</v>
      </c>
      <c r="GI20" s="16" t="str">
        <f>for_area_FnAWS!$V$25</f>
        <v>:</v>
      </c>
      <c r="GJ20" s="18" t="str">
        <f>for_area_OWL!$V$25</f>
        <v>:</v>
      </c>
      <c r="GK20" s="16"/>
      <c r="GM20" s="19"/>
      <c r="GO20" s="17"/>
      <c r="GR20" s="17"/>
      <c r="GS20" s="18">
        <f>UNFCCC!Q27</f>
        <v>9250.7773469923977</v>
      </c>
      <c r="GT20" s="16"/>
      <c r="GU20" s="16"/>
      <c r="GV20" s="16"/>
      <c r="GW20" s="16">
        <f>'C3SLC'!$P25</f>
        <v>8755.7710031345505</v>
      </c>
      <c r="GX20" s="20">
        <f>for_area_WL!$V$26</f>
        <v>173</v>
      </c>
      <c r="GY20" s="16">
        <f>for_area_FAWS!$V$26</f>
        <v>41</v>
      </c>
      <c r="GZ20" s="16">
        <f>for_area_FnAWS!$V$26</f>
        <v>132</v>
      </c>
      <c r="HA20" s="18">
        <f>for_area_OWL!$V$26</f>
        <v>213</v>
      </c>
      <c r="HB20" s="90"/>
      <c r="HD20" s="19"/>
      <c r="HF20" s="17"/>
      <c r="HI20" s="17"/>
      <c r="HJ20" s="18">
        <f>UNFCCC!F27</f>
        <v>158.77137050103627</v>
      </c>
      <c r="HK20" s="16"/>
      <c r="HL20" s="16"/>
      <c r="HM20" s="16"/>
      <c r="HN20" s="16">
        <f>'C3SLC'!$F25</f>
        <v>234.36383461952201</v>
      </c>
      <c r="HO20" s="20" t="str">
        <f>for_area_WL!$V$27</f>
        <v>:</v>
      </c>
      <c r="HP20" s="16" t="str">
        <f>for_area_FAWS!$V$27</f>
        <v>:</v>
      </c>
      <c r="HQ20" s="16" t="str">
        <f>for_area_FnAWS!$V$27</f>
        <v>:</v>
      </c>
      <c r="HR20" s="18" t="str">
        <f>for_area_OWL!$V$27</f>
        <v>:</v>
      </c>
      <c r="HS20" s="16"/>
      <c r="HU20" s="19"/>
      <c r="HW20" s="17"/>
      <c r="HX20">
        <v>3225</v>
      </c>
      <c r="HZ20" s="17"/>
      <c r="IA20" s="18">
        <f>UNFCCC!R27</f>
        <v>3250.2154580000001</v>
      </c>
      <c r="IB20" s="16"/>
      <c r="IC20" s="16"/>
      <c r="ID20" s="16"/>
      <c r="IE20" s="16">
        <f>'C3SLC'!$Q25</f>
        <v>3711.5919690534502</v>
      </c>
      <c r="IF20" s="20">
        <f>for_area_WL!$V$28</f>
        <v>2177</v>
      </c>
      <c r="IG20" s="16">
        <f>for_area_FAWS!$V$28</f>
        <v>1884</v>
      </c>
      <c r="IH20" s="16">
        <f>for_area_FnAWS!$V$28</f>
        <v>293</v>
      </c>
      <c r="II20" s="18">
        <f>for_area_OWL!$V$28</f>
        <v>99</v>
      </c>
      <c r="IJ20" s="16"/>
      <c r="IL20" s="19"/>
      <c r="IN20" s="17"/>
      <c r="IQ20" s="17"/>
      <c r="IR20" s="18">
        <f>UNFCCC!S27</f>
        <v>2187.9297838041202</v>
      </c>
      <c r="IS20" s="16"/>
      <c r="IT20" s="16"/>
      <c r="IU20" s="16"/>
      <c r="IV20" s="16">
        <f>'C3SLC'!$R25</f>
        <v>2245.1804338090101</v>
      </c>
      <c r="IW20" s="20">
        <f>for_area_WL!$V$29</f>
        <v>88.7</v>
      </c>
      <c r="IX20" s="16">
        <f>for_area_FAWS!$V$29</f>
        <v>87.62</v>
      </c>
      <c r="IY20" s="16">
        <f>for_area_FnAWS!$V$29</f>
        <v>1.08</v>
      </c>
      <c r="IZ20" s="18">
        <f>for_area_OWL!$V$29</f>
        <v>1.7</v>
      </c>
      <c r="JA20" s="16"/>
      <c r="JC20" s="19"/>
      <c r="JE20" s="17"/>
      <c r="JH20" s="17"/>
      <c r="JI20" s="18">
        <f>UNFCCC!T27</f>
        <v>93.240083333333416</v>
      </c>
      <c r="JJ20" s="16"/>
      <c r="JK20" s="16"/>
      <c r="JL20" s="16"/>
      <c r="JM20" s="16">
        <f>'C3SLC'!$S25</f>
        <v>87.034062800183904</v>
      </c>
      <c r="JN20" s="20" t="str">
        <f>for_area_WL!$V$30</f>
        <v>:</v>
      </c>
      <c r="JO20" s="16" t="str">
        <f>for_area_FAWS!$V$30</f>
        <v>:</v>
      </c>
      <c r="JP20" s="16" t="str">
        <f>for_area_FnAWS!$V$30</f>
        <v>:</v>
      </c>
      <c r="JQ20" s="18" t="str">
        <f>for_area_OWL!$V$30</f>
        <v>:</v>
      </c>
      <c r="JR20" s="16"/>
      <c r="JT20" s="19"/>
      <c r="JV20" s="17"/>
      <c r="JY20" s="17"/>
      <c r="JZ20" s="18">
        <f>UNFCCC!O27</f>
        <v>2061.4315499999998</v>
      </c>
      <c r="KA20" s="16"/>
      <c r="KB20" s="16"/>
      <c r="KC20" s="16"/>
      <c r="KD20" s="16">
        <f>'C3SLC'!$N25</f>
        <v>1720.03843303397</v>
      </c>
      <c r="KE20" s="20" t="str">
        <f>for_area_WL!$V$31</f>
        <v>:</v>
      </c>
      <c r="KF20" s="16" t="str">
        <f>for_area_FAWS!$V$31</f>
        <v>:</v>
      </c>
      <c r="KG20" s="16" t="str">
        <f>for_area_FnAWS!$V$31</f>
        <v>:</v>
      </c>
      <c r="KH20" s="18" t="str">
        <f>for_area_OWL!$V$31</f>
        <v>:</v>
      </c>
      <c r="KI20" s="106"/>
      <c r="KK20" s="19"/>
      <c r="KM20" s="17"/>
      <c r="KP20" s="17"/>
      <c r="KQ20" s="132">
        <f>UNFCCC!U27</f>
        <v>0.10339</v>
      </c>
      <c r="KR20" s="16"/>
      <c r="KS20" s="16"/>
      <c r="KT20" s="196"/>
      <c r="KU20" s="22">
        <f>'C3SLC'!$T25</f>
        <v>3.0771453678607903E-2</v>
      </c>
      <c r="KV20" s="20" t="str">
        <f>for_area_WL!$V$32</f>
        <v>:</v>
      </c>
      <c r="KW20" s="16" t="str">
        <f>for_area_FAWS!$V$32</f>
        <v>:</v>
      </c>
      <c r="KX20" s="16" t="str">
        <f>for_area_FnAWS!$V$32</f>
        <v>:</v>
      </c>
      <c r="KY20" s="18" t="str">
        <f>for_area_OWL!$V$32</f>
        <v>:</v>
      </c>
      <c r="KZ20" s="16"/>
      <c r="LB20" s="19"/>
      <c r="LD20" s="17"/>
      <c r="LG20" s="17"/>
      <c r="LH20" s="18">
        <f>UNFCCC!V27</f>
        <v>370.81907801699998</v>
      </c>
      <c r="LI20" s="16"/>
      <c r="LJ20" s="16"/>
      <c r="LK20" s="16"/>
      <c r="LL20" s="16">
        <f>'C3SLC'!$U25</f>
        <v>359.06799319721802</v>
      </c>
      <c r="LM20" s="20">
        <f>for_area_WL!$V$33</f>
        <v>3865</v>
      </c>
      <c r="LN20" s="16">
        <f>for_area_FAWS!$V$33</f>
        <v>3340</v>
      </c>
      <c r="LO20" s="16">
        <f>for_area_FnAWS!$V$33</f>
        <v>525</v>
      </c>
      <c r="LP20" s="18">
        <f>for_area_OWL!$V$33</f>
        <v>148</v>
      </c>
      <c r="LQ20" s="16"/>
      <c r="LS20" s="19"/>
      <c r="LU20" s="17"/>
      <c r="LX20" s="17"/>
      <c r="LY20" s="18">
        <f>UNFCCC!B27</f>
        <v>4024.4351031662222</v>
      </c>
      <c r="LZ20" s="16"/>
      <c r="MA20" s="16"/>
      <c r="MB20" s="16"/>
      <c r="MC20" s="16">
        <f>'C3SLC'!$B25</f>
        <v>4495.1451597016294</v>
      </c>
      <c r="MD20" s="20">
        <f>for_area_WL!$V$34</f>
        <v>9383</v>
      </c>
      <c r="ME20" s="16">
        <f>for_area_FAWS!$V$34</f>
        <v>9083.2999999999993</v>
      </c>
      <c r="MF20" s="16">
        <f>for_area_FnAWS!$V$34</f>
        <v>299.7</v>
      </c>
      <c r="MG20" s="18" t="str">
        <f>for_area_OWL!$V$34</f>
        <v>:</v>
      </c>
      <c r="MH20" s="16"/>
      <c r="MJ20" s="19"/>
      <c r="ML20" s="17"/>
      <c r="MO20" s="17"/>
      <c r="MP20" s="18">
        <f>UNFCCC!W27</f>
        <v>9382.5779999999995</v>
      </c>
      <c r="MQ20" s="16"/>
      <c r="MR20" s="16"/>
      <c r="MS20" s="16"/>
      <c r="MT20" s="16">
        <f>'C3SLC'!$V25</f>
        <v>9924.0636151891194</v>
      </c>
      <c r="MU20" s="20" t="str">
        <f>for_area_WL!$V$35</f>
        <v>:</v>
      </c>
      <c r="MV20" s="16" t="str">
        <f>for_area_FAWS!$V$35</f>
        <v>:</v>
      </c>
      <c r="MW20" s="16" t="str">
        <f>for_area_FnAWS!$V$35</f>
        <v>:</v>
      </c>
      <c r="MX20" s="18" t="str">
        <f>for_area_OWL!$V$35</f>
        <v>:</v>
      </c>
      <c r="MY20" s="16"/>
      <c r="NA20" s="19"/>
      <c r="NC20" s="17"/>
      <c r="NF20" s="17"/>
      <c r="NG20" s="18">
        <f>UNFCCC!X27</f>
        <v>4363.808</v>
      </c>
      <c r="NH20" s="16"/>
      <c r="NI20" s="16"/>
      <c r="NJ20" s="16"/>
      <c r="NK20" s="16">
        <f>'C3SLC'!$W25</f>
        <v>3660.16595882401</v>
      </c>
      <c r="NL20" s="20">
        <f>for_area_WL!$V$36</f>
        <v>6908.93</v>
      </c>
      <c r="NM20" s="16">
        <f>for_area_FAWS!$V$36</f>
        <v>5315.08</v>
      </c>
      <c r="NN20" s="16">
        <f>for_area_FnAWS!$V$36</f>
        <v>1593.86</v>
      </c>
      <c r="NO20" s="18">
        <f>for_area_OWL!$V$36</f>
        <v>15.47</v>
      </c>
      <c r="NP20" s="16"/>
      <c r="NR20" s="19"/>
      <c r="NT20" s="17"/>
      <c r="NW20" s="17"/>
      <c r="NX20" s="18">
        <f>UNFCCC!Y27</f>
        <v>6981.9319999999971</v>
      </c>
      <c r="NY20" s="16"/>
      <c r="NZ20" s="16"/>
      <c r="OA20" s="16"/>
      <c r="OB20" s="16">
        <f>'C3SLC'!$X25</f>
        <v>7716.8700450852502</v>
      </c>
      <c r="OC20" s="20">
        <f>for_area_WL!$V$37</f>
        <v>1182.5999999999999</v>
      </c>
      <c r="OD20" s="16">
        <f>for_area_FAWS!$V$37</f>
        <v>1074.1500000000001</v>
      </c>
      <c r="OE20" s="16">
        <f>for_area_FnAWS!$V$37</f>
        <v>108.45</v>
      </c>
      <c r="OF20" s="18">
        <f>for_area_OWL!$V$37</f>
        <v>76.95</v>
      </c>
      <c r="OG20" s="16"/>
      <c r="OI20" s="19"/>
      <c r="OK20" s="17"/>
      <c r="OL20" s="29">
        <v>1181.943</v>
      </c>
      <c r="OM20" s="29">
        <v>1073</v>
      </c>
      <c r="ON20" s="17">
        <v>73</v>
      </c>
      <c r="OO20" s="18">
        <f>UNFCCC!AA27</f>
        <v>1206.97</v>
      </c>
      <c r="OP20" s="16"/>
      <c r="OQ20" s="16"/>
      <c r="OR20" s="16"/>
      <c r="OS20" s="16">
        <f>'C3SLC'!$Z25</f>
        <v>1332.4895793691298</v>
      </c>
      <c r="OT20" s="20">
        <f>for_area_WL!$V$38</f>
        <v>1941.52</v>
      </c>
      <c r="OU20" s="16">
        <f>for_area_FAWS!$V$38</f>
        <v>1788.49</v>
      </c>
      <c r="OV20" s="16">
        <f>for_area_FnAWS!$V$38</f>
        <v>153.03</v>
      </c>
      <c r="OW20" s="18" t="str">
        <f>for_area_OWL!$V$38</f>
        <v>:</v>
      </c>
      <c r="OX20" s="16"/>
      <c r="OZ20" s="19"/>
      <c r="PB20" s="17"/>
      <c r="PC20">
        <v>1933</v>
      </c>
      <c r="PE20" s="17"/>
      <c r="PF20" s="18">
        <f>UNFCCC!Z27</f>
        <v>2017.105</v>
      </c>
      <c r="PG20" s="16"/>
      <c r="PH20" s="16"/>
      <c r="PI20" s="16"/>
      <c r="PJ20" s="16">
        <f>'C3SLC'!$Y25</f>
        <v>2326.13088281304</v>
      </c>
      <c r="PK20" s="20" t="str">
        <f>for_area_WL!$V$39</f>
        <v>:</v>
      </c>
      <c r="PL20" s="16" t="str">
        <f>for_area_FAWS!$V$39</f>
        <v>:</v>
      </c>
      <c r="PM20" s="16" t="str">
        <f>for_area_FnAWS!$V$39</f>
        <v>:</v>
      </c>
      <c r="PN20" s="18" t="str">
        <f>for_area_OWL!$V$39</f>
        <v>:</v>
      </c>
      <c r="PO20" s="16"/>
      <c r="PQ20" s="19"/>
      <c r="PS20" s="17"/>
      <c r="PV20" s="17"/>
      <c r="PW20" s="18">
        <f>UNFCCC!J27</f>
        <v>21893.441999999999</v>
      </c>
      <c r="PX20" s="16"/>
      <c r="PY20" s="16"/>
      <c r="PZ20" s="16"/>
      <c r="QA20" s="16">
        <f>'C3SLC'!$J25</f>
        <v>24229.635159246998</v>
      </c>
      <c r="QB20" s="20" t="str">
        <f>for_area_WL!$V$40</f>
        <v>:</v>
      </c>
      <c r="QC20" s="16" t="str">
        <f>for_area_FAWS!$V$40</f>
        <v>:</v>
      </c>
      <c r="QD20" s="16" t="str">
        <f>for_area_FnAWS!$V$40</f>
        <v>:</v>
      </c>
      <c r="QE20" s="18" t="str">
        <f>for_area_OWL!$V$40</f>
        <v>:</v>
      </c>
      <c r="QF20" s="16"/>
      <c r="QH20" s="19"/>
      <c r="QJ20" s="17"/>
      <c r="QK20" s="20">
        <v>28101</v>
      </c>
      <c r="QM20" s="18">
        <v>2194</v>
      </c>
      <c r="QN20" s="18">
        <f>UNFCCC!AC27</f>
        <v>28114.186687000001</v>
      </c>
      <c r="QO20" s="16"/>
      <c r="QP20" s="16"/>
      <c r="QQ20" s="16"/>
      <c r="QR20" s="16">
        <f>'C3SLC'!$AB25</f>
        <v>30178.230785173604</v>
      </c>
      <c r="QS20" s="170"/>
      <c r="QT20" s="18"/>
      <c r="QU20" s="16"/>
      <c r="QV20" s="16"/>
      <c r="QW20" s="18"/>
      <c r="QX20" s="16">
        <f t="shared" si="0"/>
        <v>154339.48358951777</v>
      </c>
      <c r="QY20" s="19"/>
      <c r="QZ20" s="138"/>
      <c r="RA20" s="16"/>
      <c r="RB20" s="16">
        <f t="shared" si="2"/>
        <v>160448.53678939314</v>
      </c>
    </row>
    <row r="21" spans="1:470" x14ac:dyDescent="0.25">
      <c r="A21" s="24">
        <v>2015</v>
      </c>
      <c r="B21" s="16" t="str">
        <f>for_area_WL!$X$14</f>
        <v>:</v>
      </c>
      <c r="C21" s="16" t="str">
        <f>for_area_FAWS!$X$14</f>
        <v>:</v>
      </c>
      <c r="D21" s="16" t="str">
        <f>for_area_FnAWS!$X$14</f>
        <v>:</v>
      </c>
      <c r="E21" s="18" t="str">
        <f>for_area_OWL!$X$14</f>
        <v>:</v>
      </c>
      <c r="F21" s="22">
        <f>FAO_WL!$E$11</f>
        <v>689.3</v>
      </c>
      <c r="G21" s="16">
        <f>Area_Comp!C19</f>
        <v>32.9</v>
      </c>
      <c r="H21" s="19">
        <f>'panEuropean-forestArea'!$C$4</f>
        <v>689.34</v>
      </c>
      <c r="I21">
        <f>'panEuropean-forestArea'!$I$4</f>
        <v>666.1</v>
      </c>
      <c r="J21" s="17">
        <f>'panEuropean-forestArea'!$O$4</f>
        <v>32.9</v>
      </c>
      <c r="K21">
        <v>612.29999999999995</v>
      </c>
      <c r="M21" s="17"/>
      <c r="N21" s="18">
        <f>UNFCCC!C28</f>
        <v>710.53295588432559</v>
      </c>
      <c r="O21" s="16"/>
      <c r="P21" s="16"/>
      <c r="Q21" s="16">
        <f>LUCAS_WL!$F$11/10</f>
        <v>756.6</v>
      </c>
      <c r="R21" s="16">
        <f>'C3SLC'!C26</f>
        <v>678.47406259849708</v>
      </c>
      <c r="S21" s="20">
        <f>for_area_WL!$X$15</f>
        <v>3812</v>
      </c>
      <c r="T21" s="16">
        <f>for_area_FAWS!$X$15</f>
        <v>2412</v>
      </c>
      <c r="U21" s="16">
        <f>for_area_FnAWS!$X$15</f>
        <v>1400</v>
      </c>
      <c r="V21" s="18">
        <f>for_area_OWL!$X$15</f>
        <v>24</v>
      </c>
      <c r="W21" s="16">
        <f>FAO_WL!$E$12</f>
        <v>3833</v>
      </c>
      <c r="X21" s="16">
        <f>Area_Comp!L19</f>
        <v>24</v>
      </c>
      <c r="Y21" s="19">
        <f>'panEuropean-forestArea'!$C$5</f>
        <v>3833</v>
      </c>
      <c r="Z21">
        <f>'panEuropean-forestArea'!$I$5</f>
        <v>2514</v>
      </c>
      <c r="AA21" s="17">
        <f>'panEuropean-forestArea'!$O$5</f>
        <v>24</v>
      </c>
      <c r="AD21" s="17"/>
      <c r="AE21" s="18">
        <f>UNFCCC!D28</f>
        <v>3905.8359649736549</v>
      </c>
      <c r="AF21" s="16"/>
      <c r="AG21" s="16"/>
      <c r="AH21" s="16">
        <f>LUCAS_WL!$F$12/10</f>
        <v>4564.1000000000004</v>
      </c>
      <c r="AI21" s="16">
        <f>'C3SLC'!$D26</f>
        <v>4217.7788587734103</v>
      </c>
      <c r="AJ21" s="20" t="str">
        <f>for_area_WL!$X$16</f>
        <v>:</v>
      </c>
      <c r="AK21" s="16" t="str">
        <f>for_area_FAWS!$X$16</f>
        <v>:</v>
      </c>
      <c r="AL21" s="16" t="str">
        <f>for_area_FnAWS!$X$16</f>
        <v>:</v>
      </c>
      <c r="AM21" s="18" t="str">
        <f>for_area_OWL!$X$16</f>
        <v>:</v>
      </c>
      <c r="AN21" s="16">
        <f>FAO_WL!$E$13</f>
        <v>2668.39</v>
      </c>
      <c r="AO21" s="16">
        <f>Area_Comp!U19</f>
        <v>0</v>
      </c>
      <c r="AP21" s="19">
        <f>'panEuropean-forestArea'!$C$8</f>
        <v>2668.39</v>
      </c>
      <c r="AQ21">
        <f>'panEuropean-forestArea'!$I$8</f>
        <v>2298.31</v>
      </c>
      <c r="AR21" s="17">
        <f>'panEuropean-forestArea'!$O$8</f>
        <v>0</v>
      </c>
      <c r="AU21" s="17"/>
      <c r="AV21" s="18">
        <f>UNFCCC!G28</f>
        <v>2668.3921600000003</v>
      </c>
      <c r="AW21" s="16"/>
      <c r="AX21" s="16"/>
      <c r="AY21" s="16">
        <f>LUCAS_WL!$F$13/10</f>
        <v>2960</v>
      </c>
      <c r="AZ21" s="16">
        <f>'C3SLC'!$G26</f>
        <v>2911.2804457388802</v>
      </c>
      <c r="BA21" s="20" t="str">
        <f>for_area_WL!$X$17</f>
        <v>:</v>
      </c>
      <c r="BB21" s="16" t="str">
        <f>for_area_FAWS!$X$17</f>
        <v>:</v>
      </c>
      <c r="BC21" s="16" t="str">
        <f>for_area_FnAWS!$X$17</f>
        <v>:</v>
      </c>
      <c r="BD21" s="18" t="str">
        <f>for_area_OWL!$X$17</f>
        <v>:</v>
      </c>
      <c r="BE21" s="16">
        <f>FAO_WL!$E$14</f>
        <v>624.67999999999995</v>
      </c>
      <c r="BF21" s="16">
        <f>Area_Comp!AD19</f>
        <v>44.08</v>
      </c>
      <c r="BG21" s="28">
        <f>'panEuropean-forestArea'!$C$9</f>
        <v>624.67999999999995</v>
      </c>
      <c r="BH21" s="29">
        <f>'panEuropean-forestArea'!$I$9</f>
        <v>617.07000000000005</v>
      </c>
      <c r="BI21" s="30">
        <f>'panEuropean-forestArea'!$O$9</f>
        <v>44.08</v>
      </c>
      <c r="BJ21">
        <v>624.6</v>
      </c>
      <c r="BK21">
        <v>617</v>
      </c>
      <c r="BL21" s="17">
        <v>42.6</v>
      </c>
      <c r="BM21" s="18">
        <f>UNFCCC!H28</f>
        <v>637.54150000189998</v>
      </c>
      <c r="BN21" s="16"/>
      <c r="BO21" s="16"/>
      <c r="BP21" s="16">
        <f>LUCAS_WL!$F$14/10</f>
        <v>793.5</v>
      </c>
      <c r="BQ21" s="16">
        <f>'C3SLC'!$H26</f>
        <v>527.21984165869696</v>
      </c>
      <c r="BR21" s="20">
        <f>for_area_WL!$X$18</f>
        <v>11421.27</v>
      </c>
      <c r="BS21" s="16">
        <f>for_area_FAWS!$X$18</f>
        <v>10761.04</v>
      </c>
      <c r="BT21" s="16">
        <f>for_area_FnAWS!$X$18</f>
        <v>660.23</v>
      </c>
      <c r="BU21" s="18">
        <f>for_area_OWL!$X$18</f>
        <v>0</v>
      </c>
      <c r="BV21" s="16">
        <f>FAO_WL!$E$15</f>
        <v>11419</v>
      </c>
      <c r="BW21" s="16">
        <f>Area_Comp!AM19</f>
        <v>0</v>
      </c>
      <c r="BX21" s="19">
        <f>'panEuropean-forestArea'!$C$13</f>
        <v>11419</v>
      </c>
      <c r="BY21">
        <f>'panEuropean-forestArea'!$I$13</f>
        <v>10124</v>
      </c>
      <c r="BZ21" s="17">
        <f>'panEuropean-forestArea'!$O$13</f>
        <v>0</v>
      </c>
      <c r="CC21" s="17"/>
      <c r="CD21" s="18">
        <f>UNFCCC!M28</f>
        <v>10976.546</v>
      </c>
      <c r="CE21" s="16"/>
      <c r="CF21" s="16"/>
      <c r="CG21" s="16">
        <f>LUCAS_WL!$F$15/10</f>
        <v>12087.7</v>
      </c>
      <c r="CH21" s="16">
        <f>'C3SLC'!$L26</f>
        <v>11371.0622685615</v>
      </c>
      <c r="CI21" s="20" t="str">
        <f>for_area_WL!$X$19</f>
        <v>:</v>
      </c>
      <c r="CJ21" s="16" t="str">
        <f>for_area_FAWS!$X$19</f>
        <v>:</v>
      </c>
      <c r="CK21" s="16" t="str">
        <f>for_area_FnAWS!$X$19</f>
        <v>:</v>
      </c>
      <c r="CL21" s="18" t="str">
        <f>for_area_OWL!$X$19</f>
        <v>:</v>
      </c>
      <c r="CM21" s="16">
        <f>FAO_WL!$E$16</f>
        <v>2421.0100000000002</v>
      </c>
      <c r="CN21" s="16">
        <f>Area_Comp!AV19</f>
        <v>99.9</v>
      </c>
      <c r="CO21" s="19">
        <f>'panEuropean-forestArea'!$C$10</f>
        <v>2421.0100000000002</v>
      </c>
      <c r="CP21">
        <f>'panEuropean-forestArea'!$I$10</f>
        <v>2110.4899999999998</v>
      </c>
      <c r="CQ21" s="17">
        <f>'panEuropean-forestArea'!$O$10</f>
        <v>99.9</v>
      </c>
      <c r="CT21" s="17"/>
      <c r="CU21" s="18">
        <f>UNFCCC!I28</f>
        <v>2445.2249999999999</v>
      </c>
      <c r="CV21" s="16"/>
      <c r="CW21" s="16"/>
      <c r="CX21" s="16">
        <f>LUCAS_WL!$F$16/10</f>
        <v>2584.1999999999998</v>
      </c>
      <c r="CY21" s="16">
        <f>'C3SLC'!$I26</f>
        <v>2657.7697001788802</v>
      </c>
      <c r="CZ21" s="20">
        <f>for_area_WL!$X$20</f>
        <v>746.76</v>
      </c>
      <c r="DA21" s="16">
        <f>for_area_FAWS!$X$20</f>
        <v>580.23</v>
      </c>
      <c r="DB21" s="16">
        <f>for_area_FnAWS!$X$20</f>
        <v>166.53</v>
      </c>
      <c r="DC21" s="18">
        <f>for_area_OWL!$X$20</f>
        <v>65.739999999999995</v>
      </c>
      <c r="DD21" s="16">
        <f>FAO_WL!$E$17</f>
        <v>754.67</v>
      </c>
      <c r="DE21" s="16">
        <f>Area_Comp!BE19</f>
        <v>58.2</v>
      </c>
      <c r="DF21" s="28">
        <f>'panEuropean-forestArea'!$C$16</f>
        <v>754.67</v>
      </c>
      <c r="DG21" s="29">
        <f>'panEuropean-forestArea'!$I$16</f>
        <v>586.16999999999996</v>
      </c>
      <c r="DH21" s="30">
        <f>'panEuropean-forestArea'!$O$16</f>
        <v>58.2</v>
      </c>
      <c r="DK21" s="17"/>
      <c r="DL21" s="18">
        <f>UNFCCC!P28</f>
        <v>758.38258999999982</v>
      </c>
      <c r="DM21" s="16"/>
      <c r="DN21" s="16"/>
      <c r="DO21" s="16">
        <f>LUCAS_WL!$F$17/10</f>
        <v>830</v>
      </c>
      <c r="DP21" s="16">
        <f>'C3SLC'!$O26</f>
        <v>548.57401632741107</v>
      </c>
      <c r="DQ21" s="20" t="str">
        <f>for_area_WL!$X$21</f>
        <v>:</v>
      </c>
      <c r="DR21" s="16" t="str">
        <f>for_area_FAWS!$X$21</f>
        <v>:</v>
      </c>
      <c r="DS21" s="16" t="str">
        <f>for_area_FnAWS!$X$21</f>
        <v>:</v>
      </c>
      <c r="DT21" s="18" t="str">
        <f>for_area_OWL!$X$21</f>
        <v>:</v>
      </c>
      <c r="DU21" s="16">
        <f>FAO_WL!$E$18</f>
        <v>3901.8</v>
      </c>
      <c r="DV21" s="16">
        <f>Area_Comp!BN19</f>
        <v>2634.72</v>
      </c>
      <c r="DW21" s="19">
        <f>'panEuropean-forestArea'!$C$14</f>
        <v>3903</v>
      </c>
      <c r="DX21">
        <f>'panEuropean-forestArea'!$I$14</f>
        <v>3594.66</v>
      </c>
      <c r="DY21" s="17">
        <f>'panEuropean-forestArea'!$O$14</f>
        <v>2636</v>
      </c>
      <c r="EB21" s="17"/>
      <c r="EC21" s="18">
        <f>UNFCCC!N28</f>
        <v>3460.0281818181825</v>
      </c>
      <c r="ED21" s="16"/>
      <c r="EE21" s="16"/>
      <c r="EF21" s="16">
        <f>LUCAS_WL!$F$18/10</f>
        <v>4205.1000000000004</v>
      </c>
      <c r="EG21" s="16">
        <f>'C3SLC'!$M26</f>
        <v>3734.9593089356995</v>
      </c>
      <c r="EH21" s="20" t="str">
        <f>for_area_WL!$X$22</f>
        <v>:</v>
      </c>
      <c r="EI21" s="16" t="str">
        <f>for_area_FAWS!$X$22</f>
        <v>:</v>
      </c>
      <c r="EJ21" s="16" t="str">
        <f>for_area_FnAWS!$X$22</f>
        <v>:</v>
      </c>
      <c r="EK21" s="18" t="str">
        <f>for_area_OWL!$X$22</f>
        <v>:</v>
      </c>
      <c r="EL21" s="16">
        <f>FAO_WL!$E$19</f>
        <v>18551.18</v>
      </c>
      <c r="EM21" s="16">
        <f>Area_Comp!BW19</f>
        <v>9403.94</v>
      </c>
      <c r="EN21" s="20">
        <f>'panEuropean-forestArea'!$C$28</f>
        <v>18551.18</v>
      </c>
      <c r="EO21" s="16">
        <f>'panEuropean-forestArea'!$I$28</f>
        <v>17081.650000000001</v>
      </c>
      <c r="EP21" s="18">
        <f>'panEuropean-forestArea'!$O$28</f>
        <v>9403.94</v>
      </c>
      <c r="ES21" s="17"/>
      <c r="ET21" s="18">
        <f>UNFCCC!AB28</f>
        <v>15694.285410531727</v>
      </c>
      <c r="EU21" s="16"/>
      <c r="EV21" s="16"/>
      <c r="EW21" s="16">
        <f>LUCAS_WL!$F$19/10</f>
        <v>14360.9</v>
      </c>
      <c r="EX21" s="16">
        <f>'C3SLC'!$AA26</f>
        <v>15480.7287751406</v>
      </c>
      <c r="EY21" s="20">
        <f>for_area_WL!$X$23</f>
        <v>16845.39</v>
      </c>
      <c r="EZ21" s="16">
        <f>for_area_FAWS!$X$23</f>
        <v>16015</v>
      </c>
      <c r="FA21" s="16">
        <f>for_area_FnAWS!$X$23</f>
        <v>830.39</v>
      </c>
      <c r="FB21" s="18" t="str">
        <f>for_area_OWL!$X$23</f>
        <v>:</v>
      </c>
      <c r="FC21" s="16">
        <f>FAO_WL!$E$20</f>
        <v>16836</v>
      </c>
      <c r="FD21" s="16">
        <f>Area_Comp!CF19</f>
        <v>791</v>
      </c>
      <c r="FE21" s="19">
        <f>'panEuropean-forestArea'!$C$12</f>
        <v>16836</v>
      </c>
      <c r="FF21">
        <f>'panEuropean-forestArea'!$I$12</f>
        <v>16015</v>
      </c>
      <c r="FG21" s="17">
        <f>'panEuropean-forestArea'!$O$12</f>
        <v>791</v>
      </c>
      <c r="FJ21" s="17"/>
      <c r="FK21" s="18">
        <f>UNFCCC!L28</f>
        <v>15403.602671338926</v>
      </c>
      <c r="FL21" s="16"/>
      <c r="FM21" s="16"/>
      <c r="FN21" s="16">
        <f>LUCAS_WL!$F$20/10</f>
        <v>16537.2</v>
      </c>
      <c r="FO21" s="16">
        <f>'C3SLC'!$K26</f>
        <v>14726.604083919901</v>
      </c>
      <c r="FP21" s="20">
        <f>for_area_WL!$X$24</f>
        <v>1922</v>
      </c>
      <c r="FQ21" s="16">
        <f>for_area_FAWS!$X$24</f>
        <v>1742</v>
      </c>
      <c r="FR21" s="16">
        <f>for_area_FnAWS!$X$24</f>
        <v>180</v>
      </c>
      <c r="FS21" s="18">
        <f>for_area_OWL!$X$24</f>
        <v>579</v>
      </c>
      <c r="FT21" s="16">
        <f>FAO_WL!$E$21</f>
        <v>1922</v>
      </c>
      <c r="FU21" s="16">
        <f>Area_Comp!CO19</f>
        <v>569</v>
      </c>
      <c r="FV21" s="19">
        <f>'panEuropean-forestArea'!$C$6</f>
        <v>1922</v>
      </c>
      <c r="FW21">
        <f>'panEuropean-forestArea'!$I$6</f>
        <v>1740</v>
      </c>
      <c r="FX21" s="17">
        <f>'panEuropean-forestArea'!$O$6</f>
        <v>569</v>
      </c>
      <c r="GA21" s="17"/>
      <c r="GB21" s="18">
        <f>UNFCCC!E28</f>
        <v>2379.4112200000004</v>
      </c>
      <c r="GC21" s="16"/>
      <c r="GD21" s="16"/>
      <c r="GE21" s="16">
        <f>LUCAS_WL!$F$21/10</f>
        <v>2582.3000000000002</v>
      </c>
      <c r="GF21" s="16">
        <f>'C3SLC'!$E26</f>
        <v>2614.4248649358697</v>
      </c>
      <c r="GG21" s="20" t="str">
        <f>for_area_WL!$X$25</f>
        <v>:</v>
      </c>
      <c r="GH21" s="16" t="str">
        <f>for_area_FAWS!$X$25</f>
        <v>:</v>
      </c>
      <c r="GI21" s="16" t="str">
        <f>for_area_FnAWS!$X$25</f>
        <v>:</v>
      </c>
      <c r="GJ21" s="18" t="str">
        <f>for_area_OWL!$X$25</f>
        <v>:</v>
      </c>
      <c r="GK21" s="16">
        <f>FAO_WL!$E$22</f>
        <v>9297.08</v>
      </c>
      <c r="GL21" s="16">
        <f>Area_Comp!CX19</f>
        <v>1813.24</v>
      </c>
      <c r="GM21" s="19">
        <f>'panEuropean-forestArea'!$C$17</f>
        <v>9297</v>
      </c>
      <c r="GN21">
        <f>'panEuropean-forestArea'!$I$17</f>
        <v>8216.4699999999993</v>
      </c>
      <c r="GO21" s="17">
        <f>'panEuropean-forestArea'!$O$17</f>
        <v>1813</v>
      </c>
      <c r="GP21">
        <v>9085</v>
      </c>
      <c r="GR21" s="17">
        <v>1969</v>
      </c>
      <c r="GS21" s="18">
        <f>UNFCCC!Q28</f>
        <v>9305.3969957529953</v>
      </c>
      <c r="GT21" s="16"/>
      <c r="GU21" s="16"/>
      <c r="GV21" s="16">
        <f>LUCAS_WL!$F$22/10</f>
        <v>9918.1</v>
      </c>
      <c r="GW21" s="16">
        <f>'C3SLC'!$P26</f>
        <v>8755.0653810873591</v>
      </c>
      <c r="GX21" s="20">
        <f>for_area_WL!$X$26</f>
        <v>173</v>
      </c>
      <c r="GY21" s="16">
        <f>for_area_FAWS!$X$26</f>
        <v>41</v>
      </c>
      <c r="GZ21" s="16">
        <f>for_area_FnAWS!$X$26</f>
        <v>132</v>
      </c>
      <c r="HA21" s="18">
        <f>for_area_OWL!$X$26</f>
        <v>213</v>
      </c>
      <c r="HB21" s="90">
        <f>Area_Comp!DF19</f>
        <v>172.71</v>
      </c>
      <c r="HC21" s="16">
        <f>Area_Comp!DG19</f>
        <v>213.43</v>
      </c>
      <c r="HD21" s="19">
        <f>'panEuropean-forestArea'!$C$7</f>
        <v>172.7</v>
      </c>
      <c r="HE21">
        <f>'panEuropean-forestArea'!$I$7</f>
        <v>41.12</v>
      </c>
      <c r="HF21" s="17">
        <f>'panEuropean-forestArea'!$O$7</f>
        <v>213.49</v>
      </c>
      <c r="HI21" s="17"/>
      <c r="HJ21" s="18">
        <f>UNFCCC!F28</f>
        <v>158.89583228573218</v>
      </c>
      <c r="HK21" s="16"/>
      <c r="HL21" s="16"/>
      <c r="HM21" s="16">
        <f>LUCAS_WL!$F$23/10</f>
        <v>210.7</v>
      </c>
      <c r="HN21" s="16">
        <f>'C3SLC'!$F26</f>
        <v>234.36383461952201</v>
      </c>
      <c r="HO21" s="20" t="str">
        <f>for_area_WL!$X$27</f>
        <v>:</v>
      </c>
      <c r="HP21" s="16" t="str">
        <f>for_area_FAWS!$X$27</f>
        <v>:</v>
      </c>
      <c r="HQ21" s="16" t="str">
        <f>for_area_FnAWS!$X$27</f>
        <v>:</v>
      </c>
      <c r="HR21" s="18" t="str">
        <f>for_area_OWL!$X$27</f>
        <v>:</v>
      </c>
      <c r="HS21" s="16">
        <f>FAO_WL!$E$23</f>
        <v>3391.44</v>
      </c>
      <c r="HT21" s="16">
        <f>Area_Comp!DO19</f>
        <v>110.8</v>
      </c>
      <c r="HU21" s="19">
        <f>'panEuropean-forestArea'!$C$18</f>
        <v>3391.44</v>
      </c>
      <c r="HV21">
        <f>'panEuropean-forestArea'!$I$18</f>
        <v>3177.39</v>
      </c>
      <c r="HW21" s="17">
        <f>'panEuropean-forestArea'!$O$18</f>
        <v>110.8</v>
      </c>
      <c r="HX21">
        <v>3230</v>
      </c>
      <c r="HZ21" s="17"/>
      <c r="IA21" s="18">
        <f>UNFCCC!R28</f>
        <v>3248.892296</v>
      </c>
      <c r="IB21" s="16"/>
      <c r="IC21" s="16"/>
      <c r="ID21" s="16">
        <f>LUCAS_WL!$F$24/10</f>
        <v>3481.5</v>
      </c>
      <c r="IE21" s="16">
        <f>'C3SLC'!$Q26</f>
        <v>3711.5764217983901</v>
      </c>
      <c r="IF21" s="20">
        <f>for_area_WL!$X$28</f>
        <v>2180</v>
      </c>
      <c r="IG21" s="16">
        <f>for_area_FAWS!$X$28</f>
        <v>1887</v>
      </c>
      <c r="IH21" s="16">
        <f>for_area_FnAWS!$X$28</f>
        <v>293</v>
      </c>
      <c r="II21" s="18">
        <f>for_area_OWL!$X$28</f>
        <v>106</v>
      </c>
      <c r="IJ21" s="16">
        <f>FAO_WL!$E$24</f>
        <v>2187</v>
      </c>
      <c r="IK21" s="16">
        <f>Area_Comp!DX19</f>
        <v>62.1</v>
      </c>
      <c r="IL21" s="19">
        <f>'panEuropean-forestArea'!$C$19</f>
        <v>2187</v>
      </c>
      <c r="IM21">
        <f>'panEuropean-forestArea'!$I$19</f>
        <v>1924</v>
      </c>
      <c r="IN21" s="17">
        <f>'panEuropean-forestArea'!$O$19</f>
        <v>62.1</v>
      </c>
      <c r="IQ21" s="17"/>
      <c r="IR21" s="18">
        <f>UNFCCC!S28</f>
        <v>2197.11437680056</v>
      </c>
      <c r="IS21" s="16"/>
      <c r="IT21" s="16"/>
      <c r="IU21" s="16">
        <f>LUCAS_WL!$F$25/10</f>
        <v>2459.4</v>
      </c>
      <c r="IV21" s="16">
        <f>'C3SLC'!$R26</f>
        <v>2245.1365227289502</v>
      </c>
      <c r="IW21" s="20">
        <f>for_area_WL!$X$29</f>
        <v>88.7</v>
      </c>
      <c r="IX21" s="16">
        <f>for_area_FAWS!$X$29</f>
        <v>87.44</v>
      </c>
      <c r="IY21" s="16">
        <f>for_area_FnAWS!$X$29</f>
        <v>1.26</v>
      </c>
      <c r="IZ21" s="18">
        <f>for_area_OWL!$X$29</f>
        <v>1.7</v>
      </c>
      <c r="JA21" s="16">
        <f>FAO_WL!$E$25</f>
        <v>88.7</v>
      </c>
      <c r="JB21" s="16">
        <f>Area_Comp!EG19</f>
        <v>2.7</v>
      </c>
      <c r="JC21" s="19">
        <f>'panEuropean-forestArea'!$C$20</f>
        <v>88.7</v>
      </c>
      <c r="JD21">
        <f>'panEuropean-forestArea'!$I$20</f>
        <v>86.1</v>
      </c>
      <c r="JE21" s="17">
        <f>'panEuropean-forestArea'!$O$20</f>
        <v>2.7</v>
      </c>
      <c r="JH21" s="17"/>
      <c r="JI21" s="18">
        <f>UNFCCC!T28</f>
        <v>93.19975000000008</v>
      </c>
      <c r="JJ21" s="16"/>
      <c r="JK21" s="16"/>
      <c r="JL21" s="16">
        <f>LUCAS_WL!$F$26/10</f>
        <v>88.1</v>
      </c>
      <c r="JM21" s="16">
        <f>'C3SLC'!$S26</f>
        <v>87.034062800183904</v>
      </c>
      <c r="JN21" s="20" t="str">
        <f>for_area_WL!$X$30</f>
        <v>:</v>
      </c>
      <c r="JO21" s="16" t="str">
        <f>for_area_FAWS!$X$30</f>
        <v>:</v>
      </c>
      <c r="JP21" s="16" t="str">
        <f>for_area_FnAWS!$X$30</f>
        <v>:</v>
      </c>
      <c r="JQ21" s="18" t="str">
        <f>for_area_OWL!$X$30</f>
        <v>:</v>
      </c>
      <c r="JR21" s="16">
        <f>FAO_WL!$E$26</f>
        <v>2060.8200000000002</v>
      </c>
      <c r="JS21" s="16">
        <f>Area_Comp!EP19</f>
        <v>153</v>
      </c>
      <c r="JT21" s="19">
        <f>'panEuropean-forestArea'!$C$15</f>
        <v>2060.8200000000002</v>
      </c>
      <c r="JU21">
        <f>'panEuropean-forestArea'!$I$15</f>
        <v>1910.03</v>
      </c>
      <c r="JV21" s="17">
        <f>'panEuropean-forestArea'!$O$15</f>
        <v>152.80000000000001</v>
      </c>
      <c r="JW21">
        <v>2060</v>
      </c>
      <c r="JY21" s="17"/>
      <c r="JZ21" s="18">
        <f>UNFCCC!O28</f>
        <v>2060.81873</v>
      </c>
      <c r="KA21" s="16"/>
      <c r="KB21" s="16"/>
      <c r="KC21" s="16">
        <f>LUCAS_WL!$F$27/10</f>
        <v>2233.1999999999998</v>
      </c>
      <c r="KD21" s="16">
        <f>'C3SLC'!$N26</f>
        <v>1720.0125489667103</v>
      </c>
      <c r="KE21" s="20" t="str">
        <f>for_area_WL!$X$31</f>
        <v>:</v>
      </c>
      <c r="KF21" s="16" t="str">
        <f>for_area_FAWS!$X$31</f>
        <v>:</v>
      </c>
      <c r="KG21" s="16" t="str">
        <f>for_area_FnAWS!$X$31</f>
        <v>:</v>
      </c>
      <c r="KH21" s="18" t="str">
        <f>for_area_OWL!$X$31</f>
        <v>:</v>
      </c>
      <c r="KI21" s="106">
        <f>FAO_WL!$E$27</f>
        <v>0.35</v>
      </c>
      <c r="KK21" s="19">
        <f>'panEuropean-forestArea'!$C$21</f>
        <v>0.35</v>
      </c>
      <c r="KL21">
        <f>'panEuropean-forestArea'!$I$21</f>
        <v>0</v>
      </c>
      <c r="KM21" s="17">
        <f>'panEuropean-forestArea'!$O$21</f>
        <v>0</v>
      </c>
      <c r="KP21" s="17"/>
      <c r="KQ21" s="132">
        <f>UNFCCC!U28</f>
        <v>0.10739</v>
      </c>
      <c r="KR21" s="16"/>
      <c r="KS21" s="16"/>
      <c r="KT21" s="196">
        <f>LUCAS_WL!$F$28/10</f>
        <v>1.6</v>
      </c>
      <c r="KU21" s="22">
        <f>'C3SLC'!T22</f>
        <v>3.0771453678607903E-2</v>
      </c>
      <c r="KV21" s="20" t="str">
        <f>for_area_WL!$X$32</f>
        <v>:</v>
      </c>
      <c r="KW21" s="16" t="str">
        <f>for_area_FAWS!$X$32</f>
        <v>:</v>
      </c>
      <c r="KX21" s="16" t="str">
        <f>for_area_FnAWS!$X$32</f>
        <v>:</v>
      </c>
      <c r="KY21" s="18" t="str">
        <f>for_area_OWL!$X$32</f>
        <v>:</v>
      </c>
      <c r="KZ21" s="16">
        <f>FAO_WL!$E$28</f>
        <v>364.83</v>
      </c>
      <c r="LA21" s="16">
        <f>Area_Comp!FG19</f>
        <v>0</v>
      </c>
      <c r="LB21" s="19">
        <f>'panEuropean-forestArea'!$C$22</f>
        <v>364.83</v>
      </c>
      <c r="LC21">
        <f>'panEuropean-forestArea'!$I$22</f>
        <v>295.29000000000002</v>
      </c>
      <c r="LD21" s="17">
        <f>'panEuropean-forestArea'!$O$22</f>
        <v>0</v>
      </c>
      <c r="LG21" s="17"/>
      <c r="LH21" s="18">
        <f>UNFCCC!V28</f>
        <v>368.272640201</v>
      </c>
      <c r="LI21" s="16"/>
      <c r="LJ21" s="16"/>
      <c r="LK21" s="16">
        <f>LUCAS_WL!$F$29/10</f>
        <v>486.4</v>
      </c>
      <c r="LL21" s="16">
        <f>'C3SLC'!U22</f>
        <v>358.69437446482499</v>
      </c>
      <c r="LM21" s="20" t="str">
        <f>for_area_WL!$X$33</f>
        <v>:</v>
      </c>
      <c r="LN21" s="16" t="str">
        <f>for_area_FAWS!$X$33</f>
        <v>:</v>
      </c>
      <c r="LO21" s="16" t="str">
        <f>for_area_FnAWS!$X$33</f>
        <v>:</v>
      </c>
      <c r="LP21" s="18" t="str">
        <f>for_area_OWL!$X$33</f>
        <v>:</v>
      </c>
      <c r="LQ21" s="16">
        <f>FAO_WL!$E$29</f>
        <v>3881.19</v>
      </c>
      <c r="LR21" s="16">
        <f>Area_Comp!FP19</f>
        <v>132.22999999999999</v>
      </c>
      <c r="LS21" s="19">
        <f>'panEuropean-forestArea'!$C$3</f>
        <v>3881</v>
      </c>
      <c r="LT21">
        <f>'panEuropean-forestArea'!$I$3</f>
        <v>3319</v>
      </c>
      <c r="LU21" s="17">
        <f>'panEuropean-forestArea'!$O$3</f>
        <v>132</v>
      </c>
      <c r="LX21" s="17"/>
      <c r="LY21" s="18">
        <f>UNFCCC!B28</f>
        <v>4030.0076203605927</v>
      </c>
      <c r="LZ21" s="16"/>
      <c r="MA21" s="16"/>
      <c r="MB21" s="16">
        <f>LUCAS_WL!$F$30/10</f>
        <v>3575.2</v>
      </c>
      <c r="MC21" s="16">
        <f>'C3SLC'!$B26</f>
        <v>4494.4811328832093</v>
      </c>
      <c r="MD21" s="20">
        <f>for_area_WL!$X$34</f>
        <v>9403.1</v>
      </c>
      <c r="ME21" s="16">
        <f>for_area_FAWS!$X$34</f>
        <v>9103.6</v>
      </c>
      <c r="MF21" s="16">
        <f>for_area_FnAWS!$X$34</f>
        <v>299.5</v>
      </c>
      <c r="MG21" s="18" t="str">
        <f>for_area_OWL!$X$34</f>
        <v>:</v>
      </c>
      <c r="MH21" s="16">
        <f>FAO_WL!$E$30</f>
        <v>9420</v>
      </c>
      <c r="MI21" s="16">
        <f>Area_Comp!FY19</f>
        <v>0</v>
      </c>
      <c r="MJ21" s="19">
        <f>'panEuropean-forestArea'!$C$23</f>
        <v>9420</v>
      </c>
      <c r="MK21">
        <f>'panEuropean-forestArea'!$I$23</f>
        <v>8268</v>
      </c>
      <c r="ML21" s="17">
        <f>'panEuropean-forestArea'!$O$23</f>
        <v>0</v>
      </c>
      <c r="MO21" s="17"/>
      <c r="MP21" s="18">
        <f>UNFCCC!W28</f>
        <v>9395.1710000000003</v>
      </c>
      <c r="MQ21" s="16"/>
      <c r="MR21" s="16"/>
      <c r="MS21" s="16">
        <f>LUCAS_WL!$F$31/10</f>
        <v>11143.5</v>
      </c>
      <c r="MT21" s="16">
        <f>'C3SLC'!$V26</f>
        <v>9923.8592264488288</v>
      </c>
      <c r="MU21" s="20">
        <f>for_area_WL!$X$35</f>
        <v>3301.55</v>
      </c>
      <c r="MV21" s="16">
        <f>for_area_FAWS!$X$35</f>
        <v>2230.4299999999998</v>
      </c>
      <c r="MW21" s="16">
        <f>for_area_FnAWS!$X$35</f>
        <v>1071.1300000000001</v>
      </c>
      <c r="MX21" s="18">
        <f>for_area_OWL!$X$35</f>
        <v>1433.95</v>
      </c>
      <c r="MY21" s="16">
        <f>FAO_WL!$E$31</f>
        <v>3312</v>
      </c>
      <c r="MZ21" s="16">
        <f>Area_Comp!GH19</f>
        <v>1543</v>
      </c>
      <c r="NA21" s="19">
        <f>'panEuropean-forestArea'!$C$24</f>
        <v>3311.75</v>
      </c>
      <c r="NB21">
        <f>'panEuropean-forestArea'!$I$24</f>
        <v>2199.2600000000002</v>
      </c>
      <c r="NC21" s="17">
        <f>'panEuropean-forestArea'!$O$24</f>
        <v>1543.38</v>
      </c>
      <c r="ND21">
        <v>3224</v>
      </c>
      <c r="NF21" s="17"/>
      <c r="NG21" s="18">
        <f>UNFCCC!X28</f>
        <v>4364.9359999999997</v>
      </c>
      <c r="NH21" s="16"/>
      <c r="NI21" s="16"/>
      <c r="NJ21" s="16">
        <f>LUCAS_WL!$F$32/10</f>
        <v>2978.4</v>
      </c>
      <c r="NK21" s="16">
        <f>'C3SLC'!$W26</f>
        <v>3659.7301457099602</v>
      </c>
      <c r="NL21" s="20">
        <f>for_area_WL!$X$36</f>
        <v>6916.17</v>
      </c>
      <c r="NM21" s="16">
        <f>for_area_FAWS!$X$36</f>
        <v>5320.3</v>
      </c>
      <c r="NN21" s="16">
        <f>for_area_FnAWS!$X$36</f>
        <v>1595.87</v>
      </c>
      <c r="NO21" s="18">
        <f>for_area_OWL!$X$36</f>
        <v>14.84</v>
      </c>
      <c r="NP21" s="16">
        <f>FAO_WL!$E$32</f>
        <v>6900.96</v>
      </c>
      <c r="NQ21" s="16">
        <f>Area_Comp!GQ19</f>
        <v>93.59</v>
      </c>
      <c r="NR21" s="19">
        <f>'panEuropean-forestArea'!$C$25</f>
        <v>6901</v>
      </c>
      <c r="NS21">
        <f>'panEuropean-forestArea'!$I$25</f>
        <v>4627</v>
      </c>
      <c r="NT21" s="17">
        <f>'panEuropean-forestArea'!$O$25</f>
        <v>94</v>
      </c>
      <c r="NU21">
        <v>6985</v>
      </c>
      <c r="NW21" s="17">
        <v>51</v>
      </c>
      <c r="NX21" s="18">
        <f>UNFCCC!Y28</f>
        <v>6983.1879999999956</v>
      </c>
      <c r="NY21" s="16"/>
      <c r="NZ21" s="16"/>
      <c r="OA21" s="16">
        <f>LUCAS_WL!$F$33/10</f>
        <v>7776.9</v>
      </c>
      <c r="OB21" s="16">
        <f>'C3SLC'!$X26</f>
        <v>7716.6231726176993</v>
      </c>
      <c r="OC21" s="20">
        <f>for_area_WL!$X$37</f>
        <v>1180.8900000000001</v>
      </c>
      <c r="OD21" s="16">
        <f>for_area_FAWS!$X$37</f>
        <v>1072.44</v>
      </c>
      <c r="OE21" s="16">
        <f>for_area_FnAWS!$X$37</f>
        <v>108.45</v>
      </c>
      <c r="OF21" s="18">
        <f>for_area_OWL!$X$37</f>
        <v>73.17</v>
      </c>
      <c r="OG21" s="16">
        <f>FAO_WL!$E$33</f>
        <v>1248</v>
      </c>
      <c r="OH21" s="16">
        <f>Area_Comp!GZ19</f>
        <v>23</v>
      </c>
      <c r="OI21" s="19">
        <f>'panEuropean-forestArea'!$C$27</f>
        <v>1248</v>
      </c>
      <c r="OJ21">
        <f>'panEuropean-forestArea'!$I$27</f>
        <v>1139</v>
      </c>
      <c r="OK21" s="17">
        <f>'panEuropean-forestArea'!$O$27</f>
        <v>23</v>
      </c>
      <c r="OL21" s="29">
        <v>1182.0160000000001</v>
      </c>
      <c r="OM21" s="29">
        <v>1072</v>
      </c>
      <c r="ON21" s="17">
        <v>74</v>
      </c>
      <c r="OO21" s="18">
        <f>UNFCCC!AA28</f>
        <v>1207.2300000000002</v>
      </c>
      <c r="OP21" s="16"/>
      <c r="OQ21" s="16"/>
      <c r="OR21" s="16">
        <f>LUCAS_WL!$F$34/10</f>
        <v>1238</v>
      </c>
      <c r="OS21" s="16">
        <f>'C3SLC'!$Z26</f>
        <v>1332.4895793691298</v>
      </c>
      <c r="OT21" s="20">
        <f>for_area_WL!$X$38</f>
        <v>1942</v>
      </c>
      <c r="OU21" s="16">
        <f>for_area_FAWS!$X$38</f>
        <v>1790</v>
      </c>
      <c r="OV21" s="16">
        <f>for_area_FnAWS!$X$38</f>
        <v>152</v>
      </c>
      <c r="OW21" s="18" t="str">
        <f>for_area_OWL!$X$38</f>
        <v>:</v>
      </c>
      <c r="OX21" s="16">
        <f>FAO_WL!$E$34</f>
        <v>1921.75</v>
      </c>
      <c r="OY21" s="16">
        <f>Area_Comp!HI19</f>
        <v>20.82</v>
      </c>
      <c r="OZ21" s="19">
        <f>'panEuropean-forestArea'!$C$26</f>
        <v>1921.75</v>
      </c>
      <c r="PA21">
        <f>'panEuropean-forestArea'!$I$26</f>
        <v>1794.59</v>
      </c>
      <c r="PB21" s="17">
        <f>'panEuropean-forestArea'!$O$26</f>
        <v>20.82</v>
      </c>
      <c r="PC21">
        <v>1935</v>
      </c>
      <c r="PE21" s="17"/>
      <c r="PF21" s="18">
        <f>UNFCCC!Z28</f>
        <v>2020.116</v>
      </c>
      <c r="PG21" s="16"/>
      <c r="PH21" s="16"/>
      <c r="PI21" s="16">
        <f>LUCAS_WL!$F$35/10</f>
        <v>2209</v>
      </c>
      <c r="PJ21" s="16">
        <f>'C3SLC'!$Y26</f>
        <v>2326.1182877749202</v>
      </c>
      <c r="PK21" s="20" t="str">
        <f>for_area_WL!$X$39</f>
        <v>:</v>
      </c>
      <c r="PL21" s="16" t="str">
        <f>for_area_FAWS!$X$39</f>
        <v>:</v>
      </c>
      <c r="PM21" s="16" t="str">
        <f>for_area_FnAWS!$X$39</f>
        <v>:</v>
      </c>
      <c r="PN21" s="18" t="str">
        <f>for_area_OWL!$X$39</f>
        <v>:</v>
      </c>
      <c r="PO21" s="16">
        <f>FAO_WL!$E$35</f>
        <v>22409</v>
      </c>
      <c r="PP21" s="16">
        <f>Area_Comp!HR19</f>
        <v>746</v>
      </c>
      <c r="PQ21" s="19">
        <f>'panEuropean-forestArea'!$C$11</f>
        <v>22409</v>
      </c>
      <c r="PR21">
        <f>'panEuropean-forestArea'!$I$11</f>
        <v>19719.02</v>
      </c>
      <c r="PS21" s="17">
        <f>'panEuropean-forestArea'!$O$11</f>
        <v>746</v>
      </c>
      <c r="PV21" s="17"/>
      <c r="PW21" s="18">
        <f>UNFCCC!J28</f>
        <v>21884.651999999998</v>
      </c>
      <c r="PX21" s="16"/>
      <c r="PY21" s="16"/>
      <c r="PZ21" s="16">
        <f>LUCAS_WL!$F$36/10</f>
        <v>22940</v>
      </c>
      <c r="QA21" s="16">
        <f>'C3SLC'!$J26</f>
        <v>24229.0809005886</v>
      </c>
      <c r="QB21" s="20" t="str">
        <f>for_area_WL!$X$40</f>
        <v>:</v>
      </c>
      <c r="QC21" s="16" t="str">
        <f>for_area_FAWS!$X$40</f>
        <v>:</v>
      </c>
      <c r="QD21" s="16" t="str">
        <f>for_area_FnAWS!$X$40</f>
        <v>:</v>
      </c>
      <c r="QE21" s="18" t="str">
        <f>for_area_OWL!$X$40</f>
        <v>:</v>
      </c>
      <c r="QF21" s="16">
        <f>FAO_WL!$E$36</f>
        <v>27980</v>
      </c>
      <c r="QG21" s="16">
        <f>Area_Comp!IA19</f>
        <v>2364</v>
      </c>
      <c r="QH21" s="19">
        <f>'panEuropean-forestArea'!$C$29</f>
        <v>27980</v>
      </c>
      <c r="QI21">
        <f>'panEuropean-forestArea'!$I$29</f>
        <v>19664.21</v>
      </c>
      <c r="QJ21" s="17">
        <f>'panEuropean-forestArea'!$O$29</f>
        <v>2363.7800000000002</v>
      </c>
      <c r="QK21" s="20">
        <v>27972</v>
      </c>
      <c r="QM21" s="18">
        <v>2264</v>
      </c>
      <c r="QN21" s="18">
        <f>UNFCCC!AC28</f>
        <v>28123.855642999999</v>
      </c>
      <c r="QO21" s="16"/>
      <c r="QP21" s="16"/>
      <c r="QQ21" s="16">
        <f>LUCAS_WL!$F$37/10</f>
        <v>28881.8</v>
      </c>
      <c r="QR21" s="16">
        <f>'C3SLC'!$AB26</f>
        <v>30169.927021200601</v>
      </c>
      <c r="QS21" s="170">
        <f>F21+W21+AN21+BE21+BV21+CM21+DD21+DU21+EL21+FC21+FT21+GK21+HB21+HS21+IJ21+JA21+JR21+KI21+KZ21+LQ21+MH21+MY21+NP21+OG21+OX21+PO21+QF21</f>
        <v>158256.86000000004</v>
      </c>
      <c r="QT21" s="18">
        <f>G21+X21+AO21+BF21+BW21+CN21+DE21+DV21+EM21+FD21+FU21+GL21+HC21+HT21+IK21+JB21+JS21+KJ21+LA21+LR21+MI21+MZ21+NQ21+OH21+OY21+PP21+QG21</f>
        <v>20935.649999999998</v>
      </c>
      <c r="QU21" s="16">
        <f>H21+Y21+AP21+BG21+BX21+CO21+DF21+DW21+EN21+FE21+FV21+GM21+HD21+HU21+IL21+JC21+JT21+KK21+LB21+LS21+MJ21+NA21+NR21+OI21+OZ21+PQ21+QH21</f>
        <v>158257.60999999999</v>
      </c>
      <c r="QV21" s="16">
        <f>I21+Z21+AQ21+BH21+BY21+CP21+DG21+DX21+EO21+FF21+FW21+GN21+HE21+HV21+IM21+JD21+JU21+KL21+LC21+LT21+MK21+NB21+NS21+OJ21+PA21+PR21+QI21</f>
        <v>133727.93</v>
      </c>
      <c r="QW21" s="18">
        <f>J21+AA21+AR21+BI21+BZ21+CQ21+DH21+DY21+EP21+FG21+FX21+GO21+HF21+HW21+IN21+JE21+JV21+KM21+LD21+LU21+ML21+NC21+NT21+OK21+PB21+PS21+QJ21</f>
        <v>20936.89</v>
      </c>
      <c r="QX21" s="16">
        <f t="shared" si="0"/>
        <v>154481.63792894958</v>
      </c>
      <c r="QY21" s="19"/>
      <c r="QZ21" s="138"/>
      <c r="RA21" s="16">
        <f t="shared" si="2"/>
        <v>161883.39999999997</v>
      </c>
      <c r="RB21" s="16">
        <f t="shared" si="2"/>
        <v>160433.09961128191</v>
      </c>
    </row>
    <row r="22" spans="1:470" x14ac:dyDescent="0.25">
      <c r="A22" s="24">
        <v>2016</v>
      </c>
      <c r="B22" s="16" t="str">
        <f>for_area_WL!$Z$14</f>
        <v>:</v>
      </c>
      <c r="C22" s="16" t="str">
        <f>for_area_FAWS!$Z$14</f>
        <v>:</v>
      </c>
      <c r="D22" s="16" t="str">
        <f>for_area_FnAWS!$Z$14</f>
        <v>:</v>
      </c>
      <c r="E22" s="18" t="str">
        <f>for_area_OWL!$Z$14</f>
        <v>:</v>
      </c>
      <c r="F22" s="22">
        <f>FAO_WL!$F$11</f>
        <v>689.3</v>
      </c>
      <c r="G22" s="16">
        <f>Area_Comp!C20</f>
        <v>32.9</v>
      </c>
      <c r="H22" s="19"/>
      <c r="J22" s="17"/>
      <c r="K22">
        <v>612.29999999999995</v>
      </c>
      <c r="M22" s="17"/>
      <c r="N22" s="18">
        <f>UNFCCC!C29</f>
        <v>709.96378954092279</v>
      </c>
      <c r="O22" s="16"/>
      <c r="P22" s="16"/>
      <c r="Q22" s="16"/>
      <c r="R22" s="16">
        <f>'C3SLC'!C27</f>
        <v>680.21999260559699</v>
      </c>
      <c r="S22" s="20">
        <f>for_area_WL!$Z$15</f>
        <v>3833</v>
      </c>
      <c r="T22" s="16">
        <f>for_area_FAWS!$Z$15</f>
        <v>2514</v>
      </c>
      <c r="U22" s="16">
        <f>for_area_FnAWS!$Z$15</f>
        <v>1319</v>
      </c>
      <c r="V22" s="18">
        <f>for_area_OWL!$Z$15</f>
        <v>24</v>
      </c>
      <c r="W22" s="16">
        <f>FAO_WL!$F$12</f>
        <v>3841</v>
      </c>
      <c r="X22" s="16">
        <f>Area_Comp!L20</f>
        <v>24</v>
      </c>
      <c r="Y22" s="19"/>
      <c r="AA22" s="17"/>
      <c r="AD22" s="17"/>
      <c r="AE22" s="18">
        <f>UNFCCC!D29</f>
        <v>3908.4927719789248</v>
      </c>
      <c r="AF22" s="16"/>
      <c r="AG22" s="16"/>
      <c r="AH22" s="16"/>
      <c r="AI22" s="16">
        <f>'C3SLC'!$D27</f>
        <v>4218.6154848739498</v>
      </c>
      <c r="AJ22" s="20" t="str">
        <f>for_area_WL!$Z$16</f>
        <v>:</v>
      </c>
      <c r="AK22" s="16" t="str">
        <f>for_area_FAWS!$Z$16</f>
        <v>:</v>
      </c>
      <c r="AL22" s="16" t="str">
        <f>for_area_FnAWS!$Z$16</f>
        <v>:</v>
      </c>
      <c r="AM22" s="18" t="str">
        <f>for_area_OWL!$Z$16</f>
        <v>:</v>
      </c>
      <c r="AN22" s="16">
        <f>FAO_WL!$F$13</f>
        <v>2669.85</v>
      </c>
      <c r="AO22" s="16">
        <f>Area_Comp!U20</f>
        <v>0</v>
      </c>
      <c r="AP22" s="19"/>
      <c r="AR22" s="17"/>
      <c r="AU22" s="17"/>
      <c r="AV22" s="18">
        <f>UNFCCC!G29</f>
        <v>2669.8497600000001</v>
      </c>
      <c r="AW22" s="16"/>
      <c r="AX22" s="16"/>
      <c r="AY22" s="16"/>
      <c r="AZ22" s="16">
        <f>'C3SLC'!$G27</f>
        <v>2917.54077100009</v>
      </c>
      <c r="BA22" s="20" t="str">
        <f>for_area_WL!$Z$17</f>
        <v>:</v>
      </c>
      <c r="BB22" s="16" t="str">
        <f>for_area_FAWS!$Z$17</f>
        <v>:</v>
      </c>
      <c r="BC22" s="16" t="str">
        <f>for_area_FnAWS!$Z$17</f>
        <v>:</v>
      </c>
      <c r="BD22" s="18" t="str">
        <f>for_area_OWL!$Z$17</f>
        <v>:</v>
      </c>
      <c r="BE22" s="16">
        <f>FAO_WL!$F$14</f>
        <v>624.66</v>
      </c>
      <c r="BF22" s="16">
        <f>Area_Comp!AD20</f>
        <v>44.39</v>
      </c>
      <c r="BG22" s="28"/>
      <c r="BH22" s="29"/>
      <c r="BI22" s="30"/>
      <c r="BL22" s="17"/>
      <c r="BM22" s="18">
        <f>UNFCCC!H29</f>
        <v>637.48199999616998</v>
      </c>
      <c r="BN22" s="16"/>
      <c r="BO22" s="16"/>
      <c r="BP22" s="16"/>
      <c r="BQ22" s="16">
        <f>'C3SLC'!$H27</f>
        <v>537.11196150928697</v>
      </c>
      <c r="BR22" s="20">
        <f>for_area_WL!$Z$18</f>
        <v>11422.41</v>
      </c>
      <c r="BS22" s="16">
        <f>for_area_FAWS!$Z$18</f>
        <v>10750.64</v>
      </c>
      <c r="BT22" s="16">
        <f>for_area_FnAWS!$Z$18</f>
        <v>671.77</v>
      </c>
      <c r="BU22" s="18" t="str">
        <f>for_area_OWL!$Z$18</f>
        <v>:</v>
      </c>
      <c r="BV22" s="16">
        <f>FAO_WL!$F$15</f>
        <v>11419</v>
      </c>
      <c r="BW22" s="16">
        <f>Area_Comp!AM20</f>
        <v>0</v>
      </c>
      <c r="BX22" s="19"/>
      <c r="BZ22" s="17"/>
      <c r="CC22" s="17"/>
      <c r="CD22" s="18">
        <f>UNFCCC!M29</f>
        <v>10984.897999999999</v>
      </c>
      <c r="CE22" s="16"/>
      <c r="CF22" s="16"/>
      <c r="CG22" s="16"/>
      <c r="CH22" s="16">
        <f>'C3SLC'!$L27</f>
        <v>11410.300251983501</v>
      </c>
      <c r="CI22" s="20" t="str">
        <f>for_area_WL!$Z$19</f>
        <v>:</v>
      </c>
      <c r="CJ22" s="16" t="str">
        <f>for_area_FAWS!$Z$19</f>
        <v>:</v>
      </c>
      <c r="CK22" s="16" t="str">
        <f>for_area_FnAWS!$Z$19</f>
        <v>:</v>
      </c>
      <c r="CL22" s="18" t="str">
        <f>for_area_OWL!$Z$19</f>
        <v>:</v>
      </c>
      <c r="CM22" s="16">
        <f>FAO_WL!$F$16</f>
        <v>2421.25</v>
      </c>
      <c r="CN22" s="16">
        <f>Area_Comp!AV20</f>
        <v>95.94</v>
      </c>
      <c r="CO22" s="19"/>
      <c r="CQ22" s="17"/>
      <c r="CT22" s="17"/>
      <c r="CU22" s="18">
        <f>UNFCCC!I29</f>
        <v>2445.194</v>
      </c>
      <c r="CV22" s="16"/>
      <c r="CW22" s="16"/>
      <c r="CX22" s="16"/>
      <c r="CY22" s="16">
        <f>'C3SLC'!$I27</f>
        <v>2666.7425405561899</v>
      </c>
      <c r="CZ22" s="20">
        <f>for_area_WL!$Z$20</f>
        <v>754.51</v>
      </c>
      <c r="DA22" s="16">
        <f>for_area_FAWS!$Z$20</f>
        <v>586.25</v>
      </c>
      <c r="DB22" s="16">
        <f>for_area_FnAWS!$Z$20</f>
        <v>168.26</v>
      </c>
      <c r="DC22" s="18">
        <f>for_area_OWL!$Z$20</f>
        <v>65.739999999999995</v>
      </c>
      <c r="DD22" s="16">
        <f>FAO_WL!$F$17</f>
        <v>762.35</v>
      </c>
      <c r="DE22" s="16">
        <f>Area_Comp!BE20</f>
        <v>61.97</v>
      </c>
      <c r="DF22" s="28"/>
      <c r="DG22" s="29"/>
      <c r="DH22" s="30"/>
      <c r="DK22" s="17"/>
      <c r="DL22" s="18">
        <f>UNFCCC!P29</f>
        <v>764.0823899999998</v>
      </c>
      <c r="DM22" s="16"/>
      <c r="DN22" s="16"/>
      <c r="DO22" s="16"/>
      <c r="DP22" s="16">
        <f>'C3SLC'!$O27</f>
        <v>554.83942410275301</v>
      </c>
      <c r="DQ22" s="20" t="str">
        <f>for_area_WL!$Z$21</f>
        <v>:</v>
      </c>
      <c r="DR22" s="16" t="str">
        <f>for_area_FAWS!$Z$21</f>
        <v>:</v>
      </c>
      <c r="DS22" s="16" t="str">
        <f>for_area_FnAWS!$Z$21</f>
        <v>:</v>
      </c>
      <c r="DT22" s="18" t="str">
        <f>for_area_OWL!$Z$21</f>
        <v>:</v>
      </c>
      <c r="DU22" s="16">
        <f>FAO_WL!$F$18</f>
        <v>3901.8</v>
      </c>
      <c r="DV22" s="16">
        <f>Area_Comp!BN20</f>
        <v>2634.72</v>
      </c>
      <c r="DW22" s="19"/>
      <c r="DY22" s="17"/>
      <c r="EB22" s="17"/>
      <c r="EC22" s="18">
        <f>UNFCCC!N29</f>
        <v>3463.9067272727279</v>
      </c>
      <c r="ED22" s="16"/>
      <c r="EE22" s="16"/>
      <c r="EF22" s="16"/>
      <c r="EG22" s="16">
        <f>'C3SLC'!$M27</f>
        <v>3804.9457190357098</v>
      </c>
      <c r="EH22" s="20" t="str">
        <f>for_area_WL!$Z$22</f>
        <v>:</v>
      </c>
      <c r="EI22" s="16" t="str">
        <f>for_area_FAWS!$Z$22</f>
        <v>:</v>
      </c>
      <c r="EJ22" s="16" t="str">
        <f>for_area_FnAWS!$Z$22</f>
        <v>:</v>
      </c>
      <c r="EK22" s="18" t="str">
        <f>for_area_OWL!$Z$22</f>
        <v>:</v>
      </c>
      <c r="EL22" s="16">
        <f>FAO_WL!$F$19</f>
        <v>18555.240000000002</v>
      </c>
      <c r="EM22" s="16">
        <f>Area_Comp!BW20</f>
        <v>9398.59</v>
      </c>
      <c r="EN22" s="20"/>
      <c r="EO22" s="16"/>
      <c r="EP22" s="18"/>
      <c r="ES22" s="17"/>
      <c r="ET22" s="18">
        <f>UNFCCC!AB29</f>
        <v>15695.798795951407</v>
      </c>
      <c r="EU22" s="16"/>
      <c r="EV22" s="16"/>
      <c r="EW22" s="16"/>
      <c r="EX22" s="16">
        <f>'C3SLC'!$AA27</f>
        <v>15574.263622987299</v>
      </c>
      <c r="EY22" s="20">
        <f>for_area_WL!$Z$23</f>
        <v>16814.09</v>
      </c>
      <c r="EZ22" s="16">
        <f>for_area_FAWS!$Z$23</f>
        <v>15939.02</v>
      </c>
      <c r="FA22" s="16">
        <f>for_area_FnAWS!$Z$23</f>
        <v>875.07</v>
      </c>
      <c r="FB22" s="18" t="str">
        <f>for_area_OWL!$Z$23</f>
        <v>:</v>
      </c>
      <c r="FC22" s="16">
        <f>FAO_WL!$F$20</f>
        <v>16919.400000000001</v>
      </c>
      <c r="FD22" s="16">
        <f>Area_Comp!CF20</f>
        <v>801.4</v>
      </c>
      <c r="FE22" s="19"/>
      <c r="FG22" s="17"/>
      <c r="FJ22" s="17"/>
      <c r="FK22" s="18">
        <f>UNFCCC!L29</f>
        <v>15432.974870648557</v>
      </c>
      <c r="FL22" s="16"/>
      <c r="FM22" s="16"/>
      <c r="FN22" s="16"/>
      <c r="FO22" s="16">
        <f>'C3SLC'!$K27</f>
        <v>14755.3547312349</v>
      </c>
      <c r="FP22" s="20">
        <f>for_area_WL!$Z$24</f>
        <v>1922.7</v>
      </c>
      <c r="FQ22" s="16">
        <f>for_area_FAWS!$Z$24</f>
        <v>1728.9</v>
      </c>
      <c r="FR22" s="16">
        <f>for_area_FnAWS!$Z$24</f>
        <v>193.8</v>
      </c>
      <c r="FS22" s="18">
        <f>for_area_OWL!$Z$24</f>
        <v>609.1</v>
      </c>
      <c r="FT22" s="16">
        <f>FAO_WL!$F$21</f>
        <v>1924.12</v>
      </c>
      <c r="FU22" s="16">
        <f>Area_Comp!CO20</f>
        <v>612.53</v>
      </c>
      <c r="FV22" s="19"/>
      <c r="FX22" s="17"/>
      <c r="FY22">
        <v>1826</v>
      </c>
      <c r="GA22" s="17">
        <v>485</v>
      </c>
      <c r="GB22" s="18">
        <f>UNFCCC!E29</f>
        <v>2380.8045300000003</v>
      </c>
      <c r="GC22" s="16"/>
      <c r="GD22" s="16"/>
      <c r="GE22" s="16"/>
      <c r="GF22" s="16">
        <f>'C3SLC'!$E27</f>
        <v>2619.9639163203501</v>
      </c>
      <c r="GG22" s="20" t="str">
        <f>for_area_WL!$Z$25</f>
        <v>:</v>
      </c>
      <c r="GH22" s="16" t="str">
        <f>for_area_FAWS!$Z$25</f>
        <v>:</v>
      </c>
      <c r="GI22" s="16" t="str">
        <f>for_area_FnAWS!$Z$25</f>
        <v>:</v>
      </c>
      <c r="GJ22" s="18" t="str">
        <f>for_area_OWL!$Z$25</f>
        <v>:</v>
      </c>
      <c r="GK22" s="16">
        <f>FAO_WL!$F$22</f>
        <v>9350.89</v>
      </c>
      <c r="GL22" s="16">
        <f>Area_Comp!CX20</f>
        <v>1823.76</v>
      </c>
      <c r="GM22" s="19"/>
      <c r="GO22" s="17"/>
      <c r="GR22" s="17"/>
      <c r="GS22" s="18">
        <f>UNFCCC!Q29</f>
        <v>9360.0166445135983</v>
      </c>
      <c r="GT22" s="16"/>
      <c r="GU22" s="16"/>
      <c r="GV22" s="16"/>
      <c r="GW22" s="16">
        <f>'C3SLC'!$P27</f>
        <v>8796.5252764873203</v>
      </c>
      <c r="GX22" s="20">
        <f>for_area_WL!$Z$26</f>
        <v>172.7</v>
      </c>
      <c r="GY22" s="16">
        <f>for_area_FAWS!$Z$26</f>
        <v>41.12</v>
      </c>
      <c r="GZ22" s="16">
        <f>for_area_FnAWS!$Z$26</f>
        <v>131.58000000000001</v>
      </c>
      <c r="HA22" s="18">
        <f>for_area_OWL!$Z$26</f>
        <v>213.43</v>
      </c>
      <c r="HB22" s="90">
        <f>Area_Comp!DF20</f>
        <v>172.61</v>
      </c>
      <c r="HC22" s="16">
        <f>Area_Comp!DG20</f>
        <v>213.53</v>
      </c>
      <c r="HD22" s="19"/>
      <c r="HF22" s="17"/>
      <c r="HI22" s="17"/>
      <c r="HJ22" s="18">
        <f>UNFCCC!F29</f>
        <v>159.02029407042809</v>
      </c>
      <c r="HK22" s="16"/>
      <c r="HL22" s="16"/>
      <c r="HM22" s="16"/>
      <c r="HN22" s="16">
        <f>'C3SLC'!$F27</f>
        <v>236.16632325649297</v>
      </c>
      <c r="HO22" s="20" t="str">
        <f>for_area_WL!$Z$27</f>
        <v>:</v>
      </c>
      <c r="HP22" s="16" t="str">
        <f>for_area_FAWS!$Z$27</f>
        <v>:</v>
      </c>
      <c r="HQ22" s="16" t="str">
        <f>for_area_FnAWS!$Z$27</f>
        <v>:</v>
      </c>
      <c r="HR22" s="18" t="str">
        <f>for_area_OWL!$Z$27</f>
        <v>:</v>
      </c>
      <c r="HS22" s="16">
        <f>FAO_WL!$F$23</f>
        <v>3395.31</v>
      </c>
      <c r="HT22" s="16">
        <f>Area_Comp!DO20</f>
        <v>110.2</v>
      </c>
      <c r="HU22" s="19"/>
      <c r="HW22" s="17"/>
      <c r="HX22">
        <v>3233</v>
      </c>
      <c r="HZ22" s="17"/>
      <c r="IA22" s="18">
        <f>UNFCCC!R29</f>
        <v>3247.5691360000001</v>
      </c>
      <c r="IB22" s="16"/>
      <c r="IC22" s="16"/>
      <c r="ID22" s="16"/>
      <c r="IE22" s="16">
        <f>'C3SLC'!$Q27</f>
        <v>3733.0247259717398</v>
      </c>
      <c r="IF22" s="20">
        <f>for_area_WL!$Z$28</f>
        <v>2186.75</v>
      </c>
      <c r="IG22" s="16">
        <f>for_area_FAWS!$Z$28</f>
        <v>1893.72</v>
      </c>
      <c r="IH22" s="16">
        <f>for_area_FnAWS!$Z$28</f>
        <v>293.02</v>
      </c>
      <c r="II22" s="18">
        <f>for_area_OWL!$Z$28</f>
        <v>158.6</v>
      </c>
      <c r="IJ22" s="16">
        <f>FAO_WL!$F$24</f>
        <v>2190</v>
      </c>
      <c r="IK22" s="16">
        <f>Area_Comp!DX20</f>
        <v>58.5</v>
      </c>
      <c r="IL22" s="19"/>
      <c r="IN22" s="17"/>
      <c r="IQ22" s="17"/>
      <c r="IR22" s="18">
        <f>UNFCCC!S29</f>
        <v>2202.3056684941998</v>
      </c>
      <c r="IS22" s="16"/>
      <c r="IT22" s="16"/>
      <c r="IU22" s="16"/>
      <c r="IV22" s="16">
        <f>'C3SLC'!$R27</f>
        <v>2265.4618122890597</v>
      </c>
      <c r="IW22" s="20">
        <f>for_area_WL!$Z$29</f>
        <v>88.7</v>
      </c>
      <c r="IX22" s="16">
        <f>for_area_FAWS!$Z$29</f>
        <v>87.44</v>
      </c>
      <c r="IY22" s="16">
        <f>for_area_FnAWS!$Z$29</f>
        <v>1.26</v>
      </c>
      <c r="IZ22" s="18">
        <f>for_area_OWL!$Z$29</f>
        <v>1.7</v>
      </c>
      <c r="JA22" s="16">
        <f>FAO_WL!$F$25</f>
        <v>88.7</v>
      </c>
      <c r="JB22" s="16">
        <f>Area_Comp!EG20</f>
        <v>2.7</v>
      </c>
      <c r="JC22" s="19"/>
      <c r="JE22" s="17"/>
      <c r="JH22" s="17"/>
      <c r="JI22" s="18">
        <f>UNFCCC!T29</f>
        <v>93.181916666666723</v>
      </c>
      <c r="JJ22" s="16"/>
      <c r="JK22" s="16"/>
      <c r="JL22" s="16"/>
      <c r="JM22" s="16">
        <f>'C3SLC'!$S27</f>
        <v>88.757705105841211</v>
      </c>
      <c r="JN22" s="20" t="str">
        <f>for_area_WL!$Z$30</f>
        <v>:</v>
      </c>
      <c r="JO22" s="16" t="str">
        <f>for_area_FAWS!$Z$30</f>
        <v>:</v>
      </c>
      <c r="JP22" s="16" t="str">
        <f>for_area_FnAWS!$Z$30</f>
        <v>:</v>
      </c>
      <c r="JQ22" s="18" t="str">
        <f>for_area_OWL!$Z$30</f>
        <v>:</v>
      </c>
      <c r="JR22" s="16">
        <f>FAO_WL!$F$26</f>
        <v>2058.73</v>
      </c>
      <c r="JS22" s="16">
        <f>Area_Comp!EP20</f>
        <v>163.80000000000001</v>
      </c>
      <c r="JT22" s="19"/>
      <c r="JV22" s="17"/>
      <c r="JY22" s="17"/>
      <c r="JZ22" s="18">
        <f>UNFCCC!O29</f>
        <v>2058.7281400000002</v>
      </c>
      <c r="KA22" s="16"/>
      <c r="KB22" s="16"/>
      <c r="KC22" s="16"/>
      <c r="KD22" s="16">
        <f>'C3SLC'!$N27</f>
        <v>1737.5310084186501</v>
      </c>
      <c r="KE22" s="20" t="str">
        <f>for_area_WL!$Z$31</f>
        <v>:</v>
      </c>
      <c r="KF22" s="16" t="str">
        <f>for_area_FAWS!$Z$31</f>
        <v>:</v>
      </c>
      <c r="KG22" s="16" t="str">
        <f>for_area_FnAWS!$Z$31</f>
        <v>:</v>
      </c>
      <c r="KH22" s="18" t="str">
        <f>for_area_OWL!$Z$31</f>
        <v>:</v>
      </c>
      <c r="KI22" s="106">
        <f>FAO_WL!$F$27</f>
        <v>0.38</v>
      </c>
      <c r="KJ22">
        <v>7.0000000000000007E-2</v>
      </c>
      <c r="KK22" s="19"/>
      <c r="KM22" s="17"/>
      <c r="KP22" s="17"/>
      <c r="KQ22" s="132">
        <f>UNFCCC!U29</f>
        <v>0.10739</v>
      </c>
      <c r="KR22" s="16"/>
      <c r="KS22" s="16"/>
      <c r="KT22" s="196"/>
      <c r="KU22" s="22">
        <f>'C3SLC'!$T27</f>
        <v>3.0773611366748797E-2</v>
      </c>
      <c r="KV22" s="20">
        <f>for_area_WL!$Z$32</f>
        <v>365.76</v>
      </c>
      <c r="KW22" s="16" t="str">
        <f>for_area_FAWS!$Z$32</f>
        <v>:</v>
      </c>
      <c r="KX22" s="16" t="str">
        <f>for_area_FnAWS!$Z$32</f>
        <v>:</v>
      </c>
      <c r="KY22" s="18" t="str">
        <f>for_area_OWL!$Z$32</f>
        <v>:</v>
      </c>
      <c r="KZ22" s="16">
        <f>FAO_WL!$F$28</f>
        <v>365.76</v>
      </c>
      <c r="LA22" s="16">
        <f>Area_Comp!FG20</f>
        <v>0</v>
      </c>
      <c r="LB22" s="19"/>
      <c r="LD22" s="17"/>
      <c r="LG22" s="17"/>
      <c r="LH22" s="18">
        <f>UNFCCC!V29</f>
        <v>365.726242904</v>
      </c>
      <c r="LI22" s="16"/>
      <c r="LJ22" s="16"/>
      <c r="LK22" s="16"/>
      <c r="LL22" s="16">
        <f>'C3SLC'!$U27</f>
        <v>361.39917582422498</v>
      </c>
      <c r="LM22" s="20" t="str">
        <f>for_area_WL!$Z$33</f>
        <v>:</v>
      </c>
      <c r="LN22" s="16" t="str">
        <f>for_area_FAWS!$Z$33</f>
        <v>:</v>
      </c>
      <c r="LO22" s="16" t="str">
        <f>for_area_FnAWS!$Z$33</f>
        <v>:</v>
      </c>
      <c r="LP22" s="18" t="str">
        <f>for_area_OWL!$Z$33</f>
        <v>:</v>
      </c>
      <c r="LQ22" s="16">
        <f>FAO_WL!$F$29</f>
        <v>3884.79</v>
      </c>
      <c r="LR22" s="16">
        <f>Area_Comp!FP20</f>
        <v>131.84</v>
      </c>
      <c r="LS22" s="19"/>
      <c r="LU22" s="17"/>
      <c r="LX22" s="17"/>
      <c r="LY22" s="18">
        <f>UNFCCC!B29</f>
        <v>4035.5801375549631</v>
      </c>
      <c r="LZ22" s="16"/>
      <c r="MA22" s="16"/>
      <c r="MB22" s="16"/>
      <c r="MC22" s="16">
        <f>'C3SLC'!$B27</f>
        <v>4495.33969424516</v>
      </c>
      <c r="MD22" s="20">
        <f>for_area_WL!$Z$34</f>
        <v>9420.1</v>
      </c>
      <c r="ME22" s="16">
        <f>for_area_FAWS!$Z$34</f>
        <v>9120.4</v>
      </c>
      <c r="MF22" s="16">
        <f>for_area_FnAWS!$Z$34</f>
        <v>299.7</v>
      </c>
      <c r="MG22" s="18" t="str">
        <f>for_area_OWL!$Z$34</f>
        <v>:</v>
      </c>
      <c r="MH22" s="16">
        <f>FAO_WL!$F$30</f>
        <v>9435</v>
      </c>
      <c r="MI22" s="16">
        <f>Area_Comp!FY20</f>
        <v>0</v>
      </c>
      <c r="MJ22" s="19"/>
      <c r="ML22" s="17"/>
      <c r="MO22" s="17"/>
      <c r="MP22" s="18">
        <f>UNFCCC!W29</f>
        <v>9381.9789999999994</v>
      </c>
      <c r="MQ22" s="16"/>
      <c r="MR22" s="16"/>
      <c r="MS22" s="16"/>
      <c r="MT22" s="16">
        <f>'C3SLC'!$V27</f>
        <v>9968.9677539374698</v>
      </c>
      <c r="MU22" s="20">
        <f>for_area_WL!$Z$35</f>
        <v>3304.99</v>
      </c>
      <c r="MV22" s="16">
        <f>for_area_FAWS!$Z$35</f>
        <v>2235.73</v>
      </c>
      <c r="MW22" s="16">
        <f>for_area_FnAWS!$Z$35</f>
        <v>1069.26</v>
      </c>
      <c r="MX22" s="18">
        <f>for_area_OWL!$Z$35</f>
        <v>1505.98</v>
      </c>
      <c r="MY22" s="16">
        <f>FAO_WL!$F$31</f>
        <v>3312</v>
      </c>
      <c r="MZ22" s="16">
        <f>Area_Comp!GH20</f>
        <v>1543</v>
      </c>
      <c r="NA22" s="19"/>
      <c r="NC22" s="17"/>
      <c r="NF22" s="17"/>
      <c r="NG22" s="18">
        <f>UNFCCC!X29</f>
        <v>4366.0770000000002</v>
      </c>
      <c r="NH22" s="16"/>
      <c r="NI22" s="16"/>
      <c r="NJ22" s="16"/>
      <c r="NK22" s="16">
        <f>'C3SLC'!$W27</f>
        <v>3687.4084327578503</v>
      </c>
      <c r="NL22" s="20">
        <f>for_area_WL!$Z$36</f>
        <v>6928.66</v>
      </c>
      <c r="NM22" s="16">
        <f>for_area_FAWS!$Z$36</f>
        <v>5314.43</v>
      </c>
      <c r="NN22" s="16">
        <f>for_area_FnAWS!$Z$36</f>
        <v>1614.23</v>
      </c>
      <c r="NO22" s="18">
        <f>for_area_OWL!$Z$36</f>
        <v>15.3</v>
      </c>
      <c r="NP22" s="16">
        <f>FAO_WL!$F$32</f>
        <v>6929.05</v>
      </c>
      <c r="NQ22" s="16">
        <f>Area_Comp!GQ20</f>
        <v>15.57</v>
      </c>
      <c r="NR22" s="19"/>
      <c r="NT22" s="17"/>
      <c r="NW22" s="17"/>
      <c r="NX22" s="18">
        <f>UNFCCC!Y29</f>
        <v>6984.4439999999959</v>
      </c>
      <c r="NY22" s="16"/>
      <c r="NZ22" s="16"/>
      <c r="OA22" s="16"/>
      <c r="OB22" s="16">
        <f>'C3SLC'!$X27</f>
        <v>7725.4602573081893</v>
      </c>
      <c r="OC22" s="20">
        <f>for_area_WL!$Z$37</f>
        <v>1181.53</v>
      </c>
      <c r="OD22" s="16">
        <f>for_area_FAWS!$Z$37</f>
        <v>1073.26</v>
      </c>
      <c r="OE22" s="16">
        <f>for_area_FnAWS!$Z$37</f>
        <v>108.27</v>
      </c>
      <c r="OF22" s="18">
        <f>for_area_OWL!$Z$37</f>
        <v>74.489999999999995</v>
      </c>
      <c r="OG22" s="16">
        <f>FAO_WL!$F$33</f>
        <v>1245.97</v>
      </c>
      <c r="OH22" s="16">
        <f>Area_Comp!GZ20</f>
        <v>23.88</v>
      </c>
      <c r="OI22" s="19"/>
      <c r="OK22" s="17"/>
      <c r="OL22" s="29">
        <v>1182.278</v>
      </c>
      <c r="OM22" s="29">
        <v>1073</v>
      </c>
      <c r="ON22" s="17">
        <v>72</v>
      </c>
      <c r="OO22" s="18">
        <f>UNFCCC!AA29</f>
        <v>1207.4899999999998</v>
      </c>
      <c r="OP22" s="16"/>
      <c r="OQ22" s="16"/>
      <c r="OR22" s="16"/>
      <c r="OS22" s="16">
        <f>'C3SLC'!$Z27</f>
        <v>1332.9407396726299</v>
      </c>
      <c r="OT22" s="20">
        <f>for_area_WL!$Z$38</f>
        <v>1942.57</v>
      </c>
      <c r="OU22" s="16">
        <f>for_area_FAWS!$Z$38</f>
        <v>1792.29</v>
      </c>
      <c r="OV22" s="16">
        <f>for_area_FnAWS!$Z$38</f>
        <v>150.28</v>
      </c>
      <c r="OW22" s="18" t="str">
        <f>for_area_OWL!$Z$38</f>
        <v>:</v>
      </c>
      <c r="OX22" s="16">
        <f>FAO_WL!$F$34</f>
        <v>1923.37</v>
      </c>
      <c r="OY22" s="16">
        <f>Area_Comp!HI20</f>
        <v>20.75</v>
      </c>
      <c r="OZ22" s="19"/>
      <c r="PB22" s="17"/>
      <c r="PC22">
        <v>1937</v>
      </c>
      <c r="PE22" s="17"/>
      <c r="PF22" s="18">
        <f>UNFCCC!Z29</f>
        <v>2022.5219999999999</v>
      </c>
      <c r="PG22" s="16"/>
      <c r="PH22" s="16"/>
      <c r="PI22" s="16"/>
      <c r="PJ22" s="16">
        <f>'C3SLC'!$Y27</f>
        <v>2342.0221038956197</v>
      </c>
      <c r="PK22" s="20" t="str">
        <f>for_area_WL!$Z$39</f>
        <v>:</v>
      </c>
      <c r="PL22" s="16" t="str">
        <f>for_area_FAWS!$Z$39</f>
        <v>:</v>
      </c>
      <c r="PM22" s="16" t="str">
        <f>for_area_FnAWS!$Z$39</f>
        <v>:</v>
      </c>
      <c r="PN22" s="18" t="str">
        <f>for_area_OWL!$Z$39</f>
        <v>:</v>
      </c>
      <c r="PO22" s="16">
        <f>FAO_WL!$F$35</f>
        <v>22409</v>
      </c>
      <c r="PP22" s="16">
        <f>Area_Comp!HR20</f>
        <v>746</v>
      </c>
      <c r="PQ22" s="19"/>
      <c r="PS22" s="17"/>
      <c r="PV22" s="17"/>
      <c r="PW22" s="18">
        <f>UNFCCC!J29</f>
        <v>21876.351999999999</v>
      </c>
      <c r="PX22" s="16"/>
      <c r="PY22" s="16"/>
      <c r="PZ22" s="16"/>
      <c r="QA22" s="16">
        <f>'C3SLC'!$J27</f>
        <v>24226.247306213198</v>
      </c>
      <c r="QB22" s="20" t="str">
        <f>for_area_WL!$Z$40</f>
        <v>:</v>
      </c>
      <c r="QC22" s="16" t="str">
        <f>for_area_FAWS!$Z$40</f>
        <v>:</v>
      </c>
      <c r="QD22" s="16" t="str">
        <f>for_area_FnAWS!$Z$40</f>
        <v>:</v>
      </c>
      <c r="QE22" s="18" t="str">
        <f>for_area_OWL!$Z$40</f>
        <v>:</v>
      </c>
      <c r="QF22" s="16">
        <f>FAO_WL!$F$36</f>
        <v>27980</v>
      </c>
      <c r="QG22" s="16">
        <f>Area_Comp!IA20</f>
        <v>2364</v>
      </c>
      <c r="QH22" s="19"/>
      <c r="QJ22" s="17"/>
      <c r="QK22" s="20">
        <v>28008</v>
      </c>
      <c r="QM22" s="18">
        <v>2286</v>
      </c>
      <c r="QN22" s="18">
        <f>UNFCCC!AC29</f>
        <v>28125.217296999999</v>
      </c>
      <c r="QO22" s="16"/>
      <c r="QP22" s="16"/>
      <c r="QQ22" s="16"/>
      <c r="QR22" s="16">
        <f>'C3SLC'!$AB27</f>
        <v>30111.688764045801</v>
      </c>
      <c r="QS22" s="170">
        <f t="shared" ref="QS22:QT25" si="3">F22+W22+AN22+BE22+BV22+CM22+DD22+DU22+EL22+FC22+FT22+GK22+HB22+HS22+IJ22+JA22+JR22+KI22+KZ22+LQ22+MH22+MY22+NP22+OG22+OX22+PO22+QF22</f>
        <v>158469.52999999997</v>
      </c>
      <c r="QT22" s="18">
        <f t="shared" si="3"/>
        <v>20924.040000000005</v>
      </c>
      <c r="QU22" s="16"/>
      <c r="QV22" s="16"/>
      <c r="QW22" s="18"/>
      <c r="QX22" s="16">
        <f t="shared" si="0"/>
        <v>154579.76450259259</v>
      </c>
      <c r="QY22" s="19"/>
      <c r="QZ22" s="138"/>
      <c r="RA22" s="16"/>
      <c r="RB22" s="16">
        <f t="shared" si="2"/>
        <v>160848.87026925024</v>
      </c>
    </row>
    <row r="23" spans="1:470" x14ac:dyDescent="0.25">
      <c r="A23" s="24">
        <v>2017</v>
      </c>
      <c r="B23" s="16" t="str">
        <f>for_area_WL!$AB$14</f>
        <v>:</v>
      </c>
      <c r="C23" s="16" t="str">
        <f>for_area_FAWS!$AB$14</f>
        <v>:</v>
      </c>
      <c r="D23" s="16" t="str">
        <f>for_area_FnAWS!$AB$14</f>
        <v>:</v>
      </c>
      <c r="E23" s="18" t="str">
        <f>for_area_OWL!$AB$14</f>
        <v>:</v>
      </c>
      <c r="F23" s="22">
        <f>FAO_WL!$G$11</f>
        <v>689.3</v>
      </c>
      <c r="G23" s="16">
        <f>Area_Comp!C21</f>
        <v>32.9</v>
      </c>
      <c r="H23" s="19"/>
      <c r="J23" s="17"/>
      <c r="K23">
        <v>612.29999999999995</v>
      </c>
      <c r="M23" s="17"/>
      <c r="N23" s="18">
        <f>UNFCCC!C30</f>
        <v>709.39462319752067</v>
      </c>
      <c r="O23" s="16"/>
      <c r="P23" s="16"/>
      <c r="Q23" s="16"/>
      <c r="R23" s="16">
        <f>'C3SLC'!C28</f>
        <v>680.33452551774701</v>
      </c>
      <c r="S23" s="20">
        <f>for_area_WL!$AB$15</f>
        <v>3841</v>
      </c>
      <c r="T23" s="16">
        <f>for_area_FAWS!$AB$15</f>
        <v>2517</v>
      </c>
      <c r="U23" s="16">
        <f>for_area_FnAWS!$AB$15</f>
        <v>1324</v>
      </c>
      <c r="V23" s="18">
        <f>for_area_OWL!$AB$15</f>
        <v>24</v>
      </c>
      <c r="W23" s="16">
        <f>FAO_WL!$G$12</f>
        <v>3854</v>
      </c>
      <c r="X23" s="16">
        <f>Area_Comp!L21</f>
        <v>24</v>
      </c>
      <c r="Y23" s="19"/>
      <c r="AA23" s="17"/>
      <c r="AB23">
        <v>3880</v>
      </c>
      <c r="AD23" s="17"/>
      <c r="AE23" s="18">
        <f>UNFCCC!D30</f>
        <v>3911.1495789841929</v>
      </c>
      <c r="AF23" s="16"/>
      <c r="AG23" s="16"/>
      <c r="AH23" s="16"/>
      <c r="AI23" s="16">
        <f>'C3SLC'!$D28</f>
        <v>4227.3480223551396</v>
      </c>
      <c r="AJ23" s="20" t="str">
        <f>for_area_WL!$AB$16</f>
        <v>:</v>
      </c>
      <c r="AK23" s="16" t="str">
        <f>for_area_FAWS!$AB$16</f>
        <v>:</v>
      </c>
      <c r="AL23" s="16" t="str">
        <f>for_area_FnAWS!$AB$16</f>
        <v>:</v>
      </c>
      <c r="AM23" s="18" t="str">
        <f>for_area_OWL!$AB$16</f>
        <v>:</v>
      </c>
      <c r="AN23" s="16">
        <f>FAO_WL!$G$13</f>
        <v>2671.66</v>
      </c>
      <c r="AO23" s="16">
        <f>Area_Comp!U21</f>
        <v>0</v>
      </c>
      <c r="AP23" s="19"/>
      <c r="AR23" s="17"/>
      <c r="AU23" s="17"/>
      <c r="AV23" s="18">
        <f>UNFCCC!G30</f>
        <v>2671.6584999999991</v>
      </c>
      <c r="AW23" s="16"/>
      <c r="AX23" s="16"/>
      <c r="AY23" s="16"/>
      <c r="AZ23" s="16">
        <f>'C3SLC'!$G28</f>
        <v>2915.2319303315098</v>
      </c>
      <c r="BA23" s="20" t="str">
        <f>for_area_WL!$AB$17</f>
        <v>:</v>
      </c>
      <c r="BB23" s="16" t="str">
        <f>for_area_FAWS!$AB$17</f>
        <v>:</v>
      </c>
      <c r="BC23" s="16" t="str">
        <f>for_area_FnAWS!$AB$17</f>
        <v>:</v>
      </c>
      <c r="BD23" s="18" t="str">
        <f>for_area_OWL!$AB$17</f>
        <v>:</v>
      </c>
      <c r="BE23" s="16">
        <f>FAO_WL!$G$14</f>
        <v>625.6</v>
      </c>
      <c r="BF23" s="16">
        <f>Area_Comp!AD21</f>
        <v>42.53</v>
      </c>
      <c r="BG23" s="28"/>
      <c r="BH23" s="29"/>
      <c r="BI23" s="30"/>
      <c r="BJ23">
        <v>625.6</v>
      </c>
      <c r="BK23">
        <v>617.9</v>
      </c>
      <c r="BL23" s="17">
        <v>42.6</v>
      </c>
      <c r="BM23" s="18">
        <f>UNFCCC!H30</f>
        <v>638.59750000339</v>
      </c>
      <c r="BN23" s="16"/>
      <c r="BO23" s="16"/>
      <c r="BP23" s="16"/>
      <c r="BQ23" s="16">
        <f>'C3SLC'!$H28</f>
        <v>537.19987361617405</v>
      </c>
      <c r="BR23" s="20">
        <f>for_area_WL!$AB$18</f>
        <v>11419.66</v>
      </c>
      <c r="BS23" s="16">
        <f>for_area_FAWS!$AB$18</f>
        <v>10746.09</v>
      </c>
      <c r="BT23" s="16">
        <f>for_area_FnAWS!$AB$18</f>
        <v>673.57</v>
      </c>
      <c r="BU23" s="18" t="str">
        <f>for_area_OWL!$AB$18</f>
        <v>:</v>
      </c>
      <c r="BV23" s="16">
        <f>FAO_WL!$G$15</f>
        <v>11419</v>
      </c>
      <c r="BW23" s="16">
        <f>Area_Comp!AM21</f>
        <v>0</v>
      </c>
      <c r="BX23" s="19"/>
      <c r="BZ23" s="17"/>
      <c r="CC23" s="17"/>
      <c r="CD23" s="18">
        <f>UNFCCC!M30</f>
        <v>10993.25</v>
      </c>
      <c r="CE23" s="16"/>
      <c r="CF23" s="16"/>
      <c r="CG23" s="16"/>
      <c r="CH23" s="16">
        <f>'C3SLC'!$L28</f>
        <v>11414.4543786298</v>
      </c>
      <c r="CI23" s="20" t="str">
        <f>for_area_WL!$AB$19</f>
        <v>:</v>
      </c>
      <c r="CJ23" s="16" t="str">
        <f>for_area_FAWS!$AB$19</f>
        <v>:</v>
      </c>
      <c r="CK23" s="16" t="str">
        <f>for_area_FnAWS!$AB$19</f>
        <v>:</v>
      </c>
      <c r="CL23" s="18" t="str">
        <f>for_area_OWL!$AB$19</f>
        <v>:</v>
      </c>
      <c r="CM23" s="16">
        <f>FAO_WL!$G$16</f>
        <v>2438.4</v>
      </c>
      <c r="CN23" s="16">
        <f>Area_Comp!AV21</f>
        <v>94.44</v>
      </c>
      <c r="CO23" s="19"/>
      <c r="CQ23" s="17"/>
      <c r="CR23">
        <v>2354</v>
      </c>
      <c r="CT23" s="17"/>
      <c r="CU23" s="18">
        <f>UNFCCC!I30</f>
        <v>2444.7399999999998</v>
      </c>
      <c r="CV23" s="16"/>
      <c r="CW23" s="16"/>
      <c r="CX23" s="16"/>
      <c r="CY23" s="16">
        <f>'C3SLC'!$I28</f>
        <v>2665.68299454823</v>
      </c>
      <c r="CZ23" s="20">
        <f>for_area_WL!$AB$20</f>
        <v>762.26</v>
      </c>
      <c r="DA23" s="16">
        <f>for_area_FAWS!$AB$20</f>
        <v>592.16999999999996</v>
      </c>
      <c r="DB23" s="16">
        <f>for_area_FnAWS!$AB$20</f>
        <v>170.09</v>
      </c>
      <c r="DC23" s="18">
        <f>for_area_OWL!$AB$20</f>
        <v>65.7</v>
      </c>
      <c r="DD23" s="16">
        <f>FAO_WL!$G$17</f>
        <v>770.02</v>
      </c>
      <c r="DE23" s="16">
        <f>Area_Comp!BE21</f>
        <v>65.739999999999995</v>
      </c>
      <c r="DF23" s="28"/>
      <c r="DG23" s="29"/>
      <c r="DH23" s="30"/>
      <c r="DI23">
        <v>770</v>
      </c>
      <c r="DK23" s="17"/>
      <c r="DL23" s="18">
        <f>UNFCCC!P30</f>
        <v>769.39480999999989</v>
      </c>
      <c r="DM23" s="16"/>
      <c r="DN23" s="16"/>
      <c r="DO23" s="16"/>
      <c r="DP23" s="16">
        <f>'C3SLC'!$O28</f>
        <v>557.31175592467196</v>
      </c>
      <c r="DQ23" s="20" t="str">
        <f>for_area_WL!$AB$21</f>
        <v>:</v>
      </c>
      <c r="DR23" s="16" t="str">
        <f>for_area_FAWS!$AB$21</f>
        <v>:</v>
      </c>
      <c r="DS23" s="16" t="str">
        <f>for_area_FnAWS!$AB$21</f>
        <v>:</v>
      </c>
      <c r="DT23" s="18" t="str">
        <f>for_area_OWL!$AB$21</f>
        <v>:</v>
      </c>
      <c r="DU23" s="16">
        <f>FAO_WL!$G$18</f>
        <v>3901.8</v>
      </c>
      <c r="DV23" s="16">
        <f>Area_Comp!BN21</f>
        <v>2634.72</v>
      </c>
      <c r="DW23" s="19"/>
      <c r="DY23" s="17"/>
      <c r="EB23" s="17"/>
      <c r="EC23" s="18">
        <f>UNFCCC!N30</f>
        <v>3467.7852727272734</v>
      </c>
      <c r="ED23" s="16"/>
      <c r="EE23" s="16"/>
      <c r="EF23" s="16"/>
      <c r="EG23" s="16">
        <f>'C3SLC'!$M28</f>
        <v>3817.2698103338503</v>
      </c>
      <c r="EH23" s="20" t="str">
        <f>for_area_WL!$AB$22</f>
        <v>:</v>
      </c>
      <c r="EI23" s="16" t="str">
        <f>for_area_FAWS!$AB$22</f>
        <v>:</v>
      </c>
      <c r="EJ23" s="16" t="str">
        <f>for_area_FnAWS!$AB$22</f>
        <v>:</v>
      </c>
      <c r="EK23" s="18" t="str">
        <f>for_area_OWL!$AB$22</f>
        <v>:</v>
      </c>
      <c r="EL23" s="16">
        <f>FAO_WL!$G$19</f>
        <v>18559.3</v>
      </c>
      <c r="EM23" s="16">
        <f>Area_Comp!BW21</f>
        <v>9394.7000000000007</v>
      </c>
      <c r="EN23" s="20"/>
      <c r="EO23" s="16"/>
      <c r="EP23" s="18"/>
      <c r="ES23" s="17"/>
      <c r="ET23" s="18">
        <f>UNFCCC!AB30</f>
        <v>15698.634781371084</v>
      </c>
      <c r="EU23" s="16"/>
      <c r="EV23" s="16"/>
      <c r="EW23" s="16"/>
      <c r="EX23" s="16">
        <f>'C3SLC'!$AA28</f>
        <v>15614.622155802001</v>
      </c>
      <c r="EY23" s="20">
        <f>for_area_WL!$AB$23</f>
        <v>16874.169999999998</v>
      </c>
      <c r="EZ23" s="16">
        <f>for_area_FAWS!$AB$23</f>
        <v>15958.11</v>
      </c>
      <c r="FA23" s="16">
        <f>for_area_FnAWS!$AB$23</f>
        <v>916.06</v>
      </c>
      <c r="FB23" s="18" t="str">
        <f>for_area_OWL!$AB$23</f>
        <v>:</v>
      </c>
      <c r="FC23" s="16">
        <f>FAO_WL!$G$20</f>
        <v>17002.8</v>
      </c>
      <c r="FD23" s="16">
        <f>Area_Comp!CF21</f>
        <v>811.8</v>
      </c>
      <c r="FE23" s="19"/>
      <c r="FG23" s="17"/>
      <c r="FJ23" s="17"/>
      <c r="FK23" s="18">
        <f>UNFCCC!L30</f>
        <v>15461.930334184186</v>
      </c>
      <c r="FL23" s="16"/>
      <c r="FM23" s="16"/>
      <c r="FN23" s="16"/>
      <c r="FO23" s="16">
        <f>'C3SLC'!$K28</f>
        <v>14782.543055718799</v>
      </c>
      <c r="FP23" s="20">
        <f>for_area_WL!$AB$24</f>
        <v>1924.1</v>
      </c>
      <c r="FQ23" s="16">
        <f>for_area_FAWS!$AB$24</f>
        <v>1730.3</v>
      </c>
      <c r="FR23" s="16">
        <f>for_area_FnAWS!$AB$24</f>
        <v>193.8</v>
      </c>
      <c r="FS23" s="18">
        <f>for_area_OWL!$AB$24</f>
        <v>601.6</v>
      </c>
      <c r="FT23" s="16">
        <f>FAO_WL!$G$21</f>
        <v>1931.61</v>
      </c>
      <c r="FU23" s="16">
        <f>Area_Comp!CO21</f>
        <v>609.09</v>
      </c>
      <c r="FV23" s="19"/>
      <c r="FX23" s="17"/>
      <c r="GA23" s="17"/>
      <c r="GB23" s="18">
        <f>UNFCCC!E30</f>
        <v>2384.727260000001</v>
      </c>
      <c r="GC23" s="16"/>
      <c r="GD23" s="16"/>
      <c r="GE23" s="16"/>
      <c r="GF23" s="16">
        <f>'C3SLC'!$E28</f>
        <v>2615.4975461929998</v>
      </c>
      <c r="GG23" s="20" t="str">
        <f>for_area_WL!$AB$25</f>
        <v>:</v>
      </c>
      <c r="GH23" s="16" t="str">
        <f>for_area_FAWS!$AB$25</f>
        <v>:</v>
      </c>
      <c r="GI23" s="16" t="str">
        <f>for_area_FnAWS!$AB$25</f>
        <v>:</v>
      </c>
      <c r="GJ23" s="18" t="str">
        <f>for_area_OWL!$AB$25</f>
        <v>:</v>
      </c>
      <c r="GK23" s="16">
        <f>FAO_WL!$G$22</f>
        <v>9404.7000000000007</v>
      </c>
      <c r="GL23" s="16">
        <f>Area_Comp!CX21</f>
        <v>1834.28</v>
      </c>
      <c r="GM23" s="19"/>
      <c r="GO23" s="17"/>
      <c r="GR23" s="17"/>
      <c r="GS23" s="18">
        <f>UNFCCC!Q30</f>
        <v>9414.6362932742013</v>
      </c>
      <c r="GT23" s="16"/>
      <c r="GU23" s="16"/>
      <c r="GV23" s="16"/>
      <c r="GW23" s="16">
        <f>'C3SLC'!$P28</f>
        <v>8800.6638315729797</v>
      </c>
      <c r="GX23" s="20">
        <f>for_area_WL!$AB$26</f>
        <v>172.6</v>
      </c>
      <c r="GY23" s="16">
        <f>for_area_FAWS!$AB$26</f>
        <v>41.12</v>
      </c>
      <c r="GZ23" s="16">
        <f>for_area_FnAWS!$AB$26</f>
        <v>131.47999999999999</v>
      </c>
      <c r="HA23" s="18">
        <f>for_area_OWL!$AB$26</f>
        <v>213.53</v>
      </c>
      <c r="HB23" s="90">
        <f>Area_Comp!DF21</f>
        <v>172.59</v>
      </c>
      <c r="HC23" s="16">
        <f>Area_Comp!DG21</f>
        <v>213.54</v>
      </c>
      <c r="HD23" s="19"/>
      <c r="HF23" s="17"/>
      <c r="HI23" s="17"/>
      <c r="HJ23" s="18">
        <f>UNFCCC!F30</f>
        <v>159.144755855124</v>
      </c>
      <c r="HK23" s="16"/>
      <c r="HL23" s="16"/>
      <c r="HM23" s="16"/>
      <c r="HN23" s="16">
        <f>'C3SLC'!$F28</f>
        <v>236.57037533000099</v>
      </c>
      <c r="HO23" s="20" t="str">
        <f>for_area_WL!$AB$27</f>
        <v>:</v>
      </c>
      <c r="HP23" s="16" t="str">
        <f>for_area_FAWS!$AB$27</f>
        <v>:</v>
      </c>
      <c r="HQ23" s="16" t="str">
        <f>for_area_FnAWS!$AB$27</f>
        <v>:</v>
      </c>
      <c r="HR23" s="18" t="str">
        <f>for_area_OWL!$AB$27</f>
        <v>:</v>
      </c>
      <c r="HS23" s="16">
        <f>FAO_WL!$G$23</f>
        <v>3399.18</v>
      </c>
      <c r="HT23" s="16">
        <f>Area_Comp!DO21</f>
        <v>109.6</v>
      </c>
      <c r="HU23" s="19"/>
      <c r="HW23" s="17"/>
      <c r="HZ23" s="17"/>
      <c r="IA23" s="18">
        <f>UNFCCC!R30</f>
        <v>3246.245973</v>
      </c>
      <c r="IB23" s="16"/>
      <c r="IC23" s="16"/>
      <c r="ID23" s="16"/>
      <c r="IE23" s="16">
        <f>'C3SLC'!$Q28</f>
        <v>3733.7289482187502</v>
      </c>
      <c r="IF23" s="20">
        <f>for_area_WL!$AB$28</f>
        <v>2189.5700000000002</v>
      </c>
      <c r="IG23" s="16">
        <f>for_area_FAWS!$AB$28</f>
        <v>1903.78</v>
      </c>
      <c r="IH23" s="16">
        <f>for_area_FnAWS!$AB$28</f>
        <v>285.79000000000002</v>
      </c>
      <c r="II23" s="18" t="str">
        <f>for_area_OWL!$AB$28</f>
        <v>:</v>
      </c>
      <c r="IJ23" s="16">
        <f>FAO_WL!$G$24</f>
        <v>2196</v>
      </c>
      <c r="IK23" s="16">
        <f>Area_Comp!DX21</f>
        <v>62.1</v>
      </c>
      <c r="IL23" s="19"/>
      <c r="IN23" s="17"/>
      <c r="IQ23" s="17"/>
      <c r="IR23" s="18">
        <f>UNFCCC!S30</f>
        <v>2210.2922710998</v>
      </c>
      <c r="IS23" s="16"/>
      <c r="IT23" s="16"/>
      <c r="IU23" s="16"/>
      <c r="IV23" s="16">
        <f>'C3SLC'!$R28</f>
        <v>2268.0526600830299</v>
      </c>
      <c r="IW23" s="20">
        <f>for_area_WL!$AB$29</f>
        <v>88.7</v>
      </c>
      <c r="IX23" s="16">
        <f>for_area_FAWS!$AB$29</f>
        <v>87.44</v>
      </c>
      <c r="IY23" s="16">
        <f>for_area_FnAWS!$AB$29</f>
        <v>1.26</v>
      </c>
      <c r="IZ23" s="18">
        <f>for_area_OWL!$AB$29</f>
        <v>1.7</v>
      </c>
      <c r="JA23" s="16">
        <f>FAO_WL!$G$25</f>
        <v>88.7</v>
      </c>
      <c r="JB23" s="16">
        <f>Area_Comp!EG21</f>
        <v>2.7</v>
      </c>
      <c r="JC23" s="19"/>
      <c r="JE23" s="17"/>
      <c r="JH23" s="17"/>
      <c r="JI23" s="18">
        <f>UNFCCC!T30</f>
        <v>93.164083333333394</v>
      </c>
      <c r="JJ23" s="16"/>
      <c r="JK23" s="16"/>
      <c r="JL23" s="16"/>
      <c r="JM23" s="16">
        <f>'C3SLC'!$S28</f>
        <v>88.807044341042598</v>
      </c>
      <c r="JN23" s="20" t="str">
        <f>for_area_WL!$AB$30</f>
        <v>:</v>
      </c>
      <c r="JO23" s="16" t="str">
        <f>for_area_FAWS!$AB$30</f>
        <v>:</v>
      </c>
      <c r="JP23" s="16" t="str">
        <f>for_area_FnAWS!$AB$30</f>
        <v>:</v>
      </c>
      <c r="JQ23" s="18" t="str">
        <f>for_area_OWL!$AB$30</f>
        <v>:</v>
      </c>
      <c r="JR23" s="16">
        <f>FAO_WL!$G$26</f>
        <v>2057.27</v>
      </c>
      <c r="JS23" s="16">
        <f>Area_Comp!EP21</f>
        <v>173</v>
      </c>
      <c r="JT23" s="19"/>
      <c r="JV23" s="17"/>
      <c r="JW23">
        <v>2192.8000000000002</v>
      </c>
      <c r="JY23" s="17">
        <f>64+106</f>
        <v>170</v>
      </c>
      <c r="JZ23" s="18">
        <f>UNFCCC!O30</f>
        <v>2057.2734099999998</v>
      </c>
      <c r="KA23" s="16"/>
      <c r="KB23" s="16"/>
      <c r="KC23" s="16"/>
      <c r="KD23" s="16">
        <f>'C3SLC'!$N28</f>
        <v>1736.9022670723502</v>
      </c>
      <c r="KE23" s="20" t="str">
        <f>for_area_WL!$AB$31</f>
        <v>:</v>
      </c>
      <c r="KF23" s="16" t="str">
        <f>for_area_FAWS!$AB$31</f>
        <v>:</v>
      </c>
      <c r="KG23" s="16" t="str">
        <f>for_area_FnAWS!$AB$31</f>
        <v>:</v>
      </c>
      <c r="KH23" s="18" t="str">
        <f>for_area_OWL!$AB$31</f>
        <v>:</v>
      </c>
      <c r="KI23" s="106">
        <f>FAO_WL!$G$27</f>
        <v>0.42</v>
      </c>
      <c r="KJ23">
        <v>7.0000000000000007E-2</v>
      </c>
      <c r="KK23" s="19"/>
      <c r="KM23" s="17"/>
      <c r="KP23" s="17"/>
      <c r="KQ23" s="132">
        <f>UNFCCC!U30</f>
        <v>0.10739</v>
      </c>
      <c r="KR23" s="16"/>
      <c r="KS23" s="16"/>
      <c r="KT23" s="196"/>
      <c r="KU23" s="22">
        <f>'C3SLC'!T24</f>
        <v>3.0771453678607903E-2</v>
      </c>
      <c r="KV23" s="20">
        <f>for_area_WL!$AB$32</f>
        <v>365.76</v>
      </c>
      <c r="KW23" s="16" t="str">
        <f>for_area_FAWS!$AB$32</f>
        <v>:</v>
      </c>
      <c r="KX23" s="16" t="str">
        <f>for_area_FnAWS!$AB$32</f>
        <v>:</v>
      </c>
      <c r="KY23" s="18" t="str">
        <f>for_area_OWL!$AB$32</f>
        <v>:</v>
      </c>
      <c r="KZ23" s="16">
        <f>FAO_WL!$G$28</f>
        <v>366.7</v>
      </c>
      <c r="LA23" s="16">
        <f>Area_Comp!FG21</f>
        <v>0</v>
      </c>
      <c r="LB23" s="19"/>
      <c r="LD23" s="17"/>
      <c r="LE23">
        <v>365.7</v>
      </c>
      <c r="LG23" s="17"/>
      <c r="LH23" s="18">
        <f>UNFCCC!V30</f>
        <v>365.24491748000003</v>
      </c>
      <c r="LI23" s="16"/>
      <c r="LJ23" s="16"/>
      <c r="LK23" s="16"/>
      <c r="LL23" s="16">
        <f>'C3SLC'!U24</f>
        <v>358.427011782676</v>
      </c>
      <c r="LM23" s="20" t="str">
        <f>for_area_WL!$AB$33</f>
        <v>:</v>
      </c>
      <c r="LN23" s="16" t="str">
        <f>for_area_FAWS!$AB$33</f>
        <v>:</v>
      </c>
      <c r="LO23" s="16" t="str">
        <f>for_area_FnAWS!$AB$33</f>
        <v>:</v>
      </c>
      <c r="LP23" s="18" t="str">
        <f>for_area_OWL!$AB$33</f>
        <v>:</v>
      </c>
      <c r="LQ23" s="16">
        <f>FAO_WL!$G$29</f>
        <v>3888.38</v>
      </c>
      <c r="LR23" s="16">
        <f>Area_Comp!FP21</f>
        <v>131.44</v>
      </c>
      <c r="LS23" s="19"/>
      <c r="LU23" s="17"/>
      <c r="LX23" s="17"/>
      <c r="LY23" s="18">
        <f>UNFCCC!B30</f>
        <v>4041.1526547493336</v>
      </c>
      <c r="LZ23" s="16"/>
      <c r="MA23" s="16"/>
      <c r="MB23" s="16"/>
      <c r="MC23" s="16">
        <f>'C3SLC'!$B28</f>
        <v>4493.1004460241602</v>
      </c>
      <c r="MD23" s="20">
        <f>for_area_WL!$AB$34</f>
        <v>9434.7999999999993</v>
      </c>
      <c r="ME23" s="16">
        <f>for_area_FAWS!$AB$34</f>
        <v>9134.6</v>
      </c>
      <c r="MF23" s="16">
        <f>for_area_FnAWS!$AB$34</f>
        <v>300.2</v>
      </c>
      <c r="MG23" s="18" t="str">
        <f>for_area_OWL!$AB$34</f>
        <v>:</v>
      </c>
      <c r="MH23" s="16">
        <f>FAO_WL!$G$30</f>
        <v>9447</v>
      </c>
      <c r="MI23" s="16">
        <f>Area_Comp!FY21</f>
        <v>0</v>
      </c>
      <c r="MJ23" s="19"/>
      <c r="ML23" s="17"/>
      <c r="MM23">
        <v>9435</v>
      </c>
      <c r="MO23" s="17"/>
      <c r="MP23" s="18">
        <f>UNFCCC!W30</f>
        <v>9425.7299999999977</v>
      </c>
      <c r="MQ23" s="16"/>
      <c r="MR23" s="16"/>
      <c r="MS23" s="16"/>
      <c r="MT23" s="16">
        <f>'C3SLC'!$V28</f>
        <v>9983.36591715738</v>
      </c>
      <c r="MU23" s="20">
        <f>for_area_WL!$AB$35</f>
        <v>3334.19</v>
      </c>
      <c r="MV23" s="16">
        <f>for_area_FAWS!$AB$35</f>
        <v>2251.5</v>
      </c>
      <c r="MW23" s="16">
        <f>for_area_FnAWS!$AB$35</f>
        <v>1082.69</v>
      </c>
      <c r="MX23" s="18">
        <f>for_area_OWL!$AB$35</f>
        <v>1521.76</v>
      </c>
      <c r="MY23" s="16">
        <f>FAO_WL!$G$31</f>
        <v>3312</v>
      </c>
      <c r="MZ23" s="16">
        <f>Area_Comp!GH21</f>
        <v>1543</v>
      </c>
      <c r="NA23" s="19"/>
      <c r="NC23" s="17"/>
      <c r="NF23" s="17"/>
      <c r="NG23" s="18">
        <f>UNFCCC!X30</f>
        <v>4367.2280000000001</v>
      </c>
      <c r="NH23" s="16"/>
      <c r="NI23" s="16"/>
      <c r="NJ23" s="16"/>
      <c r="NK23" s="16">
        <f>'C3SLC'!$W28</f>
        <v>3690.4148405633905</v>
      </c>
      <c r="NL23" s="20">
        <f>for_area_WL!$AB$36</f>
        <v>6934.63</v>
      </c>
      <c r="NM23" s="16">
        <f>for_area_FAWS!$AB$36</f>
        <v>5328.29</v>
      </c>
      <c r="NN23" s="16">
        <f>for_area_FnAWS!$AB$36</f>
        <v>1606.33</v>
      </c>
      <c r="NO23" s="18">
        <f>for_area_OWL!$AB$36</f>
        <v>15.52</v>
      </c>
      <c r="NP23" s="16">
        <f>FAO_WL!$G$32</f>
        <v>6929.05</v>
      </c>
      <c r="NQ23" s="16">
        <f>Area_Comp!GQ21</f>
        <v>15.57</v>
      </c>
      <c r="NR23" s="19"/>
      <c r="NT23" s="17"/>
      <c r="NW23" s="17"/>
      <c r="NX23" s="18">
        <f>UNFCCC!Y30</f>
        <v>6985.6999999999953</v>
      </c>
      <c r="NY23" s="16"/>
      <c r="NZ23" s="16"/>
      <c r="OA23" s="16"/>
      <c r="OB23" s="16">
        <f>'C3SLC'!$X28</f>
        <v>7716.7872771851708</v>
      </c>
      <c r="OC23" s="20">
        <f>for_area_WL!$AB$37</f>
        <v>1181.48</v>
      </c>
      <c r="OD23" s="16">
        <f>for_area_FAWS!$AB$37</f>
        <v>1073.21</v>
      </c>
      <c r="OE23" s="16">
        <f>for_area_FnAWS!$AB$37</f>
        <v>108.27</v>
      </c>
      <c r="OF23" s="18">
        <f>for_area_OWL!$AB$37</f>
        <v>71.849999999999994</v>
      </c>
      <c r="OG23" s="16">
        <f>FAO_WL!$G$33</f>
        <v>1243.93</v>
      </c>
      <c r="OH23" s="16">
        <f>Area_Comp!GZ21</f>
        <v>24.77</v>
      </c>
      <c r="OI23" s="19"/>
      <c r="OK23" s="17"/>
      <c r="OL23" s="29">
        <v>1180.2809999999999</v>
      </c>
      <c r="OM23" s="29">
        <v>1073</v>
      </c>
      <c r="ON23" s="17">
        <v>72</v>
      </c>
      <c r="OO23" s="18">
        <f>UNFCCC!AA30</f>
        <v>1207.75</v>
      </c>
      <c r="OP23" s="16"/>
      <c r="OQ23" s="16"/>
      <c r="OR23" s="16"/>
      <c r="OS23" s="16">
        <f>'C3SLC'!$Z28</f>
        <v>1332.18687902391</v>
      </c>
      <c r="OT23" s="20">
        <f>for_area_WL!$AB$38</f>
        <v>1944.12</v>
      </c>
      <c r="OU23" s="16">
        <f>for_area_FAWS!$AB$38</f>
        <v>1794.59</v>
      </c>
      <c r="OV23" s="16">
        <f>for_area_FnAWS!$AB$38</f>
        <v>149.53</v>
      </c>
      <c r="OW23" s="18" t="str">
        <f>for_area_OWL!$AB$38</f>
        <v>:</v>
      </c>
      <c r="OX23" s="16">
        <f>FAO_WL!$G$34</f>
        <v>1925.9</v>
      </c>
      <c r="OY23" s="16">
        <f>Area_Comp!HI21</f>
        <v>20.41</v>
      </c>
      <c r="OZ23" s="19"/>
      <c r="PB23" s="17"/>
      <c r="PC23">
        <v>1939</v>
      </c>
      <c r="PE23" s="17"/>
      <c r="PF23" s="18">
        <f>UNFCCC!Z30</f>
        <v>2024.374</v>
      </c>
      <c r="PG23" s="16"/>
      <c r="PH23" s="16"/>
      <c r="PI23" s="16"/>
      <c r="PJ23" s="16">
        <f>'C3SLC'!$Y28</f>
        <v>2340.08636731878</v>
      </c>
      <c r="PK23" s="20" t="str">
        <f>for_area_WL!$AB$39</f>
        <v>:</v>
      </c>
      <c r="PL23" s="16" t="str">
        <f>for_area_FAWS!$AB$39</f>
        <v>:</v>
      </c>
      <c r="PM23" s="16" t="str">
        <f>for_area_FnAWS!$AB$39</f>
        <v>:</v>
      </c>
      <c r="PN23" s="18" t="str">
        <f>for_area_OWL!$AB$39</f>
        <v>:</v>
      </c>
      <c r="PO23" s="16">
        <f>FAO_WL!$G$35</f>
        <v>22409</v>
      </c>
      <c r="PP23" s="16">
        <f>Area_Comp!HR21</f>
        <v>746</v>
      </c>
      <c r="PQ23" s="19"/>
      <c r="PS23" s="17"/>
      <c r="PV23" s="17"/>
      <c r="PW23" s="18">
        <f>UNFCCC!J30</f>
        <v>21868.822</v>
      </c>
      <c r="PX23" s="16"/>
      <c r="PY23" s="16"/>
      <c r="PZ23" s="16"/>
      <c r="QA23" s="16">
        <f>'C3SLC'!$J28</f>
        <v>24197.094490063901</v>
      </c>
      <c r="QB23" s="20" t="str">
        <f>for_area_WL!$AB$40</f>
        <v>:</v>
      </c>
      <c r="QC23" s="16" t="str">
        <f>for_area_FAWS!$AB$40</f>
        <v>:</v>
      </c>
      <c r="QD23" s="16" t="str">
        <f>for_area_FnAWS!$AB$40</f>
        <v>:</v>
      </c>
      <c r="QE23" s="18" t="str">
        <f>for_area_OWL!$AB$40</f>
        <v>:</v>
      </c>
      <c r="QF23" s="16">
        <f>FAO_WL!$G$36</f>
        <v>27980</v>
      </c>
      <c r="QG23" s="16">
        <f>Area_Comp!IA21</f>
        <v>2364</v>
      </c>
      <c r="QH23" s="19"/>
      <c r="QJ23" s="17"/>
      <c r="QM23" s="17"/>
      <c r="QN23" s="18">
        <f>UNFCCC!AC30</f>
        <v>28134.750771999999</v>
      </c>
      <c r="QO23" s="16"/>
      <c r="QP23" s="16"/>
      <c r="QQ23" s="16"/>
      <c r="QR23" s="16">
        <f>'C3SLC'!$AB28</f>
        <v>30015.154208032403</v>
      </c>
      <c r="QS23" s="170">
        <f t="shared" si="3"/>
        <v>158684.31</v>
      </c>
      <c r="QT23" s="18">
        <f t="shared" si="3"/>
        <v>20950.400000000001</v>
      </c>
      <c r="QU23" s="16"/>
      <c r="QV23" s="16"/>
      <c r="QW23" s="18"/>
      <c r="QX23" s="16">
        <f t="shared" si="0"/>
        <v>154752.87918125943</v>
      </c>
      <c r="QY23" s="19"/>
      <c r="QZ23" s="138"/>
      <c r="RA23" s="16"/>
      <c r="RB23" s="16">
        <f t="shared" si="2"/>
        <v>160818.86938419455</v>
      </c>
    </row>
    <row r="24" spans="1:470" x14ac:dyDescent="0.25">
      <c r="A24" s="24">
        <v>2018</v>
      </c>
      <c r="B24" s="16" t="str">
        <f>for_area_WL!$AD$14</f>
        <v>:</v>
      </c>
      <c r="C24" s="16" t="str">
        <f>for_area_FAWS!$AD$14</f>
        <v>:</v>
      </c>
      <c r="D24" s="16" t="str">
        <f>for_area_FnAWS!$AD$14</f>
        <v>:</v>
      </c>
      <c r="E24" s="18" t="str">
        <f>for_area_OWL!$AD$14</f>
        <v>:</v>
      </c>
      <c r="F24" s="22">
        <f>FAO_WL!$H$11</f>
        <v>689.3</v>
      </c>
      <c r="G24" s="16">
        <f>Area_Comp!C22</f>
        <v>32.9</v>
      </c>
      <c r="H24" s="19"/>
      <c r="J24" s="17"/>
      <c r="K24">
        <v>612.29999999999995</v>
      </c>
      <c r="M24" s="17"/>
      <c r="N24" s="18">
        <f>UNFCCC!C31</f>
        <v>708.82545685411776</v>
      </c>
      <c r="O24" s="16"/>
      <c r="P24" s="16"/>
      <c r="Q24" s="16">
        <f>LUCAS_WL!$H$11/10</f>
        <v>811.3</v>
      </c>
      <c r="R24" s="16">
        <f>'C3SLC'!C29</f>
        <v>683.01697125509395</v>
      </c>
      <c r="S24" s="20">
        <f>for_area_WL!$AD$15</f>
        <v>3854</v>
      </c>
      <c r="T24" s="16">
        <f>for_area_FAWS!$AD$15</f>
        <v>2528</v>
      </c>
      <c r="U24" s="16">
        <f>for_area_FnAWS!$AD$15</f>
        <v>1326</v>
      </c>
      <c r="V24" s="18">
        <f>for_area_OWL!$AD$15</f>
        <v>24</v>
      </c>
      <c r="W24" s="16">
        <f>FAO_WL!$H$12</f>
        <v>3867</v>
      </c>
      <c r="X24" s="16">
        <f>Area_Comp!L22</f>
        <v>24</v>
      </c>
      <c r="Y24" s="19"/>
      <c r="AA24" s="17"/>
      <c r="AD24" s="17"/>
      <c r="AE24" s="18">
        <f>UNFCCC!D31</f>
        <v>3913.8063859894623</v>
      </c>
      <c r="AF24" s="16"/>
      <c r="AG24" s="16"/>
      <c r="AH24" s="16">
        <f>LUCAS_WL!$H$12/10</f>
        <v>4891.5</v>
      </c>
      <c r="AI24" s="16">
        <f>'C3SLC'!$D29</f>
        <v>4246.6692356742897</v>
      </c>
      <c r="AJ24" s="20" t="str">
        <f>for_area_WL!$AD$16</f>
        <v>:</v>
      </c>
      <c r="AK24" s="16" t="str">
        <f>for_area_FAWS!$AD$16</f>
        <v>:</v>
      </c>
      <c r="AL24" s="16" t="str">
        <f>for_area_FnAWS!$AD$16</f>
        <v>:</v>
      </c>
      <c r="AM24" s="18" t="str">
        <f>for_area_OWL!$AD$16</f>
        <v>:</v>
      </c>
      <c r="AN24" s="16">
        <f>FAO_WL!$H$13</f>
        <v>2673.47</v>
      </c>
      <c r="AO24" s="16">
        <f>Area_Comp!U22</f>
        <v>0</v>
      </c>
      <c r="AP24" s="19"/>
      <c r="AR24" s="17"/>
      <c r="AU24" s="17"/>
      <c r="AV24" s="18">
        <f>UNFCCC!G31</f>
        <v>2673.39167</v>
      </c>
      <c r="AW24" s="16"/>
      <c r="AX24" s="16"/>
      <c r="AY24" s="16">
        <f>LUCAS_WL!$H$13/10</f>
        <v>3023.4</v>
      </c>
      <c r="AZ24" s="16">
        <f>'C3SLC'!$G29</f>
        <v>2910.32317030691</v>
      </c>
      <c r="BA24" s="20">
        <f>for_area_WL!$AD$17</f>
        <v>638.6</v>
      </c>
      <c r="BB24" s="16">
        <f>for_area_FAWS!$AD$17</f>
        <v>620.4</v>
      </c>
      <c r="BC24" s="16">
        <f>for_area_FnAWS!$AD$17</f>
        <v>18.2</v>
      </c>
      <c r="BD24" s="18" t="str">
        <f>for_area_OWL!$AD$17</f>
        <v>:</v>
      </c>
      <c r="BE24" s="16">
        <f>FAO_WL!$H$14</f>
        <v>626.55999999999995</v>
      </c>
      <c r="BF24" s="16">
        <f>Area_Comp!AD22</f>
        <v>40.67</v>
      </c>
      <c r="BG24" s="28"/>
      <c r="BH24" s="29"/>
      <c r="BI24" s="30"/>
      <c r="BL24" s="17"/>
      <c r="BM24" s="18">
        <f>UNFCCC!H31</f>
        <v>639.10618749574996</v>
      </c>
      <c r="BN24" s="16"/>
      <c r="BO24" s="16"/>
      <c r="BP24" s="16">
        <f>LUCAS_WL!$H$14/10</f>
        <v>858.7</v>
      </c>
      <c r="BQ24" s="16">
        <f>'C3SLC'!$H29</f>
        <v>537.13310126177998</v>
      </c>
      <c r="BR24" s="20">
        <f>for_area_WL!$AD$18</f>
        <v>11420.59</v>
      </c>
      <c r="BS24" s="16">
        <f>for_area_FAWS!$AD$18</f>
        <v>10746.79</v>
      </c>
      <c r="BT24" s="16">
        <f>for_area_FnAWS!$AD$18</f>
        <v>673.81</v>
      </c>
      <c r="BU24" s="18" t="str">
        <f>for_area_OWL!$AD$18</f>
        <v>:</v>
      </c>
      <c r="BV24" s="16">
        <f>FAO_WL!$H$15</f>
        <v>11419</v>
      </c>
      <c r="BW24" s="16">
        <f>Area_Comp!AM22</f>
        <v>0</v>
      </c>
      <c r="BX24" s="19"/>
      <c r="BZ24" s="17"/>
      <c r="CC24" s="17"/>
      <c r="CD24" s="18">
        <f>UNFCCC!M31</f>
        <v>11001.604000000001</v>
      </c>
      <c r="CE24" s="16"/>
      <c r="CF24" s="16"/>
      <c r="CG24" s="16">
        <f>LUCAS_WL!$H$15/10</f>
        <v>12376.6</v>
      </c>
      <c r="CH24" s="16">
        <f>'C3SLC'!$L29</f>
        <v>11425.169676589201</v>
      </c>
      <c r="CI24" s="20" t="str">
        <f>for_area_WL!$AD$19</f>
        <v>:</v>
      </c>
      <c r="CJ24" s="16" t="str">
        <f>for_area_FAWS!$AD$19</f>
        <v>:</v>
      </c>
      <c r="CK24" s="16" t="str">
        <f>for_area_FnAWS!$AD$19</f>
        <v>:</v>
      </c>
      <c r="CL24" s="18" t="str">
        <f>for_area_OWL!$AD$19</f>
        <v>:</v>
      </c>
      <c r="CM24" s="16">
        <f>FAO_WL!$H$16</f>
        <v>2438.4</v>
      </c>
      <c r="CN24" s="16">
        <f>Area_Comp!AV22</f>
        <v>94.44</v>
      </c>
      <c r="CO24" s="19"/>
      <c r="CQ24" s="17"/>
      <c r="CT24" s="17"/>
      <c r="CU24" s="18">
        <f>UNFCCC!I31</f>
        <v>2444.2249999999999</v>
      </c>
      <c r="CV24" s="16"/>
      <c r="CW24" s="16"/>
      <c r="CX24" s="16">
        <f>LUCAS_WL!$H$16/10</f>
        <v>2627.7</v>
      </c>
      <c r="CY24" s="16">
        <f>'C3SLC'!$I29</f>
        <v>2661.2678363494601</v>
      </c>
      <c r="CZ24" s="20">
        <f>for_area_WL!$AD$20</f>
        <v>770.02</v>
      </c>
      <c r="DA24" s="16">
        <f>for_area_FAWS!$AD$20</f>
        <v>598.30999999999995</v>
      </c>
      <c r="DB24" s="16">
        <f>for_area_FnAWS!$AD$20</f>
        <v>171.71</v>
      </c>
      <c r="DC24" s="18">
        <f>for_area_OWL!$AD$20</f>
        <v>65.739999999999995</v>
      </c>
      <c r="DD24" s="16">
        <f>FAO_WL!$H$17</f>
        <v>774.02</v>
      </c>
      <c r="DE24" s="16">
        <f>Area_Comp!BE22</f>
        <v>65.739999999999995</v>
      </c>
      <c r="DF24" s="28"/>
      <c r="DG24" s="29"/>
      <c r="DH24" s="30"/>
      <c r="DK24" s="17"/>
      <c r="DL24" s="18">
        <f>UNFCCC!P31</f>
        <v>773.22879999999986</v>
      </c>
      <c r="DM24" s="16"/>
      <c r="DN24" s="16"/>
      <c r="DO24" s="16">
        <f>LUCAS_WL!$H$17/10</f>
        <v>988.2</v>
      </c>
      <c r="DP24" s="16">
        <f>'C3SLC'!$O29</f>
        <v>563.58588779903903</v>
      </c>
      <c r="DQ24" s="20" t="str">
        <f>for_area_WL!$AD$21</f>
        <v>:</v>
      </c>
      <c r="DR24" s="16" t="str">
        <f>for_area_FAWS!$AD$21</f>
        <v>:</v>
      </c>
      <c r="DS24" s="16" t="str">
        <f>for_area_FnAWS!$AD$21</f>
        <v>:</v>
      </c>
      <c r="DT24" s="18" t="str">
        <f>for_area_OWL!$AD$21</f>
        <v>:</v>
      </c>
      <c r="DU24" s="16">
        <f>FAO_WL!$H$18</f>
        <v>3901.8</v>
      </c>
      <c r="DV24" s="16">
        <f>Area_Comp!BN22</f>
        <v>2634.72</v>
      </c>
      <c r="DW24" s="19"/>
      <c r="DY24" s="17"/>
      <c r="EB24" s="17"/>
      <c r="EC24" s="18">
        <f>UNFCCC!N31</f>
        <v>3471.60037536351</v>
      </c>
      <c r="ED24" s="16"/>
      <c r="EE24" s="16"/>
      <c r="EF24" s="16">
        <f>LUCAS_WL!$H$18/10</f>
        <v>5300.5</v>
      </c>
      <c r="EG24" s="16">
        <f>'C3SLC'!$M29</f>
        <v>3815.8885782062998</v>
      </c>
      <c r="EH24" s="20" t="str">
        <f>for_area_WL!$AD$22</f>
        <v>:</v>
      </c>
      <c r="EI24" s="16" t="str">
        <f>for_area_FAWS!$AD$22</f>
        <v>:</v>
      </c>
      <c r="EJ24" s="16" t="str">
        <f>for_area_FnAWS!$AD$22</f>
        <v>:</v>
      </c>
      <c r="EK24" s="18" t="str">
        <f>for_area_OWL!$AD$22</f>
        <v>:</v>
      </c>
      <c r="EL24" s="16">
        <f>FAO_WL!$H$19</f>
        <v>18563.59</v>
      </c>
      <c r="EM24" s="16">
        <f>Area_Comp!BW22</f>
        <v>9390.41</v>
      </c>
      <c r="EN24" s="20"/>
      <c r="EO24" s="16"/>
      <c r="EP24" s="18"/>
      <c r="ES24" s="17"/>
      <c r="ET24" s="18">
        <f>UNFCCC!AB31</f>
        <v>15698.095890990762</v>
      </c>
      <c r="EU24" s="16"/>
      <c r="EV24" s="16"/>
      <c r="EW24" s="16">
        <f>LUCAS_WL!$H$19/10</f>
        <v>17516.099999999999</v>
      </c>
      <c r="EX24" s="16">
        <f>'C3SLC'!$AA29</f>
        <v>15681.562006071201</v>
      </c>
      <c r="EY24" s="20">
        <f>for_area_WL!$AD$23</f>
        <v>16852.54</v>
      </c>
      <c r="EZ24" s="16">
        <f>for_area_FAWS!$AD$23</f>
        <v>15830.51</v>
      </c>
      <c r="FA24" s="16">
        <f>for_area_FnAWS!$AD$23</f>
        <v>1022.03</v>
      </c>
      <c r="FB24" s="18" t="str">
        <f>for_area_OWL!$AD$23</f>
        <v>:</v>
      </c>
      <c r="FC24" s="16">
        <f>FAO_WL!$H$20</f>
        <v>17086.2</v>
      </c>
      <c r="FD24" s="16">
        <f>Area_Comp!CF22</f>
        <v>822.2</v>
      </c>
      <c r="FE24" s="19"/>
      <c r="FG24" s="17"/>
      <c r="FH24">
        <v>16985</v>
      </c>
      <c r="FJ24" s="17"/>
      <c r="FK24" s="18">
        <f>UNFCCC!L31</f>
        <v>15490.474107075815</v>
      </c>
      <c r="FL24" s="16"/>
      <c r="FM24" s="16"/>
      <c r="FN24" s="16">
        <f>LUCAS_WL!$H$20/10</f>
        <v>18193</v>
      </c>
      <c r="FO24" s="16">
        <f>'C3SLC'!$K29</f>
        <v>14819.082187869801</v>
      </c>
      <c r="FP24" s="20">
        <f>for_area_WL!$AD$24</f>
        <v>1931.6</v>
      </c>
      <c r="FQ24" s="16">
        <f>for_area_FAWS!$AD$24</f>
        <v>1740.5</v>
      </c>
      <c r="FR24" s="16">
        <f>for_area_FnAWS!$AD$24</f>
        <v>191.1</v>
      </c>
      <c r="FS24" s="18">
        <f>for_area_OWL!$AD$24</f>
        <v>612.1</v>
      </c>
      <c r="FT24" s="16">
        <f>FAO_WL!$H$21</f>
        <v>1934.11</v>
      </c>
      <c r="FU24" s="16">
        <f>Area_Comp!CO22</f>
        <v>612.09</v>
      </c>
      <c r="FV24" s="19"/>
      <c r="FX24" s="17"/>
      <c r="GA24" s="17"/>
      <c r="GB24" s="18">
        <f>UNFCCC!E31</f>
        <v>2386.4521500000014</v>
      </c>
      <c r="GC24" s="16"/>
      <c r="GD24" s="16"/>
      <c r="GE24" s="16">
        <f>LUCAS_WL!$H$21/10</f>
        <v>2722.6</v>
      </c>
      <c r="GF24" s="16">
        <f>'C3SLC'!$E29</f>
        <v>2602.08827984035</v>
      </c>
      <c r="GG24" s="20" t="str">
        <f>for_area_WL!$AD$25</f>
        <v>:</v>
      </c>
      <c r="GH24" s="16" t="str">
        <f>for_area_FAWS!$AD$25</f>
        <v>:</v>
      </c>
      <c r="GI24" s="16" t="str">
        <f>for_area_FnAWS!$AD$25</f>
        <v>:</v>
      </c>
      <c r="GJ24" s="18" t="str">
        <f>for_area_OWL!$AD$25</f>
        <v>:</v>
      </c>
      <c r="GK24" s="16">
        <f>FAO_WL!$H$22</f>
        <v>9458.51</v>
      </c>
      <c r="GL24" s="16">
        <f>Area_Comp!CX22</f>
        <v>1844.8</v>
      </c>
      <c r="GM24" s="19"/>
      <c r="GO24" s="17"/>
      <c r="GR24" s="17"/>
      <c r="GS24" s="18">
        <f>UNFCCC!Q31</f>
        <v>9469.2559420348043</v>
      </c>
      <c r="GT24" s="16"/>
      <c r="GU24" s="16"/>
      <c r="GV24" s="16">
        <f>LUCAS_WL!$H$22/10</f>
        <v>10633.7</v>
      </c>
      <c r="GW24" s="16">
        <f>'C3SLC'!$P29</f>
        <v>8826.8947688341104</v>
      </c>
      <c r="GX24" s="20">
        <f>for_area_WL!$AD$26</f>
        <v>172.59</v>
      </c>
      <c r="GY24" s="16">
        <f>for_area_FAWS!$AD$26</f>
        <v>41.12</v>
      </c>
      <c r="GZ24" s="16">
        <f>for_area_FnAWS!$AD$26</f>
        <v>131.47</v>
      </c>
      <c r="HA24" s="18">
        <f>for_area_OWL!$AD$26</f>
        <v>213.54</v>
      </c>
      <c r="HB24" s="90">
        <f>Area_Comp!DF22</f>
        <v>172.57</v>
      </c>
      <c r="HC24" s="16">
        <f>Area_Comp!DG22</f>
        <v>213.55</v>
      </c>
      <c r="HD24" s="19"/>
      <c r="HF24" s="17"/>
      <c r="HI24" s="17"/>
      <c r="HJ24" s="18">
        <f>UNFCCC!F31</f>
        <v>159.26921763981991</v>
      </c>
      <c r="HK24" s="16"/>
      <c r="HL24" s="16"/>
      <c r="HM24" s="16">
        <f>LUCAS_WL!$H$23/10</f>
        <v>222.4</v>
      </c>
      <c r="HN24" s="16">
        <f>'C3SLC'!$F29</f>
        <v>237.54191463217097</v>
      </c>
      <c r="HO24" s="20" t="str">
        <f>for_area_WL!$AD$27</f>
        <v>:</v>
      </c>
      <c r="HP24" s="16" t="str">
        <f>for_area_FAWS!$AD$27</f>
        <v>:</v>
      </c>
      <c r="HQ24" s="16" t="str">
        <f>for_area_FnAWS!$AD$27</f>
        <v>:</v>
      </c>
      <c r="HR24" s="18" t="str">
        <f>for_area_OWL!$AD$27</f>
        <v>:</v>
      </c>
      <c r="HS24" s="16">
        <f>FAO_WL!$H$23</f>
        <v>3403.05</v>
      </c>
      <c r="HT24" s="16">
        <f>Area_Comp!DO22</f>
        <v>109</v>
      </c>
      <c r="HU24" s="19"/>
      <c r="HW24" s="17"/>
      <c r="HZ24" s="17"/>
      <c r="IA24" s="18">
        <f>UNFCCC!R31</f>
        <v>3244.9228119999998</v>
      </c>
      <c r="IB24" s="16"/>
      <c r="IC24" s="16"/>
      <c r="ID24" s="16">
        <f>LUCAS_WL!$H$24/10</f>
        <v>3532.6</v>
      </c>
      <c r="IE24" s="16">
        <f>'C3SLC'!$Q29</f>
        <v>3732.0730386376404</v>
      </c>
      <c r="IF24" s="20" t="str">
        <f>for_area_WL!$AD$28</f>
        <v>:</v>
      </c>
      <c r="IG24" s="16" t="str">
        <f>for_area_FAWS!$AD$28</f>
        <v>:</v>
      </c>
      <c r="IH24" s="16" t="str">
        <f>for_area_FnAWS!$AD$28</f>
        <v>:</v>
      </c>
      <c r="II24" s="18" t="str">
        <f>for_area_OWL!$AD$28</f>
        <v>:</v>
      </c>
      <c r="IJ24" s="16">
        <f>FAO_WL!$H$24</f>
        <v>2198</v>
      </c>
      <c r="IK24" s="16">
        <f>Area_Comp!DX22</f>
        <v>62.1</v>
      </c>
      <c r="IL24" s="19"/>
      <c r="IN24" s="17"/>
      <c r="IQ24" s="17"/>
      <c r="IR24" s="18">
        <f>UNFCCC!S31</f>
        <v>2212.2889217512002</v>
      </c>
      <c r="IS24" s="16"/>
      <c r="IT24" s="16"/>
      <c r="IU24" s="16">
        <f>LUCAS_WL!$H$25/10</f>
        <v>2550.4</v>
      </c>
      <c r="IV24" s="16">
        <f>'C3SLC'!$R29</f>
        <v>2272.2299732577098</v>
      </c>
      <c r="IW24" s="20">
        <f>for_area_WL!$AD$29</f>
        <v>88.7</v>
      </c>
      <c r="IX24" s="16">
        <f>for_area_FAWS!$AD$29</f>
        <v>87.31</v>
      </c>
      <c r="IY24" s="16">
        <f>for_area_FnAWS!$AD$29</f>
        <v>1.39</v>
      </c>
      <c r="IZ24" s="18">
        <f>for_area_OWL!$AD$29</f>
        <v>1.7</v>
      </c>
      <c r="JA24" s="16">
        <f>FAO_WL!$H$25</f>
        <v>88.7</v>
      </c>
      <c r="JB24" s="16">
        <f>Area_Comp!EG22</f>
        <v>2.7</v>
      </c>
      <c r="JC24" s="19"/>
      <c r="JE24" s="17"/>
      <c r="JH24" s="17"/>
      <c r="JI24" s="18">
        <f>UNFCCC!T31</f>
        <v>93.146250000000066</v>
      </c>
      <c r="JJ24" s="16"/>
      <c r="JK24" s="16"/>
      <c r="JL24" s="16">
        <f>LUCAS_WL!$H$26/10</f>
        <v>90.4</v>
      </c>
      <c r="JM24" s="16">
        <f>'C3SLC'!$S29</f>
        <v>88.885595261678105</v>
      </c>
      <c r="JN24" s="20" t="str">
        <f>for_area_WL!$AD$30</f>
        <v>:</v>
      </c>
      <c r="JO24" s="16" t="str">
        <f>for_area_FAWS!$AD$30</f>
        <v>:</v>
      </c>
      <c r="JP24" s="16" t="str">
        <f>for_area_FnAWS!$AD$30</f>
        <v>:</v>
      </c>
      <c r="JQ24" s="18" t="str">
        <f>for_area_OWL!$AD$30</f>
        <v>:</v>
      </c>
      <c r="JR24" s="16">
        <f>FAO_WL!$H$26</f>
        <v>2055.92</v>
      </c>
      <c r="JS24" s="16">
        <f>Area_Comp!EP22</f>
        <v>182.1</v>
      </c>
      <c r="JT24" s="19"/>
      <c r="JV24" s="17"/>
      <c r="JW24">
        <v>2055</v>
      </c>
      <c r="JY24" s="17"/>
      <c r="JZ24" s="18">
        <f>UNFCCC!O31</f>
        <v>2055.23668</v>
      </c>
      <c r="KA24" s="16"/>
      <c r="KB24" s="16"/>
      <c r="KC24" s="16">
        <f>LUCAS_WL!$H$27/10</f>
        <v>2484.8000000000002</v>
      </c>
      <c r="KD24" s="16">
        <f>'C3SLC'!$N29</f>
        <v>1732.8664981477</v>
      </c>
      <c r="KE24" s="20" t="str">
        <f>for_area_WL!$AD$31</f>
        <v>:</v>
      </c>
      <c r="KF24" s="16" t="str">
        <f>for_area_FAWS!$AD$31</f>
        <v>:</v>
      </c>
      <c r="KG24" s="16" t="str">
        <f>for_area_FnAWS!$AD$31</f>
        <v>:</v>
      </c>
      <c r="KH24" s="18" t="str">
        <f>for_area_OWL!$AD$31</f>
        <v>:</v>
      </c>
      <c r="KI24" s="106">
        <f>FAO_WL!$H$27</f>
        <v>0.46</v>
      </c>
      <c r="KJ24">
        <v>7.0000000000000007E-2</v>
      </c>
      <c r="KK24" s="19"/>
      <c r="KM24" s="17"/>
      <c r="KP24" s="17"/>
      <c r="KQ24" s="132">
        <f>UNFCCC!U31</f>
        <v>0.10739</v>
      </c>
      <c r="KR24" s="16"/>
      <c r="KS24" s="16"/>
      <c r="KT24" s="196">
        <f>LUCAS_WL!$H$28/10</f>
        <v>1.2</v>
      </c>
      <c r="KU24" s="22">
        <f>'C3SLC'!$T29</f>
        <v>3.0772532522678399E-2</v>
      </c>
      <c r="KV24" s="20" t="str">
        <f>for_area_WL!$AD$32</f>
        <v>:</v>
      </c>
      <c r="KW24" s="16" t="str">
        <f>for_area_FAWS!$AD$32</f>
        <v>:</v>
      </c>
      <c r="KX24" s="16" t="str">
        <f>for_area_FnAWS!$AD$32</f>
        <v>:</v>
      </c>
      <c r="KY24" s="18" t="str">
        <f>for_area_OWL!$AD$32</f>
        <v>:</v>
      </c>
      <c r="KZ24" s="16">
        <f>FAO_WL!$H$28</f>
        <v>367.63</v>
      </c>
      <c r="LA24" s="16">
        <f>Area_Comp!FG22</f>
        <v>0</v>
      </c>
      <c r="LB24" s="19"/>
      <c r="LD24" s="17"/>
      <c r="LG24" s="17"/>
      <c r="LH24" s="18">
        <f>UNFCCC!V31</f>
        <v>364.76365134399998</v>
      </c>
      <c r="LI24" s="16"/>
      <c r="LJ24" s="16"/>
      <c r="LK24" s="16">
        <f>LUCAS_WL!$H$29/10</f>
        <v>563.70000000000005</v>
      </c>
      <c r="LL24" s="16">
        <f>'C3SLC'!$U29</f>
        <v>363.61908274553696</v>
      </c>
      <c r="LM24" s="20" t="str">
        <f>for_area_WL!$AD$33</f>
        <v>:</v>
      </c>
      <c r="LN24" s="16" t="str">
        <f>for_area_FAWS!$AD$33</f>
        <v>:</v>
      </c>
      <c r="LO24" s="16" t="str">
        <f>for_area_FnAWS!$AD$33</f>
        <v>:</v>
      </c>
      <c r="LP24" s="18" t="str">
        <f>for_area_OWL!$AD$33</f>
        <v>:</v>
      </c>
      <c r="LQ24" s="16">
        <f>FAO_WL!$H$29</f>
        <v>3891.97</v>
      </c>
      <c r="LR24" s="16">
        <f>Area_Comp!FP22</f>
        <v>131.04</v>
      </c>
      <c r="LS24" s="19"/>
      <c r="LU24" s="17"/>
      <c r="LV24">
        <v>3856</v>
      </c>
      <c r="LX24" s="17">
        <v>159</v>
      </c>
      <c r="LY24" s="18">
        <f>UNFCCC!B31</f>
        <v>4046.725171943704</v>
      </c>
      <c r="LZ24" s="16"/>
      <c r="MA24" s="16"/>
      <c r="MB24" s="16">
        <f>LUCAS_WL!$H$30/10</f>
        <v>3630.1</v>
      </c>
      <c r="MC24" s="16">
        <f>'C3SLC'!$B29</f>
        <v>4486.4686416301902</v>
      </c>
      <c r="MD24" s="20">
        <f>for_area_WL!$AD$34</f>
        <v>9447</v>
      </c>
      <c r="ME24" s="16">
        <f>for_area_FAWS!$AD$34</f>
        <v>9143.2000000000007</v>
      </c>
      <c r="MF24" s="16">
        <f>for_area_FnAWS!$AD$34</f>
        <v>303.8</v>
      </c>
      <c r="MG24" s="18" t="str">
        <f>for_area_OWL!$AD$34</f>
        <v>:</v>
      </c>
      <c r="MH24" s="16">
        <f>FAO_WL!$H$30</f>
        <v>9459</v>
      </c>
      <c r="MI24" s="16">
        <f>Area_Comp!FY22</f>
        <v>0</v>
      </c>
      <c r="MJ24" s="19"/>
      <c r="ML24" s="17"/>
      <c r="MO24" s="17"/>
      <c r="MP24" s="18">
        <f>UNFCCC!W31</f>
        <v>9434.0779999999995</v>
      </c>
      <c r="MQ24" s="16"/>
      <c r="MR24" s="16"/>
      <c r="MS24" s="16">
        <f>LUCAS_WL!$H$31/10</f>
        <v>11459</v>
      </c>
      <c r="MT24" s="16">
        <f>'C3SLC'!$V29</f>
        <v>9990.1048329982914</v>
      </c>
      <c r="MU24" s="20">
        <f>for_area_WL!$AD$35</f>
        <v>3368.42</v>
      </c>
      <c r="MV24" s="16">
        <f>for_area_FAWS!$AD$35</f>
        <v>2269.9</v>
      </c>
      <c r="MW24" s="16">
        <f>for_area_FnAWS!$AD$35</f>
        <v>1098.8599999999999</v>
      </c>
      <c r="MX24" s="18">
        <f>for_area_OWL!$AD$35</f>
        <v>1561.76</v>
      </c>
      <c r="MY24" s="16">
        <f>FAO_WL!$H$31</f>
        <v>3312</v>
      </c>
      <c r="MZ24" s="16">
        <f>Area_Comp!GH22</f>
        <v>1543</v>
      </c>
      <c r="NA24" s="19"/>
      <c r="NC24" s="17"/>
      <c r="NF24" s="17"/>
      <c r="NG24" s="18">
        <f>UNFCCC!X31</f>
        <v>4368.393</v>
      </c>
      <c r="NH24" s="16"/>
      <c r="NI24" s="16"/>
      <c r="NJ24" s="16">
        <f>LUCAS_WL!$H$32/10</f>
        <v>3449.6</v>
      </c>
      <c r="NK24" s="16">
        <f>'C3SLC'!$W29</f>
        <v>3713.02247672975</v>
      </c>
      <c r="NL24" s="20">
        <f>for_area_WL!$AD$36</f>
        <v>6936.24</v>
      </c>
      <c r="NM24" s="16">
        <f>for_area_FAWS!$AD$36</f>
        <v>5313.11</v>
      </c>
      <c r="NN24" s="16">
        <f>for_area_FnAWS!$AD$36</f>
        <v>1623.12</v>
      </c>
      <c r="NO24" s="18">
        <f>for_area_OWL!$AD$36</f>
        <v>16.21</v>
      </c>
      <c r="NP24" s="16">
        <f>FAO_WL!$H$32</f>
        <v>6929.05</v>
      </c>
      <c r="NQ24" s="16">
        <f>Area_Comp!GQ22</f>
        <v>15.57</v>
      </c>
      <c r="NR24" s="19"/>
      <c r="NT24" s="17"/>
      <c r="NW24" s="17"/>
      <c r="NX24" s="18">
        <f>UNFCCC!Y31</f>
        <v>6986.9559999999947</v>
      </c>
      <c r="NY24" s="16"/>
      <c r="NZ24" s="16"/>
      <c r="OA24" s="16">
        <f>LUCAS_WL!$H$33/10</f>
        <v>8133.9</v>
      </c>
      <c r="OB24" s="16">
        <f>'C3SLC'!$X29</f>
        <v>7694.0474777109903</v>
      </c>
      <c r="OC24" s="20">
        <f>for_area_WL!$AD$37</f>
        <v>1183.06</v>
      </c>
      <c r="OD24" s="16">
        <f>for_area_FAWS!$AD$37</f>
        <v>1074.79</v>
      </c>
      <c r="OE24" s="16">
        <f>for_area_FnAWS!$AD$37</f>
        <v>108.27</v>
      </c>
      <c r="OF24" s="18">
        <f>for_area_OWL!$AD$37</f>
        <v>72.06</v>
      </c>
      <c r="OG24" s="16">
        <f>FAO_WL!$H$33</f>
        <v>1241.9000000000001</v>
      </c>
      <c r="OH24" s="16">
        <f>Area_Comp!GZ22</f>
        <v>25.65</v>
      </c>
      <c r="OI24" s="19"/>
      <c r="OK24" s="17"/>
      <c r="ON24" s="17"/>
      <c r="OO24" s="18">
        <f>UNFCCC!AA31</f>
        <v>1208.01</v>
      </c>
      <c r="OP24" s="16"/>
      <c r="OQ24" s="16"/>
      <c r="OR24" s="16">
        <f>LUCAS_WL!$H$34/10</f>
        <v>1270.8</v>
      </c>
      <c r="OS24" s="16">
        <f>'C3SLC'!$Z29</f>
        <v>1329.89287457764</v>
      </c>
      <c r="OT24" s="20">
        <f>for_area_WL!$AD$38</f>
        <v>1946.31</v>
      </c>
      <c r="OU24" s="16">
        <f>for_area_FAWS!$AD$38</f>
        <v>1796.16</v>
      </c>
      <c r="OV24" s="16">
        <f>for_area_FnAWS!$AD$38</f>
        <v>150.15</v>
      </c>
      <c r="OW24" s="18" t="str">
        <f>for_area_OWL!$AD$38</f>
        <v>:</v>
      </c>
      <c r="OX24" s="16">
        <f>FAO_WL!$H$34</f>
        <v>1925.9</v>
      </c>
      <c r="OY24" s="16">
        <f>Area_Comp!HI22</f>
        <v>20.41</v>
      </c>
      <c r="OZ24" s="19"/>
      <c r="PB24" s="17"/>
      <c r="PE24" s="17"/>
      <c r="PF24" s="18">
        <f>UNFCCC!Z31</f>
        <v>2026.027</v>
      </c>
      <c r="PG24" s="16"/>
      <c r="PH24" s="16"/>
      <c r="PI24" s="16">
        <f>LUCAS_WL!$H$35/10</f>
        <v>2243.6999999999998</v>
      </c>
      <c r="PJ24" s="16">
        <f>'C3SLC'!$Y29</f>
        <v>2325.5175074681601</v>
      </c>
      <c r="PK24" s="20" t="str">
        <f>for_area_WL!$AD$39</f>
        <v>:</v>
      </c>
      <c r="PL24" s="16" t="str">
        <f>for_area_FAWS!$AD$39</f>
        <v>:</v>
      </c>
      <c r="PM24" s="16" t="str">
        <f>for_area_FnAWS!$AD$39</f>
        <v>:</v>
      </c>
      <c r="PN24" s="18" t="str">
        <f>for_area_OWL!$AD$39</f>
        <v>:</v>
      </c>
      <c r="PO24" s="16">
        <f>FAO_WL!$H$35</f>
        <v>22409</v>
      </c>
      <c r="PP24" s="16">
        <f>Area_Comp!HR22</f>
        <v>746</v>
      </c>
      <c r="PQ24" s="19"/>
      <c r="PS24" s="17"/>
      <c r="PV24" s="17"/>
      <c r="PW24" s="18">
        <f>UNFCCC!J31</f>
        <v>21861.714</v>
      </c>
      <c r="PX24" s="16"/>
      <c r="PY24" s="16"/>
      <c r="PZ24" s="16">
        <f>LUCAS_WL!$H$36/10</f>
        <v>22063.7</v>
      </c>
      <c r="QA24" s="16">
        <f>'C3SLC'!$J29</f>
        <v>23991.835809135398</v>
      </c>
      <c r="QB24" s="20" t="str">
        <f>for_area_WL!$AD$40</f>
        <v>:</v>
      </c>
      <c r="QC24" s="16" t="str">
        <f>for_area_FAWS!$AD$40</f>
        <v>:</v>
      </c>
      <c r="QD24" s="16" t="str">
        <f>for_area_FnAWS!$AD$40</f>
        <v>:</v>
      </c>
      <c r="QE24" s="18" t="str">
        <f>for_area_OWL!$AD$40</f>
        <v>:</v>
      </c>
      <c r="QF24" s="16">
        <f>FAO_WL!$H$36</f>
        <v>27980</v>
      </c>
      <c r="QG24" s="16">
        <f>Area_Comp!IA22</f>
        <v>2364</v>
      </c>
      <c r="QH24" s="19"/>
      <c r="QJ24" s="17"/>
      <c r="QM24" s="17"/>
      <c r="QN24" s="18">
        <f>UNFCCC!AC31</f>
        <v>28150.168914999998</v>
      </c>
      <c r="QO24" s="16"/>
      <c r="QP24" s="16"/>
      <c r="QQ24" s="16">
        <f>LUCAS_WL!$H$37/10</f>
        <v>27932.9</v>
      </c>
      <c r="QR24" s="16">
        <f>'C3SLC'!$AB29</f>
        <v>29643.757763223701</v>
      </c>
      <c r="QS24" s="170">
        <f t="shared" si="3"/>
        <v>158867.10999999999</v>
      </c>
      <c r="QT24" s="18">
        <f t="shared" si="3"/>
        <v>20977.16</v>
      </c>
      <c r="QU24" s="16"/>
      <c r="QV24" s="16"/>
      <c r="QW24" s="18"/>
      <c r="QX24" s="16">
        <f t="shared" si="0"/>
        <v>154881.87297548293</v>
      </c>
      <c r="QY24" s="19"/>
      <c r="QZ24" s="138"/>
      <c r="RA24" s="16">
        <f t="shared" si="2"/>
        <v>169572.5</v>
      </c>
      <c r="RB24" s="16">
        <f t="shared" si="2"/>
        <v>160374.5759587466</v>
      </c>
    </row>
    <row r="25" spans="1:470" x14ac:dyDescent="0.25">
      <c r="A25" s="24">
        <v>2019</v>
      </c>
      <c r="B25" s="16" t="str">
        <f>for_area_WL!$AF$14</f>
        <v>:</v>
      </c>
      <c r="C25" s="16" t="str">
        <f>for_area_FAWS!$AF$14</f>
        <v>:</v>
      </c>
      <c r="D25" s="16" t="str">
        <f>for_area_FnAWS!$AF$14</f>
        <v>:</v>
      </c>
      <c r="E25" s="18" t="str">
        <f>for_area_OWL!$AF$14</f>
        <v>:</v>
      </c>
      <c r="F25" s="22">
        <f>FAO_WL!$I$11</f>
        <v>689.3</v>
      </c>
      <c r="G25" s="16">
        <f>Area_Comp!C23</f>
        <v>32.9</v>
      </c>
      <c r="H25" s="19"/>
      <c r="J25" s="17"/>
      <c r="M25" s="17"/>
      <c r="N25" s="18">
        <f>UNFCCC!C32</f>
        <v>708.28939410045837</v>
      </c>
      <c r="O25" s="16"/>
      <c r="P25" s="16"/>
      <c r="Q25" s="16"/>
      <c r="R25" s="16">
        <f>'C3SLC'!C30</f>
        <v>687.27331691011796</v>
      </c>
      <c r="S25" s="20">
        <f>for_area_WL!$AF$15</f>
        <v>3869</v>
      </c>
      <c r="T25" s="16">
        <f>for_area_FAWS!$AF$15</f>
        <v>2541</v>
      </c>
      <c r="U25" s="16">
        <f>for_area_FnAWS!$AF$15</f>
        <v>1328</v>
      </c>
      <c r="V25" s="18">
        <f>for_area_OWL!$AF$15</f>
        <v>24</v>
      </c>
      <c r="W25" s="16">
        <f>FAO_WL!$I$12</f>
        <v>3880</v>
      </c>
      <c r="X25" s="16">
        <f>Area_Comp!L23</f>
        <v>24</v>
      </c>
      <c r="Y25" s="19"/>
      <c r="AA25" s="17"/>
      <c r="AD25" s="17"/>
      <c r="AE25" s="18">
        <f>UNFCCC!D32</f>
        <v>3916.4631929947304</v>
      </c>
      <c r="AF25" s="16"/>
      <c r="AG25" s="16"/>
      <c r="AH25" s="16"/>
      <c r="AI25" s="16">
        <f>'C3SLC'!$D30</f>
        <v>4245.0243913762297</v>
      </c>
      <c r="AJ25" s="20" t="str">
        <f>for_area_WL!$AF$16</f>
        <v>:</v>
      </c>
      <c r="AK25" s="16" t="str">
        <f>for_area_FAWS!$AF$16</f>
        <v>:</v>
      </c>
      <c r="AL25" s="16" t="str">
        <f>for_area_FnAWS!$AF$16</f>
        <v>:</v>
      </c>
      <c r="AM25" s="18" t="str">
        <f>for_area_OWL!$AF$16</f>
        <v>:</v>
      </c>
      <c r="AN25" s="16">
        <f>FAO_WL!$I$13</f>
        <v>2675.28</v>
      </c>
      <c r="AO25" s="16">
        <f>Area_Comp!U23</f>
        <v>0</v>
      </c>
      <c r="AP25" s="19"/>
      <c r="AR25" s="17"/>
      <c r="AU25" s="17"/>
      <c r="AV25" s="18">
        <f>UNFCCC!G32</f>
        <v>2675.6698799999999</v>
      </c>
      <c r="AW25" s="16"/>
      <c r="AX25" s="16"/>
      <c r="AY25" s="16"/>
      <c r="AZ25" s="16">
        <f>'C3SLC'!$G30</f>
        <v>2921.83370226435</v>
      </c>
      <c r="BA25" s="20">
        <f>for_area_WL!$AF$17</f>
        <v>639.11</v>
      </c>
      <c r="BB25" s="16">
        <f>for_area_FAWS!$AF$17</f>
        <v>620.91</v>
      </c>
      <c r="BC25" s="16">
        <f>for_area_FnAWS!$AF$17</f>
        <v>18.2</v>
      </c>
      <c r="BD25" s="18" t="str">
        <f>for_area_OWL!$AF$17</f>
        <v>:</v>
      </c>
      <c r="BE25" s="16">
        <f>FAO_WL!$I$14</f>
        <v>627.5</v>
      </c>
      <c r="BF25" s="16">
        <f>Area_Comp!AD23</f>
        <v>38.81</v>
      </c>
      <c r="BG25" s="28"/>
      <c r="BH25" s="29"/>
      <c r="BI25" s="30"/>
      <c r="BL25" s="17"/>
      <c r="BM25" s="18">
        <f>UNFCCC!H32</f>
        <v>640.11050000295995</v>
      </c>
      <c r="BN25" s="16"/>
      <c r="BO25" s="16"/>
      <c r="BP25" s="16"/>
      <c r="BQ25" s="16">
        <f>'C3SLC'!$H30</f>
        <v>550.13432560935598</v>
      </c>
      <c r="BR25" s="20">
        <f>for_area_WL!$AF$18</f>
        <v>11419.73</v>
      </c>
      <c r="BS25" s="16">
        <f>for_area_FAWS!$AF$18</f>
        <v>10745.88</v>
      </c>
      <c r="BT25" s="16">
        <f>for_area_FnAWS!$AF$18</f>
        <v>673.85</v>
      </c>
      <c r="BU25" s="18" t="str">
        <f>for_area_OWL!$AF$18</f>
        <v>:</v>
      </c>
      <c r="BV25" s="16">
        <f>FAO_WL!$I$15</f>
        <v>11419</v>
      </c>
      <c r="BW25" s="16">
        <f>Area_Comp!AM23</f>
        <v>0</v>
      </c>
      <c r="BX25" s="19"/>
      <c r="BZ25" s="17"/>
      <c r="CC25" s="17"/>
      <c r="CD25" s="18">
        <f>UNFCCC!M32</f>
        <v>11009.954</v>
      </c>
      <c r="CE25" s="16"/>
      <c r="CF25" s="16"/>
      <c r="CG25" s="16"/>
      <c r="CH25" s="16">
        <f>'C3SLC'!$L30</f>
        <v>11471.889479596201</v>
      </c>
      <c r="CI25" s="20" t="str">
        <f>for_area_WL!$AF$19</f>
        <v>:</v>
      </c>
      <c r="CJ25" s="16" t="str">
        <f>for_area_FAWS!$AF$19</f>
        <v>:</v>
      </c>
      <c r="CK25" s="16" t="str">
        <f>for_area_FnAWS!$AF$19</f>
        <v>:</v>
      </c>
      <c r="CL25" s="18" t="str">
        <f>for_area_OWL!$AF$19</f>
        <v>:</v>
      </c>
      <c r="CM25" s="16">
        <f>FAO_WL!$I$16</f>
        <v>2438.4</v>
      </c>
      <c r="CN25" s="16">
        <f>Area_Comp!AV23</f>
        <v>94.44</v>
      </c>
      <c r="CO25" s="19"/>
      <c r="CQ25" s="17"/>
      <c r="CT25" s="17"/>
      <c r="CU25" s="18">
        <f>UNFCCC!I32</f>
        <v>2443.837</v>
      </c>
      <c r="CV25" s="16"/>
      <c r="CW25" s="16"/>
      <c r="CX25" s="16"/>
      <c r="CY25" s="16">
        <f>'C3SLC'!$I30</f>
        <v>2658.7106276228997</v>
      </c>
      <c r="CZ25" s="20">
        <f>for_area_WL!$AF$20</f>
        <v>773.55</v>
      </c>
      <c r="DA25" s="16">
        <f>for_area_FAWS!$AF$20</f>
        <v>601.04999999999995</v>
      </c>
      <c r="DB25" s="16">
        <f>for_area_FnAWS!$AF$20</f>
        <v>172.5</v>
      </c>
      <c r="DC25" s="18">
        <f>for_area_OWL!$AF$20</f>
        <v>65.739999999999995</v>
      </c>
      <c r="DD25" s="16">
        <f>FAO_WL!$I$17</f>
        <v>778.02</v>
      </c>
      <c r="DE25" s="16">
        <f>Area_Comp!BE23</f>
        <v>65.739999999999995</v>
      </c>
      <c r="DF25" s="28"/>
      <c r="DG25" s="29"/>
      <c r="DH25" s="30"/>
      <c r="DK25" s="17"/>
      <c r="DL25" s="18">
        <f>UNFCCC!P32</f>
        <v>776.65005899999983</v>
      </c>
      <c r="DM25" s="16"/>
      <c r="DN25" s="16"/>
      <c r="DO25" s="16"/>
      <c r="DP25" s="16">
        <f>'C3SLC'!$O30</f>
        <v>569.64820982254992</v>
      </c>
      <c r="DQ25" s="20" t="str">
        <f>for_area_WL!$AF$21</f>
        <v>:</v>
      </c>
      <c r="DR25" s="16" t="str">
        <f>for_area_FAWS!$AF$21</f>
        <v>:</v>
      </c>
      <c r="DS25" s="16" t="str">
        <f>for_area_FnAWS!$AF$21</f>
        <v>:</v>
      </c>
      <c r="DT25" s="18" t="str">
        <f>for_area_OWL!$AF$21</f>
        <v>:</v>
      </c>
      <c r="DU25" s="16">
        <f>FAO_WL!$I$18</f>
        <v>3901.8</v>
      </c>
      <c r="DV25" s="16">
        <f>Area_Comp!BN23</f>
        <v>2634.72</v>
      </c>
      <c r="DW25" s="19"/>
      <c r="DY25" s="17"/>
      <c r="EB25" s="17"/>
      <c r="EC25" s="18">
        <f>UNFCCC!N32</f>
        <v>3475.5669428092401</v>
      </c>
      <c r="ED25" s="16"/>
      <c r="EE25" s="16"/>
      <c r="EF25" s="16"/>
      <c r="EG25" s="16">
        <f>'C3SLC'!$M30</f>
        <v>3824.0742445603</v>
      </c>
      <c r="EH25" s="20" t="str">
        <f>for_area_WL!$AF$22</f>
        <v>:</v>
      </c>
      <c r="EI25" s="16" t="str">
        <f>for_area_FAWS!$AF$22</f>
        <v>:</v>
      </c>
      <c r="EJ25" s="16" t="str">
        <f>for_area_FnAWS!$AF$22</f>
        <v>:</v>
      </c>
      <c r="EK25" s="18" t="str">
        <f>for_area_OWL!$AF$22</f>
        <v>:</v>
      </c>
      <c r="EL25" s="16">
        <f>FAO_WL!$I$19</f>
        <v>18567.88</v>
      </c>
      <c r="EM25" s="16">
        <f>Area_Comp!BW23</f>
        <v>9386.1200000000008</v>
      </c>
      <c r="EN25" s="20"/>
      <c r="EO25" s="16"/>
      <c r="EP25" s="18"/>
      <c r="ES25" s="17"/>
      <c r="ET25" s="18">
        <f>UNFCCC!AB32</f>
        <v>15698.619650510438</v>
      </c>
      <c r="EU25" s="16"/>
      <c r="EV25" s="16"/>
      <c r="EW25" s="16"/>
      <c r="EX25" s="16">
        <f>'C3SLC'!$AA30</f>
        <v>15698.8077855915</v>
      </c>
      <c r="EY25" s="20">
        <f>for_area_WL!$AF$23</f>
        <v>17046.25</v>
      </c>
      <c r="EZ25" s="16">
        <f>for_area_FAWS!$AF$23</f>
        <v>16030.1</v>
      </c>
      <c r="FA25" s="16">
        <f>for_area_FnAWS!$AF$23</f>
        <v>1016.15</v>
      </c>
      <c r="FB25" s="18" t="str">
        <f>for_area_OWL!$AF$23</f>
        <v>:</v>
      </c>
      <c r="FC25" s="16">
        <f>FAO_WL!$I$20</f>
        <v>17169.599999999999</v>
      </c>
      <c r="FD25" s="16">
        <f>Area_Comp!CF23</f>
        <v>832.6</v>
      </c>
      <c r="FE25" s="19"/>
      <c r="FG25" s="17"/>
      <c r="FJ25" s="17"/>
      <c r="FK25" s="18">
        <f>UNFCCC!L32</f>
        <v>15518.610528952446</v>
      </c>
      <c r="FL25" s="16"/>
      <c r="FM25" s="16"/>
      <c r="FN25" s="16"/>
      <c r="FO25" s="16">
        <f>'C3SLC'!$K30</f>
        <v>14852.672681214701</v>
      </c>
      <c r="FP25" s="20">
        <f>for_area_WL!$AF$24</f>
        <v>1936.4</v>
      </c>
      <c r="FQ25" s="16">
        <f>for_area_FAWS!$AF$24</f>
        <v>1743.1</v>
      </c>
      <c r="FR25" s="16">
        <f>for_area_FnAWS!$AF$24</f>
        <v>193.3</v>
      </c>
      <c r="FS25" s="18">
        <f>for_area_OWL!$AF$24</f>
        <v>611.5</v>
      </c>
      <c r="FT25" s="16">
        <f>FAO_WL!$I$21</f>
        <v>1936.61</v>
      </c>
      <c r="FU25" s="16">
        <f>Area_Comp!CO23</f>
        <v>615.09</v>
      </c>
      <c r="FV25" s="19"/>
      <c r="FX25" s="17"/>
      <c r="GA25" s="17"/>
      <c r="GB25" s="18">
        <f>UNFCCC!E32</f>
        <v>2386.955460000001</v>
      </c>
      <c r="GC25" s="16"/>
      <c r="GD25" s="16"/>
      <c r="GE25" s="16"/>
      <c r="GF25" s="16">
        <f>'C3SLC'!$E30</f>
        <v>2600.62699805498</v>
      </c>
      <c r="GG25" s="20" t="str">
        <f>for_area_WL!$AF$25</f>
        <v>:</v>
      </c>
      <c r="GH25" s="16" t="str">
        <f>for_area_FAWS!$AF$25</f>
        <v>:</v>
      </c>
      <c r="GI25" s="16" t="str">
        <f>for_area_FnAWS!$AF$25</f>
        <v>:</v>
      </c>
      <c r="GJ25" s="18" t="str">
        <f>for_area_OWL!$AF$25</f>
        <v>:</v>
      </c>
      <c r="GK25" s="16">
        <f>FAO_WL!$I$22</f>
        <v>9512.32</v>
      </c>
      <c r="GL25" s="16">
        <f>Area_Comp!CX23</f>
        <v>1855.32</v>
      </c>
      <c r="GM25" s="19"/>
      <c r="GO25" s="17"/>
      <c r="GR25" s="17"/>
      <c r="GS25" s="18">
        <f>UNFCCC!Q32</f>
        <v>9523.8755907954055</v>
      </c>
      <c r="GT25" s="16"/>
      <c r="GU25" s="16"/>
      <c r="GV25" s="16"/>
      <c r="GW25" s="16">
        <f>'C3SLC'!$P30</f>
        <v>8851.4266945980507</v>
      </c>
      <c r="GX25" s="20">
        <f>for_area_WL!$AF$26</f>
        <v>172.54</v>
      </c>
      <c r="GY25" s="16">
        <f>for_area_FAWS!$AF$26</f>
        <v>41.12</v>
      </c>
      <c r="GZ25" s="16">
        <f>for_area_FnAWS!$AF$26</f>
        <v>131.41999999999999</v>
      </c>
      <c r="HA25" s="18">
        <f>for_area_OWL!$AF$26</f>
        <v>213.6</v>
      </c>
      <c r="HB25" s="90">
        <f>Area_Comp!DF23</f>
        <v>172.55</v>
      </c>
      <c r="HC25" s="16">
        <f>Area_Comp!DG23</f>
        <v>213.56</v>
      </c>
      <c r="HD25" s="19"/>
      <c r="HF25" s="17"/>
      <c r="HI25" s="17"/>
      <c r="HJ25" s="18">
        <f>UNFCCC!F32</f>
        <v>159.39367942451585</v>
      </c>
      <c r="HK25" s="16"/>
      <c r="HL25" s="16"/>
      <c r="HM25" s="16"/>
      <c r="HN25" s="16">
        <f>'C3SLC'!$F30</f>
        <v>241.53591538742199</v>
      </c>
      <c r="HO25" s="20" t="str">
        <f>for_area_WL!$AF$27</f>
        <v>:</v>
      </c>
      <c r="HP25" s="16" t="str">
        <f>for_area_FAWS!$AF$27</f>
        <v>:</v>
      </c>
      <c r="HQ25" s="16" t="str">
        <f>for_area_FnAWS!$AF$27</f>
        <v>:</v>
      </c>
      <c r="HR25" s="18" t="str">
        <f>for_area_OWL!$AF$27</f>
        <v>:</v>
      </c>
      <c r="HS25" s="16">
        <f>FAO_WL!$I$23</f>
        <v>3406.92</v>
      </c>
      <c r="HT25" s="16">
        <f>Area_Comp!DO23</f>
        <v>108.4</v>
      </c>
      <c r="HU25" s="19"/>
      <c r="HW25" s="17"/>
      <c r="HZ25" s="17"/>
      <c r="IA25" s="18">
        <f>UNFCCC!R32</f>
        <v>3243.214954</v>
      </c>
      <c r="IB25" s="16"/>
      <c r="IC25" s="16"/>
      <c r="ID25" s="16"/>
      <c r="IE25" s="16">
        <f>'C3SLC'!$Q30</f>
        <v>3732.8218956146397</v>
      </c>
      <c r="IF25" s="20" t="str">
        <f>for_area_WL!$AF$28</f>
        <v>:</v>
      </c>
      <c r="IG25" s="16" t="str">
        <f>for_area_FAWS!$AF$28</f>
        <v>:</v>
      </c>
      <c r="IH25" s="16" t="str">
        <f>for_area_FnAWS!$AF$28</f>
        <v>:</v>
      </c>
      <c r="II25" s="18" t="str">
        <f>for_area_OWL!$AF$28</f>
        <v>:</v>
      </c>
      <c r="IJ25" s="16">
        <f>FAO_WL!$I$24</f>
        <v>2200</v>
      </c>
      <c r="IK25" s="16">
        <f>Area_Comp!DX23</f>
        <v>62.1</v>
      </c>
      <c r="IL25" s="19"/>
      <c r="IN25" s="17"/>
      <c r="IQ25" s="17"/>
      <c r="IR25" s="18">
        <f>UNFCCC!S32</f>
        <v>2215.08423266316</v>
      </c>
      <c r="IS25" s="16"/>
      <c r="IT25" s="16"/>
      <c r="IU25" s="16"/>
      <c r="IV25" s="16">
        <f>'C3SLC'!$R30</f>
        <v>2274.35998207182</v>
      </c>
      <c r="IW25" s="20">
        <f>for_area_WL!$AF$29</f>
        <v>88.7</v>
      </c>
      <c r="IX25" s="16">
        <f>for_area_FAWS!$AF$29</f>
        <v>87.31</v>
      </c>
      <c r="IY25" s="16">
        <f>for_area_FnAWS!$AF$29</f>
        <v>1.39</v>
      </c>
      <c r="IZ25" s="18">
        <f>for_area_OWL!$AF$29</f>
        <v>1.7</v>
      </c>
      <c r="JA25" s="16">
        <f>FAO_WL!$I$25</f>
        <v>88.7</v>
      </c>
      <c r="JB25" s="16">
        <f>Area_Comp!EG23</f>
        <v>2.7</v>
      </c>
      <c r="JC25" s="19"/>
      <c r="JE25" s="17"/>
      <c r="JH25" s="17"/>
      <c r="JI25" s="18">
        <f>UNFCCC!T32</f>
        <v>93.128416666666723</v>
      </c>
      <c r="JJ25" s="16"/>
      <c r="JK25" s="16"/>
      <c r="JL25" s="16"/>
      <c r="JM25" s="16">
        <f>'C3SLC'!$S30</f>
        <v>89.278705011680699</v>
      </c>
      <c r="JN25" s="20" t="str">
        <f>for_area_WL!$AF$30</f>
        <v>:</v>
      </c>
      <c r="JO25" s="16" t="str">
        <f>for_area_FAWS!$AF$30</f>
        <v>:</v>
      </c>
      <c r="JP25" s="16" t="str">
        <f>for_area_FnAWS!$AF$30</f>
        <v>:</v>
      </c>
      <c r="JQ25" s="18" t="str">
        <f>for_area_OWL!$AF$30</f>
        <v>:</v>
      </c>
      <c r="JR25" s="16">
        <f>FAO_WL!$I$26</f>
        <v>2054.4699999999998</v>
      </c>
      <c r="JS25" s="16">
        <f>Area_Comp!EP23</f>
        <v>191.3</v>
      </c>
      <c r="JT25" s="19"/>
      <c r="JV25" s="17"/>
      <c r="JY25" s="17"/>
      <c r="JZ25" s="18">
        <f>UNFCCC!O32</f>
        <v>2054.2814200000003</v>
      </c>
      <c r="KA25" s="16"/>
      <c r="KB25" s="16"/>
      <c r="KC25" s="16"/>
      <c r="KD25" s="16">
        <f>'C3SLC'!$N30</f>
        <v>1736.95801918283</v>
      </c>
      <c r="KE25" s="20" t="str">
        <f>for_area_WL!$AF$31</f>
        <v>:</v>
      </c>
      <c r="KF25" s="16" t="str">
        <f>for_area_FAWS!$AF$31</f>
        <v>:</v>
      </c>
      <c r="KG25" s="16" t="str">
        <f>for_area_FnAWS!$AF$31</f>
        <v>:</v>
      </c>
      <c r="KH25" s="18" t="str">
        <f>for_area_OWL!$AF$31</f>
        <v>:</v>
      </c>
      <c r="KI25" s="106">
        <f>FAO_WL!$I$27</f>
        <v>0.46</v>
      </c>
      <c r="KJ25">
        <v>7.0000000000000007E-2</v>
      </c>
      <c r="KK25" s="19"/>
      <c r="KM25" s="17"/>
      <c r="KP25" s="17"/>
      <c r="KQ25" s="132">
        <f>UNFCCC!U32</f>
        <v>0.11539000000000001</v>
      </c>
      <c r="KR25" s="16"/>
      <c r="KS25" s="16"/>
      <c r="KT25" s="16"/>
      <c r="KU25" s="22">
        <f>'C3SLC'!T26</f>
        <v>3.0771453678607903E-2</v>
      </c>
      <c r="KV25" s="20" t="str">
        <f>for_area_WL!$AF$32</f>
        <v>:</v>
      </c>
      <c r="KW25" s="16" t="str">
        <f>for_area_FAWS!$AF$32</f>
        <v>:</v>
      </c>
      <c r="KX25" s="16" t="str">
        <f>for_area_FnAWS!$AF$32</f>
        <v>:</v>
      </c>
      <c r="KY25" s="18" t="str">
        <f>for_area_OWL!$AF$32</f>
        <v>:</v>
      </c>
      <c r="KZ25" s="16">
        <f>FAO_WL!$I$28</f>
        <v>368.57</v>
      </c>
      <c r="LA25" s="16">
        <f>Area_Comp!FG23</f>
        <v>0</v>
      </c>
      <c r="LB25" s="19"/>
      <c r="LD25" s="17"/>
      <c r="LG25" s="17"/>
      <c r="LH25" s="18">
        <f>UNFCCC!V32</f>
        <v>364.28235779699997</v>
      </c>
      <c r="LI25" s="16"/>
      <c r="LJ25" s="16"/>
      <c r="LK25" s="16"/>
      <c r="LL25" s="16">
        <f>'C3SLC'!U26</f>
        <v>359.05630960464498</v>
      </c>
      <c r="LM25" s="20" t="str">
        <f>for_area_WL!$AF$33</f>
        <v>:</v>
      </c>
      <c r="LN25" s="16" t="str">
        <f>for_area_FAWS!$AF$33</f>
        <v>:</v>
      </c>
      <c r="LO25" s="16" t="str">
        <f>for_area_FnAWS!$AF$33</f>
        <v>:</v>
      </c>
      <c r="LP25" s="18" t="str">
        <f>for_area_OWL!$AF$33</f>
        <v>:</v>
      </c>
      <c r="LQ25" s="16">
        <f>FAO_WL!$I$29</f>
        <v>3895.56</v>
      </c>
      <c r="LR25" s="16">
        <f>Area_Comp!FP23</f>
        <v>130.63999999999999</v>
      </c>
      <c r="LS25" s="19"/>
      <c r="LU25" s="17"/>
      <c r="LX25" s="17"/>
      <c r="LY25" s="18">
        <f>UNFCCC!B32</f>
        <v>4052.2976891380749</v>
      </c>
      <c r="LZ25" s="16"/>
      <c r="MA25" s="16"/>
      <c r="MB25" s="16"/>
      <c r="MC25" s="16">
        <f>'C3SLC'!$B30</f>
        <v>4481.8604310154897</v>
      </c>
      <c r="MD25" s="20">
        <f>for_area_WL!$AF$34</f>
        <v>9459.5</v>
      </c>
      <c r="ME25" s="16">
        <f>for_area_FAWS!$AF$34</f>
        <v>9153.7000000000007</v>
      </c>
      <c r="MF25" s="16">
        <f>for_area_FnAWS!$AF$34</f>
        <v>305.8</v>
      </c>
      <c r="MG25" s="18" t="str">
        <f>for_area_OWL!$AF$34</f>
        <v>:</v>
      </c>
      <c r="MH25" s="16">
        <f>FAO_WL!$I$30</f>
        <v>9471</v>
      </c>
      <c r="MI25" s="16">
        <f>Area_Comp!FY23</f>
        <v>0</v>
      </c>
      <c r="MJ25" s="19"/>
      <c r="ML25" s="17"/>
      <c r="MO25" s="17"/>
      <c r="MP25" s="18">
        <f>UNFCCC!W32</f>
        <v>9439.1219999999994</v>
      </c>
      <c r="MQ25" s="16"/>
      <c r="MR25" s="16"/>
      <c r="MS25" s="16"/>
      <c r="MT25" s="16">
        <f>'C3SLC'!$V30</f>
        <v>10019.914857075401</v>
      </c>
      <c r="MU25" s="20">
        <f>for_area_WL!$AF$35</f>
        <v>3385.08</v>
      </c>
      <c r="MV25" s="16">
        <f>for_area_FAWS!$AF$35</f>
        <v>2274.63</v>
      </c>
      <c r="MW25" s="16">
        <f>for_area_FnAWS!$AF$35</f>
        <v>1098.8599999999999</v>
      </c>
      <c r="MX25" s="18">
        <f>for_area_OWL!$AF$35</f>
        <v>1565.73</v>
      </c>
      <c r="MY25" s="16">
        <f>FAO_WL!$I$31</f>
        <v>3312</v>
      </c>
      <c r="MZ25" s="16">
        <f>Area_Comp!GH23</f>
        <v>1543</v>
      </c>
      <c r="NA25" s="19"/>
      <c r="NC25" s="17"/>
      <c r="NF25" s="17"/>
      <c r="NG25" s="18">
        <f>UNFCCC!X32</f>
        <v>4369.57</v>
      </c>
      <c r="NH25" s="16"/>
      <c r="NI25" s="16"/>
      <c r="NJ25" s="16"/>
      <c r="NK25" s="16">
        <f>'C3SLC'!$W30</f>
        <v>3713.93707189411</v>
      </c>
      <c r="NL25" s="20">
        <f>for_area_WL!$AF$36</f>
        <v>6949.66</v>
      </c>
      <c r="NM25" s="16">
        <f>for_area_FAWS!$AF$36</f>
        <v>5325.74</v>
      </c>
      <c r="NN25" s="16">
        <f>for_area_FnAWS!$AF$36</f>
        <v>1623.92</v>
      </c>
      <c r="NO25" s="18">
        <f>for_area_OWL!$AF$36</f>
        <v>16.09</v>
      </c>
      <c r="NP25" s="16">
        <f>FAO_WL!$I$32</f>
        <v>6929.05</v>
      </c>
      <c r="NQ25" s="16">
        <f>Area_Comp!GQ23</f>
        <v>15.57</v>
      </c>
      <c r="NR25" s="19"/>
      <c r="NT25" s="17"/>
      <c r="NW25" s="17"/>
      <c r="NX25" s="18">
        <f>UNFCCC!Y32</f>
        <v>6988.2119999999932</v>
      </c>
      <c r="NY25" s="16"/>
      <c r="NZ25" s="16"/>
      <c r="OA25" s="16"/>
      <c r="OB25" s="16">
        <f>'C3SLC'!$X30</f>
        <v>7680.6763726227</v>
      </c>
      <c r="OC25" s="20">
        <f>for_area_WL!$AF$37</f>
        <v>1184.04</v>
      </c>
      <c r="OD25" s="16">
        <f>for_area_FAWS!$AF$37</f>
        <v>1075.77</v>
      </c>
      <c r="OE25" s="16">
        <f>for_area_FnAWS!$AF$37</f>
        <v>108.27</v>
      </c>
      <c r="OF25" s="18">
        <f>for_area_OWL!$AF$37</f>
        <v>72.22</v>
      </c>
      <c r="OG25" s="16">
        <f>FAO_WL!$I$33</f>
        <v>1239.8599999999999</v>
      </c>
      <c r="OH25" s="16">
        <f>Area_Comp!GZ23</f>
        <v>26.57</v>
      </c>
      <c r="OI25" s="19"/>
      <c r="OK25" s="17"/>
      <c r="ON25" s="17"/>
      <c r="OO25" s="18">
        <f>UNFCCC!AA32</f>
        <v>1208.27</v>
      </c>
      <c r="OP25" s="16"/>
      <c r="OQ25" s="16"/>
      <c r="OR25" s="16"/>
      <c r="OS25" s="16">
        <f>'C3SLC'!$Z30</f>
        <v>1328.5028156273099</v>
      </c>
      <c r="OT25" s="20">
        <f>for_area_WL!$AF$38</f>
        <v>1947.75</v>
      </c>
      <c r="OU25" s="16">
        <f>for_area_FAWS!$AF$38</f>
        <v>1797.32</v>
      </c>
      <c r="OV25" s="16">
        <f>for_area_FnAWS!$AF$38</f>
        <v>150.43</v>
      </c>
      <c r="OW25" s="18" t="str">
        <f>for_area_OWL!$AF$38</f>
        <v>:</v>
      </c>
      <c r="OX25" s="16">
        <f>FAO_WL!$I$34</f>
        <v>1925.9</v>
      </c>
      <c r="OY25" s="16">
        <f>Area_Comp!HI23</f>
        <v>20.41</v>
      </c>
      <c r="OZ25" s="19"/>
      <c r="PB25" s="17"/>
      <c r="PE25" s="17"/>
      <c r="PF25" s="18">
        <f>UNFCCC!Z32</f>
        <v>2027.0989999999999</v>
      </c>
      <c r="PG25" s="16"/>
      <c r="PH25" s="16"/>
      <c r="PI25" s="16"/>
      <c r="PJ25" s="16">
        <f>'C3SLC'!$Y30</f>
        <v>2325.37643190064</v>
      </c>
      <c r="PK25" s="20" t="str">
        <f>for_area_WL!$AF$39</f>
        <v>:</v>
      </c>
      <c r="PL25" s="16" t="str">
        <f>for_area_FAWS!$AF$39</f>
        <v>:</v>
      </c>
      <c r="PM25" s="16" t="str">
        <f>for_area_FnAWS!$AF$39</f>
        <v>:</v>
      </c>
      <c r="PN25" s="18" t="str">
        <f>for_area_OWL!$AF$39</f>
        <v>:</v>
      </c>
      <c r="PO25" s="16">
        <f>FAO_WL!$I$35</f>
        <v>22409</v>
      </c>
      <c r="PP25" s="16">
        <f>Area_Comp!HR23</f>
        <v>746</v>
      </c>
      <c r="PQ25" s="19"/>
      <c r="PS25" s="17"/>
      <c r="PV25" s="17"/>
      <c r="PW25" s="18">
        <f>UNFCCC!J32</f>
        <v>21854.991999999998</v>
      </c>
      <c r="PX25" s="16"/>
      <c r="PY25" s="16"/>
      <c r="PZ25" s="16"/>
      <c r="QA25" s="16">
        <f>'C3SLC'!$J30</f>
        <v>23777.578802878001</v>
      </c>
      <c r="QB25" s="20" t="str">
        <f>for_area_WL!$AF$40</f>
        <v>:</v>
      </c>
      <c r="QC25" s="16" t="str">
        <f>for_area_FAWS!$AF$40</f>
        <v>:</v>
      </c>
      <c r="QD25" s="16" t="str">
        <f>for_area_FnAWS!$AF$40</f>
        <v>:</v>
      </c>
      <c r="QE25" s="18" t="str">
        <f>for_area_OWL!$AF$40</f>
        <v>:</v>
      </c>
      <c r="QF25" s="16">
        <f>FAO_WL!$I$36</f>
        <v>27980</v>
      </c>
      <c r="QG25" s="16">
        <f>Area_Comp!IA23</f>
        <v>2364</v>
      </c>
      <c r="QH25" s="19"/>
      <c r="QJ25" s="17"/>
      <c r="QM25" s="17"/>
      <c r="QN25" s="18">
        <f>UNFCCC!AC32</f>
        <v>28167.361335000001</v>
      </c>
      <c r="QO25" s="16"/>
      <c r="QP25" s="16"/>
      <c r="QQ25" s="16"/>
      <c r="QR25" s="16">
        <f>'C3SLC'!$AB30</f>
        <v>29286.780189304398</v>
      </c>
      <c r="QS25" s="170">
        <f t="shared" si="3"/>
        <v>159049.75</v>
      </c>
      <c r="QT25" s="18">
        <f t="shared" si="3"/>
        <v>21004.059999999998</v>
      </c>
      <c r="QU25" s="16"/>
      <c r="QV25" s="16"/>
      <c r="QW25" s="18"/>
      <c r="QX25" s="16">
        <f t="shared" si="0"/>
        <v>155011.02667385509</v>
      </c>
      <c r="QY25" s="19"/>
      <c r="QZ25" s="138"/>
      <c r="RA25" s="16"/>
      <c r="RB25" s="16">
        <f t="shared" si="2"/>
        <v>159980.79102786601</v>
      </c>
    </row>
    <row r="26" spans="1:470" x14ac:dyDescent="0.25">
      <c r="A26" s="24">
        <v>2020</v>
      </c>
      <c r="B26" s="16" t="str">
        <f>for_area_WL!$AH$14</f>
        <v>:</v>
      </c>
      <c r="C26" s="16" t="str">
        <f>for_area_FAWS!$AH$14</f>
        <v>:</v>
      </c>
      <c r="D26" s="16" t="str">
        <f>for_area_FnAWS!$AH$14</f>
        <v>:</v>
      </c>
      <c r="E26" s="18" t="str">
        <f>for_area_OWL!$AH$14</f>
        <v>:</v>
      </c>
      <c r="F26" s="22">
        <f>FAO_WL!$J$11</f>
        <v>689.3</v>
      </c>
      <c r="G26" s="16"/>
      <c r="H26" s="19">
        <f>'panEuropean-forestArea'!$B$4</f>
        <v>688.81</v>
      </c>
      <c r="I26">
        <f>'panEuropean-forestArea'!$H$4</f>
        <v>664.35</v>
      </c>
      <c r="J26" s="17">
        <f>'panEuropean-forestArea'!$N$4</f>
        <v>33</v>
      </c>
      <c r="M26" s="17"/>
      <c r="N26" s="18">
        <f>UNFCCC!C33</f>
        <v>707.7533313467992</v>
      </c>
      <c r="O26" s="16">
        <f>JRC_Integrated_Assessment!$C12/1000</f>
        <v>688.81000003993859</v>
      </c>
      <c r="P26" s="16">
        <f>JRC_Integrated_Assessment!$D12/1000</f>
        <v>664.35</v>
      </c>
      <c r="Q26" s="16"/>
      <c r="R26" s="16">
        <f>'C3SLC'!C31</f>
        <v>685.90185778476302</v>
      </c>
      <c r="S26" s="20" t="str">
        <f>for_area_WL!$AH$15</f>
        <v>:</v>
      </c>
      <c r="T26" s="16" t="str">
        <f>for_area_FAWS!$AH$15</f>
        <v>:</v>
      </c>
      <c r="U26" s="16" t="str">
        <f>for_area_FnAWS!$AH$15</f>
        <v>:</v>
      </c>
      <c r="V26" s="18" t="str">
        <f>for_area_OWL!$AH$15</f>
        <v>:</v>
      </c>
      <c r="W26" s="16">
        <f>FAO_WL!$J$12</f>
        <v>3893</v>
      </c>
      <c r="X26" s="16"/>
      <c r="Y26" s="19">
        <f>'panEuropean-forestArea'!$B$5</f>
        <v>3893</v>
      </c>
      <c r="Z26">
        <f>'panEuropean-forestArea'!$H$5</f>
        <v>2039</v>
      </c>
      <c r="AA26" s="17">
        <f>'panEuropean-forestArea'!$N$5</f>
        <v>24</v>
      </c>
      <c r="AD26" s="17"/>
      <c r="AE26" s="18">
        <f>UNFCCC!D33</f>
        <v>3919.1199999999994</v>
      </c>
      <c r="AF26" s="16">
        <f>JRC_Integrated_Assessment!$C16/1000</f>
        <v>3892.9997116139139</v>
      </c>
      <c r="AG26" s="16">
        <f>JRC_Integrated_Assessment!$D16/1000</f>
        <v>3190.8140872308127</v>
      </c>
      <c r="AH26" s="16"/>
      <c r="AI26" s="16">
        <f>'C3SLC'!$D31</f>
        <v>4242.5606903307107</v>
      </c>
      <c r="AJ26" s="20" t="str">
        <f>for_area_WL!$AH$16</f>
        <v>:</v>
      </c>
      <c r="AK26" s="16" t="str">
        <f>for_area_FAWS!$AH$16</f>
        <v>:</v>
      </c>
      <c r="AL26" s="16" t="str">
        <f>for_area_FnAWS!$AH$16</f>
        <v>:</v>
      </c>
      <c r="AM26" s="18" t="str">
        <f>for_area_OWL!$AH$16</f>
        <v>:</v>
      </c>
      <c r="AN26" s="16">
        <f>FAO_WL!$J$13</f>
        <v>2677.09</v>
      </c>
      <c r="AO26" s="16">
        <f>Area_Comp!U24</f>
        <v>0</v>
      </c>
      <c r="AP26" s="19">
        <f>'panEuropean-forestArea'!$B$8</f>
        <v>2677.09</v>
      </c>
      <c r="AQ26">
        <f>'panEuropean-forestArea'!$H$8</f>
        <v>2304.38</v>
      </c>
      <c r="AR26" s="17">
        <f>'panEuropean-forestArea'!$N$8</f>
        <v>0</v>
      </c>
      <c r="AU26" s="17"/>
      <c r="AV26" s="18">
        <f>UNFCCC!G33</f>
        <v>2677.3289800000002</v>
      </c>
      <c r="AW26" s="16">
        <f>JRC_Integrated_Assessment!$C18/1000</f>
        <v>2785.4300000000003</v>
      </c>
      <c r="AX26" s="16">
        <f>JRC_Integrated_Assessment!$D18/1000</f>
        <v>2620.0109101708895</v>
      </c>
      <c r="AY26" s="16"/>
      <c r="AZ26" s="16">
        <f>'C3SLC'!$G31</f>
        <v>2918.9545677903998</v>
      </c>
      <c r="BA26" s="20" t="str">
        <f>for_area_WL!$AH$17</f>
        <v>:</v>
      </c>
      <c r="BB26" s="16" t="str">
        <f>for_area_FAWS!$AH$17</f>
        <v>:</v>
      </c>
      <c r="BC26" s="16" t="str">
        <f>for_area_FnAWS!$AH$17</f>
        <v>:</v>
      </c>
      <c r="BD26" s="18" t="str">
        <f>for_area_OWL!$AH$17</f>
        <v>:</v>
      </c>
      <c r="BE26" s="16">
        <f>FAO_WL!$J$14</f>
        <v>628.44000000000005</v>
      </c>
      <c r="BF26" s="16"/>
      <c r="BG26" s="28">
        <f>'panEuropean-forestArea'!$B$9</f>
        <v>628.44000000000005</v>
      </c>
      <c r="BH26" s="29">
        <f>'panEuropean-forestArea'!$H$9</f>
        <v>613.88</v>
      </c>
      <c r="BI26" s="30">
        <f>'panEuropean-forestArea'!$N$9</f>
        <v>36.950000000000003</v>
      </c>
      <c r="BL26" s="17"/>
      <c r="BM26" s="18">
        <f>UNFCCC!H33</f>
        <v>641.32549999866001</v>
      </c>
      <c r="BN26" s="16">
        <f>JRC_Integrated_Assessment!$C50/1000</f>
        <v>628.44000000000005</v>
      </c>
      <c r="BO26" s="16">
        <f>JRC_Integrated_Assessment!$D50/1000</f>
        <v>613.87882613440104</v>
      </c>
      <c r="BP26" s="16"/>
      <c r="BQ26" s="16">
        <f>'C3SLC'!$H31</f>
        <v>552.34263672828706</v>
      </c>
      <c r="BR26" s="20" t="str">
        <f>for_area_WL!$AH$18</f>
        <v>:</v>
      </c>
      <c r="BS26" s="16" t="str">
        <f>for_area_FAWS!$AH$18</f>
        <v>:</v>
      </c>
      <c r="BT26" s="16" t="str">
        <f>for_area_FnAWS!$AH$18</f>
        <v>:</v>
      </c>
      <c r="BU26" s="18" t="str">
        <f>for_area_OWL!$AH$18</f>
        <v>:</v>
      </c>
      <c r="BV26" s="16">
        <f>FAO_WL!$J$15</f>
        <v>11419</v>
      </c>
      <c r="BW26" s="16">
        <f>Area_Comp!AM24</f>
        <v>0</v>
      </c>
      <c r="BX26" s="19">
        <f>'panEuropean-forestArea'!$B$13</f>
        <v>11419</v>
      </c>
      <c r="BY26">
        <f>'panEuropean-forestArea'!$H$13</f>
        <v>9942</v>
      </c>
      <c r="BZ26" s="17">
        <f>'panEuropean-forestArea'!$N$13</f>
        <v>0</v>
      </c>
      <c r="CC26" s="17"/>
      <c r="CD26" s="18">
        <f>UNFCCC!M33</f>
        <v>11018.307000000001</v>
      </c>
      <c r="CE26" s="16">
        <f>JRC_Integrated_Assessment!$C33/1000</f>
        <v>10894.672790000048</v>
      </c>
      <c r="CF26" s="16">
        <f>JRC_Integrated_Assessment!$D33/1000</f>
        <v>10219.010248879409</v>
      </c>
      <c r="CG26" s="16"/>
      <c r="CH26" s="16">
        <f>'C3SLC'!$L31</f>
        <v>11461.3034478057</v>
      </c>
      <c r="CI26" s="20" t="str">
        <f>for_area_WL!$AH$19</f>
        <v>:</v>
      </c>
      <c r="CJ26" s="16" t="str">
        <f>for_area_FAWS!$AH$19</f>
        <v>:</v>
      </c>
      <c r="CK26" s="16" t="str">
        <f>for_area_FnAWS!$AH$19</f>
        <v>:</v>
      </c>
      <c r="CL26" s="18" t="str">
        <f>for_area_OWL!$AH$19</f>
        <v>:</v>
      </c>
      <c r="CM26" s="16">
        <f>FAO_WL!$J$16</f>
        <v>2438.4</v>
      </c>
      <c r="CN26" s="16"/>
      <c r="CO26" s="19">
        <f>'panEuropean-forestArea'!$B$10</f>
        <v>2438.4</v>
      </c>
      <c r="CP26">
        <f>'panEuropean-forestArea'!$H$10</f>
        <v>2106.04</v>
      </c>
      <c r="CQ26" s="17">
        <f>'panEuropean-forestArea'!$N$10</f>
        <v>94.44</v>
      </c>
      <c r="CT26" s="17"/>
      <c r="CU26" s="18">
        <f>UNFCCC!I33</f>
        <v>2443.5300000000002</v>
      </c>
      <c r="CV26" s="16">
        <f>JRC_Integrated_Assessment!$C51/1000</f>
        <v>2438.4</v>
      </c>
      <c r="CW26" s="16">
        <f>JRC_Integrated_Assessment!$D51/1000</f>
        <v>2106.04</v>
      </c>
      <c r="CX26" s="16"/>
      <c r="CY26" s="16">
        <f>'C3SLC'!$I31</f>
        <v>2649.9030277360202</v>
      </c>
      <c r="CZ26" s="20" t="str">
        <f>for_area_WL!$AH$20</f>
        <v>:</v>
      </c>
      <c r="DA26" s="16" t="str">
        <f>for_area_FAWS!$AH$20</f>
        <v>:</v>
      </c>
      <c r="DB26" s="16" t="str">
        <f>for_area_FnAWS!$AH$20</f>
        <v>:</v>
      </c>
      <c r="DC26" s="18" t="str">
        <f>for_area_OWL!$AH$20</f>
        <v>:</v>
      </c>
      <c r="DD26" s="16">
        <f>FAO_WL!$J$17</f>
        <v>782.02</v>
      </c>
      <c r="DE26" s="16"/>
      <c r="DF26" s="28">
        <f>'panEuropean-forestArea'!$B$16</f>
        <v>782.02</v>
      </c>
      <c r="DG26" s="29">
        <f>'panEuropean-forestArea'!$H$16</f>
        <v>607.41999999999996</v>
      </c>
      <c r="DH26" s="30">
        <f>'panEuropean-forestArea'!$N$16</f>
        <v>65.739999999999995</v>
      </c>
      <c r="DK26" s="17"/>
      <c r="DL26" s="18">
        <f>UNFCCC!P33</f>
        <v>778.98806399999989</v>
      </c>
      <c r="DM26" s="16">
        <f>JRC_Integrated_Assessment!$C155/1000</f>
        <v>782.02</v>
      </c>
      <c r="DN26" s="16">
        <f>JRC_Integrated_Assessment!$D155/1000</f>
        <v>645.24921349580302</v>
      </c>
      <c r="DO26" s="16"/>
      <c r="DP26" s="16">
        <f>'C3SLC'!$O31</f>
        <v>571.49961454421305</v>
      </c>
      <c r="DQ26" s="20" t="str">
        <f>for_area_WL!$AH$21</f>
        <v>:</v>
      </c>
      <c r="DR26" s="16" t="str">
        <f>for_area_FAWS!$AH$21</f>
        <v>:</v>
      </c>
      <c r="DS26" s="16" t="str">
        <f>for_area_FnAWS!$AH$21</f>
        <v>:</v>
      </c>
      <c r="DT26" s="18" t="str">
        <f>for_area_OWL!$AH$21</f>
        <v>:</v>
      </c>
      <c r="DU26" s="16">
        <f>FAO_WL!$J$18</f>
        <v>3901.8</v>
      </c>
      <c r="DV26" s="16"/>
      <c r="DW26" s="19">
        <f>'panEuropean-forestArea'!$B$14</f>
        <v>3903</v>
      </c>
      <c r="DX26">
        <f>'panEuropean-forestArea'!$H$14</f>
        <v>3594.66</v>
      </c>
      <c r="DY26" s="17">
        <f>'panEuropean-forestArea'!$N$14</f>
        <v>2636</v>
      </c>
      <c r="EB26" s="17"/>
      <c r="EC26" s="18">
        <f>UNFCCC!N33</f>
        <v>3480.5182793569743</v>
      </c>
      <c r="ED26" s="16">
        <f>JRC_Integrated_Assessment!$C130/1000</f>
        <v>3903</v>
      </c>
      <c r="EE26" s="16">
        <f>JRC_Integrated_Assessment!$D130/1000</f>
        <v>3594.66</v>
      </c>
      <c r="EF26" s="16"/>
      <c r="EG26" s="16">
        <f>'C3SLC'!$M31</f>
        <v>3840.90840216577</v>
      </c>
      <c r="EH26" s="20" t="str">
        <f>for_area_WL!$AH$22</f>
        <v>:</v>
      </c>
      <c r="EI26" s="16" t="str">
        <f>for_area_FAWS!$AH$22</f>
        <v>:</v>
      </c>
      <c r="EJ26" s="16" t="str">
        <f>for_area_FnAWS!$AH$22</f>
        <v>:</v>
      </c>
      <c r="EK26" s="18" t="str">
        <f>for_area_OWL!$AH$22</f>
        <v>:</v>
      </c>
      <c r="EL26" s="16">
        <f>FAO_WL!$J$19</f>
        <v>18572.169999999998</v>
      </c>
      <c r="EN26" s="20">
        <f>'panEuropean-forestArea'!$B$28</f>
        <v>18572.169999999998</v>
      </c>
      <c r="EO26" s="16">
        <f>'panEuropean-forestArea'!$H$28</f>
        <v>17079.400000000001</v>
      </c>
      <c r="EP26" s="18">
        <f>'panEuropean-forestArea'!$N$28</f>
        <v>9381.82</v>
      </c>
      <c r="ES26" s="17"/>
      <c r="ET26" s="18">
        <f>UNFCCC!AB33</f>
        <v>15695.628905830201</v>
      </c>
      <c r="EU26" s="16">
        <f>JRC_Integrated_Assessment!$C52/1000</f>
        <v>18572.170000000006</v>
      </c>
      <c r="EV26" s="16">
        <f>JRC_Integrated_Assessment!$D52/1000</f>
        <v>17698.00112299035</v>
      </c>
      <c r="EW26" s="16"/>
      <c r="EX26" s="16">
        <f>'C3SLC'!$AA31</f>
        <v>15708.528960514799</v>
      </c>
      <c r="EY26" s="20" t="str">
        <f>for_area_WL!$AH$23</f>
        <v>:</v>
      </c>
      <c r="EZ26" s="16" t="str">
        <f>for_area_FAWS!$AH$23</f>
        <v>:</v>
      </c>
      <c r="FA26" s="16" t="str">
        <f>for_area_FnAWS!$AH$23</f>
        <v>:</v>
      </c>
      <c r="FB26" s="18" t="str">
        <f>for_area_OWL!$AH$23</f>
        <v>:</v>
      </c>
      <c r="FC26" s="16">
        <f>FAO_WL!$J$20</f>
        <v>17253</v>
      </c>
      <c r="FE26" s="19">
        <f>'panEuropean-forestArea'!$B$12</f>
        <v>17253</v>
      </c>
      <c r="FF26">
        <f>'panEuropean-forestArea'!$H$12</f>
        <v>16493</v>
      </c>
      <c r="FG26" s="17">
        <f>'panEuropean-forestArea'!$N$12</f>
        <v>843</v>
      </c>
      <c r="FJ26" s="17"/>
      <c r="FK26" s="18">
        <f>UNFCCC!L33</f>
        <v>15546.326433849079</v>
      </c>
      <c r="FL26" s="16">
        <f>JRC_Integrated_Assessment!$C107/1000</f>
        <v>17253</v>
      </c>
      <c r="FM26" s="16">
        <f>JRC_Integrated_Assessment!$D107/1000</f>
        <v>16493</v>
      </c>
      <c r="FN26" s="16"/>
      <c r="FO26" s="16">
        <f>'C3SLC'!$K31</f>
        <v>14837.509845382001</v>
      </c>
      <c r="FP26" s="20" t="str">
        <f>for_area_WL!$AH$24</f>
        <v>:</v>
      </c>
      <c r="FQ26" s="16" t="str">
        <f>for_area_FAWS!$AH$24</f>
        <v>:</v>
      </c>
      <c r="FR26" s="16" t="str">
        <f>for_area_FnAWS!$AH$24</f>
        <v>:</v>
      </c>
      <c r="FS26" s="18" t="str">
        <f>for_area_OWL!$AH$24</f>
        <v>:</v>
      </c>
      <c r="FT26" s="16">
        <f>FAO_WL!$J$21</f>
        <v>1939.11</v>
      </c>
      <c r="FU26" s="16"/>
      <c r="FV26" s="19">
        <f>'panEuropean-forestArea'!$B$6</f>
        <v>1939.11</v>
      </c>
      <c r="FW26">
        <f>'panEuropean-forestArea'!$H$6</f>
        <v>1742.5</v>
      </c>
      <c r="FX26" s="17">
        <f>'panEuropean-forestArea'!$N$6</f>
        <v>618.09</v>
      </c>
      <c r="GA26" s="17"/>
      <c r="GB26" s="18">
        <f>UNFCCC!E33</f>
        <v>2387.2766200000005</v>
      </c>
      <c r="GC26" s="16">
        <f>JRC_Integrated_Assessment!$C133/1000</f>
        <v>1939.11</v>
      </c>
      <c r="GD26" s="16">
        <f>JRC_Integrated_Assessment!$D133/1000</f>
        <v>1742.5</v>
      </c>
      <c r="GE26" s="16"/>
      <c r="GF26" s="16">
        <f>'C3SLC'!$E31</f>
        <v>2588.37202508375</v>
      </c>
      <c r="GG26" s="20" t="str">
        <f>for_area_WL!$AH$25</f>
        <v>:</v>
      </c>
      <c r="GH26" s="16" t="str">
        <f>for_area_FAWS!$AH$25</f>
        <v>:</v>
      </c>
      <c r="GI26" s="16" t="str">
        <f>for_area_FnAWS!$AH$25</f>
        <v>:</v>
      </c>
      <c r="GJ26" s="18" t="str">
        <f>for_area_OWL!$AH$25</f>
        <v>:</v>
      </c>
      <c r="GK26" s="16">
        <f>FAO_WL!$J$22</f>
        <v>9566.1299999999992</v>
      </c>
      <c r="GL26" s="16"/>
      <c r="GM26" s="19">
        <f>'panEuropean-forestArea'!$B$17</f>
        <v>9566.1299999999992</v>
      </c>
      <c r="GN26">
        <f>'panEuropean-forestArea'!$H$17</f>
        <v>8454.33</v>
      </c>
      <c r="GO26" s="17">
        <f>'panEuropean-forestArea'!$N$17</f>
        <v>1865.84</v>
      </c>
      <c r="GR26" s="17"/>
      <c r="GS26" s="18">
        <f>UNFCCC!Q33</f>
        <v>9578.4952395560031</v>
      </c>
      <c r="GT26" s="16">
        <f>JRC_Integrated_Assessment!$C158/1000</f>
        <v>9566.130000000001</v>
      </c>
      <c r="GU26" s="16">
        <f>JRC_Integrated_Assessment!$D158/1000</f>
        <v>8454.33</v>
      </c>
      <c r="GV26" s="16"/>
      <c r="GW26" s="16">
        <f>'C3SLC'!$P31</f>
        <v>8859.4750335179306</v>
      </c>
      <c r="GX26" s="20" t="str">
        <f>for_area_WL!$AH$26</f>
        <v>:</v>
      </c>
      <c r="GY26" s="16" t="str">
        <f>for_area_FAWS!$AH$26</f>
        <v>:</v>
      </c>
      <c r="GZ26" s="16" t="str">
        <f>for_area_FnAWS!$AH$26</f>
        <v>:</v>
      </c>
      <c r="HA26" s="18" t="str">
        <f>for_area_OWL!$AH$26</f>
        <v>:</v>
      </c>
      <c r="HB26" s="16"/>
      <c r="HC26" s="16"/>
      <c r="HD26" s="19">
        <f>'panEuropean-forestArea'!$B$7</f>
        <v>172.7</v>
      </c>
      <c r="HE26">
        <f>'panEuropean-forestArea'!$H$7</f>
        <v>41.12</v>
      </c>
      <c r="HF26" s="17">
        <f>'panEuropean-forestArea'!$N$7</f>
        <v>213.49</v>
      </c>
      <c r="HI26" s="17"/>
      <c r="HJ26" s="18">
        <f>UNFCCC!F33</f>
        <v>159.51814120921173</v>
      </c>
      <c r="HK26" s="16">
        <f>JRC_Integrated_Assessment!$C17/1000</f>
        <v>172.7</v>
      </c>
      <c r="HL26" s="16">
        <f>JRC_Integrated_Assessment!$D17/1000</f>
        <v>41.12</v>
      </c>
      <c r="HM26" s="16"/>
      <c r="HN26" s="16">
        <f>'C3SLC'!$F31</f>
        <v>241.96392168179199</v>
      </c>
      <c r="HO26" s="20" t="str">
        <f>for_area_WL!$AH$27</f>
        <v>:</v>
      </c>
      <c r="HP26" s="16" t="str">
        <f>for_area_FAWS!$AH$27</f>
        <v>:</v>
      </c>
      <c r="HQ26" s="16" t="str">
        <f>for_area_FnAWS!$AH$27</f>
        <v>:</v>
      </c>
      <c r="HR26" s="18" t="str">
        <f>for_area_OWL!$AH$27</f>
        <v>:</v>
      </c>
      <c r="HS26" s="16">
        <f>FAO_WL!$J$23</f>
        <v>3410.79</v>
      </c>
      <c r="HU26" s="19">
        <f>'panEuropean-forestArea'!$B$18</f>
        <v>3410.79</v>
      </c>
      <c r="HV26">
        <f>'panEuropean-forestArea'!$H$18</f>
        <v>3198.71</v>
      </c>
      <c r="HW26" s="17">
        <f>'panEuropean-forestArea'!$N$18</f>
        <v>107.8</v>
      </c>
      <c r="HZ26" s="17"/>
      <c r="IA26" s="18">
        <f>UNFCCC!R33</f>
        <v>3241.5070970000002</v>
      </c>
      <c r="IB26" s="16">
        <f>JRC_Integrated_Assessment!$C192/1000</f>
        <v>3410.79</v>
      </c>
      <c r="IC26" s="16">
        <f>JRC_Integrated_Assessment!$D192/1000</f>
        <v>3011.0420070705445</v>
      </c>
      <c r="ID26" s="16"/>
      <c r="IE26" s="16">
        <f>'C3SLC'!$Q31</f>
        <v>3726.4712220199399</v>
      </c>
      <c r="IF26" s="20" t="str">
        <f>for_area_WL!$AH$28</f>
        <v>:</v>
      </c>
      <c r="IG26" s="16" t="str">
        <f>for_area_FAWS!$AH$28</f>
        <v>:</v>
      </c>
      <c r="IH26" s="16" t="str">
        <f>for_area_FnAWS!$AH$28</f>
        <v>:</v>
      </c>
      <c r="II26" s="18" t="str">
        <f>for_area_OWL!$AH$28</f>
        <v>:</v>
      </c>
      <c r="IJ26" s="16">
        <f>FAO_WL!$J$24</f>
        <v>2201</v>
      </c>
      <c r="IL26" s="19">
        <f>'panEuropean-forestArea'!$B$19</f>
        <v>2201</v>
      </c>
      <c r="IM26">
        <f>'panEuropean-forestArea'!$H$19</f>
        <v>1936</v>
      </c>
      <c r="IN26" s="17">
        <f>'panEuropean-forestArea'!$N$19</f>
        <v>62.1</v>
      </c>
      <c r="IQ26" s="17"/>
      <c r="IR26" s="18">
        <f>UNFCCC!S33</f>
        <v>2222.2721750082001</v>
      </c>
      <c r="IS26" s="16">
        <f>JRC_Integrated_Assessment!$C180/1000</f>
        <v>2201</v>
      </c>
      <c r="IT26" s="16">
        <f>JRC_Integrated_Assessment!$D180/1000</f>
        <v>1800.3802615087047</v>
      </c>
      <c r="IU26" s="16"/>
      <c r="IV26" s="16">
        <f>'C3SLC'!$R31</f>
        <v>2270.4530609823801</v>
      </c>
      <c r="IW26" s="20">
        <f>for_area_WL!$AH$29</f>
        <v>88.7</v>
      </c>
      <c r="IX26" s="16">
        <f>for_area_FAWS!$AH$29</f>
        <v>87.31</v>
      </c>
      <c r="IY26" s="16">
        <f>for_area_FnAWS!$AH$29</f>
        <v>1.39</v>
      </c>
      <c r="IZ26" s="18">
        <f>for_area_OWL!$AH$29</f>
        <v>1.7</v>
      </c>
      <c r="JA26" s="16">
        <f>FAO_WL!$J$25</f>
        <v>88.7</v>
      </c>
      <c r="JC26" s="19">
        <f>'panEuropean-forestArea'!$B$20</f>
        <v>88.7</v>
      </c>
      <c r="JD26">
        <f>'panEuropean-forestArea'!$H$20</f>
        <v>0</v>
      </c>
      <c r="JE26" s="17">
        <f>'panEuropean-forestArea'!$N$20</f>
        <v>2.7</v>
      </c>
      <c r="JH26" s="17"/>
      <c r="JI26" s="18">
        <f>UNFCCC!T33</f>
        <v>93.110583333333381</v>
      </c>
      <c r="JJ26" s="16">
        <f>JRC_Integrated_Assessment!$C191/1000</f>
        <v>88.7</v>
      </c>
      <c r="JK26" s="16">
        <f>JRC_Integrated_Assessment!$D191/1000</f>
        <v>86.1</v>
      </c>
      <c r="JL26" s="16"/>
      <c r="JM26" s="16">
        <f>'C3SLC'!$S31</f>
        <v>89.500434415042406</v>
      </c>
      <c r="JN26" s="20" t="str">
        <f>for_area_WL!$AH$30</f>
        <v>:</v>
      </c>
      <c r="JO26" s="16" t="str">
        <f>for_area_FAWS!$AH$30</f>
        <v>:</v>
      </c>
      <c r="JP26" s="16" t="str">
        <f>for_area_FnAWS!$AH$30</f>
        <v>:</v>
      </c>
      <c r="JQ26" s="18" t="str">
        <f>for_area_OWL!$AH$30</f>
        <v>:</v>
      </c>
      <c r="JR26" s="16">
        <f>FAO_WL!$J$26</f>
        <v>2053.0100000000002</v>
      </c>
      <c r="JT26" s="19">
        <f>'panEuropean-forestArea'!$B$15</f>
        <v>2053.0100000000002</v>
      </c>
      <c r="JU26">
        <f>'panEuropean-forestArea'!$H$15</f>
        <v>1871.12</v>
      </c>
      <c r="JV26" s="17">
        <f>'panEuropean-forestArea'!$N$15</f>
        <v>200</v>
      </c>
      <c r="JY26" s="17"/>
      <c r="JZ26" s="18">
        <f>UNFCCC!O33</f>
        <v>2057.0044000000003</v>
      </c>
      <c r="KA26" s="16">
        <f>JRC_Integrated_Assessment!$C134/1000</f>
        <v>2147.2960000000003</v>
      </c>
      <c r="KB26" s="16">
        <f>JRC_Integrated_Assessment!$D134/1000</f>
        <v>1972.0638147525681</v>
      </c>
      <c r="KC26" s="16"/>
      <c r="KD26" s="16">
        <f>'C3SLC'!$N31</f>
        <v>1736.32826685384</v>
      </c>
      <c r="KE26" s="20" t="str">
        <f>for_area_WL!$AH$31</f>
        <v>:</v>
      </c>
      <c r="KF26" s="16" t="str">
        <f>for_area_FAWS!$AH$31</f>
        <v>:</v>
      </c>
      <c r="KG26" s="16" t="str">
        <f>for_area_FnAWS!$AH$31</f>
        <v>:</v>
      </c>
      <c r="KH26" s="18" t="str">
        <f>for_area_OWL!$AH$31</f>
        <v>:</v>
      </c>
      <c r="KI26" s="106">
        <f>FAO_WL!$J$27</f>
        <v>0.46</v>
      </c>
      <c r="KJ26">
        <v>7.0000000000000007E-2</v>
      </c>
      <c r="KK26" s="19">
        <f>'panEuropean-forestArea'!$B$21</f>
        <v>0.35</v>
      </c>
      <c r="KL26">
        <f>'panEuropean-forestArea'!$H$21</f>
        <v>0</v>
      </c>
      <c r="KM26" s="17">
        <f>'panEuropean-forestArea'!$N$21</f>
        <v>0</v>
      </c>
      <c r="KP26" s="17"/>
      <c r="KQ26" s="132">
        <f>UNFCCC!U33</f>
        <v>0.14438999999999999</v>
      </c>
      <c r="KR26" s="22">
        <f>JRC_Integrated_Assessment!$C194/1000</f>
        <v>0.35</v>
      </c>
      <c r="KS26" s="22">
        <f>JRC_Integrated_Assessment!$D194/1000</f>
        <v>0</v>
      </c>
      <c r="KT26" s="16"/>
      <c r="KU26" s="22">
        <f>'C3SLC'!$T31</f>
        <v>3.0773611366748797E-2</v>
      </c>
      <c r="KV26" s="20" t="str">
        <f>for_area_WL!$AH$32</f>
        <v>:</v>
      </c>
      <c r="KW26" s="16" t="str">
        <f>for_area_FAWS!$AH$32</f>
        <v>:</v>
      </c>
      <c r="KX26" s="16" t="str">
        <f>for_area_FnAWS!$AH$32</f>
        <v>:</v>
      </c>
      <c r="KY26" s="18" t="str">
        <f>for_area_OWL!$AH$32</f>
        <v>:</v>
      </c>
      <c r="KZ26" s="16">
        <f>FAO_WL!$J$28</f>
        <v>369.5</v>
      </c>
      <c r="LB26" s="19">
        <f>'panEuropean-forestArea'!$B$22</f>
        <v>369.5</v>
      </c>
      <c r="LC26">
        <f>'panEuropean-forestArea'!$H$22</f>
        <v>299.07</v>
      </c>
      <c r="LD26" s="17">
        <f>'panEuropean-forestArea'!$N$22</f>
        <v>0</v>
      </c>
      <c r="LG26" s="17"/>
      <c r="LH26" s="18">
        <f>UNFCCC!V33</f>
        <v>363.80111343800002</v>
      </c>
      <c r="LI26" s="16">
        <f>JRC_Integrated_Assessment!$C195/1000</f>
        <v>369.5</v>
      </c>
      <c r="LJ26" s="16">
        <f>JRC_Integrated_Assessment!$D195/1000</f>
        <v>309.98575183321776</v>
      </c>
      <c r="LK26" s="16"/>
      <c r="LL26" s="16">
        <f>'C3SLC'!$U31</f>
        <v>368.57558509782001</v>
      </c>
      <c r="LM26" s="20" t="str">
        <f>for_area_WL!$AH$33</f>
        <v>:</v>
      </c>
      <c r="LN26" s="16" t="str">
        <f>for_area_FAWS!$AH$33</f>
        <v>:</v>
      </c>
      <c r="LO26" s="16" t="str">
        <f>for_area_FnAWS!$AH$33</f>
        <v>:</v>
      </c>
      <c r="LP26" s="18" t="str">
        <f>for_area_OWL!$AH$33</f>
        <v>:</v>
      </c>
      <c r="LQ26" s="16">
        <f>FAO_WL!$J$29</f>
        <v>3899.15</v>
      </c>
      <c r="LS26" s="19">
        <f>'panEuropean-forestArea'!$B$3</f>
        <v>3899</v>
      </c>
      <c r="LT26">
        <f>'panEuropean-forestArea'!$H$3</f>
        <v>3305</v>
      </c>
      <c r="LU26" s="17">
        <f>'panEuropean-forestArea'!$N$3</f>
        <v>130</v>
      </c>
      <c r="LX26" s="17"/>
      <c r="LY26" s="18">
        <f>UNFCCC!B33</f>
        <v>4057.8702063324449</v>
      </c>
      <c r="LZ26" s="16">
        <f>JRC_Integrated_Assessment!C2/1000</f>
        <v>3899</v>
      </c>
      <c r="MA26" s="16">
        <f>JRC_Integrated_Assessment!D2/1000</f>
        <v>3483.8343182996368</v>
      </c>
      <c r="MB26" s="16"/>
      <c r="MC26" s="16">
        <f>'C3SLC'!$B31</f>
        <v>4474.4530755426695</v>
      </c>
      <c r="MD26" s="20" t="str">
        <f>for_area_WL!$AH$34</f>
        <v>:</v>
      </c>
      <c r="ME26" s="16" t="str">
        <f>for_area_FAWS!$AH$34</f>
        <v>:</v>
      </c>
      <c r="MF26" s="16" t="str">
        <f>for_area_FnAWS!$AH$34</f>
        <v>:</v>
      </c>
      <c r="MG26" s="18" t="str">
        <f>for_area_OWL!$AH$34</f>
        <v>:</v>
      </c>
      <c r="MH26" s="16">
        <f>FAO_WL!$J$30</f>
        <v>9483</v>
      </c>
      <c r="MJ26" s="19">
        <f>'panEuropean-forestArea'!$B$23</f>
        <v>9483</v>
      </c>
      <c r="MK26">
        <f>'panEuropean-forestArea'!$H$23</f>
        <v>8331</v>
      </c>
      <c r="ML26" s="17">
        <f>'panEuropean-forestArea'!$N$23</f>
        <v>0</v>
      </c>
      <c r="MO26" s="17"/>
      <c r="MP26" s="18">
        <f>UNFCCC!W33</f>
        <v>9442.873999999998</v>
      </c>
      <c r="MQ26" s="16">
        <f>JRC_Integrated_Assessment!$C208/1000</f>
        <v>9300.3930000000018</v>
      </c>
      <c r="MR26" s="16">
        <f>JRC_Integrated_Assessment!$D208/1000</f>
        <v>8803.8041277328284</v>
      </c>
      <c r="MS26" s="16"/>
      <c r="MT26" s="16">
        <f>'C3SLC'!$V31</f>
        <v>10000.4828757003</v>
      </c>
      <c r="MU26" s="20" t="str">
        <f>for_area_WL!$AH$35</f>
        <v>:</v>
      </c>
      <c r="MV26" s="16" t="str">
        <f>for_area_FAWS!$AH$35</f>
        <v>:</v>
      </c>
      <c r="MW26" s="16" t="str">
        <f>for_area_FnAWS!$AH$35</f>
        <v>:</v>
      </c>
      <c r="MX26" s="18" t="str">
        <f>for_area_OWL!$AH$35</f>
        <v>:</v>
      </c>
      <c r="MY26" s="16">
        <f>FAO_WL!$J$31</f>
        <v>3312</v>
      </c>
      <c r="NA26" s="19">
        <f>'panEuropean-forestArea'!$B$24</f>
        <v>3311.75</v>
      </c>
      <c r="NB26">
        <f>'panEuropean-forestArea'!$H$24</f>
        <v>2199.2600000000002</v>
      </c>
      <c r="NC26" s="17">
        <f>'panEuropean-forestArea'!$N$24</f>
        <v>1543.38</v>
      </c>
      <c r="NF26" s="17"/>
      <c r="NG26" s="18">
        <f>UNFCCC!X33</f>
        <v>4370.7619999999997</v>
      </c>
      <c r="NH26" s="16">
        <f>JRC_Integrated_Assessment!$C225/1000</f>
        <v>2711.8145059131261</v>
      </c>
      <c r="NI26" s="16">
        <f>JRC_Integrated_Assessment!$D225/1000</f>
        <v>1375.3950294474325</v>
      </c>
      <c r="NJ26" s="16"/>
      <c r="NK26" s="16">
        <f>'C3SLC'!$W31</f>
        <v>3714.9884326241904</v>
      </c>
      <c r="NL26" s="20" t="str">
        <f>for_area_WL!$AH$36</f>
        <v>:</v>
      </c>
      <c r="NM26" s="16" t="str">
        <f>for_area_FAWS!$AH$36</f>
        <v>:</v>
      </c>
      <c r="NN26" s="16" t="str">
        <f>for_area_FnAWS!$AH$36</f>
        <v>:</v>
      </c>
      <c r="NO26" s="18" t="str">
        <f>for_area_OWL!$AH$36</f>
        <v>:</v>
      </c>
      <c r="NP26" s="16">
        <f>FAO_WL!$J$32</f>
        <v>6929.05</v>
      </c>
      <c r="NR26" s="19">
        <f>'panEuropean-forestArea'!$B$25</f>
        <v>6929.05</v>
      </c>
      <c r="NS26">
        <f>'panEuropean-forestArea'!$H$25</f>
        <v>5585.9</v>
      </c>
      <c r="NT26" s="17">
        <f>'panEuropean-forestArea'!$N$25</f>
        <v>15.57</v>
      </c>
      <c r="NW26" s="17"/>
      <c r="NX26" s="18">
        <f>UNFCCC!Y33</f>
        <v>6989.4679999999935</v>
      </c>
      <c r="NY26" s="16">
        <f>JRC_Integrated_Assessment!$C231/1000</f>
        <v>6929.05</v>
      </c>
      <c r="NZ26" s="16">
        <f>JRC_Integrated_Assessment!$D231/1000</f>
        <v>6009.1930980287416</v>
      </c>
      <c r="OA26" s="16"/>
      <c r="OB26" s="16">
        <f>'C3SLC'!$X31</f>
        <v>7658.8049583852307</v>
      </c>
      <c r="OC26" s="20" t="str">
        <f>for_area_WL!$AH$37</f>
        <v>:</v>
      </c>
      <c r="OD26" s="16" t="str">
        <f>for_area_FAWS!$AH$37</f>
        <v>:</v>
      </c>
      <c r="OE26" s="16" t="str">
        <f>for_area_FnAWS!$AH$37</f>
        <v>:</v>
      </c>
      <c r="OF26" s="18" t="str">
        <f>for_area_OWL!$AH$37</f>
        <v>:</v>
      </c>
      <c r="OG26" s="16">
        <f>FAO_WL!$J$33</f>
        <v>1237.83</v>
      </c>
      <c r="OI26" s="19">
        <f>'panEuropean-forestArea'!$B$27</f>
        <v>1237.83</v>
      </c>
      <c r="OJ26">
        <f>'panEuropean-forestArea'!$H$27</f>
        <v>1129.56</v>
      </c>
      <c r="OK26" s="17">
        <f>'panEuropean-forestArea'!$N$27</f>
        <v>27.42</v>
      </c>
      <c r="ON26" s="17"/>
      <c r="OO26" s="18">
        <f>UNFCCC!AA33</f>
        <v>1207.93</v>
      </c>
      <c r="OP26" s="16">
        <f>JRC_Integrated_Assessment!$C245/1000</f>
        <v>1237.8296977870832</v>
      </c>
      <c r="OQ26" s="16">
        <f>JRC_Integrated_Assessment!$D245/1000</f>
        <v>1117.3042371575227</v>
      </c>
      <c r="OR26" s="16"/>
      <c r="OS26" s="16">
        <f>'C3SLC'!$Z31</f>
        <v>1327.2491239547701</v>
      </c>
      <c r="OT26" s="20" t="str">
        <f>for_area_WL!$AH$38</f>
        <v>:</v>
      </c>
      <c r="OU26" s="16" t="str">
        <f>for_area_FAWS!$AH$38</f>
        <v>:</v>
      </c>
      <c r="OV26" s="16" t="str">
        <f>for_area_FnAWS!$AH$38</f>
        <v>:</v>
      </c>
      <c r="OW26" s="18" t="str">
        <f>for_area_OWL!$AH$38</f>
        <v>:</v>
      </c>
      <c r="OX26" s="16">
        <f>FAO_WL!$J$34</f>
        <v>1925.9</v>
      </c>
      <c r="OZ26" s="19">
        <f>'panEuropean-forestArea'!$B$26</f>
        <v>1925.9</v>
      </c>
      <c r="PA26">
        <f>'panEuropean-forestArea'!$H$26</f>
        <v>1796.16</v>
      </c>
      <c r="PB26" s="17">
        <f>'panEuropean-forestArea'!$N$26</f>
        <v>20.41</v>
      </c>
      <c r="PE26" s="17"/>
      <c r="PF26" s="18">
        <f>UNFCCC!Z33</f>
        <v>2027.8520000000001</v>
      </c>
      <c r="PG26" s="16">
        <f>JRC_Integrated_Assessment!$C248/1000</f>
        <v>2187.3635332456074</v>
      </c>
      <c r="PH26" s="16">
        <f>JRC_Integrated_Assessment!$D248/1000</f>
        <v>1989.6959241886389</v>
      </c>
      <c r="PI26" s="16"/>
      <c r="PJ26" s="16">
        <f>'C3SLC'!$Y31</f>
        <v>2326.1694288045201</v>
      </c>
      <c r="PK26" s="20" t="str">
        <f>for_area_WL!$AH$39</f>
        <v>:</v>
      </c>
      <c r="PL26" s="16" t="str">
        <f>for_area_FAWS!$AH$39</f>
        <v>:</v>
      </c>
      <c r="PM26" s="16" t="str">
        <f>for_area_FnAWS!$AH$39</f>
        <v>:</v>
      </c>
      <c r="PN26" s="18" t="str">
        <f>for_area_OWL!$AH$39</f>
        <v>:</v>
      </c>
      <c r="PO26" s="16">
        <f>FAO_WL!$J$35</f>
        <v>22409</v>
      </c>
      <c r="PQ26" s="19">
        <f>'panEuropean-forestArea'!$B$11</f>
        <v>22409</v>
      </c>
      <c r="PR26">
        <f>'panEuropean-forestArea'!$H$11</f>
        <v>19719.02</v>
      </c>
      <c r="PS26" s="17">
        <f>'panEuropean-forestArea'!$N$11</f>
        <v>746</v>
      </c>
      <c r="PV26" s="17"/>
      <c r="PW26" s="18">
        <f>UNFCCC!J33</f>
        <v>21849.256000000001</v>
      </c>
      <c r="PX26" s="16">
        <f>JRC_Integrated_Assessment!$C101/1000</f>
        <v>22408.999999949621</v>
      </c>
      <c r="PY26" s="16">
        <f>JRC_Integrated_Assessment!$D101/1000</f>
        <v>19719.02</v>
      </c>
      <c r="PZ26" s="16"/>
      <c r="QA26" s="16">
        <f>'C3SLC'!$J31</f>
        <v>23726.898216407699</v>
      </c>
      <c r="QB26" s="20" t="str">
        <f>for_area_WL!$AH$40</f>
        <v>:</v>
      </c>
      <c r="QC26" s="16" t="str">
        <f>for_area_FAWS!$AH$40</f>
        <v>:</v>
      </c>
      <c r="QD26" s="16" t="str">
        <f>for_area_FnAWS!$AH$40</f>
        <v>:</v>
      </c>
      <c r="QE26" s="18" t="str">
        <f>for_area_OWL!$AH$40</f>
        <v>:</v>
      </c>
      <c r="QF26" s="16">
        <f>FAO_WL!$J$36</f>
        <v>27980</v>
      </c>
      <c r="QH26" s="19">
        <f>'panEuropean-forestArea'!$B$29</f>
        <v>27980</v>
      </c>
      <c r="QI26">
        <f>'panEuropean-forestArea'!$H$29</f>
        <v>19556.46</v>
      </c>
      <c r="QJ26" s="17">
        <f>'panEuropean-forestArea'!$N$29</f>
        <v>2363.7800000000002</v>
      </c>
      <c r="QM26" s="17"/>
      <c r="QN26" s="18">
        <f>UNFCCC!AC33</f>
        <v>28172.268866999999</v>
      </c>
      <c r="QO26" s="16">
        <f>JRC_Integrated_Assessment!$C236/1000</f>
        <v>27213.653999999999</v>
      </c>
      <c r="QP26" s="16">
        <f>JRC_Integrated_Assessment!$D236/1000</f>
        <v>22336.151453667539</v>
      </c>
      <c r="QQ26" s="16"/>
      <c r="QR26" s="16">
        <f>'C3SLC'!$AB31</f>
        <v>29272.893101412796</v>
      </c>
      <c r="QS26" s="170">
        <f>F26+W26+AN26+BE26+BV26+CM26+DD26+DU26+EL26+FC26+FT26+GK26+HB26+HS26+IJ26+JA26+JR26+KI26+KZ26+LQ26+MH26+MY26+NP26+OG26+OX26+PO26+QF26</f>
        <v>159058.84999999998</v>
      </c>
      <c r="QT26" s="18"/>
      <c r="QU26" s="16">
        <f>H26+Y26+AP26+BG26+BX26+CO26+DF26+DW26+EN26+FE26+FV26+GM26+HD26+HU26+IL26+JC26+JT26+KK26+LB26+LS26+MJ26+NA26+NR26+OI26+OZ26+PQ26+QH26</f>
        <v>159231.75</v>
      </c>
      <c r="QV26" s="16">
        <f>I26+Z26+AQ26+BH26+BY26+CP26+DG26+DX26+EO26+FF26+FW26+GN26+HE26+HV26+IM26+JD26+JU26+KL26+LC26+LT26+MK26+NB26+NS26+OJ26+PA26+PR26+QI26</f>
        <v>134609.34</v>
      </c>
      <c r="QW26" s="18">
        <f>J26+AA26+AR26+BI26+BZ26+CQ26+DH26+DY26+EP26+FG26+FX26+GO26+HF26+HW26+IN26+JE26+JV26+KM26+LD26+LU26+ML26+NC26+NT26+OK26+PB26+PS26+QJ26</f>
        <v>21031.53</v>
      </c>
      <c r="QX26" s="16">
        <f t="shared" si="0"/>
        <v>155130.23732725889</v>
      </c>
      <c r="QY26" s="20">
        <f>O26+AF26+AW26+BN26+CE26+CV26+DM26+ED26+EU26+FL26+GC26+GT26+HK26+IB26+IS26+JJ26+KA26+KR26+LI26+LZ26+MQ26+NH26+NY26+OP26+PG26+PX26+QO26</f>
        <v>157622.62323854933</v>
      </c>
      <c r="QZ26" s="201">
        <f>P26+AG26+AX26+BO26+CF26+CW26+DN26+EE26+EV26+FM26+GD26+GU26+HL26+IC26+IT26+JK26+KB26+KS26+LJ26+MA26+MR26+NI26+NZ26+OQ26+PH26+PY26+QP26</f>
        <v>140096.93443258904</v>
      </c>
      <c r="RA26" s="16"/>
      <c r="RB26" s="16">
        <f t="shared" si="2"/>
        <v>159852.52258687868</v>
      </c>
    </row>
    <row r="27" spans="1:470" x14ac:dyDescent="0.25">
      <c r="A27" s="24">
        <v>2021</v>
      </c>
      <c r="B27" s="16"/>
      <c r="C27" s="16"/>
      <c r="D27" s="16"/>
      <c r="E27" s="18"/>
      <c r="H27" s="19"/>
      <c r="J27" s="17"/>
      <c r="M27" s="17"/>
      <c r="N27" s="17"/>
      <c r="S27" s="20"/>
      <c r="T27" s="16"/>
      <c r="U27" s="16"/>
      <c r="V27" s="18"/>
      <c r="W27" s="16"/>
      <c r="Y27" s="19"/>
      <c r="AA27" s="17"/>
      <c r="AD27" s="17"/>
      <c r="AE27" s="17"/>
      <c r="AJ27" s="20"/>
      <c r="AK27" s="16"/>
      <c r="AL27" s="16"/>
      <c r="AM27" s="18"/>
      <c r="AN27" s="16"/>
      <c r="AP27" s="19"/>
      <c r="AR27" s="17"/>
      <c r="AU27" s="17"/>
      <c r="AV27" s="17"/>
      <c r="BA27" s="20"/>
      <c r="BB27" s="16"/>
      <c r="BC27" s="16"/>
      <c r="BD27" s="18"/>
      <c r="BE27" s="16"/>
      <c r="BG27" s="28"/>
      <c r="BH27" s="29"/>
      <c r="BI27" s="30"/>
      <c r="BL27" s="17"/>
      <c r="BM27" s="17"/>
      <c r="BR27" s="20"/>
      <c r="BS27" s="16"/>
      <c r="BT27" s="16"/>
      <c r="BU27" s="18"/>
      <c r="BV27" s="16"/>
      <c r="BX27" s="19"/>
      <c r="BZ27" s="17"/>
      <c r="CC27" s="17"/>
      <c r="CD27" s="17"/>
      <c r="CI27" s="20"/>
      <c r="CJ27" s="16"/>
      <c r="CK27" s="16"/>
      <c r="CL27" s="18"/>
      <c r="CM27" s="16"/>
      <c r="CO27" s="19"/>
      <c r="CQ27" s="17"/>
      <c r="CT27" s="17"/>
      <c r="CU27" s="17"/>
      <c r="CZ27" s="20"/>
      <c r="DA27" s="16"/>
      <c r="DB27" s="16"/>
      <c r="DC27" s="18"/>
      <c r="DD27" s="16"/>
      <c r="DF27" s="28"/>
      <c r="DG27" s="29"/>
      <c r="DH27" s="30"/>
      <c r="DK27" s="17"/>
      <c r="DL27" s="17"/>
      <c r="DQ27" s="20"/>
      <c r="DR27" s="16"/>
      <c r="DS27" s="16"/>
      <c r="DT27" s="18"/>
      <c r="DU27" s="16"/>
      <c r="DW27" s="19"/>
      <c r="DY27" s="17"/>
      <c r="EB27" s="17"/>
      <c r="EC27" s="17"/>
      <c r="EH27" s="20"/>
      <c r="EI27" s="16"/>
      <c r="EJ27" s="16"/>
      <c r="EK27" s="18"/>
      <c r="EL27" s="16"/>
      <c r="EN27" s="20"/>
      <c r="EO27" s="16"/>
      <c r="EP27" s="18"/>
      <c r="ES27" s="17"/>
      <c r="ET27" s="17"/>
      <c r="EY27" s="20"/>
      <c r="EZ27" s="16"/>
      <c r="FA27" s="16"/>
      <c r="FB27" s="18"/>
      <c r="FC27" s="16"/>
      <c r="FE27" s="19"/>
      <c r="FG27" s="17"/>
      <c r="FJ27" s="17"/>
      <c r="FK27" s="17"/>
      <c r="FP27" s="20"/>
      <c r="FQ27" s="16"/>
      <c r="FR27" s="16"/>
      <c r="FS27" s="18"/>
      <c r="FT27" s="16"/>
      <c r="FV27" s="19"/>
      <c r="FX27" s="17"/>
      <c r="GA27" s="17"/>
      <c r="GB27" s="17"/>
      <c r="GG27" s="20"/>
      <c r="GH27" s="16"/>
      <c r="GI27" s="16"/>
      <c r="GJ27" s="18"/>
      <c r="GK27" s="16"/>
      <c r="GM27" s="19"/>
      <c r="GO27" s="17"/>
      <c r="GR27" s="17"/>
      <c r="GS27" s="17"/>
      <c r="GX27" s="20"/>
      <c r="GY27" s="16"/>
      <c r="GZ27" s="16"/>
      <c r="HA27" s="18"/>
      <c r="HB27" s="16"/>
      <c r="HD27" s="19"/>
      <c r="HF27" s="17"/>
      <c r="HI27" s="17"/>
      <c r="HJ27" s="17"/>
      <c r="HO27" s="20"/>
      <c r="HP27" s="16"/>
      <c r="HQ27" s="16"/>
      <c r="HR27" s="18"/>
      <c r="HS27" s="16"/>
      <c r="HU27" s="19"/>
      <c r="HW27" s="17"/>
      <c r="HZ27" s="17"/>
      <c r="IA27" s="17"/>
      <c r="IF27" s="20"/>
      <c r="IG27" s="16"/>
      <c r="IH27" s="16"/>
      <c r="II27" s="18"/>
      <c r="IJ27" s="16"/>
      <c r="IL27" s="19"/>
      <c r="IN27" s="17"/>
      <c r="IQ27" s="17"/>
      <c r="IR27" s="17"/>
      <c r="IW27" s="20"/>
      <c r="IX27" s="16"/>
      <c r="IY27" s="16"/>
      <c r="IZ27" s="18"/>
      <c r="JA27" s="16"/>
      <c r="JC27" s="19"/>
      <c r="JE27" s="17"/>
      <c r="JH27" s="17"/>
      <c r="JI27" s="17"/>
      <c r="JN27" s="20"/>
      <c r="JO27" s="16"/>
      <c r="JP27" s="16"/>
      <c r="JQ27" s="18"/>
      <c r="JR27" s="16"/>
      <c r="JT27" s="19"/>
      <c r="JV27" s="17"/>
      <c r="JY27" s="17"/>
      <c r="JZ27" s="17"/>
      <c r="KE27" s="20"/>
      <c r="KF27" s="16"/>
      <c r="KG27" s="16"/>
      <c r="KH27" s="18"/>
      <c r="KI27" s="106"/>
      <c r="KK27" s="19"/>
      <c r="KM27" s="17"/>
      <c r="KP27" s="17"/>
      <c r="KQ27" s="17"/>
      <c r="KV27" s="20"/>
      <c r="KW27" s="16"/>
      <c r="KX27" s="16"/>
      <c r="KY27" s="18"/>
      <c r="KZ27" s="16"/>
      <c r="LB27" s="19"/>
      <c r="LD27" s="17"/>
      <c r="LG27" s="17"/>
      <c r="LH27" s="17"/>
      <c r="LM27" s="20"/>
      <c r="LN27" s="16"/>
      <c r="LO27" s="16"/>
      <c r="LP27" s="18"/>
      <c r="LQ27" s="16"/>
      <c r="LS27" s="19"/>
      <c r="LU27" s="17"/>
      <c r="LX27" s="17"/>
      <c r="LY27" s="17"/>
      <c r="MD27" s="20"/>
      <c r="ME27" s="16"/>
      <c r="MF27" s="16"/>
      <c r="MG27" s="18"/>
      <c r="MH27" s="16"/>
      <c r="MJ27" s="19"/>
      <c r="ML27" s="17"/>
      <c r="MO27" s="17"/>
      <c r="MP27" s="17"/>
      <c r="MU27" s="20"/>
      <c r="MV27" s="16"/>
      <c r="MW27" s="16"/>
      <c r="MX27" s="18"/>
      <c r="MY27" s="16"/>
      <c r="NA27" s="19"/>
      <c r="NC27" s="17"/>
      <c r="NF27" s="17"/>
      <c r="NG27" s="17"/>
      <c r="NL27" s="20"/>
      <c r="NM27" s="16"/>
      <c r="NN27" s="16"/>
      <c r="NO27" s="18"/>
      <c r="NP27" s="16"/>
      <c r="NR27" s="19"/>
      <c r="NT27" s="17"/>
      <c r="NW27" s="17"/>
      <c r="NX27" s="17"/>
      <c r="OC27" s="20"/>
      <c r="OD27" s="16"/>
      <c r="OE27" s="16"/>
      <c r="OF27" s="18"/>
      <c r="OG27" s="16"/>
      <c r="OI27" s="19"/>
      <c r="OK27" s="17"/>
      <c r="ON27" s="17"/>
      <c r="OO27" s="17"/>
      <c r="OT27" s="20"/>
      <c r="OU27" s="16"/>
      <c r="OV27" s="16"/>
      <c r="OW27" s="18"/>
      <c r="OX27" s="16"/>
      <c r="OZ27" s="19"/>
      <c r="PB27" s="17"/>
      <c r="PE27" s="17"/>
      <c r="PF27" s="17"/>
      <c r="PK27" s="20"/>
      <c r="PL27" s="16"/>
      <c r="PM27" s="16"/>
      <c r="PN27" s="18"/>
      <c r="PO27" s="16"/>
      <c r="PQ27" s="19"/>
      <c r="PS27" s="17"/>
      <c r="PV27" s="17"/>
      <c r="PW27" s="17"/>
      <c r="QB27" s="20"/>
      <c r="QC27" s="16"/>
      <c r="QD27" s="16"/>
      <c r="QE27" s="18"/>
      <c r="QF27" s="16"/>
      <c r="QH27" s="19"/>
      <c r="QJ27" s="17"/>
      <c r="QM27" s="17"/>
      <c r="QN27" s="17"/>
      <c r="QS27" s="134"/>
      <c r="QT27" s="17"/>
      <c r="QW27" s="17"/>
      <c r="QY27" s="19"/>
      <c r="QZ27" s="138"/>
    </row>
    <row r="28" spans="1:470" ht="15.75" thickBot="1" x14ac:dyDescent="0.3">
      <c r="A28" s="92"/>
      <c r="B28" s="92"/>
      <c r="C28" s="92"/>
      <c r="D28" s="92"/>
      <c r="E28" s="93"/>
      <c r="F28" s="92"/>
      <c r="G28" s="93">
        <f>AVERAGE(G6:G26)/AVERAGE(F6:F26)</f>
        <v>4.7915790546826209E-2</v>
      </c>
      <c r="H28" s="111">
        <f>1-AVERAGE(H4:H26)/AVERAGE(F4:F26)</f>
        <v>6.4809727779697734E-3</v>
      </c>
      <c r="I28" s="92"/>
      <c r="J28" s="93">
        <f>AVERAGE(J6:J26)/AVERAGE(H6:H26)</f>
        <v>4.569558178277295E-2</v>
      </c>
      <c r="K28" s="111">
        <f>1-AVERAGE(K4:K26)/AVERAGE(F4:F26)</f>
        <v>0.10690931013861449</v>
      </c>
      <c r="L28" s="92"/>
      <c r="M28" s="92"/>
      <c r="N28" s="111">
        <f>1-AVERAGE(N4:N26)/AVERAGE(F4:F26)</f>
        <v>-3.5941416510469004E-2</v>
      </c>
      <c r="O28" s="111">
        <f>1-O26/H26</f>
        <v>-5.7982063594863575E-11</v>
      </c>
      <c r="P28" s="111">
        <f>1-P26/I26</f>
        <v>0</v>
      </c>
      <c r="Q28" s="111">
        <f>1-AVERAGE(Q15,Q18,Q21,Q24,)/AVERAGE(F16,F21,F24)</f>
        <v>0.11067600690365365</v>
      </c>
      <c r="R28" s="111">
        <f>1-AVERAGE(R16,R18,R21,R24,R6)/AVERAGE(F16,F21,F24,F6)</f>
        <v>2.7001948921123731E-3</v>
      </c>
      <c r="S28" s="111">
        <f>1-AVERAGE(S4:S26)/AVERAGE(W4:W26)</f>
        <v>-6.2750532414590499E-2</v>
      </c>
      <c r="T28" s="92"/>
      <c r="U28" s="92"/>
      <c r="V28" s="93">
        <f>AVERAGE(V7:V25)/AVERAGE(S7:S25)</f>
        <v>6.0477338997084124E-3</v>
      </c>
      <c r="W28" s="92"/>
      <c r="X28" s="93">
        <f>AVERAGE(X6:X26)/AVERAGE(W6:W26)</f>
        <v>9.3602566521985286E-3</v>
      </c>
      <c r="Y28" s="111">
        <f>1-AVERAGE(Y4:Y26)/AVERAGE(W4:W26)</f>
        <v>2.6274288094742193E-2</v>
      </c>
      <c r="Z28" s="92"/>
      <c r="AA28" s="93">
        <f>AVERAGE(AA6:AA26)/AVERAGE(Y6:Y26)</f>
        <v>1.0979501325112228E-2</v>
      </c>
      <c r="AB28" s="111">
        <f>1-AVERAGE(AB4:AB26)/AVERAGE(W4:W26)</f>
        <v>3.2326598625286418E-2</v>
      </c>
      <c r="AC28" s="92"/>
      <c r="AD28" s="92"/>
      <c r="AE28" s="111">
        <f>1-AVERAGE(AE4:AE26)/AVERAGE(W4:W26)</f>
        <v>-3.9767771854941625E-2</v>
      </c>
      <c r="AF28" s="111">
        <f>1-AF26/Y26</f>
        <v>7.4078110978703648E-8</v>
      </c>
      <c r="AG28" s="111">
        <f>1-AG26/Z26</f>
        <v>-0.5648916563172206</v>
      </c>
      <c r="AH28" s="111">
        <f>1-AVERAGE(AH15,AH18,AH21,AH24,)/AVERAGE(W16,W21,W24)</f>
        <v>0.10257060417941766</v>
      </c>
      <c r="AI28" s="111">
        <f>1-AVERAGE(AI16,AI18,AI21,AI24,AI6)/AVERAGE(W16,W21,W24,W6)</f>
        <v>-0.12415685545012201</v>
      </c>
      <c r="AJ28" s="92"/>
      <c r="AK28" s="92"/>
      <c r="AL28" s="92"/>
      <c r="AM28" s="92"/>
      <c r="AN28" s="92"/>
      <c r="AO28" s="93">
        <f>AVERAGE(AO6:AO26)/AVERAGE(AN6:AN26)</f>
        <v>0</v>
      </c>
      <c r="AP28" s="111">
        <f>1-AVERAGE(AP4:AP26)/AVERAGE(AN4:AN26)</f>
        <v>3.5202670469697273E-3</v>
      </c>
      <c r="AQ28" s="92"/>
      <c r="AR28" s="93">
        <f>AVERAGE(AR6:AR26)/AVERAGE(AP6:AP26)</f>
        <v>0</v>
      </c>
      <c r="AS28" s="111">
        <f>1-AVERAGE(AS4:AS26)/AVERAGE(AN4:AN26)</f>
        <v>-1.7753464861812729E-2</v>
      </c>
      <c r="AT28" s="92"/>
      <c r="AU28" s="98">
        <f>AU19/AS19</f>
        <v>5.1541425818882471E-2</v>
      </c>
      <c r="AV28" s="111">
        <f>1-AVERAGE(AV4:AV26)/AVERAGE(AN4:AN26)</f>
        <v>2.615089941572224E-3</v>
      </c>
      <c r="AW28" s="111">
        <f>1-AW26/AP26</f>
        <v>-4.0469315562793984E-2</v>
      </c>
      <c r="AX28" s="111">
        <f>1-AX26/AQ26</f>
        <v>-0.13696999200257309</v>
      </c>
      <c r="AY28" s="111">
        <f>1-AVERAGE(AY15,AY18,AY21,AY24,)/AVERAGE(AN16,AN21,AN24)</f>
        <v>0.11038548662122905</v>
      </c>
      <c r="AZ28" s="111">
        <f>1-AVERAGE(AZ16,AZ18,AZ21,AZ24,AZ6)/AVERAGE(AN16,AN21,AN24,AN6)</f>
        <v>-9.8537394271072332E-2</v>
      </c>
      <c r="BA28" s="111">
        <f>1-AVERAGE(BA4:BA26)/AVERAGE(BE4:BE26)</f>
        <v>-5.5576770204352366E-2</v>
      </c>
      <c r="BB28" s="92"/>
      <c r="BC28" s="92"/>
      <c r="BD28" s="92"/>
      <c r="BE28" s="92"/>
      <c r="BF28" s="93">
        <f>AVERAGE(BF6:BF26)/AVERAGE(BE6:BE26)</f>
        <v>9.1460563328296801E-2</v>
      </c>
      <c r="BG28" s="111">
        <f>1-AVERAGE(BG4:BG26)/AVERAGE(BE4:BE26)</f>
        <v>4.147351646878894E-2</v>
      </c>
      <c r="BH28" s="92"/>
      <c r="BI28" s="93">
        <f>AVERAGE(BI6:BI26)/AVERAGE(BG6:BG26)</f>
        <v>0.10291021167950035</v>
      </c>
      <c r="BJ28" s="111">
        <f>1-AVERAGE(BJ4:BJ26)/AVERAGE(BE4:BE26)</f>
        <v>4.2440108904583607E-2</v>
      </c>
      <c r="BK28" s="92"/>
      <c r="BL28" s="93">
        <f>AVERAGE(BL6:BL26)/AVERAGE(BJ6:BJ26)</f>
        <v>0.10445379862855593</v>
      </c>
      <c r="BM28" s="111">
        <f>1-AVERAGE(BM4:BM26)/AVERAGE(BE4:BE26)</f>
        <v>-2.0340970180158235E-2</v>
      </c>
      <c r="BN28" s="111">
        <f>1-BN26/BG26</f>
        <v>0</v>
      </c>
      <c r="BO28" s="111">
        <f>1-BO26/BH26</f>
        <v>1.9122069442323308E-6</v>
      </c>
      <c r="BP28" s="111">
        <f>1-AVERAGE(BP15,BP18,BP21,BP24,)/AVERAGE(BE16,BE21,BE24)</f>
        <v>-2.0672242385987083E-2</v>
      </c>
      <c r="BQ28" s="111">
        <f>1-AVERAGE(BQ16,BQ18,BQ21,BQ24,BQ6)/AVERAGE(BE16,BE21,BE24,BE6)</f>
        <v>0.11433153373091509</v>
      </c>
      <c r="BR28" s="111">
        <f>1-AVERAGE(BR4:BR26)/AVERAGE(BV4:BV26)</f>
        <v>-2.0481686927866782E-3</v>
      </c>
      <c r="BS28" s="92"/>
      <c r="BT28" s="92"/>
      <c r="BU28" s="92"/>
      <c r="BV28" s="92"/>
      <c r="BW28" s="93">
        <f>AVERAGE(BW6:BW26)/AVERAGE(BV6:BV26)</f>
        <v>0</v>
      </c>
      <c r="BX28" s="111">
        <f>1-AVERAGE(BX4:BX26)/AVERAGE(BV4:BV26)</f>
        <v>1.4574417267029238E-3</v>
      </c>
      <c r="BY28" s="92"/>
      <c r="BZ28" s="93">
        <f>AVERAGE(BZ6:BZ26)/AVERAGE(BX6:BX26)</f>
        <v>0</v>
      </c>
      <c r="CA28" s="111">
        <f>1-AVERAGE(CA4:CA26)/AVERAGE(BV4:BV26)</f>
        <v>-1.8912621737816604E-3</v>
      </c>
      <c r="CB28" s="92"/>
      <c r="CC28" s="92"/>
      <c r="CD28" s="111">
        <f>1-AVERAGE(CD4:CD26)/AVERAGE(BV4:BV26)</f>
        <v>3.852847765263101E-2</v>
      </c>
      <c r="CE28" s="111">
        <f>1-CE26/BX26</f>
        <v>4.5917086434885013E-2</v>
      </c>
      <c r="CF28" s="111">
        <f>1-CF26/BY26</f>
        <v>-2.7862628131101408E-2</v>
      </c>
      <c r="CG28" s="111">
        <f>1-AVERAGE(CG15,CG18,CG21,CG24,)/AVERAGE(BV16,BV21,BV24)</f>
        <v>0.16347592489853124</v>
      </c>
      <c r="CH28" s="111">
        <f>1-AVERAGE(CH16,CH18,CH21,CH24,CH6)/AVERAGE(BV16,BV21,BV24,BV6)</f>
        <v>1.2765292489445024E-3</v>
      </c>
      <c r="CI28" s="111" t="e">
        <f>1-AVERAGE(CI4:CI26)/AVERAGE(CM4:CM26)</f>
        <v>#DIV/0!</v>
      </c>
      <c r="CJ28" s="92"/>
      <c r="CK28" s="92"/>
      <c r="CL28" s="92"/>
      <c r="CM28" s="92"/>
      <c r="CN28" s="93">
        <f>AVERAGE(CN6:CN26)/AVERAGE(CM6:CM26)</f>
        <v>4.416902845917435E-2</v>
      </c>
      <c r="CO28" s="111">
        <f>1-AVERAGE(CO4:CO26)/AVERAGE(CM4:CM26)</f>
        <v>2.1802741025613526E-2</v>
      </c>
      <c r="CP28" s="92"/>
      <c r="CQ28" s="93">
        <f>AVERAGE(CQ6:CQ26)/AVERAGE(CO6:CO26)</f>
        <v>4.8590054966125534E-2</v>
      </c>
      <c r="CR28" s="111">
        <f>1-AVERAGE(CR4:CR26)/AVERAGE(CM4:CM26)</f>
        <v>1.1306718960437667E-3</v>
      </c>
      <c r="CS28" s="92"/>
      <c r="CT28" s="93">
        <f>AVERAGE(CT6:CT14)/AVERAGE(CR6:CR14)</f>
        <v>7.2689251359263907E-2</v>
      </c>
      <c r="CU28" s="111">
        <f>1-AVERAGE(CU4:CU26)/AVERAGE(CM4:CM26)</f>
        <v>-2.3766769628026374E-2</v>
      </c>
      <c r="CV28" s="111">
        <f>1-CV26/CO26</f>
        <v>0</v>
      </c>
      <c r="CW28" s="111">
        <f>1-CW26/CP26</f>
        <v>0</v>
      </c>
      <c r="CX28" s="111">
        <f>1-AVERAGE(CX15,CX18,CX21,CX24,)/AVERAGE(CM16,CM21,CM24)</f>
        <v>0.15922467455037448</v>
      </c>
      <c r="CY28" s="111">
        <f>1-AVERAGE(CY16,CY18,CY21,CY24,CY6)/AVERAGE(CM16,CM21,CM24,CM6)</f>
        <v>-0.13945166414644405</v>
      </c>
      <c r="CZ28" s="111">
        <f>1-AVERAGE(CZ4:CZ26)/AVERAGE(DD4:DD26)</f>
        <v>-5.9947337988149219E-2</v>
      </c>
      <c r="DA28" s="92"/>
      <c r="DB28" s="92"/>
      <c r="DC28" s="93">
        <f>AVERAGE(DC6:DC26)/AVERAGE(CZ6:CZ26)</f>
        <v>8.6755680693341553E-2</v>
      </c>
      <c r="DD28" s="92"/>
      <c r="DE28" s="93">
        <f>AVERAGE(DE6:DE26)/AVERAGE(DD6:DD26)</f>
        <v>7.9294058208429663E-2</v>
      </c>
      <c r="DF28" s="111">
        <f>1-AVERAGE(DF4:DF26)/AVERAGE(DD4:DD26)</f>
        <v>5.8313696475313703E-2</v>
      </c>
      <c r="DG28" s="94"/>
      <c r="DH28" s="93">
        <f>AVERAGE(DH6:DH26)/AVERAGE(DF6:DF26)</f>
        <v>7.5521910746832746E-2</v>
      </c>
      <c r="DI28" s="111">
        <f>1-AVERAGE(DI4:DI26)/AVERAGE(DD4:DD26)</f>
        <v>-2.555693030832451E-2</v>
      </c>
      <c r="DJ28" s="92"/>
      <c r="DK28" s="93">
        <f>AVERAGE(DK6:DK14)/AVERAGE(DI6:DI14)</f>
        <v>7.0517414361473407E-2</v>
      </c>
      <c r="DL28" s="111">
        <f>1-AVERAGE(DL4:DL26)/AVERAGE(DD4:DD26)</f>
        <v>7.5191888371461957E-3</v>
      </c>
      <c r="DM28" s="111">
        <f>1-DM26/DF26</f>
        <v>0</v>
      </c>
      <c r="DN28" s="111">
        <f>1-DN26/DG26</f>
        <v>-6.2278511566631112E-2</v>
      </c>
      <c r="DO28" s="111">
        <f>1-AVERAGE(DO15,DO18,DO21,DO24,)/AVERAGE(DD16,DD21,DD24)</f>
        <v>8.6555776387573502E-2</v>
      </c>
      <c r="DP28" s="111">
        <f>1-AVERAGE(DP16,DP18,DP21,DP24,DP6)/AVERAGE(DD16,DD21,DD24,DD6)</f>
        <v>0.24250400289047314</v>
      </c>
      <c r="DQ28" s="111" t="e">
        <f>1-AVERAGE(DQ4:DQ26)/AVERAGE(DU4:DU26)</f>
        <v>#DIV/0!</v>
      </c>
      <c r="DR28" s="92"/>
      <c r="DS28" s="92"/>
      <c r="DT28" s="92"/>
      <c r="DU28" s="92"/>
      <c r="DV28" s="93">
        <f>AVERAGE(DV6:DV26)/AVERAGE(DU6:DU26)</f>
        <v>0.69249841293358483</v>
      </c>
      <c r="DW28" s="111">
        <f>1-AVERAGE(DW4:DW26)/AVERAGE(DU4:DU26)</f>
        <v>1.958061908055142E-2</v>
      </c>
      <c r="DX28" s="92"/>
      <c r="DY28" s="93">
        <f>AVERAGE(DY6:DY26)/AVERAGE(DW6:DW26)</f>
        <v>0.71409086139964328</v>
      </c>
      <c r="DZ28" s="92"/>
      <c r="EA28" s="92"/>
      <c r="EB28" s="93">
        <f>AVERAGE(EB6:EB26)/AVERAGE(DZ6:DZ26)</f>
        <v>0.93896993152724029</v>
      </c>
      <c r="EC28" s="111">
        <f>1-AVERAGE(EC4:EC26)/AVERAGE(DU4:DU26)</f>
        <v>9.6411367221498012E-2</v>
      </c>
      <c r="ED28" s="111">
        <f>1-ED26/DW26</f>
        <v>0</v>
      </c>
      <c r="EE28" s="111">
        <f>1-EE26/DX26</f>
        <v>0</v>
      </c>
      <c r="EF28" s="111">
        <f>1-AVERAGE(EF15,EF18,EF21,EF24,)/AVERAGE(DU16,DU21,DU24)</f>
        <v>0.10241939617612394</v>
      </c>
      <c r="EG28" s="111">
        <f>1-AVERAGE(EG16,EG18,EG21,EG24,EG6)/AVERAGE(DU16,DU21,DU24,DU6)</f>
        <v>2.7063625691782334E-2</v>
      </c>
      <c r="EH28" s="111" t="e">
        <f>1-AVERAGE(EH4:EH26)/AVERAGE(EL4:EL26)</f>
        <v>#DIV/0!</v>
      </c>
      <c r="EI28" s="92"/>
      <c r="EJ28" s="92"/>
      <c r="EK28" s="92"/>
      <c r="EL28" s="92"/>
      <c r="EM28" s="93">
        <f>AVERAGE(EM6:EM26)/AVERAGE(EL6:EL26)</f>
        <v>0.51818337856375207</v>
      </c>
      <c r="EN28" s="111">
        <f>1-AVERAGE(EN4:EN26)/AVERAGE(EL4:EL26)</f>
        <v>2.3537956373895441E-2</v>
      </c>
      <c r="EO28" s="92"/>
      <c r="EP28" s="93">
        <f>AVERAGE(EP6:EP26)/AVERAGE(EN6:EN26)</f>
        <v>0.52629300940868839</v>
      </c>
      <c r="EQ28" s="111">
        <f>1-AVERAGE(EQ4:EQ26)/AVERAGE(EL4:EL26)</f>
        <v>0.19012282950649995</v>
      </c>
      <c r="ER28" s="92"/>
      <c r="ES28" s="92"/>
      <c r="ET28" s="111">
        <f>1-AVERAGE(ET4:ET26)/AVERAGE(EL4:EL26)</f>
        <v>0.13187647214218212</v>
      </c>
      <c r="EU28" s="111">
        <f>1-EU26/EN26</f>
        <v>0</v>
      </c>
      <c r="EV28" s="111">
        <f>1-EV26/EO26</f>
        <v>-3.6219136678709463E-2</v>
      </c>
      <c r="EW28" s="111">
        <f>1-AVERAGE(EW15,EW18,EW21,EW24,)/AVERAGE(EL16,EL21,EL24)</f>
        <v>0.36909143729683613</v>
      </c>
      <c r="EX28" s="111">
        <f>1-AVERAGE(EX16,EX18,EX21,EX24,EX6)/AVERAGE(EL16,EL21,EL24,EL6)</f>
        <v>0.147268681639522</v>
      </c>
      <c r="EY28" s="111">
        <f>1-AVERAGE(EY4:EY26)/AVERAGE(FC4:FC26)</f>
        <v>-2.1148802304426839E-2</v>
      </c>
      <c r="EZ28" s="92"/>
      <c r="FA28" s="92"/>
      <c r="FB28" s="93">
        <f>AVERAGE(FB6:FB20)/AVERAGE(EZ6:EZ20)</f>
        <v>3.9587314948333875E-2</v>
      </c>
      <c r="FC28" s="92"/>
      <c r="FD28" s="93">
        <f>AVERAGE(FD6:FD26)/AVERAGE(FC6:FC26)</f>
        <v>5.6317963613408996E-2</v>
      </c>
      <c r="FE28" s="111">
        <f>1-AVERAGE(FE4:FE26)/AVERAGE(FC4:FC26)</f>
        <v>2.8552658176672741E-2</v>
      </c>
      <c r="FF28" s="92"/>
      <c r="FG28" s="93">
        <f>AVERAGE(FG6:FG26)/AVERAGE(FE6:FE26)</f>
        <v>6.1998800181197126E-2</v>
      </c>
      <c r="FH28" s="111">
        <f>1-AVERAGE(FH4:FH26)/AVERAGE(FC4:FC26)</f>
        <v>8.7022437841115519E-3</v>
      </c>
      <c r="FI28" s="92"/>
      <c r="FJ28" s="92"/>
      <c r="FK28" s="111">
        <f>1-AVERAGE(FK4:FK26)/AVERAGE(FC4:FC26)</f>
        <v>7.9285602333627359E-2</v>
      </c>
      <c r="FL28" s="111">
        <f>1-FL26/FE26</f>
        <v>0</v>
      </c>
      <c r="FM28" s="111">
        <f>1-FM26/FF26</f>
        <v>0</v>
      </c>
      <c r="FN28" s="111">
        <f>1-AVERAGE(FN15,FN18,FN21,FN24,)/AVERAGE(FC16,FC21,FC24)</f>
        <v>0.19311458606469434</v>
      </c>
      <c r="FO28" s="111">
        <f>1-AVERAGE(FO16,FO18,FO21,FO24,FO6)/AVERAGE(FC16,FC21,FC24,FC6)</f>
        <v>0.10168924398869272</v>
      </c>
      <c r="FP28" s="111">
        <f>1-AVERAGE(FP4:FP26)/AVERAGE(FT4:FT26)</f>
        <v>-5.4597461165857286E-3</v>
      </c>
      <c r="FQ28" s="92"/>
      <c r="FR28" s="92"/>
      <c r="FS28" s="93">
        <f>AVERAGE(FS6:FS26)/AVERAGE(FP6:FP26)</f>
        <v>0.31029261624184529</v>
      </c>
      <c r="FT28" s="92"/>
      <c r="FU28" s="93">
        <f>AVERAGE(FU6:FU26)/AVERAGE(FT6:FT26)</f>
        <v>0.29600942644646877</v>
      </c>
      <c r="FV28" s="111">
        <f>1-AVERAGE(FV4:FV26)/AVERAGE(FT4:FT26)</f>
        <v>6.6054576582595947E-3</v>
      </c>
      <c r="FW28" s="92"/>
      <c r="FX28" s="93">
        <f>AVERAGE(FX6:FX26)/AVERAGE(FV6:FV26)</f>
        <v>0.27589713149916761</v>
      </c>
      <c r="FY28" s="111">
        <f>1-AVERAGE(FY4:FY26)/AVERAGE(FT4:FT26)</f>
        <v>2.7972064473024916E-2</v>
      </c>
      <c r="FZ28" s="92"/>
      <c r="GA28" s="93">
        <f>AVERAGE(GA6:GA26)/AVERAGE(FY6:FY26)</f>
        <v>0.24452816648726228</v>
      </c>
      <c r="GB28" s="111">
        <f>1-AVERAGE(GB4:GB26)/AVERAGE(FT4:FT26)</f>
        <v>-0.22735187653139843</v>
      </c>
      <c r="GC28" s="111">
        <f>1-GC26/FV26</f>
        <v>0</v>
      </c>
      <c r="GD28" s="111">
        <f>1-GD26/FW26</f>
        <v>0</v>
      </c>
      <c r="GE28" s="111">
        <f>1-AVERAGE(GE21,GE24,)/AVERAGE(,FT21,FT24)</f>
        <v>-0.37571282976886033</v>
      </c>
      <c r="GF28" s="111">
        <f>1-AVERAGE(GF16,GF18,GF21,GF24,GF6)/AVERAGE(FT16,FT21,FT24,FT6)</f>
        <v>-0.35688593847011196</v>
      </c>
      <c r="GG28" s="111" t="e">
        <f>1-AVERAGE(GG4:GG26)/AVERAGE(GK4:GK26)</f>
        <v>#DIV/0!</v>
      </c>
      <c r="GH28" s="92"/>
      <c r="GI28" s="92"/>
      <c r="GJ28" s="92"/>
      <c r="GK28" s="92"/>
      <c r="GL28" s="93">
        <f>AVERAGE(GL6:GL26)/AVERAGE(GK6:GK26)</f>
        <v>0.19434786581195698</v>
      </c>
      <c r="GM28" s="111">
        <f>1-AVERAGE(GM4:GM26)/AVERAGE(GK4:GK26)</f>
        <v>3.2643830644227267E-2</v>
      </c>
      <c r="GN28" s="92"/>
      <c r="GO28" s="93">
        <f>AVERAGE(GO6:GO26)/AVERAGE(GM6:GM26)</f>
        <v>0.19542447843838831</v>
      </c>
      <c r="GP28" s="111">
        <f>1-AVERAGE(GP4:GP26)/AVERAGE(GK4:GK26)</f>
        <v>2.5383115049928073E-2</v>
      </c>
      <c r="GQ28" s="92"/>
      <c r="GR28" s="93">
        <f>AVERAGE(GR6:GR26)/AVERAGE(GP6:GP26)</f>
        <v>0.20811636857595653</v>
      </c>
      <c r="GS28" s="111">
        <f>1-AVERAGE(GS4:GS26)/AVERAGE(GK4:GK26)</f>
        <v>1.7153888245754145E-2</v>
      </c>
      <c r="GT28" s="111">
        <f>1-GT26/GM26</f>
        <v>0</v>
      </c>
      <c r="GU28" s="111">
        <f>1-GU26/GN26</f>
        <v>0</v>
      </c>
      <c r="GV28" s="111">
        <f>1-AVERAGE(GV15,GV18,GV21,GV24,)/AVERAGE(GK16,GK21,GK24)</f>
        <v>0.14226758706475739</v>
      </c>
      <c r="GW28" s="111">
        <f>1-AVERAGE(GW16,GW18,GW21,GW24,GW6)/AVERAGE(GK16,GK21,GK24,GK6)</f>
        <v>2.7342705982495552E-2</v>
      </c>
      <c r="GX28" s="111">
        <f>1-AVERAGE(GX4:GX26)/AVERAGE(HB4:HB26)</f>
        <v>-1.3982288181448865E-3</v>
      </c>
      <c r="GY28" s="92"/>
      <c r="GZ28" s="92"/>
      <c r="HA28" s="93">
        <f>AVERAGE(HA6:HA26)/AVERAGE(GX6:GX26)</f>
        <v>1.2351051204615844</v>
      </c>
      <c r="HB28" s="92"/>
      <c r="HC28" s="93">
        <f>AVERAGE(HC6:HC26)/AVERAGE(HB6:HB26)</f>
        <v>1.0612763772484846</v>
      </c>
      <c r="HD28" s="111">
        <f>1-AVERAGE(HD4:HD26)/AVERAGE(HB4:HB26)</f>
        <v>1.0795209858548205E-2</v>
      </c>
      <c r="HE28" s="92"/>
      <c r="HF28" s="93">
        <f>AVERAGE(HF6:HF26)/AVERAGE(HD6:HD26)</f>
        <v>1.237973803176075</v>
      </c>
      <c r="HG28" s="92"/>
      <c r="HH28" s="92"/>
      <c r="HI28" s="93">
        <f>AVERAGE(HI6:HI26)/AVERAGE(HG6:HG26)</f>
        <v>1.2372685185185186</v>
      </c>
      <c r="HJ28" s="111">
        <f>1-AVERAGE(HJ4:HJ26)/AVERAGE(HB4:HB26)</f>
        <v>8.0132731807804114E-2</v>
      </c>
      <c r="HK28" s="111">
        <f>1-HK26/HD26</f>
        <v>0</v>
      </c>
      <c r="HL28" s="111">
        <f>1-HL26/HE26</f>
        <v>0</v>
      </c>
      <c r="HM28" s="111">
        <f>1-AVERAGE(HM18,HM21,HM24,)/AVERAGE(HB16,HB21,HB24)</f>
        <v>0.1027571825764596</v>
      </c>
      <c r="HN28" s="111">
        <f>1-AVERAGE(HN16,HN18,HN21,HN24,HN6)/AVERAGE(HB16,HB21,HB24,HB6)</f>
        <v>-0.34525359802028954</v>
      </c>
      <c r="HO28" s="111" t="e">
        <f>1-AVERAGE(HO4:HO26)/AVERAGE(HS4:HS26)</f>
        <v>#DIV/0!</v>
      </c>
      <c r="HP28" s="92"/>
      <c r="HQ28" s="92"/>
      <c r="HR28" s="92"/>
      <c r="HS28" s="92"/>
      <c r="HT28" s="93">
        <f>AVERAGE(HT6:HT26)/AVERAGE(HS6:HS26)</f>
        <v>3.3194692550180246E-2</v>
      </c>
      <c r="HU28" s="111">
        <f>1-AVERAGE(HU4:HU26)/AVERAGE(HS4:HS26)</f>
        <v>1.2081849950368873E-2</v>
      </c>
      <c r="HV28" s="92"/>
      <c r="HW28" s="93">
        <f>AVERAGE(HW6:HW26)/AVERAGE(HU6:HU26)</f>
        <v>3.4309956409481611E-2</v>
      </c>
      <c r="HX28" s="111">
        <f>1-AVERAGE(HX4:HX26)/AVERAGE(HS4:HS26)</f>
        <v>4.6970574662101194E-2</v>
      </c>
      <c r="HY28" s="92"/>
      <c r="HZ28" s="92"/>
      <c r="IA28" s="111">
        <f>1-AVERAGE(IA4:IA26)/AVERAGE(HS4:HS26)</f>
        <v>3.6315856179292338E-2</v>
      </c>
      <c r="IB28" s="111">
        <f>1-IB26/HU26</f>
        <v>0</v>
      </c>
      <c r="IC28" s="111">
        <f>1-IC26/HV26</f>
        <v>5.8669899093526934E-2</v>
      </c>
      <c r="ID28" s="111">
        <f>1-AVERAGE(ID15,ID18,ID21,ID24,)/AVERAGE(HS16,HS21,HS24)</f>
        <v>0.19459878956702392</v>
      </c>
      <c r="IE28" s="111">
        <f>1-AVERAGE(IE16,IE18,IE21,IE24,IE6)/AVERAGE(HS16,HS21,HS24,HS6)</f>
        <v>-0.11510363192009909</v>
      </c>
      <c r="IF28" s="111">
        <f>1-AVERAGE(IF4:IF26)/AVERAGE(IJ4:IJ26)</f>
        <v>-1.7764023411197982E-2</v>
      </c>
      <c r="IG28" s="92"/>
      <c r="IH28" s="92"/>
      <c r="II28" s="93">
        <f>AVERAGE(II6:II22)/AVERAGE(IF6:IF22)</f>
        <v>5.5564469914040113E-2</v>
      </c>
      <c r="IJ28" s="92"/>
      <c r="IK28" s="93">
        <f>AVERAGE(IK6:IK26)/AVERAGE(IJ6:IJ26)</f>
        <v>3.1194562838382681E-2</v>
      </c>
      <c r="IL28" s="111">
        <f>1-AVERAGE(IL4:IL26)/AVERAGE(IJ4:IJ26)</f>
        <v>1.7661987880043362E-2</v>
      </c>
      <c r="IM28" s="92"/>
      <c r="IN28" s="93">
        <f>AVERAGE(IN6:IN26)/AVERAGE(IL6:IL26)</f>
        <v>3.4040564538741935E-2</v>
      </c>
      <c r="IO28" s="111">
        <f>1-AVERAGE(IO4:IO26)/AVERAGE(IJ4:IJ26)</f>
        <v>5.93049153156886E-2</v>
      </c>
      <c r="IP28" s="92"/>
      <c r="IQ28" s="93">
        <f>AVERAGE(IQ6:IQ26)/AVERAGE(IO6:IO26)</f>
        <v>3.8156590683845394E-2</v>
      </c>
      <c r="IR28" s="111">
        <f>1-AVERAGE(IR4:IR26)/AVERAGE(IJ4:IJ26)</f>
        <v>-2.2483851295522772E-3</v>
      </c>
      <c r="IS28" s="111">
        <f>1-IS26/IL26</f>
        <v>0</v>
      </c>
      <c r="IT28" s="111">
        <f>1-IT26/IM26</f>
        <v>7.0051517815751696E-2</v>
      </c>
      <c r="IU28" s="111">
        <f>1-AVERAGE(IU15,IU18,IU21,IU24,)/AVERAGE(IJ16,IJ21,IJ24)</f>
        <v>0.118096109839817</v>
      </c>
      <c r="IV28" s="111">
        <f>1-AVERAGE(IV16,IV18,IV21,IV24,IV6)/AVERAGE(IJ16,IJ21,IJ24,IJ6)</f>
        <v>-3.6190009909156329E-2</v>
      </c>
      <c r="IW28" s="111">
        <f>1-AVERAGE(IW4:IW26)/AVERAGE(JA4:JA26)</f>
        <v>-6.1759516007060533E-3</v>
      </c>
      <c r="IX28" s="92"/>
      <c r="IY28" s="92"/>
      <c r="IZ28" s="93">
        <f>AVERAGE(IZ6:IZ26)/AVERAGE(IW6:IW26)</f>
        <v>1.9165727170236742E-2</v>
      </c>
      <c r="JA28" s="92"/>
      <c r="JB28" s="93">
        <f>AVERAGE(JB6:JB26)/AVERAGE(JA6:JA26)</f>
        <v>3.0041185496244845E-2</v>
      </c>
      <c r="JC28" s="111">
        <f>1-AVERAGE(JC4:JC26)/AVERAGE(JA4:JA26)</f>
        <v>6.8691706579280254E-3</v>
      </c>
      <c r="JD28" s="92"/>
      <c r="JE28" s="93">
        <f>AVERAGE(JE6:JE26)/AVERAGE(JC6:JC26)</f>
        <v>2.9351535836177469E-2</v>
      </c>
      <c r="JF28" s="111">
        <f>1-AVERAGE(JF4:JF26)/AVERAGE(JA4:JA26)</f>
        <v>-5.0415931434331096E-3</v>
      </c>
      <c r="JG28" s="92"/>
      <c r="JH28" s="93">
        <f>AVERAGE(JH6:JH26)/AVERAGE(JF6:JF26)</f>
        <v>3.160270880361174E-2</v>
      </c>
      <c r="JI28" s="111">
        <f>1-AVERAGE(JI4:JI26)/AVERAGE(JA4:JA26)</f>
        <v>-5.7634520117053389E-2</v>
      </c>
      <c r="JJ28" s="111">
        <f>1-JJ26/JC26</f>
        <v>0</v>
      </c>
      <c r="JK28" s="111">
        <f>1-JK26/JD21</f>
        <v>0</v>
      </c>
      <c r="JL28" s="111">
        <f>1-AVERAGE(JL15,JL18,JL21,JL24,)/AVERAGE(JA16,JA21,JA24)</f>
        <v>0.21059751972942498</v>
      </c>
      <c r="JM28" s="111">
        <f>1-AVERAGE(JM16,JM18,JM21,JM24,JM6)/AVERAGE(JA16,JA21,JA24,JA6)</f>
        <v>4.5503213824262811E-3</v>
      </c>
      <c r="JN28" s="111" t="e">
        <f>1-AVERAGE(JN4:JN26)/AVERAGE(JR4:JR26)</f>
        <v>#DIV/0!</v>
      </c>
      <c r="JO28" s="92"/>
      <c r="JP28" s="92"/>
      <c r="JQ28" s="92"/>
      <c r="JR28" s="92"/>
      <c r="JS28" s="93">
        <f>AVERAGE(JS18:JS26)/AVERAGE(JR18:JR26)</f>
        <v>8.3940156658471252E-2</v>
      </c>
      <c r="JT28" s="111">
        <f>1-AVERAGE(JT4:JT26)/AVERAGE(JR4:JR26)</f>
        <v>1.6714509912988174E-2</v>
      </c>
      <c r="JU28" s="92"/>
      <c r="JV28" s="93">
        <f>AVERAGE(JV20:JV26)/AVERAGE(JT20:JT26)</f>
        <v>8.5759499055624563E-2</v>
      </c>
      <c r="JW28" s="111">
        <f>1-AVERAGE(JW4:JW26)/AVERAGE(JR4:JR26)</f>
        <v>-6.4960864555603237E-3</v>
      </c>
      <c r="JX28" s="92"/>
      <c r="JY28" s="93">
        <f>AVERAGE(JY18,JY23)/AVERAGE(JW18,JW23)</f>
        <v>6.8561409984312996E-2</v>
      </c>
      <c r="JZ28" s="111">
        <f>1-AVERAGE(JZ4:JZ26)/AVERAGE(JR4:JR26)</f>
        <v>4.1029444491256228E-3</v>
      </c>
      <c r="KA28" s="111">
        <f>1-KA26/JT26</f>
        <v>-4.5925738306194397E-2</v>
      </c>
      <c r="KB28" s="111">
        <f>1-KB26/JU26</f>
        <v>-5.3948338296083698E-2</v>
      </c>
      <c r="KC28" s="111">
        <f>1-AVERAGE(KC15,KC18,KC21,KC24,)/AVERAGE(JR16,JR21,JR24)</f>
        <v>0.13474484555737098</v>
      </c>
      <c r="KD28" s="111">
        <f>1-AVERAGE(KD16,KD18,KD21,KD24,KD6)/AVERAGE(JR16,JR21,JR24,JR6)</f>
        <v>0.15365394772852958</v>
      </c>
      <c r="KE28" s="111" t="e">
        <f>1-AVERAGE(KE4:KE26)/AVERAGE(KI4:KI26)</f>
        <v>#DIV/0!</v>
      </c>
      <c r="KF28" s="92"/>
      <c r="KG28" s="92"/>
      <c r="KH28" s="92"/>
      <c r="KI28" s="92"/>
      <c r="KJ28" s="93">
        <f>AVERAGE(KJ21:KJ26)/AVERAGE(KI21:KI26)</f>
        <v>0.16600790513833996</v>
      </c>
      <c r="KK28" s="111">
        <f>1-AVERAGE(KK4:KK26)/AVERAGE(KI4:KI26)</f>
        <v>0.12011173184357526</v>
      </c>
      <c r="KL28" s="92"/>
      <c r="KM28" s="93"/>
      <c r="KN28" s="111"/>
      <c r="KO28" s="92"/>
      <c r="KP28" s="93"/>
      <c r="KQ28" s="111">
        <f>1-AVERAGE(KQ4:KQ26)/AVERAGE(KI4:KI26)</f>
        <v>0.74172054894340533</v>
      </c>
      <c r="KR28" s="111">
        <f>1-KR26/KK26</f>
        <v>0</v>
      </c>
      <c r="KS28" s="111"/>
      <c r="KT28" s="111">
        <f>1-AVERAGE(KT18,KT21,KT24,)/AVERAGE(KI16,KI21,KI24)</f>
        <v>-1.7155172413793105</v>
      </c>
      <c r="KU28" s="111">
        <f>1-AVERAGE(KU16,KU18,KU21,KU24,KU6)/AVERAGE(KI16,KI21,KI24,KI6)</f>
        <v>0.91848564384788878</v>
      </c>
      <c r="KV28" s="111">
        <f>1-AVERAGE(KV4:KV26)/AVERAGE(KZ4:KZ26)</f>
        <v>-3.2121415292718503E-3</v>
      </c>
      <c r="KW28" s="92"/>
      <c r="KX28" s="92"/>
      <c r="KY28" s="92"/>
      <c r="KZ28" s="92"/>
      <c r="LA28" s="93"/>
      <c r="LB28" s="111">
        <f>1-AVERAGE(LB4:LB26)/AVERAGE(KZ4:KZ26)</f>
        <v>4.4448846493768679E-3</v>
      </c>
      <c r="LC28" s="92"/>
      <c r="LD28" s="93"/>
      <c r="LE28" s="111">
        <f>1-AVERAGE(LE4:LE26)/AVERAGE(KZ4:KZ26)</f>
        <v>-1.3470270929204942E-2</v>
      </c>
      <c r="LF28" s="92"/>
      <c r="LG28" s="93"/>
      <c r="LH28" s="111">
        <f>1-AVERAGE(LH4:LH26)/AVERAGE(KZ4:KZ26)</f>
        <v>-1.4090964022954733E-2</v>
      </c>
      <c r="LI28" s="111">
        <f>1-LI26/LB26</f>
        <v>0</v>
      </c>
      <c r="LJ28" s="111">
        <f>1-LJ26/LC26</f>
        <v>-3.6498986301594094E-2</v>
      </c>
      <c r="LK28" s="111">
        <f>1-AVERAGE(LK15,LK18,LK21,LK24,)/AVERAGE(KZ16,KZ21,KZ24)</f>
        <v>-5.5753476680470815E-2</v>
      </c>
      <c r="LL28" s="111">
        <f>1-AVERAGE(LL16,LL18,LL21,LL24,LL6)/AVERAGE(KZ16,KZ21,KZ24,KZ6)</f>
        <v>1.2748440913063375E-2</v>
      </c>
      <c r="LM28" s="111">
        <f>1-AVERAGE(LM4:LM26)/AVERAGE(LQ4:LQ26)</f>
        <v>9.4922030383670641E-4</v>
      </c>
      <c r="LN28" s="92"/>
      <c r="LO28" s="92"/>
      <c r="LP28" s="97">
        <f>LP20/LM20</f>
        <v>3.8292367399741269E-2</v>
      </c>
      <c r="LQ28" s="92"/>
      <c r="LR28" s="93">
        <f>AVERAGE(LR6:LR26)/AVERAGE(LQ6:LQ26)</f>
        <v>3.3433003526147149E-2</v>
      </c>
      <c r="LS28" s="111">
        <f>1-AVERAGE(LS4:LS26)/AVERAGE(LQ4:LQ26)</f>
        <v>4.4818707538187841E-3</v>
      </c>
      <c r="LT28" s="92"/>
      <c r="LU28" s="93">
        <f>AVERAGE(LU6:LU26)/AVERAGE(LS6:LS26)</f>
        <v>3.3105731429753774E-2</v>
      </c>
      <c r="LV28" s="111">
        <f>1-AVERAGE(LV4:LV26)/AVERAGE(LQ4:LQ26)</f>
        <v>6.1189526696642238E-3</v>
      </c>
      <c r="LW28" s="92"/>
      <c r="LX28" s="93">
        <f>AVERAGE(LX6:LX26)/AVERAGE(LV6:LV26)</f>
        <v>3.7364542696142172E-2</v>
      </c>
      <c r="LY28" s="111">
        <f>1-AVERAGE(LY4:LY26)/AVERAGE(LQ4:LQ26)</f>
        <v>-3.2985803008334313E-2</v>
      </c>
      <c r="LZ28" s="111">
        <f>1-LZ26/LS26</f>
        <v>0</v>
      </c>
      <c r="MA28" s="111">
        <f>1-MA26/LT26</f>
        <v>-5.4110232465850672E-2</v>
      </c>
      <c r="MB28" s="111">
        <f>1-AVERAGE(MB15,MB18,MB21,MB24,)/AVERAGE(LQ16,LQ21,LQ24)</f>
        <v>0.27562399238249746</v>
      </c>
      <c r="MC28" s="111">
        <f>1-AVERAGE(MC16,MC18,MC21,MC24,MC6)/AVERAGE(LQ16,LQ21,LQ24,LQ6)</f>
        <v>-0.17365876588111862</v>
      </c>
      <c r="MD28" s="111">
        <f>1-AVERAGE(MD4:MD26)/AVERAGE(MH4:MH26)</f>
        <v>-9.9571352027147952E-3</v>
      </c>
      <c r="ME28" s="92"/>
      <c r="MF28" s="92"/>
      <c r="MG28" s="92"/>
      <c r="MH28" s="92"/>
      <c r="MI28" s="93">
        <f>AVERAGE(MI6:MI26)/AVERAGE(MH6:MH26)</f>
        <v>0</v>
      </c>
      <c r="MJ28" s="111">
        <f>1-AVERAGE(MJ4:MJ26)/AVERAGE(MH4:MH26)</f>
        <v>1.1019824968744318E-2</v>
      </c>
      <c r="MK28" s="92"/>
      <c r="ML28" s="93">
        <f>AVERAGE(ML6:ML26)/AVERAGE(MJ6:MJ26)</f>
        <v>0</v>
      </c>
      <c r="MM28" s="111">
        <f>1-AVERAGE(MM4:MM26)/AVERAGE(MH4:MH26)</f>
        <v>-1.1073405965351002E-2</v>
      </c>
      <c r="MN28" s="92"/>
      <c r="MO28" s="92"/>
      <c r="MP28" s="111">
        <f>1-AVERAGE(MP4:MP26)/AVERAGE(MH4:MH26)</f>
        <v>1.3703784060818069E-2</v>
      </c>
      <c r="MQ28" s="111">
        <f>1-MQ26/MJ26</f>
        <v>1.9256248022777367E-2</v>
      </c>
      <c r="MR28" s="111">
        <f>1-MR26/MK26</f>
        <v>-5.6752385996018395E-2</v>
      </c>
      <c r="MS28" s="111">
        <f>1-AVERAGE(MS15,MS18,MS21,MS24,)/AVERAGE(MH16,MH21,MH24)</f>
        <v>8.406409529211567E-2</v>
      </c>
      <c r="MT28" s="111">
        <f>1-AVERAGE(MT16,MT18,MT21,MT24,MT6)/AVERAGE(MH16,MH21,MH24,MH6)</f>
        <v>-6.3602228569551444E-2</v>
      </c>
      <c r="MU28" s="111">
        <f>1-AVERAGE(MU4:MU26)/AVERAGE(MY4:MY26)</f>
        <v>-8.2409743658569123E-3</v>
      </c>
      <c r="MV28" s="92"/>
      <c r="MW28" s="92"/>
      <c r="MX28" s="93">
        <f>AVERAGE(MX6:MX26)/AVERAGE(MU6:MU26)</f>
        <v>0.45459898419993017</v>
      </c>
      <c r="MY28" s="92"/>
      <c r="MZ28" s="93">
        <f>AVERAGE(MZ6:MZ26)/AVERAGE(MY6:MY26)</f>
        <v>0.44160467443936485</v>
      </c>
      <c r="NA28" s="111">
        <f>1-AVERAGE(NA4:NA26)/AVERAGE(MY4:MY26)</f>
        <v>5.6284391356853369E-4</v>
      </c>
      <c r="NB28" s="92"/>
      <c r="NC28" s="93">
        <f>AVERAGE(NC6:NC26)/AVERAGE(NA6:NA26)</f>
        <v>0.4324669651433582</v>
      </c>
      <c r="ND28" s="111">
        <f>1-AVERAGE(ND4:ND26)/AVERAGE(MY4:MY26)</f>
        <v>-4.2410414709434852E-2</v>
      </c>
      <c r="NE28" s="92"/>
      <c r="NF28" s="93"/>
      <c r="NG28" s="111">
        <f>1-AVERAGE(NG4:NG26)/AVERAGE(MY4:MY26)</f>
        <v>-0.30306653323452371</v>
      </c>
      <c r="NH28" s="111">
        <f>1-NH26/NA26</f>
        <v>0.18115361790197748</v>
      </c>
      <c r="NI28" s="111">
        <f>1-NI26/NB26</f>
        <v>0.37461008273354113</v>
      </c>
      <c r="NJ28" s="111">
        <f>1-AVERAGE(NJ15,NJ18,NJ21,NJ24,)/AVERAGE(MY16,MY21,MY24)</f>
        <v>0.29352369380315912</v>
      </c>
      <c r="NK28" s="111">
        <f>1-AVERAGE(NK16,NK18,NK21,NK24,NK6)/AVERAGE(MY16,MY21,MY24,MY6)</f>
        <v>-0.12263658129834565</v>
      </c>
      <c r="NL28" s="111">
        <f>1-AVERAGE(NL4:NL26)/AVERAGE(NP4:NP26)</f>
        <v>-2.2965380066287677E-2</v>
      </c>
      <c r="NM28" s="92"/>
      <c r="NN28" s="92"/>
      <c r="NO28" s="93">
        <f>AVERAGE(NO6:NO26)/AVERAGE(NL6:NL26)</f>
        <v>2.1668488050640652E-3</v>
      </c>
      <c r="NP28" s="92"/>
      <c r="NQ28" s="93">
        <f>AVERAGE(NQ6:NQ26)/AVERAGE(NP6:NP26)</f>
        <v>1.6669603310550004E-2</v>
      </c>
      <c r="NR28" s="111">
        <f>1-AVERAGE(NR4:NR26)/AVERAGE(NP4:NP26)</f>
        <v>2.6129634408644797E-2</v>
      </c>
      <c r="NS28" s="92"/>
      <c r="NT28" s="93">
        <f>AVERAGE(NT6:NT26)/AVERAGE(NR6:NR26)</f>
        <v>3.3217580180079476E-2</v>
      </c>
      <c r="NU28" s="111">
        <f>1-AVERAGE(NU4:NU26)/AVERAGE(NP4:NP26)</f>
        <v>-3.399425739672246E-2</v>
      </c>
      <c r="NV28" s="92"/>
      <c r="NW28" s="93">
        <f>AVERAGE(NW6:NW26)/AVERAGE(NU6:NU26)</f>
        <v>7.3013600572655688E-3</v>
      </c>
      <c r="NX28" s="111">
        <f>1-AVERAGE(NX4:NX26)/AVERAGE(NP4:NP26)</f>
        <v>-2.9687780004578279E-2</v>
      </c>
      <c r="NY28" s="111">
        <f>1-NY26/NR26</f>
        <v>0</v>
      </c>
      <c r="NZ28" s="111">
        <f>1-NZ26/NS26</f>
        <v>-7.5778853547099345E-2</v>
      </c>
      <c r="OA28" s="111">
        <f>1-AVERAGE(OA18,OA21,OA24,)/AVERAGE(NP16,NP21,NP24)</f>
        <v>0.13659909727250075</v>
      </c>
      <c r="OB28" s="111">
        <f>1-AVERAGE(OB16,OB18,OB21,OB24,OB6)/AVERAGE(NP16,NP21,NP24,NP6)</f>
        <v>-0.14671603810928113</v>
      </c>
      <c r="OC28" s="111">
        <f>1-AVERAGE(OC4:OC26)/AVERAGE(OG4:OG26)</f>
        <v>4.3291576371018325E-2</v>
      </c>
      <c r="OD28" s="92"/>
      <c r="OE28" s="92"/>
      <c r="OF28" s="93">
        <f>AVERAGE(OF6:OF26)/AVERAGE(OC6:OC26)</f>
        <v>6.1741639538324941E-2</v>
      </c>
      <c r="OG28" s="92"/>
      <c r="OH28" s="93">
        <f>AVERAGE(OH6:OH26)/AVERAGE(OG6:OG26)</f>
        <v>2.1490911113944692E-2</v>
      </c>
      <c r="OI28" s="111">
        <f>1-AVERAGE(OI4:OI26)/AVERAGE(OG4:OG26)</f>
        <v>2.7185319478064685E-3</v>
      </c>
      <c r="OJ28" s="92"/>
      <c r="OK28" s="93">
        <f>AVERAGE(OK6:OK26)/AVERAGE(OI6:OI26)</f>
        <v>2.2938299164254779E-2</v>
      </c>
      <c r="OL28" s="111">
        <f>1-AVERAGE(OL4:OL26)/AVERAGE(OG4:OG26)</f>
        <v>5.1281157054655968E-2</v>
      </c>
      <c r="OM28" s="92"/>
      <c r="ON28" s="93">
        <f>AVERAGE(ON18:ON26)/AVERAGE(OL18:OL26)</f>
        <v>6.2442939768498788E-2</v>
      </c>
      <c r="OO28" s="111">
        <f>1-AVERAGE(OO4:OO26)/AVERAGE(OG4:OG26)</f>
        <v>3.4784330180712475E-2</v>
      </c>
      <c r="OP28" s="111">
        <f>1-OP26/OI26</f>
        <v>2.441473520020665E-7</v>
      </c>
      <c r="OQ28" s="111">
        <f>1-OQ26/OJ26</f>
        <v>1.0850032616662397E-2</v>
      </c>
      <c r="OR28" s="111">
        <f>1-AVERAGE(OR15,OR18,OR21,OR24,)/AVERAGE(OG16,OG21,OG24)</f>
        <v>0.20334501859830356</v>
      </c>
      <c r="OS28" s="111">
        <f>1-AVERAGE(OS16,OS18,OS21,OS24,OS6)/AVERAGE(OG16,OG21,OG24,OG6)</f>
        <v>-8.4692854112551119E-2</v>
      </c>
      <c r="OT28" s="111">
        <f>1-AVERAGE(OT4:OT26)/AVERAGE(OX4:OX26)</f>
        <v>-1.3079224018732516E-2</v>
      </c>
      <c r="OU28" s="92"/>
      <c r="OV28" s="92"/>
      <c r="OW28" s="92"/>
      <c r="OX28" s="92"/>
      <c r="OY28" s="93">
        <f>AVERAGE(OY6:OY26)/AVERAGE(OX6:OX26)</f>
        <v>1.0692319905466149E-2</v>
      </c>
      <c r="OZ28" s="111">
        <f>1-AVERAGE(OZ4:OZ26)/AVERAGE(OX4:OX26)</f>
        <v>2.8374941808352316E-3</v>
      </c>
      <c r="PA28" s="92"/>
      <c r="PB28" s="93">
        <f>AVERAGE(PB6:PB26)/AVERAGE(OZ6:OZ26)</f>
        <v>1.0679091676906579E-2</v>
      </c>
      <c r="PC28" s="111">
        <f>1-AVERAGE(PC4:PC26)/AVERAGE(OX4:OX26)</f>
        <v>-5.238985276644792E-3</v>
      </c>
      <c r="PD28" s="92"/>
      <c r="PE28" s="93">
        <f>AVERAGE(PE6:PE17)/AVERAGE(PC6:PC17)</f>
        <v>0.14360862703840085</v>
      </c>
      <c r="PF28" s="111">
        <f>1-AVERAGE(PF4:PF26)/AVERAGE(OX4:OX26)</f>
        <v>-4.7924314154232706E-2</v>
      </c>
      <c r="PG28" s="111">
        <f>1-PG26/OZ26</f>
        <v>-0.13576173905478339</v>
      </c>
      <c r="PH28" s="111">
        <f>1-PH26/PA26</f>
        <v>-0.10774982417414858</v>
      </c>
      <c r="PI28" s="111">
        <f>1-AVERAGE(PI15,PI18,PI21,PI24,)/AVERAGE(OX16,OX21,OX24)</f>
        <v>8.8598505609168932E-2</v>
      </c>
      <c r="PJ28" s="111">
        <f>1-AVERAGE(PJ16,PJ18,PJ21,PJ24,PJ6)/AVERAGE(OX16,OX21,OX24,OX6)</f>
        <v>-0.21586654073190759</v>
      </c>
      <c r="PK28" s="111" t="e">
        <f>1-AVERAGE(PK4:PK26)/AVERAGE(PO4:PO26)</f>
        <v>#DIV/0!</v>
      </c>
      <c r="PL28" s="92"/>
      <c r="PM28" s="92"/>
      <c r="PN28" s="92"/>
      <c r="PO28" s="92"/>
      <c r="PP28" s="93">
        <f>AVERAGE(PP6:PP26)/AVERAGE(PO6:PO26)</f>
        <v>3.408303858651416E-2</v>
      </c>
      <c r="PQ28" s="111">
        <f>1-AVERAGE(PQ4:PQ26)/AVERAGE(PO4:PO26)</f>
        <v>3.4948044436248216E-3</v>
      </c>
      <c r="PR28" s="92"/>
      <c r="PS28" s="93">
        <f>AVERAGE(PS6:PS26)/AVERAGE(PQ6:PQ26)</f>
        <v>3.7989967371030678E-2</v>
      </c>
      <c r="PT28" s="111">
        <f>1-AVERAGE(PT4:PT26)/AVERAGE(PO4:PO26)</f>
        <v>-6.79559541664565E-3</v>
      </c>
      <c r="PU28" s="92"/>
      <c r="PV28" s="93">
        <f>AVERAGE(PV6:PV26)/AVERAGE(PT6:PT26)</f>
        <v>3.6732334237559477E-2</v>
      </c>
      <c r="PW28" s="111">
        <f>1-AVERAGE(PW4:PW26)/AVERAGE(PO4:PO26)</f>
        <v>1.6258431575075116E-2</v>
      </c>
      <c r="PX28" s="111">
        <f>1-PX26/PQ26</f>
        <v>2.248201624865942E-12</v>
      </c>
      <c r="PY28" s="111">
        <f>1-PY26/PR26</f>
        <v>0</v>
      </c>
      <c r="PZ28" s="111">
        <f>1-AVERAGE(PZ15,PZ18,PZ21,PZ24,)/AVERAGE(PO16,PO21,PO24)</f>
        <v>0.19396808827915291</v>
      </c>
      <c r="QA28" s="111">
        <f>1-AVERAGE(QA16,QA18,QA21,QA24,QA6)/AVERAGE(PO16,PO21,PO24,PO6)</f>
        <v>-7.808991211302363E-2</v>
      </c>
      <c r="QB28" s="111" t="e">
        <f>1-AVERAGE(QB4:QB26)/AVERAGE(QF4:QF26)</f>
        <v>#DIV/0!</v>
      </c>
      <c r="QC28" s="92"/>
      <c r="QD28" s="92"/>
      <c r="QE28" s="92"/>
      <c r="QF28" s="92"/>
      <c r="QG28" s="93">
        <f>AVERAGE(QG6:QG26)/AVERAGE(QF6:QF26)</f>
        <v>8.5078390527354456E-2</v>
      </c>
      <c r="QH28" s="111">
        <f>1-AVERAGE(QH4:QH26)/AVERAGE(QF4:QF26)</f>
        <v>-2.127457084055262E-3</v>
      </c>
      <c r="QI28" s="92"/>
      <c r="QJ28" s="93">
        <f>AVERAGE(QJ6:QJ26)/AVERAGE(QH6:QH26)</f>
        <v>8.5629353198399039E-2</v>
      </c>
      <c r="QK28" s="111">
        <f>1-AVERAGE(QK4:QK26)/AVERAGE(QF4:QF26)</f>
        <v>3.4697575928210878E-4</v>
      </c>
      <c r="QL28" s="92"/>
      <c r="QM28" s="93">
        <f>AVERAGE(QM6:QM26)/AVERAGE(QK6:QK26)</f>
        <v>7.9554447492279592E-2</v>
      </c>
      <c r="QN28" s="111">
        <f>1-AVERAGE(QN4:QN26)/AVERAGE(QF4:QF26)</f>
        <v>-3.089619559398793E-3</v>
      </c>
      <c r="QO28" s="111">
        <f>1-QO26/QH26</f>
        <v>2.7389063616869214E-2</v>
      </c>
      <c r="QP28" s="111">
        <f>1-QP26/QI26</f>
        <v>-0.14213673914744995</v>
      </c>
      <c r="QQ28" s="111">
        <f>1-AVERAGE(QQ15,QQ18,QQ21,QQ24,)/AVERAGE(QF16,QF21,QF24)</f>
        <v>0.18726000499803641</v>
      </c>
      <c r="QR28" s="111">
        <f>1-AVERAGE(QR16,QR18,QR21,QR24,QR6)/AVERAGE(QF16,QF21,QF24,QF6)</f>
        <v>-7.6297841445262859E-2</v>
      </c>
      <c r="QS28" s="171"/>
      <c r="QT28" s="93">
        <f>AVERAGE(QT6:QT25)/AVERAGE(QS6:QS25)</f>
        <v>0.13459773282845228</v>
      </c>
      <c r="QU28" s="145"/>
      <c r="QV28" s="93">
        <f>AVERAGE(QV6:QV25)/AVERAGE(QU6:QU25)</f>
        <v>0.80446849705056156</v>
      </c>
      <c r="QW28" s="93">
        <f>AVERAGE(QW4:QW26)/AVERAGE(QU4:QU26)</f>
        <v>0.14278137048370487</v>
      </c>
      <c r="QX28" s="145"/>
      <c r="QY28" s="145"/>
      <c r="QZ28" s="93">
        <f>AVERAGE(QZ26)/AVERAGE(QY26)</f>
        <v>0.88881235164170214</v>
      </c>
    </row>
    <row r="29" spans="1:470" x14ac:dyDescent="0.25">
      <c r="A29" s="24" t="s">
        <v>130</v>
      </c>
      <c r="B29" s="229" t="s">
        <v>62</v>
      </c>
      <c r="C29" s="230"/>
      <c r="D29" s="230"/>
      <c r="E29" s="231"/>
      <c r="F29" s="229" t="s">
        <v>80</v>
      </c>
      <c r="G29" s="230"/>
      <c r="H29" s="230"/>
      <c r="I29" s="231"/>
      <c r="J29" s="229" t="s">
        <v>154</v>
      </c>
      <c r="K29" s="230"/>
      <c r="L29" s="230"/>
      <c r="M29" s="230"/>
      <c r="N29" s="230"/>
      <c r="O29" s="229" t="s">
        <v>193</v>
      </c>
      <c r="P29" s="230"/>
      <c r="Q29" s="230"/>
      <c r="R29" s="230"/>
      <c r="S29" s="230"/>
      <c r="V29" s="160" t="s">
        <v>465</v>
      </c>
    </row>
    <row r="30" spans="1:470" x14ac:dyDescent="0.25">
      <c r="A30" s="24" t="s">
        <v>189</v>
      </c>
      <c r="B30" s="134" t="s">
        <v>162</v>
      </c>
      <c r="C30" t="s">
        <v>190</v>
      </c>
      <c r="D30" t="s">
        <v>163</v>
      </c>
      <c r="E30" s="138" t="s">
        <v>164</v>
      </c>
      <c r="F30" s="134" t="s">
        <v>162</v>
      </c>
      <c r="G30" t="s">
        <v>190</v>
      </c>
      <c r="H30" t="s">
        <v>163</v>
      </c>
      <c r="I30" s="138" t="s">
        <v>164</v>
      </c>
      <c r="J30" s="133" t="s">
        <v>135</v>
      </c>
      <c r="K30" s="99" t="s">
        <v>133</v>
      </c>
      <c r="L30" s="99" t="s">
        <v>89</v>
      </c>
      <c r="M30" s="99" t="s">
        <v>183</v>
      </c>
      <c r="N30" s="99" t="s">
        <v>184</v>
      </c>
      <c r="O30" s="153" t="s">
        <v>525</v>
      </c>
      <c r="P30" s="152" t="s">
        <v>526</v>
      </c>
      <c r="Q30" s="152" t="s">
        <v>527</v>
      </c>
      <c r="R30" s="152" t="s">
        <v>528</v>
      </c>
      <c r="S30" s="152" t="s">
        <v>466</v>
      </c>
      <c r="T30" s="152" t="s">
        <v>523</v>
      </c>
      <c r="U30" s="152" t="s">
        <v>524</v>
      </c>
      <c r="V30" s="161" t="s">
        <v>466</v>
      </c>
    </row>
    <row r="31" spans="1:470" x14ac:dyDescent="0.25">
      <c r="A31" s="24" t="s">
        <v>0</v>
      </c>
      <c r="B31" s="141">
        <v>0.1</v>
      </c>
      <c r="C31" s="103">
        <v>0.1</v>
      </c>
      <c r="D31" s="102">
        <v>5</v>
      </c>
      <c r="E31" s="142"/>
      <c r="F31" s="139" t="s">
        <v>166</v>
      </c>
      <c r="G31" s="104" t="s">
        <v>166</v>
      </c>
      <c r="H31" s="104" t="s">
        <v>166</v>
      </c>
      <c r="I31" s="140" t="s">
        <v>166</v>
      </c>
      <c r="J31" s="134"/>
      <c r="K31" s="95">
        <f>G28</f>
        <v>4.7915790546826209E-2</v>
      </c>
      <c r="L31" s="95">
        <f>J28</f>
        <v>4.569558178277295E-2</v>
      </c>
      <c r="N31" s="157">
        <f>AVERAGE(J31:M31)</f>
        <v>4.6805686164799576E-2</v>
      </c>
      <c r="O31" s="154">
        <f>B28</f>
        <v>0</v>
      </c>
      <c r="P31" s="159">
        <f>H28</f>
        <v>6.4809727779697734E-3</v>
      </c>
      <c r="Q31" s="159">
        <f>K28</f>
        <v>0.10690931013861449</v>
      </c>
      <c r="R31" s="159">
        <f>N28</f>
        <v>-3.5941416510469004E-2</v>
      </c>
      <c r="S31" s="159">
        <f>O28</f>
        <v>-5.7982063594863575E-11</v>
      </c>
      <c r="T31" s="159">
        <f>Q28</f>
        <v>0.11067600690365365</v>
      </c>
      <c r="U31" s="162">
        <f>R28</f>
        <v>2.7001948921123731E-3</v>
      </c>
      <c r="V31" s="162">
        <f>P28</f>
        <v>0</v>
      </c>
      <c r="W31" t="s">
        <v>216</v>
      </c>
    </row>
    <row r="32" spans="1:470" x14ac:dyDescent="0.25">
      <c r="A32" s="24" t="s">
        <v>1</v>
      </c>
      <c r="B32" s="141">
        <v>0.1</v>
      </c>
      <c r="C32" s="103">
        <v>0.1</v>
      </c>
      <c r="D32" s="102">
        <v>5</v>
      </c>
      <c r="E32" s="142"/>
      <c r="F32" s="139" t="s">
        <v>166</v>
      </c>
      <c r="G32" s="104" t="s">
        <v>166</v>
      </c>
      <c r="H32" s="104" t="s">
        <v>166</v>
      </c>
      <c r="I32" s="140" t="s">
        <v>166</v>
      </c>
      <c r="J32" s="135">
        <f>V28</f>
        <v>6.0477338997084124E-3</v>
      </c>
      <c r="K32" s="95">
        <f>X28</f>
        <v>9.3602566521985286E-3</v>
      </c>
      <c r="L32" s="95">
        <f>AA28</f>
        <v>1.0979501325112228E-2</v>
      </c>
      <c r="N32" s="157">
        <f t="shared" ref="N32:N57" si="4">AVERAGE(J32:M32)</f>
        <v>8.795830625673056E-3</v>
      </c>
      <c r="O32" s="155">
        <f>S$28</f>
        <v>-6.2750532414590499E-2</v>
      </c>
      <c r="P32" s="95">
        <f>Y$28</f>
        <v>2.6274288094742193E-2</v>
      </c>
      <c r="Q32" s="95">
        <f>AB$28</f>
        <v>3.2326598625286418E-2</v>
      </c>
      <c r="R32" s="95">
        <f>AE$28</f>
        <v>-3.9767771854941625E-2</v>
      </c>
      <c r="S32" s="95">
        <f>AF$28</f>
        <v>7.4078110978703648E-8</v>
      </c>
      <c r="T32" s="95">
        <f>AH$28</f>
        <v>0.10257060417941766</v>
      </c>
      <c r="U32" s="163">
        <f>AI$28</f>
        <v>-0.12415685545012201</v>
      </c>
      <c r="V32" s="163">
        <f>AG$28</f>
        <v>-0.5648916563172206</v>
      </c>
      <c r="W32" t="s">
        <v>220</v>
      </c>
    </row>
    <row r="33" spans="1:23" x14ac:dyDescent="0.25">
      <c r="A33" s="24" t="s">
        <v>186</v>
      </c>
      <c r="B33" s="141">
        <v>0.5</v>
      </c>
      <c r="C33" s="103">
        <v>0.1</v>
      </c>
      <c r="D33" s="102">
        <v>5</v>
      </c>
      <c r="E33" s="142">
        <v>20</v>
      </c>
      <c r="F33" s="134">
        <v>0.5</v>
      </c>
      <c r="G33" s="102" t="s">
        <v>165</v>
      </c>
      <c r="H33">
        <v>5</v>
      </c>
      <c r="I33" s="138">
        <v>20</v>
      </c>
      <c r="J33" s="134"/>
      <c r="K33" s="95"/>
      <c r="L33" s="95"/>
      <c r="M33" s="95">
        <f>AU28</f>
        <v>5.1541425818882471E-2</v>
      </c>
      <c r="N33" s="157">
        <f t="shared" si="4"/>
        <v>5.1541425818882471E-2</v>
      </c>
      <c r="O33" s="155">
        <f>AJ$28</f>
        <v>0</v>
      </c>
      <c r="P33" s="95">
        <f>AP$28</f>
        <v>3.5202670469697273E-3</v>
      </c>
      <c r="Q33" s="95">
        <f>AS$28</f>
        <v>-1.7753464861812729E-2</v>
      </c>
      <c r="R33" s="95">
        <f>AV$28</f>
        <v>2.615089941572224E-3</v>
      </c>
      <c r="S33" s="245">
        <f>AW$28</f>
        <v>-4.0469315562793984E-2</v>
      </c>
      <c r="T33" s="95">
        <f>AY$28</f>
        <v>0.11038548662122905</v>
      </c>
      <c r="U33" s="163">
        <f>AZ$28</f>
        <v>-9.8537394271072332E-2</v>
      </c>
      <c r="V33" s="163">
        <f>AX$28</f>
        <v>-0.13696999200257309</v>
      </c>
      <c r="W33" t="s">
        <v>222</v>
      </c>
    </row>
    <row r="34" spans="1:23" x14ac:dyDescent="0.25">
      <c r="A34" s="24" t="s">
        <v>3</v>
      </c>
      <c r="B34" s="141">
        <v>0.5</v>
      </c>
      <c r="C34" s="103">
        <v>0.1</v>
      </c>
      <c r="D34" s="102">
        <v>5</v>
      </c>
      <c r="E34" s="142">
        <v>20</v>
      </c>
      <c r="F34" s="134">
        <v>0.5</v>
      </c>
      <c r="G34" s="102" t="s">
        <v>165</v>
      </c>
      <c r="H34">
        <v>5</v>
      </c>
      <c r="I34" s="138">
        <v>20</v>
      </c>
      <c r="J34" s="134"/>
      <c r="K34" s="95">
        <f>BF28</f>
        <v>9.1460563328296801E-2</v>
      </c>
      <c r="L34" s="95">
        <f>BI28</f>
        <v>0.10291021167950035</v>
      </c>
      <c r="M34" s="95">
        <f>BL28</f>
        <v>0.10445379862855593</v>
      </c>
      <c r="N34" s="157">
        <f t="shared" si="4"/>
        <v>9.9608191212117683E-2</v>
      </c>
      <c r="O34" s="155">
        <f>BA$28</f>
        <v>-5.5576770204352366E-2</v>
      </c>
      <c r="P34" s="95">
        <f>BG$28</f>
        <v>4.147351646878894E-2</v>
      </c>
      <c r="Q34" s="95">
        <f>BJ$28</f>
        <v>4.2440108904583607E-2</v>
      </c>
      <c r="R34" s="95">
        <f>BM$28</f>
        <v>-2.0340970180158235E-2</v>
      </c>
      <c r="S34" s="245">
        <f>BN$28</f>
        <v>0</v>
      </c>
      <c r="T34" s="95">
        <f>BP$28</f>
        <v>-2.0672242385987083E-2</v>
      </c>
      <c r="U34" s="163">
        <f>BQ$28</f>
        <v>0.11433153373091509</v>
      </c>
      <c r="V34" s="163">
        <f>BO$28</f>
        <v>1.9122069442323308E-6</v>
      </c>
      <c r="W34" t="s">
        <v>254</v>
      </c>
    </row>
    <row r="35" spans="1:23" x14ac:dyDescent="0.25">
      <c r="A35" s="24" t="s">
        <v>127</v>
      </c>
      <c r="B35" s="141">
        <v>0.1</v>
      </c>
      <c r="C35" s="103">
        <v>0.5</v>
      </c>
      <c r="D35" s="105" t="s">
        <v>166</v>
      </c>
      <c r="E35" s="142">
        <v>10</v>
      </c>
      <c r="F35" s="139" t="s">
        <v>166</v>
      </c>
      <c r="G35" s="104" t="s">
        <v>166</v>
      </c>
      <c r="H35" s="104" t="s">
        <v>166</v>
      </c>
      <c r="I35" s="140" t="s">
        <v>166</v>
      </c>
      <c r="J35" s="134"/>
      <c r="K35" s="95"/>
      <c r="N35" s="157"/>
      <c r="O35" s="155">
        <f>BR$28</f>
        <v>-2.0481686927866782E-3</v>
      </c>
      <c r="P35" s="95">
        <f>BX$28</f>
        <v>1.4574417267029238E-3</v>
      </c>
      <c r="Q35" s="95">
        <f>CA$28</f>
        <v>-1.8912621737816604E-3</v>
      </c>
      <c r="R35" s="95">
        <f>CD$28</f>
        <v>3.852847765263101E-2</v>
      </c>
      <c r="S35" s="245">
        <f>CE$28</f>
        <v>4.5917086434885013E-2</v>
      </c>
      <c r="T35" s="95">
        <f>CG$28</f>
        <v>0.16347592489853124</v>
      </c>
      <c r="U35" s="163">
        <f>CH$28</f>
        <v>1.2765292489445024E-3</v>
      </c>
      <c r="V35" s="163">
        <f>CF$28</f>
        <v>-2.7862628131101408E-2</v>
      </c>
      <c r="W35" t="s">
        <v>237</v>
      </c>
    </row>
    <row r="36" spans="1:23" x14ac:dyDescent="0.25">
      <c r="A36" s="24" t="s">
        <v>5</v>
      </c>
      <c r="B36" s="141">
        <v>0.5</v>
      </c>
      <c r="C36" s="101">
        <v>0.1</v>
      </c>
      <c r="D36" s="102">
        <v>5</v>
      </c>
      <c r="E36" s="142"/>
      <c r="F36" s="134">
        <v>0.5</v>
      </c>
      <c r="G36" s="102" t="s">
        <v>165</v>
      </c>
      <c r="H36">
        <v>5</v>
      </c>
      <c r="I36" s="138"/>
      <c r="J36" s="134"/>
      <c r="K36" s="95">
        <f>CN28</f>
        <v>4.416902845917435E-2</v>
      </c>
      <c r="L36" s="95">
        <f>CQ28</f>
        <v>4.8590054966125534E-2</v>
      </c>
      <c r="M36" s="95">
        <f>CT28</f>
        <v>7.2689251359263907E-2</v>
      </c>
      <c r="N36" s="157">
        <f t="shared" si="4"/>
        <v>5.5149444928187928E-2</v>
      </c>
      <c r="O36" s="155"/>
      <c r="P36" s="95">
        <f>CO$28</f>
        <v>2.1802741025613526E-2</v>
      </c>
      <c r="Q36" s="95">
        <f>CR$28</f>
        <v>1.1306718960437667E-3</v>
      </c>
      <c r="R36" s="95">
        <f>CU$28</f>
        <v>-2.3766769628026374E-2</v>
      </c>
      <c r="S36" s="245">
        <f>CV$28</f>
        <v>0</v>
      </c>
      <c r="T36" s="95">
        <f>CX$28</f>
        <v>0.15922467455037448</v>
      </c>
      <c r="U36" s="163">
        <f>CY$28</f>
        <v>-0.13945166414644405</v>
      </c>
      <c r="V36" s="163">
        <f>CW$28</f>
        <v>0</v>
      </c>
      <c r="W36" t="s">
        <v>255</v>
      </c>
    </row>
    <row r="37" spans="1:23" x14ac:dyDescent="0.25">
      <c r="A37" s="24" t="s">
        <v>6</v>
      </c>
      <c r="B37" s="141">
        <v>0.1</v>
      </c>
      <c r="C37" s="101">
        <v>0.2</v>
      </c>
      <c r="D37" s="102">
        <v>5</v>
      </c>
      <c r="E37" s="142">
        <v>20</v>
      </c>
      <c r="F37" s="134" t="s">
        <v>178</v>
      </c>
      <c r="I37" s="138"/>
      <c r="J37" s="135">
        <f>DC28</f>
        <v>8.6755680693341553E-2</v>
      </c>
      <c r="K37" s="95">
        <f>DE28</f>
        <v>7.9294058208429663E-2</v>
      </c>
      <c r="L37" s="95">
        <f>DH28</f>
        <v>7.5521910746832746E-2</v>
      </c>
      <c r="M37" s="95">
        <f>DK28</f>
        <v>7.0517414361473407E-2</v>
      </c>
      <c r="N37" s="157">
        <f t="shared" si="4"/>
        <v>7.8022266002519339E-2</v>
      </c>
      <c r="O37" s="155">
        <f>CZ$28</f>
        <v>-5.9947337988149219E-2</v>
      </c>
      <c r="P37" s="95">
        <f>DF$28</f>
        <v>5.8313696475313703E-2</v>
      </c>
      <c r="Q37" s="95">
        <f>DI$28</f>
        <v>-2.555693030832451E-2</v>
      </c>
      <c r="R37" s="95">
        <f>DL$28</f>
        <v>7.5191888371461957E-3</v>
      </c>
      <c r="S37" s="245">
        <f>DM$28</f>
        <v>0</v>
      </c>
      <c r="T37" s="95">
        <f>DO$28</f>
        <v>8.6555776387573502E-2</v>
      </c>
      <c r="U37" s="163">
        <f>DP$28</f>
        <v>0.24250400289047314</v>
      </c>
      <c r="V37" s="163">
        <f>DN$28</f>
        <v>-6.2278511566631112E-2</v>
      </c>
      <c r="W37" t="s">
        <v>359</v>
      </c>
    </row>
    <row r="38" spans="1:23" x14ac:dyDescent="0.25">
      <c r="A38" s="24" t="s">
        <v>7</v>
      </c>
      <c r="B38" s="141">
        <v>0.5</v>
      </c>
      <c r="C38" s="101">
        <v>0.1</v>
      </c>
      <c r="D38" s="102">
        <v>5</v>
      </c>
      <c r="E38" s="142">
        <v>30</v>
      </c>
      <c r="F38" s="134" t="s">
        <v>179</v>
      </c>
      <c r="I38" s="138"/>
      <c r="J38" s="134"/>
      <c r="K38" s="95">
        <f>DV28</f>
        <v>0.69249841293358483</v>
      </c>
      <c r="L38" s="95">
        <f>DY28</f>
        <v>0.71409086139964328</v>
      </c>
      <c r="M38" s="95">
        <f>EB28</f>
        <v>0.93896993152724029</v>
      </c>
      <c r="N38" s="157">
        <f t="shared" si="4"/>
        <v>0.78185306862015613</v>
      </c>
      <c r="O38" s="155"/>
      <c r="P38" s="95">
        <f>DW$28</f>
        <v>1.958061908055142E-2</v>
      </c>
      <c r="Q38" s="95">
        <f>DZ$28</f>
        <v>0</v>
      </c>
      <c r="R38" s="95">
        <f>EC$28</f>
        <v>9.6411367221498012E-2</v>
      </c>
      <c r="S38" s="245">
        <f>ED$28</f>
        <v>0</v>
      </c>
      <c r="T38" s="95">
        <f>EF$28</f>
        <v>0.10241939617612394</v>
      </c>
      <c r="U38" s="163">
        <f>EG$28</f>
        <v>2.7063625691782334E-2</v>
      </c>
      <c r="V38" s="163">
        <f>EE$28</f>
        <v>0</v>
      </c>
      <c r="W38" t="s">
        <v>489</v>
      </c>
    </row>
    <row r="39" spans="1:23" x14ac:dyDescent="0.25">
      <c r="A39" s="24" t="s">
        <v>8</v>
      </c>
      <c r="B39" s="141">
        <v>0.5</v>
      </c>
      <c r="C39" s="103">
        <v>0.1</v>
      </c>
      <c r="D39" s="102">
        <v>3</v>
      </c>
      <c r="E39" s="142">
        <v>20</v>
      </c>
      <c r="F39" s="134" t="s">
        <v>180</v>
      </c>
      <c r="G39" s="100" t="s">
        <v>181</v>
      </c>
      <c r="I39" s="138"/>
      <c r="J39" s="134"/>
      <c r="K39" s="95">
        <f>EM28</f>
        <v>0.51818337856375207</v>
      </c>
      <c r="L39" s="95">
        <f>EP28</f>
        <v>0.52629300940868839</v>
      </c>
      <c r="N39" s="157">
        <f t="shared" si="4"/>
        <v>0.52223819398622018</v>
      </c>
      <c r="O39" s="155"/>
      <c r="P39" s="95">
        <f>EN$28</f>
        <v>2.3537956373895441E-2</v>
      </c>
      <c r="Q39" s="95">
        <f>EQ$28</f>
        <v>0.19012282950649995</v>
      </c>
      <c r="R39" s="95">
        <f>ET$28</f>
        <v>0.13187647214218212</v>
      </c>
      <c r="S39" s="245">
        <f>EU$28</f>
        <v>0</v>
      </c>
      <c r="T39" s="95">
        <f>EW$28</f>
        <v>0.36909143729683613</v>
      </c>
      <c r="U39" s="163">
        <f>EX$28</f>
        <v>0.147268681639522</v>
      </c>
      <c r="V39" s="163">
        <f>EV$28</f>
        <v>-3.6219136678709463E-2</v>
      </c>
      <c r="W39" t="s">
        <v>256</v>
      </c>
    </row>
    <row r="40" spans="1:23" x14ac:dyDescent="0.25">
      <c r="A40" s="24" t="s">
        <v>9</v>
      </c>
      <c r="B40" s="141">
        <v>0.5</v>
      </c>
      <c r="C40" s="101">
        <v>0.1</v>
      </c>
      <c r="D40" s="102">
        <v>5</v>
      </c>
      <c r="E40" s="142">
        <v>20</v>
      </c>
      <c r="F40" s="134" t="s">
        <v>182</v>
      </c>
      <c r="G40" s="100">
        <v>0.1</v>
      </c>
      <c r="I40" s="138">
        <v>20</v>
      </c>
      <c r="J40" s="135">
        <f>FB28</f>
        <v>3.9587314948333875E-2</v>
      </c>
      <c r="K40" s="95">
        <f>FD28</f>
        <v>5.6317963613408996E-2</v>
      </c>
      <c r="L40" s="95">
        <f>FG28</f>
        <v>6.1998800181197126E-2</v>
      </c>
      <c r="M40" s="95"/>
      <c r="N40" s="157">
        <f t="shared" si="4"/>
        <v>5.263469291431333E-2</v>
      </c>
      <c r="O40" s="155">
        <f>EY$28</f>
        <v>-2.1148802304426839E-2</v>
      </c>
      <c r="P40" s="95">
        <f>FE$28</f>
        <v>2.8552658176672741E-2</v>
      </c>
      <c r="Q40" s="95">
        <f>FH$28</f>
        <v>8.7022437841115519E-3</v>
      </c>
      <c r="R40" s="95">
        <f>FK$28</f>
        <v>7.9285602333627359E-2</v>
      </c>
      <c r="S40" s="245">
        <f>FL$28</f>
        <v>0</v>
      </c>
      <c r="T40" s="95">
        <f>FN$28</f>
        <v>0.19311458606469434</v>
      </c>
      <c r="U40" s="163">
        <f>FO$28</f>
        <v>0.10168924398869272</v>
      </c>
      <c r="V40" s="163">
        <f>FM$28</f>
        <v>0</v>
      </c>
      <c r="W40" t="s">
        <v>311</v>
      </c>
    </row>
    <row r="41" spans="1:23" x14ac:dyDescent="0.25">
      <c r="A41" s="24" t="s">
        <v>10</v>
      </c>
      <c r="B41" s="141">
        <v>0.1</v>
      </c>
      <c r="C41" s="101">
        <v>0.1</v>
      </c>
      <c r="D41" s="102">
        <v>2</v>
      </c>
      <c r="E41" s="147" t="s">
        <v>166</v>
      </c>
      <c r="F41" s="139" t="s">
        <v>166</v>
      </c>
      <c r="G41" s="104" t="s">
        <v>166</v>
      </c>
      <c r="H41" s="104" t="s">
        <v>166</v>
      </c>
      <c r="I41" s="140" t="s">
        <v>166</v>
      </c>
      <c r="J41" s="135">
        <f>FS28</f>
        <v>0.31029261624184529</v>
      </c>
      <c r="K41" s="95">
        <f>FU28</f>
        <v>0.29600942644646877</v>
      </c>
      <c r="L41" s="95">
        <f>FX28</f>
        <v>0.27589713149916761</v>
      </c>
      <c r="M41" s="95">
        <f>GA28</f>
        <v>0.24452816648726228</v>
      </c>
      <c r="N41" s="157">
        <f t="shared" si="4"/>
        <v>0.281681835168686</v>
      </c>
      <c r="O41" s="155">
        <f>FP$28</f>
        <v>-5.4597461165857286E-3</v>
      </c>
      <c r="P41" s="95">
        <f>FV$28</f>
        <v>6.6054576582595947E-3</v>
      </c>
      <c r="Q41" s="95">
        <f>FY$28</f>
        <v>2.7972064473024916E-2</v>
      </c>
      <c r="R41" s="95">
        <f>GB$28</f>
        <v>-0.22735187653139843</v>
      </c>
      <c r="S41" s="245">
        <f>GC$28</f>
        <v>0</v>
      </c>
      <c r="T41" s="95">
        <f>GE$28</f>
        <v>-0.37571282976886033</v>
      </c>
      <c r="U41" s="163">
        <f>GF$28</f>
        <v>-0.35688593847011196</v>
      </c>
      <c r="V41" s="163">
        <f>GD$28</f>
        <v>0</v>
      </c>
      <c r="W41" t="s">
        <v>337</v>
      </c>
    </row>
    <row r="42" spans="1:23" x14ac:dyDescent="0.25">
      <c r="A42" s="24" t="s">
        <v>11</v>
      </c>
      <c r="B42" s="141">
        <v>0.5</v>
      </c>
      <c r="C42" s="101">
        <v>0.1</v>
      </c>
      <c r="D42" s="102">
        <v>5</v>
      </c>
      <c r="E42" s="142">
        <v>20</v>
      </c>
      <c r="F42" s="134">
        <v>0.5</v>
      </c>
      <c r="G42" s="102" t="s">
        <v>165</v>
      </c>
      <c r="H42">
        <v>5</v>
      </c>
      <c r="I42" s="138"/>
      <c r="J42" s="134"/>
      <c r="K42" s="95">
        <f>GL28</f>
        <v>0.19434786581195698</v>
      </c>
      <c r="L42" s="95">
        <f>GO28</f>
        <v>0.19542447843838831</v>
      </c>
      <c r="M42" s="95">
        <f>GR28</f>
        <v>0.20811636857595653</v>
      </c>
      <c r="N42" s="157">
        <f t="shared" si="4"/>
        <v>0.19929623760876727</v>
      </c>
      <c r="O42" s="155"/>
      <c r="P42" s="95">
        <f>GM$28</f>
        <v>3.2643830644227267E-2</v>
      </c>
      <c r="Q42" s="95">
        <f>GP$28</f>
        <v>2.5383115049928073E-2</v>
      </c>
      <c r="R42" s="95">
        <f>GS$28</f>
        <v>1.7153888245754145E-2</v>
      </c>
      <c r="S42" s="245">
        <f>GT$28</f>
        <v>0</v>
      </c>
      <c r="T42" s="95">
        <f>GV$28</f>
        <v>0.14226758706475739</v>
      </c>
      <c r="U42" s="163">
        <f>GW$28</f>
        <v>2.7342705982495552E-2</v>
      </c>
      <c r="V42" s="163">
        <f>GU$28</f>
        <v>0</v>
      </c>
      <c r="W42" t="s">
        <v>362</v>
      </c>
    </row>
    <row r="43" spans="1:23" x14ac:dyDescent="0.25">
      <c r="A43" s="24" t="s">
        <v>26</v>
      </c>
      <c r="B43" s="141">
        <v>0.5</v>
      </c>
      <c r="C43" s="103">
        <v>0.1</v>
      </c>
      <c r="D43" s="102">
        <v>5</v>
      </c>
      <c r="E43" s="142"/>
      <c r="F43" s="134">
        <v>0.5</v>
      </c>
      <c r="G43" s="102" t="s">
        <v>165</v>
      </c>
      <c r="H43">
        <v>5</v>
      </c>
      <c r="I43" s="138"/>
      <c r="J43" s="135">
        <f>HA28</f>
        <v>1.2351051204615844</v>
      </c>
      <c r="K43" s="95">
        <f>HC28</f>
        <v>1.0612763772484846</v>
      </c>
      <c r="L43" s="95">
        <f>HF28</f>
        <v>1.237973803176075</v>
      </c>
      <c r="M43" s="95">
        <f>HI28</f>
        <v>1.2372685185185186</v>
      </c>
      <c r="N43" s="197">
        <f>AVERAGE(J43:M43)</f>
        <v>1.1929059548511658</v>
      </c>
      <c r="O43" s="155">
        <f>GX$28</f>
        <v>-1.3982288181448865E-3</v>
      </c>
      <c r="P43" s="95">
        <f>HD$28</f>
        <v>1.0795209858548205E-2</v>
      </c>
      <c r="Q43" s="95">
        <f>HG$28</f>
        <v>0</v>
      </c>
      <c r="R43" s="95">
        <f>HJ$28</f>
        <v>8.0132731807804114E-2</v>
      </c>
      <c r="S43" s="245">
        <f>HK$28</f>
        <v>0</v>
      </c>
      <c r="T43" s="95">
        <f>HM$28</f>
        <v>0.1027571825764596</v>
      </c>
      <c r="U43" s="163">
        <f>HN$28</f>
        <v>-0.34525359802028954</v>
      </c>
      <c r="V43" s="163">
        <f>HL$28</f>
        <v>0</v>
      </c>
      <c r="W43" t="s">
        <v>221</v>
      </c>
    </row>
    <row r="44" spans="1:23" x14ac:dyDescent="0.25">
      <c r="A44" s="24" t="s">
        <v>12</v>
      </c>
      <c r="B44" s="141">
        <v>0.1</v>
      </c>
      <c r="C44" s="103">
        <v>0.2</v>
      </c>
      <c r="D44" s="102">
        <v>5</v>
      </c>
      <c r="E44" s="142">
        <v>20</v>
      </c>
      <c r="F44" s="139" t="s">
        <v>166</v>
      </c>
      <c r="G44" s="104" t="s">
        <v>166</v>
      </c>
      <c r="H44" s="104" t="s">
        <v>166</v>
      </c>
      <c r="I44" s="140" t="s">
        <v>166</v>
      </c>
      <c r="J44" s="134"/>
      <c r="K44" s="95">
        <f>HT28</f>
        <v>3.3194692550180246E-2</v>
      </c>
      <c r="L44" s="95">
        <f>HW28</f>
        <v>3.4309956409481611E-2</v>
      </c>
      <c r="N44" s="157">
        <f t="shared" si="4"/>
        <v>3.3752324479830925E-2</v>
      </c>
      <c r="O44" s="155"/>
      <c r="P44" s="95">
        <f>HU$28</f>
        <v>1.2081849950368873E-2</v>
      </c>
      <c r="Q44" s="95">
        <f>HX$28</f>
        <v>4.6970574662101194E-2</v>
      </c>
      <c r="R44" s="95">
        <f>IA$28</f>
        <v>3.6315856179292338E-2</v>
      </c>
      <c r="S44" s="245">
        <f>IB$28</f>
        <v>0</v>
      </c>
      <c r="T44" s="95">
        <f>ID$28</f>
        <v>0.19459878956702392</v>
      </c>
      <c r="U44" s="163">
        <f>IE$28</f>
        <v>-0.11510363192009909</v>
      </c>
      <c r="V44" s="163">
        <f>IC$28</f>
        <v>5.8669899093526934E-2</v>
      </c>
      <c r="W44" t="s">
        <v>396</v>
      </c>
    </row>
    <row r="45" spans="1:23" x14ac:dyDescent="0.25">
      <c r="A45" s="24" t="s">
        <v>13</v>
      </c>
      <c r="B45" s="141">
        <v>0.1</v>
      </c>
      <c r="C45" s="103">
        <v>0.3</v>
      </c>
      <c r="D45" s="102">
        <v>5</v>
      </c>
      <c r="E45" s="142"/>
      <c r="F45" s="139" t="s">
        <v>166</v>
      </c>
      <c r="G45" s="104" t="s">
        <v>166</v>
      </c>
      <c r="H45" s="104" t="s">
        <v>166</v>
      </c>
      <c r="I45" s="140" t="s">
        <v>166</v>
      </c>
      <c r="J45" s="135">
        <f>II28</f>
        <v>5.5564469914040113E-2</v>
      </c>
      <c r="K45" s="95">
        <f>IK28</f>
        <v>3.1194562838382681E-2</v>
      </c>
      <c r="L45" s="95">
        <f>IN28</f>
        <v>3.4040564538741935E-2</v>
      </c>
      <c r="M45" s="95">
        <f>IQ28</f>
        <v>3.8156590683845394E-2</v>
      </c>
      <c r="N45" s="157">
        <f t="shared" si="4"/>
        <v>3.9739046993752532E-2</v>
      </c>
      <c r="O45" s="155">
        <f>IF$28</f>
        <v>-1.7764023411197982E-2</v>
      </c>
      <c r="P45" s="95">
        <f>IL$28</f>
        <v>1.7661987880043362E-2</v>
      </c>
      <c r="Q45" s="95">
        <f>IO$28</f>
        <v>5.93049153156886E-2</v>
      </c>
      <c r="R45" s="95">
        <f>IR$28</f>
        <v>-2.2483851295522772E-3</v>
      </c>
      <c r="S45" s="245">
        <f>IS$28</f>
        <v>0</v>
      </c>
      <c r="T45" s="95">
        <f>IU$28</f>
        <v>0.118096109839817</v>
      </c>
      <c r="U45" s="163">
        <f>IV$28</f>
        <v>-3.6190009909156329E-2</v>
      </c>
      <c r="V45" s="163">
        <f>IT$28</f>
        <v>7.0051517815751696E-2</v>
      </c>
      <c r="W45" t="s">
        <v>384</v>
      </c>
    </row>
    <row r="46" spans="1:23" x14ac:dyDescent="0.25">
      <c r="A46" s="24" t="s">
        <v>14</v>
      </c>
      <c r="B46" s="141">
        <v>0.5</v>
      </c>
      <c r="C46" s="103">
        <v>0.1</v>
      </c>
      <c r="D46" s="102">
        <v>5</v>
      </c>
      <c r="E46" s="142"/>
      <c r="F46" s="134">
        <v>0.5</v>
      </c>
      <c r="G46" s="102" t="s">
        <v>165</v>
      </c>
      <c r="H46">
        <v>5</v>
      </c>
      <c r="I46" s="138"/>
      <c r="J46" s="135">
        <f>IZ28</f>
        <v>1.9165727170236742E-2</v>
      </c>
      <c r="K46" s="95">
        <f>JB28</f>
        <v>3.0041185496244845E-2</v>
      </c>
      <c r="L46" s="95">
        <f>JE28</f>
        <v>2.9351535836177469E-2</v>
      </c>
      <c r="M46" s="95">
        <f>JH28</f>
        <v>3.160270880361174E-2</v>
      </c>
      <c r="N46" s="157">
        <f t="shared" si="4"/>
        <v>2.7540289326567699E-2</v>
      </c>
      <c r="O46" s="155">
        <f>IW$28</f>
        <v>-6.1759516007060533E-3</v>
      </c>
      <c r="P46" s="95">
        <f>JC$28</f>
        <v>6.8691706579280254E-3</v>
      </c>
      <c r="Q46" s="95">
        <f>JF$28</f>
        <v>-5.0415931434331096E-3</v>
      </c>
      <c r="R46" s="95">
        <f>JI$28</f>
        <v>-5.7634520117053389E-2</v>
      </c>
      <c r="S46" s="245">
        <f>JJ$28</f>
        <v>0</v>
      </c>
      <c r="T46" s="95">
        <f>JL$28</f>
        <v>0.21059751972942498</v>
      </c>
      <c r="U46" s="163">
        <f>JM$28</f>
        <v>4.5503213824262811E-3</v>
      </c>
      <c r="V46" s="163">
        <f>JK$28</f>
        <v>0</v>
      </c>
      <c r="W46" t="s">
        <v>395</v>
      </c>
    </row>
    <row r="47" spans="1:23" x14ac:dyDescent="0.25">
      <c r="A47" s="24" t="s">
        <v>15</v>
      </c>
      <c r="B47" s="141">
        <v>0.5</v>
      </c>
      <c r="C47" s="103">
        <v>0.1</v>
      </c>
      <c r="D47" s="105">
        <v>5</v>
      </c>
      <c r="E47" s="147">
        <v>20</v>
      </c>
      <c r="F47" s="134">
        <v>0.5</v>
      </c>
      <c r="G47" s="102" t="s">
        <v>165</v>
      </c>
      <c r="H47" s="104" t="s">
        <v>166</v>
      </c>
      <c r="I47" s="140" t="s">
        <v>166</v>
      </c>
      <c r="J47" s="134"/>
      <c r="K47" s="95">
        <f>JS28</f>
        <v>8.3940156658471252E-2</v>
      </c>
      <c r="L47" s="95">
        <f>JV28</f>
        <v>8.5759499055624563E-2</v>
      </c>
      <c r="M47" s="95">
        <f>JY28</f>
        <v>6.8561409984312996E-2</v>
      </c>
      <c r="N47" s="157">
        <f t="shared" si="4"/>
        <v>7.9420355232802942E-2</v>
      </c>
      <c r="O47" s="155"/>
      <c r="P47" s="95">
        <f>JT$28</f>
        <v>1.6714509912988174E-2</v>
      </c>
      <c r="Q47" s="95">
        <f>JW$28</f>
        <v>-6.4960864555603237E-3</v>
      </c>
      <c r="R47" s="95">
        <f>JZ$28</f>
        <v>4.1029444491256228E-3</v>
      </c>
      <c r="S47" s="245">
        <f>KA$28</f>
        <v>-4.5925738306194397E-2</v>
      </c>
      <c r="T47" s="95">
        <f>KC$28</f>
        <v>0.13474484555737098</v>
      </c>
      <c r="U47" s="163">
        <f>KD$28</f>
        <v>0.15365394772852958</v>
      </c>
      <c r="V47" s="163">
        <f>KB$28</f>
        <v>-5.3948338296083698E-2</v>
      </c>
      <c r="W47" t="s">
        <v>338</v>
      </c>
    </row>
    <row r="48" spans="1:23" x14ac:dyDescent="0.25">
      <c r="A48" s="24" t="s">
        <v>16</v>
      </c>
      <c r="B48" s="141">
        <v>1</v>
      </c>
      <c r="C48" s="102"/>
      <c r="D48" s="107" t="s">
        <v>170</v>
      </c>
      <c r="E48" s="142"/>
      <c r="F48" s="139" t="s">
        <v>166</v>
      </c>
      <c r="G48" s="104" t="s">
        <v>166</v>
      </c>
      <c r="H48" s="104" t="s">
        <v>166</v>
      </c>
      <c r="I48" s="140" t="s">
        <v>166</v>
      </c>
      <c r="J48" s="134"/>
      <c r="K48" s="95">
        <f>KJ28</f>
        <v>0.16600790513833996</v>
      </c>
      <c r="N48" s="157">
        <f t="shared" si="4"/>
        <v>0.16600790513833996</v>
      </c>
      <c r="O48" s="155"/>
      <c r="P48" s="95">
        <f>KK$28</f>
        <v>0.12011173184357526</v>
      </c>
      <c r="Q48" s="95"/>
      <c r="R48" s="95">
        <f>KQ$28</f>
        <v>0.74172054894340533</v>
      </c>
      <c r="S48" s="245">
        <f>KR$28</f>
        <v>0</v>
      </c>
      <c r="T48" s="95"/>
      <c r="U48" s="163">
        <f>KU28</f>
        <v>0.91848564384788878</v>
      </c>
      <c r="V48" s="163"/>
      <c r="W48" t="s">
        <v>397</v>
      </c>
    </row>
    <row r="49" spans="1:23" x14ac:dyDescent="0.25">
      <c r="A49" s="24" t="s">
        <v>17</v>
      </c>
      <c r="B49" s="141">
        <v>0.5</v>
      </c>
      <c r="C49" s="102" t="s">
        <v>171</v>
      </c>
      <c r="D49" s="102">
        <v>5</v>
      </c>
      <c r="E49" s="142" t="s">
        <v>172</v>
      </c>
      <c r="F49" s="139" t="s">
        <v>166</v>
      </c>
      <c r="G49" s="104" t="s">
        <v>166</v>
      </c>
      <c r="H49" s="104" t="s">
        <v>166</v>
      </c>
      <c r="I49" s="140" t="s">
        <v>166</v>
      </c>
      <c r="J49" s="134"/>
      <c r="K49" s="95"/>
      <c r="N49" s="197"/>
      <c r="O49" s="155">
        <f>KV$28</f>
        <v>-3.2121415292718503E-3</v>
      </c>
      <c r="P49" s="95">
        <f>LB$28</f>
        <v>4.4448846493768679E-3</v>
      </c>
      <c r="Q49" s="95">
        <f>LE$28</f>
        <v>-1.3470270929204942E-2</v>
      </c>
      <c r="R49" s="95">
        <f>LH$28</f>
        <v>-1.4090964022954733E-2</v>
      </c>
      <c r="S49" s="245">
        <f>LI$28</f>
        <v>0</v>
      </c>
      <c r="T49" s="95">
        <f>LK$28</f>
        <v>-5.5753476680470815E-2</v>
      </c>
      <c r="U49" s="163">
        <f>LL$28</f>
        <v>1.2748440913063375E-2</v>
      </c>
      <c r="V49" s="163">
        <f>LJ$28</f>
        <v>-3.6498986301594094E-2</v>
      </c>
      <c r="W49" t="s">
        <v>398</v>
      </c>
    </row>
    <row r="50" spans="1:23" x14ac:dyDescent="0.25">
      <c r="A50" s="24" t="s">
        <v>18</v>
      </c>
      <c r="B50" s="141">
        <v>0.05</v>
      </c>
      <c r="C50" s="103">
        <v>0.3</v>
      </c>
      <c r="D50" s="105" t="s">
        <v>166</v>
      </c>
      <c r="E50" s="142">
        <v>10</v>
      </c>
      <c r="F50" s="141">
        <v>0.05</v>
      </c>
      <c r="G50" s="103" t="s">
        <v>174</v>
      </c>
      <c r="H50" s="105" t="s">
        <v>166</v>
      </c>
      <c r="I50" s="142">
        <v>10</v>
      </c>
      <c r="J50" s="135">
        <f>LP28</f>
        <v>3.8292367399741269E-2</v>
      </c>
      <c r="K50" s="95">
        <f>LR28</f>
        <v>3.3433003526147149E-2</v>
      </c>
      <c r="L50" s="95">
        <f>LU28</f>
        <v>3.3105731429753774E-2</v>
      </c>
      <c r="M50" s="95">
        <f>LX28</f>
        <v>3.7364542696142172E-2</v>
      </c>
      <c r="N50" s="157">
        <f t="shared" si="4"/>
        <v>3.5548911262946091E-2</v>
      </c>
      <c r="O50" s="155">
        <f>LM$28</f>
        <v>9.4922030383670641E-4</v>
      </c>
      <c r="P50" s="95">
        <f>LS$28</f>
        <v>4.4818707538187841E-3</v>
      </c>
      <c r="Q50" s="95">
        <f>LV$28</f>
        <v>6.1189526696642238E-3</v>
      </c>
      <c r="R50" s="95">
        <f>LY$28</f>
        <v>-3.2985803008334313E-2</v>
      </c>
      <c r="S50" s="245">
        <f>LZ$28</f>
        <v>0</v>
      </c>
      <c r="T50" s="95">
        <f>MB$28</f>
        <v>0.27562399238249746</v>
      </c>
      <c r="U50" s="163">
        <f>MC$28</f>
        <v>-0.17365876588111862</v>
      </c>
      <c r="V50" s="163">
        <f>MA$28</f>
        <v>-5.4110232465850672E-2</v>
      </c>
      <c r="W50" t="s">
        <v>206</v>
      </c>
    </row>
    <row r="51" spans="1:23" x14ac:dyDescent="0.25">
      <c r="A51" s="24" t="s">
        <v>19</v>
      </c>
      <c r="B51" s="141">
        <v>0.1</v>
      </c>
      <c r="C51" s="102"/>
      <c r="D51" s="102"/>
      <c r="E51" s="142"/>
      <c r="F51" s="139" t="s">
        <v>166</v>
      </c>
      <c r="G51" s="104" t="s">
        <v>166</v>
      </c>
      <c r="H51" s="104" t="s">
        <v>166</v>
      </c>
      <c r="I51" s="140" t="s">
        <v>166</v>
      </c>
      <c r="J51" s="134"/>
      <c r="K51" s="95"/>
      <c r="N51" s="157"/>
      <c r="O51" s="155">
        <f>MD28</f>
        <v>-9.9571352027147952E-3</v>
      </c>
      <c r="P51" s="95">
        <f>MJ28</f>
        <v>1.1019824968744318E-2</v>
      </c>
      <c r="Q51" s="95">
        <f>MM28</f>
        <v>-1.1073405965351002E-2</v>
      </c>
      <c r="R51" s="95">
        <f>MP28</f>
        <v>1.3703784060818069E-2</v>
      </c>
      <c r="S51" s="245">
        <f>MQ28</f>
        <v>1.9256248022777367E-2</v>
      </c>
      <c r="T51" s="95">
        <f>MS28</f>
        <v>8.406409529211567E-2</v>
      </c>
      <c r="U51" s="163">
        <f>MT28</f>
        <v>-6.3602228569551444E-2</v>
      </c>
      <c r="V51" s="163">
        <f>MR28</f>
        <v>-5.6752385996018395E-2</v>
      </c>
      <c r="W51" t="s">
        <v>411</v>
      </c>
    </row>
    <row r="52" spans="1:23" x14ac:dyDescent="0.25">
      <c r="A52" s="24" t="s">
        <v>20</v>
      </c>
      <c r="B52" s="141">
        <v>1</v>
      </c>
      <c r="C52" s="103">
        <v>0.1</v>
      </c>
      <c r="D52" s="102">
        <v>5</v>
      </c>
      <c r="E52" s="142">
        <v>20</v>
      </c>
      <c r="F52" s="139" t="s">
        <v>166</v>
      </c>
      <c r="G52" s="104" t="s">
        <v>166</v>
      </c>
      <c r="H52" s="104" t="s">
        <v>166</v>
      </c>
      <c r="I52" s="140" t="s">
        <v>166</v>
      </c>
      <c r="J52" s="135">
        <f>MX28</f>
        <v>0.45459898419993017</v>
      </c>
      <c r="K52" s="95">
        <f>MZ28</f>
        <v>0.44160467443936485</v>
      </c>
      <c r="L52" s="95">
        <f>NC28</f>
        <v>0.4324669651433582</v>
      </c>
      <c r="N52" s="157">
        <f t="shared" si="4"/>
        <v>0.44289020792755102</v>
      </c>
      <c r="O52" s="155">
        <f>MU$28</f>
        <v>-8.2409743658569123E-3</v>
      </c>
      <c r="P52" s="95">
        <f>NA$28</f>
        <v>5.6284391356853369E-4</v>
      </c>
      <c r="Q52" s="95">
        <f>ND$28</f>
        <v>-4.2410414709434852E-2</v>
      </c>
      <c r="R52" s="95">
        <f>NG$28</f>
        <v>-0.30306653323452371</v>
      </c>
      <c r="S52" s="245">
        <f>NH$28</f>
        <v>0.18115361790197748</v>
      </c>
      <c r="T52" s="95">
        <f>NJ$28</f>
        <v>0.29352369380315912</v>
      </c>
      <c r="U52" s="163">
        <f>NK$28</f>
        <v>-0.12263658129834565</v>
      </c>
      <c r="V52" s="163">
        <f>NI$28</f>
        <v>0.37461008273354113</v>
      </c>
      <c r="W52" t="s">
        <v>428</v>
      </c>
    </row>
    <row r="53" spans="1:23" x14ac:dyDescent="0.25">
      <c r="A53" s="24" t="s">
        <v>21</v>
      </c>
      <c r="B53" s="141">
        <v>0.5</v>
      </c>
      <c r="C53" s="103">
        <v>0.1</v>
      </c>
      <c r="D53" s="102">
        <v>5</v>
      </c>
      <c r="E53" s="142">
        <v>20</v>
      </c>
      <c r="F53" s="134">
        <v>0.5</v>
      </c>
      <c r="G53" s="102" t="s">
        <v>165</v>
      </c>
      <c r="H53">
        <v>5</v>
      </c>
      <c r="I53" s="138">
        <v>20</v>
      </c>
      <c r="J53" s="135">
        <f>NO28</f>
        <v>2.1668488050640652E-3</v>
      </c>
      <c r="K53" s="95">
        <f>NQ28</f>
        <v>1.6669603310550004E-2</v>
      </c>
      <c r="L53" s="95">
        <f>NT28</f>
        <v>3.3217580180079476E-2</v>
      </c>
      <c r="M53" s="95">
        <f>NW28</f>
        <v>7.3013600572655688E-3</v>
      </c>
      <c r="N53" s="157">
        <f t="shared" si="4"/>
        <v>1.4838848088239778E-2</v>
      </c>
      <c r="O53" s="155">
        <f>NL$28</f>
        <v>-2.2965380066287677E-2</v>
      </c>
      <c r="P53" s="95">
        <f>NR$28</f>
        <v>2.6129634408644797E-2</v>
      </c>
      <c r="Q53" s="95">
        <f>NU$28</f>
        <v>-3.399425739672246E-2</v>
      </c>
      <c r="R53" s="95">
        <f>NX$28</f>
        <v>-2.9687780004578279E-2</v>
      </c>
      <c r="S53" s="245">
        <f>NY$28</f>
        <v>0</v>
      </c>
      <c r="T53" s="95">
        <f>OA$28</f>
        <v>0.13659909727250075</v>
      </c>
      <c r="U53" s="163">
        <f>OB$28</f>
        <v>-0.14671603810928113</v>
      </c>
      <c r="V53" s="163">
        <f>NZ$28</f>
        <v>-7.5778853547099345E-2</v>
      </c>
      <c r="W53" t="s">
        <v>434</v>
      </c>
    </row>
    <row r="54" spans="1:23" x14ac:dyDescent="0.25">
      <c r="A54" s="24" t="s">
        <v>22</v>
      </c>
      <c r="B54" s="141">
        <v>0.25</v>
      </c>
      <c r="C54" s="102" t="s">
        <v>191</v>
      </c>
      <c r="D54" s="102">
        <v>5</v>
      </c>
      <c r="E54" s="142"/>
      <c r="F54" s="134">
        <v>0.25</v>
      </c>
      <c r="G54" t="s">
        <v>192</v>
      </c>
      <c r="I54" s="138"/>
      <c r="J54" s="135">
        <f>OF28</f>
        <v>6.1741639538324941E-2</v>
      </c>
      <c r="K54" s="95">
        <f>OH28</f>
        <v>2.1490911113944692E-2</v>
      </c>
      <c r="L54" s="95">
        <f>OK28</f>
        <v>2.2938299164254779E-2</v>
      </c>
      <c r="M54" s="95">
        <f>ON28</f>
        <v>6.2442939768498788E-2</v>
      </c>
      <c r="N54" s="157">
        <f t="shared" si="4"/>
        <v>4.2153447396255803E-2</v>
      </c>
      <c r="O54" s="155">
        <f>OC$28</f>
        <v>4.3291576371018325E-2</v>
      </c>
      <c r="P54" s="95">
        <f>OI$28</f>
        <v>2.7185319478064685E-3</v>
      </c>
      <c r="Q54" s="95">
        <f>OL$28</f>
        <v>5.1281157054655968E-2</v>
      </c>
      <c r="R54" s="95">
        <f>OO$28</f>
        <v>3.4784330180712475E-2</v>
      </c>
      <c r="S54" s="245">
        <f>OP$28</f>
        <v>2.441473520020665E-7</v>
      </c>
      <c r="T54" s="95">
        <f>OR$28</f>
        <v>0.20334501859830356</v>
      </c>
      <c r="U54" s="163">
        <f>OS$28</f>
        <v>-8.4692854112551119E-2</v>
      </c>
      <c r="V54" s="163">
        <f>OQ$28</f>
        <v>1.0850032616662397E-2</v>
      </c>
      <c r="W54" t="s">
        <v>448</v>
      </c>
    </row>
    <row r="55" spans="1:23" x14ac:dyDescent="0.25">
      <c r="A55" s="24" t="s">
        <v>23</v>
      </c>
      <c r="B55" s="141">
        <v>0.3</v>
      </c>
      <c r="C55" s="103">
        <v>0.2</v>
      </c>
      <c r="D55" s="102">
        <v>5</v>
      </c>
      <c r="E55" s="142"/>
      <c r="F55" s="134" t="s">
        <v>177</v>
      </c>
      <c r="I55" s="138"/>
      <c r="J55" s="135"/>
      <c r="K55" s="95">
        <f>OY28</f>
        <v>1.0692319905466149E-2</v>
      </c>
      <c r="L55" s="95">
        <f>PB28</f>
        <v>1.0679091676906579E-2</v>
      </c>
      <c r="M55" s="95">
        <f>PE28</f>
        <v>0.14360862703840085</v>
      </c>
      <c r="N55" s="157">
        <f t="shared" si="4"/>
        <v>5.4993346206924532E-2</v>
      </c>
      <c r="O55" s="155">
        <f>OT$28</f>
        <v>-1.3079224018732516E-2</v>
      </c>
      <c r="P55" s="95">
        <f>OZ$28</f>
        <v>2.8374941808352316E-3</v>
      </c>
      <c r="Q55" s="95">
        <f>PC$28</f>
        <v>-5.238985276644792E-3</v>
      </c>
      <c r="R55" s="95">
        <f>PF$28</f>
        <v>-4.7924314154232706E-2</v>
      </c>
      <c r="S55" s="245">
        <f>PG$28</f>
        <v>-0.13576173905478339</v>
      </c>
      <c r="T55" s="95">
        <f>PI$28</f>
        <v>8.8598505609168932E-2</v>
      </c>
      <c r="U55" s="163">
        <f>PJ$28</f>
        <v>-0.21586654073190759</v>
      </c>
      <c r="V55" s="163">
        <f>PH$28</f>
        <v>-0.10774982417414858</v>
      </c>
      <c r="W55" t="s">
        <v>451</v>
      </c>
    </row>
    <row r="56" spans="1:23" x14ac:dyDescent="0.25">
      <c r="A56" s="24" t="s">
        <v>24</v>
      </c>
      <c r="B56" s="141">
        <v>0.5</v>
      </c>
      <c r="C56" s="103">
        <v>0.1</v>
      </c>
      <c r="D56" s="102">
        <v>5</v>
      </c>
      <c r="E56" s="142">
        <v>20</v>
      </c>
      <c r="F56" s="134">
        <v>0.5</v>
      </c>
      <c r="G56" s="102" t="s">
        <v>165</v>
      </c>
      <c r="H56">
        <v>5</v>
      </c>
      <c r="I56" s="138">
        <v>20</v>
      </c>
      <c r="J56" s="134"/>
      <c r="K56" s="95">
        <f>PP28</f>
        <v>3.408303858651416E-2</v>
      </c>
      <c r="L56" s="95">
        <f>PS28</f>
        <v>3.7989967371030678E-2</v>
      </c>
      <c r="M56" s="95">
        <f>PV28</f>
        <v>3.6732334237559477E-2</v>
      </c>
      <c r="N56" s="157">
        <f t="shared" si="4"/>
        <v>3.6268446731701438E-2</v>
      </c>
      <c r="O56" s="155"/>
      <c r="P56" s="95">
        <f>PQ$28</f>
        <v>3.4948044436248216E-3</v>
      </c>
      <c r="Q56" s="95">
        <f>PT$28</f>
        <v>-6.79559541664565E-3</v>
      </c>
      <c r="R56" s="95">
        <f>PW$28</f>
        <v>1.6258431575075116E-2</v>
      </c>
      <c r="S56" s="95">
        <f>PX$28</f>
        <v>2.248201624865942E-12</v>
      </c>
      <c r="T56" s="95">
        <f>PZ$28</f>
        <v>0.19396808827915291</v>
      </c>
      <c r="U56" s="163">
        <f>QA$28</f>
        <v>-7.808991211302363E-2</v>
      </c>
      <c r="V56" s="163">
        <f>PY$28</f>
        <v>0</v>
      </c>
      <c r="W56" t="s">
        <v>305</v>
      </c>
    </row>
    <row r="57" spans="1:23" ht="15.75" thickBot="1" x14ac:dyDescent="0.3">
      <c r="A57" s="24" t="s">
        <v>25</v>
      </c>
      <c r="B57" s="148">
        <v>0.5</v>
      </c>
      <c r="C57" s="149">
        <v>0.1</v>
      </c>
      <c r="D57" s="150">
        <v>5</v>
      </c>
      <c r="E57" s="151"/>
      <c r="F57" s="143" t="s">
        <v>166</v>
      </c>
      <c r="G57" s="144">
        <v>0.05</v>
      </c>
      <c r="H57" s="145">
        <v>5</v>
      </c>
      <c r="I57" s="146"/>
      <c r="J57" s="136"/>
      <c r="K57" s="137">
        <f>QG28</f>
        <v>8.5078390527354456E-2</v>
      </c>
      <c r="L57" s="137">
        <f>QJ28</f>
        <v>8.5629353198399039E-2</v>
      </c>
      <c r="M57" s="137">
        <f>QM28</f>
        <v>7.9554447492279592E-2</v>
      </c>
      <c r="N57" s="158">
        <f t="shared" si="4"/>
        <v>8.3420730406011015E-2</v>
      </c>
      <c r="O57" s="156"/>
      <c r="P57" s="137">
        <f>QH$28</f>
        <v>-2.127457084055262E-3</v>
      </c>
      <c r="Q57" s="137">
        <f>QK$28</f>
        <v>3.4697575928210878E-4</v>
      </c>
      <c r="R57" s="137">
        <f>QN$28</f>
        <v>-3.089619559398793E-3</v>
      </c>
      <c r="S57" s="137">
        <f>QO$28</f>
        <v>2.7389063616869214E-2</v>
      </c>
      <c r="T57" s="137">
        <f>QQ$28</f>
        <v>0.18726000499803641</v>
      </c>
      <c r="U57" s="164">
        <f>QR$28</f>
        <v>-7.6297841445262859E-2</v>
      </c>
      <c r="V57" s="164">
        <f>QP$28</f>
        <v>-0.14213673914744995</v>
      </c>
      <c r="W57" t="s">
        <v>439</v>
      </c>
    </row>
    <row r="58" spans="1:23" x14ac:dyDescent="0.25">
      <c r="B58" t="s">
        <v>173</v>
      </c>
      <c r="J58" s="95"/>
      <c r="K58" s="95"/>
      <c r="L58" s="95"/>
      <c r="M58" s="95"/>
      <c r="N58" s="95"/>
      <c r="O58" s="95">
        <f>AVERAGE(O31:O57)</f>
        <v>-1.3637978892163831E-2</v>
      </c>
      <c r="P58" s="95">
        <f t="shared" ref="P58:S58" si="5">AVERAGE(P31:P57)</f>
        <v>1.8816308808723099E-2</v>
      </c>
      <c r="Q58" s="95">
        <f t="shared" si="5"/>
        <v>1.6511048123175723E-2</v>
      </c>
      <c r="R58" s="95">
        <f t="shared" si="5"/>
        <v>1.7130073690186012E-2</v>
      </c>
      <c r="S58" s="95">
        <f t="shared" si="5"/>
        <v>1.9096126378691266E-3</v>
      </c>
      <c r="T58" s="95">
        <f>AVERAGE(T31:T57)</f>
        <v>0.12736230287741937</v>
      </c>
      <c r="U58" s="95">
        <f>AVERAGE(U31:U57)</f>
        <v>-1.5686110463388577E-2</v>
      </c>
      <c r="V58" s="95">
        <f>AVERAGE(V31:V57)</f>
        <v>-3.2346686159925156E-2</v>
      </c>
    </row>
    <row r="59" spans="1:23" x14ac:dyDescent="0.25">
      <c r="O59" s="95"/>
      <c r="P59" s="95"/>
    </row>
  </sheetData>
  <mergeCells count="5">
    <mergeCell ref="B29:E29"/>
    <mergeCell ref="F29:I29"/>
    <mergeCell ref="J29:N29"/>
    <mergeCell ref="O29:S29"/>
    <mergeCell ref="O2:P2"/>
  </mergeCells>
  <phoneticPr fontId="26" type="noConversion"/>
  <pageMargins left="0.7" right="0.7" top="0.75" bottom="0.75" header="0.3" footer="0.3"/>
  <pageSetup paperSize="9"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94F14-A8A8-4871-8C5C-C3FCBA61A1A5}">
  <dimension ref="A1:AI83"/>
  <sheetViews>
    <sheetView workbookViewId="0"/>
  </sheetViews>
  <sheetFormatPr defaultRowHeight="11.45" customHeight="1" x14ac:dyDescent="0.25"/>
  <cols>
    <col min="1" max="1" width="29.85546875" style="1" customWidth="1"/>
    <col min="2" max="2" width="10" style="1" customWidth="1"/>
    <col min="3" max="3" width="5" style="1" customWidth="1"/>
    <col min="4" max="4" width="10" style="1" customWidth="1"/>
    <col min="5" max="5" width="5" style="1" customWidth="1"/>
    <col min="6" max="6" width="10" style="1" customWidth="1"/>
    <col min="7" max="7" width="5" style="1" customWidth="1"/>
    <col min="8" max="8" width="10" style="1" customWidth="1"/>
    <col min="9" max="9" width="5" style="1" customWidth="1"/>
    <col min="10" max="10" width="10" style="1" customWidth="1"/>
    <col min="11" max="11" width="5" style="1" customWidth="1"/>
    <col min="12" max="12" width="10" style="1" customWidth="1"/>
    <col min="13" max="13" width="5" style="1" customWidth="1"/>
    <col min="14" max="14" width="10" style="1" customWidth="1"/>
    <col min="15" max="15" width="5" style="1" customWidth="1"/>
    <col min="16" max="16" width="10" style="1" customWidth="1"/>
    <col min="17" max="17" width="5" style="1" customWidth="1"/>
    <col min="18" max="18" width="10" style="1" customWidth="1"/>
    <col min="19" max="19" width="5" style="1" customWidth="1"/>
    <col min="20" max="20" width="10" style="1" customWidth="1"/>
    <col min="21" max="21" width="5" style="1" customWidth="1"/>
    <col min="22" max="22" width="10" style="1" customWidth="1"/>
    <col min="23" max="23" width="5" style="1" customWidth="1"/>
    <col min="24" max="24" width="10" style="1" customWidth="1"/>
    <col min="25" max="25" width="5" style="1" customWidth="1"/>
    <col min="26" max="26" width="10" style="1" customWidth="1"/>
    <col min="27" max="27" width="5" style="1" customWidth="1"/>
    <col min="28" max="28" width="10" style="1" customWidth="1"/>
    <col min="29" max="29" width="5" style="1" customWidth="1"/>
    <col min="30" max="30" width="10" style="1" customWidth="1"/>
    <col min="31" max="31" width="5" style="1" customWidth="1"/>
    <col min="32" max="32" width="10" style="1" customWidth="1"/>
    <col min="33" max="33" width="5" style="1" customWidth="1"/>
    <col min="34" max="34" width="10" style="1" customWidth="1"/>
    <col min="35" max="35" width="5" style="1" customWidth="1"/>
    <col min="36" max="16384" width="9.140625" style="1"/>
  </cols>
  <sheetData>
    <row r="1" spans="1:35" ht="15" x14ac:dyDescent="0.25">
      <c r="A1" s="2" t="s">
        <v>72</v>
      </c>
    </row>
    <row r="2" spans="1:35" ht="15" x14ac:dyDescent="0.25">
      <c r="A2" s="2" t="s">
        <v>71</v>
      </c>
      <c r="B2" s="3" t="s">
        <v>70</v>
      </c>
    </row>
    <row r="3" spans="1:35" ht="15" x14ac:dyDescent="0.25">
      <c r="A3" s="2" t="s">
        <v>69</v>
      </c>
      <c r="B3" s="2" t="s">
        <v>68</v>
      </c>
    </row>
    <row r="4" spans="1:35" ht="15" x14ac:dyDescent="0.25"/>
    <row r="5" spans="1:35" ht="15" x14ac:dyDescent="0.25">
      <c r="A5" s="3" t="s">
        <v>67</v>
      </c>
      <c r="C5" s="2" t="s">
        <v>66</v>
      </c>
    </row>
    <row r="6" spans="1:35" ht="15" x14ac:dyDescent="0.25">
      <c r="A6" s="3" t="s">
        <v>65</v>
      </c>
      <c r="C6" s="2" t="s">
        <v>64</v>
      </c>
    </row>
    <row r="7" spans="1:35" ht="15" x14ac:dyDescent="0.25">
      <c r="A7" s="3" t="s">
        <v>63</v>
      </c>
      <c r="C7" s="2" t="s">
        <v>62</v>
      </c>
    </row>
    <row r="8" spans="1:35" ht="15" x14ac:dyDescent="0.25">
      <c r="A8" s="3" t="s">
        <v>61</v>
      </c>
      <c r="C8" s="2" t="s">
        <v>60</v>
      </c>
    </row>
    <row r="9" spans="1:35" ht="15" x14ac:dyDescent="0.25"/>
    <row r="10" spans="1:35" ht="15" x14ac:dyDescent="0.25">
      <c r="A10" s="11" t="s">
        <v>59</v>
      </c>
      <c r="B10" s="234" t="s">
        <v>58</v>
      </c>
      <c r="C10" s="234" t="s">
        <v>38</v>
      </c>
      <c r="D10" s="234" t="s">
        <v>57</v>
      </c>
      <c r="E10" s="234" t="s">
        <v>38</v>
      </c>
      <c r="F10" s="234" t="s">
        <v>56</v>
      </c>
      <c r="G10" s="234" t="s">
        <v>38</v>
      </c>
      <c r="H10" s="234" t="s">
        <v>55</v>
      </c>
      <c r="I10" s="234" t="s">
        <v>38</v>
      </c>
      <c r="J10" s="234" t="s">
        <v>54</v>
      </c>
      <c r="K10" s="234" t="s">
        <v>38</v>
      </c>
      <c r="L10" s="234" t="s">
        <v>53</v>
      </c>
      <c r="M10" s="234" t="s">
        <v>38</v>
      </c>
      <c r="N10" s="234" t="s">
        <v>52</v>
      </c>
      <c r="O10" s="234" t="s">
        <v>38</v>
      </c>
      <c r="P10" s="234" t="s">
        <v>51</v>
      </c>
      <c r="Q10" s="234" t="s">
        <v>38</v>
      </c>
      <c r="R10" s="234" t="s">
        <v>50</v>
      </c>
      <c r="S10" s="234" t="s">
        <v>38</v>
      </c>
      <c r="T10" s="234" t="s">
        <v>49</v>
      </c>
      <c r="U10" s="234" t="s">
        <v>38</v>
      </c>
      <c r="V10" s="234" t="s">
        <v>48</v>
      </c>
      <c r="W10" s="234" t="s">
        <v>38</v>
      </c>
      <c r="X10" s="234" t="s">
        <v>47</v>
      </c>
      <c r="Y10" s="234" t="s">
        <v>38</v>
      </c>
      <c r="Z10" s="234" t="s">
        <v>46</v>
      </c>
      <c r="AA10" s="234" t="s">
        <v>38</v>
      </c>
      <c r="AB10" s="234" t="s">
        <v>45</v>
      </c>
      <c r="AC10" s="234" t="s">
        <v>38</v>
      </c>
      <c r="AD10" s="234" t="s">
        <v>44</v>
      </c>
      <c r="AE10" s="234" t="s">
        <v>38</v>
      </c>
      <c r="AF10" s="234" t="s">
        <v>43</v>
      </c>
      <c r="AG10" s="234" t="s">
        <v>38</v>
      </c>
      <c r="AH10" s="234" t="s">
        <v>42</v>
      </c>
      <c r="AI10" s="234" t="s">
        <v>38</v>
      </c>
    </row>
    <row r="11" spans="1:35" ht="15" x14ac:dyDescent="0.25">
      <c r="A11" s="10" t="s">
        <v>41</v>
      </c>
      <c r="B11" s="9" t="s">
        <v>38</v>
      </c>
      <c r="C11" s="9" t="s">
        <v>38</v>
      </c>
      <c r="D11" s="9" t="s">
        <v>38</v>
      </c>
      <c r="E11" s="9" t="s">
        <v>38</v>
      </c>
      <c r="F11" s="9" t="s">
        <v>38</v>
      </c>
      <c r="G11" s="9" t="s">
        <v>38</v>
      </c>
      <c r="H11" s="9" t="s">
        <v>38</v>
      </c>
      <c r="I11" s="9" t="s">
        <v>38</v>
      </c>
      <c r="J11" s="9" t="s">
        <v>38</v>
      </c>
      <c r="K11" s="9" t="s">
        <v>38</v>
      </c>
      <c r="L11" s="9" t="s">
        <v>38</v>
      </c>
      <c r="M11" s="9" t="s">
        <v>38</v>
      </c>
      <c r="N11" s="9" t="s">
        <v>38</v>
      </c>
      <c r="O11" s="9" t="s">
        <v>38</v>
      </c>
      <c r="P11" s="9" t="s">
        <v>38</v>
      </c>
      <c r="Q11" s="9" t="s">
        <v>38</v>
      </c>
      <c r="R11" s="9" t="s">
        <v>38</v>
      </c>
      <c r="S11" s="9" t="s">
        <v>38</v>
      </c>
      <c r="T11" s="9" t="s">
        <v>38</v>
      </c>
      <c r="U11" s="9" t="s">
        <v>38</v>
      </c>
      <c r="V11" s="9" t="s">
        <v>38</v>
      </c>
      <c r="W11" s="9" t="s">
        <v>38</v>
      </c>
      <c r="X11" s="9" t="s">
        <v>38</v>
      </c>
      <c r="Y11" s="9" t="s">
        <v>38</v>
      </c>
      <c r="Z11" s="9" t="s">
        <v>38</v>
      </c>
      <c r="AA11" s="9" t="s">
        <v>38</v>
      </c>
      <c r="AB11" s="9" t="s">
        <v>38</v>
      </c>
      <c r="AC11" s="9" t="s">
        <v>38</v>
      </c>
      <c r="AD11" s="9" t="s">
        <v>38</v>
      </c>
      <c r="AE11" s="9" t="s">
        <v>38</v>
      </c>
      <c r="AF11" s="9" t="s">
        <v>38</v>
      </c>
      <c r="AG11" s="9" t="s">
        <v>38</v>
      </c>
      <c r="AH11" s="9" t="s">
        <v>38</v>
      </c>
      <c r="AI11" s="9" t="s">
        <v>38</v>
      </c>
    </row>
    <row r="12" spans="1:35" ht="15" x14ac:dyDescent="0.25">
      <c r="A12" s="5" t="s">
        <v>40</v>
      </c>
      <c r="B12" s="4" t="s">
        <v>36</v>
      </c>
      <c r="C12" s="4" t="s">
        <v>38</v>
      </c>
      <c r="D12" s="4" t="s">
        <v>36</v>
      </c>
      <c r="E12" s="4" t="s">
        <v>38</v>
      </c>
      <c r="F12" s="4" t="s">
        <v>36</v>
      </c>
      <c r="G12" s="4" t="s">
        <v>38</v>
      </c>
      <c r="H12" s="4" t="s">
        <v>36</v>
      </c>
      <c r="I12" s="4" t="s">
        <v>38</v>
      </c>
      <c r="J12" s="4" t="s">
        <v>36</v>
      </c>
      <c r="K12" s="4" t="s">
        <v>38</v>
      </c>
      <c r="L12" s="4" t="s">
        <v>36</v>
      </c>
      <c r="M12" s="4" t="s">
        <v>38</v>
      </c>
      <c r="N12" s="4" t="s">
        <v>36</v>
      </c>
      <c r="O12" s="4" t="s">
        <v>38</v>
      </c>
      <c r="P12" s="4" t="s">
        <v>36</v>
      </c>
      <c r="Q12" s="4" t="s">
        <v>38</v>
      </c>
      <c r="R12" s="4" t="s">
        <v>36</v>
      </c>
      <c r="S12" s="4" t="s">
        <v>38</v>
      </c>
      <c r="T12" s="4" t="s">
        <v>36</v>
      </c>
      <c r="U12" s="4" t="s">
        <v>38</v>
      </c>
      <c r="V12" s="4" t="s">
        <v>36</v>
      </c>
      <c r="W12" s="4" t="s">
        <v>38</v>
      </c>
      <c r="X12" s="4" t="s">
        <v>36</v>
      </c>
      <c r="Y12" s="4" t="s">
        <v>38</v>
      </c>
      <c r="Z12" s="4" t="s">
        <v>36</v>
      </c>
      <c r="AA12" s="4" t="s">
        <v>38</v>
      </c>
      <c r="AB12" s="4" t="s">
        <v>36</v>
      </c>
      <c r="AC12" s="4" t="s">
        <v>38</v>
      </c>
      <c r="AD12" s="4" t="s">
        <v>36</v>
      </c>
      <c r="AE12" s="4" t="s">
        <v>38</v>
      </c>
      <c r="AF12" s="4" t="s">
        <v>36</v>
      </c>
      <c r="AG12" s="4" t="s">
        <v>38</v>
      </c>
      <c r="AH12" s="4" t="s">
        <v>36</v>
      </c>
      <c r="AI12" s="4" t="s">
        <v>38</v>
      </c>
    </row>
    <row r="13" spans="1:35" ht="15" x14ac:dyDescent="0.25">
      <c r="A13" s="5" t="s">
        <v>39</v>
      </c>
      <c r="B13" s="6" t="s">
        <v>36</v>
      </c>
      <c r="C13" s="6" t="s">
        <v>38</v>
      </c>
      <c r="D13" s="6" t="s">
        <v>36</v>
      </c>
      <c r="E13" s="6" t="s">
        <v>38</v>
      </c>
      <c r="F13" s="6" t="s">
        <v>36</v>
      </c>
      <c r="G13" s="6" t="s">
        <v>38</v>
      </c>
      <c r="H13" s="6" t="s">
        <v>36</v>
      </c>
      <c r="I13" s="6" t="s">
        <v>38</v>
      </c>
      <c r="J13" s="6" t="s">
        <v>36</v>
      </c>
      <c r="K13" s="6" t="s">
        <v>38</v>
      </c>
      <c r="L13" s="6" t="s">
        <v>36</v>
      </c>
      <c r="M13" s="6" t="s">
        <v>38</v>
      </c>
      <c r="N13" s="6" t="s">
        <v>36</v>
      </c>
      <c r="O13" s="6" t="s">
        <v>38</v>
      </c>
      <c r="P13" s="6" t="s">
        <v>36</v>
      </c>
      <c r="Q13" s="6" t="s">
        <v>38</v>
      </c>
      <c r="R13" s="6" t="s">
        <v>36</v>
      </c>
      <c r="S13" s="6" t="s">
        <v>38</v>
      </c>
      <c r="T13" s="6" t="s">
        <v>36</v>
      </c>
      <c r="U13" s="6" t="s">
        <v>38</v>
      </c>
      <c r="V13" s="6" t="s">
        <v>36</v>
      </c>
      <c r="W13" s="6" t="s">
        <v>38</v>
      </c>
      <c r="X13" s="6" t="s">
        <v>36</v>
      </c>
      <c r="Y13" s="6" t="s">
        <v>38</v>
      </c>
      <c r="Z13" s="6" t="s">
        <v>36</v>
      </c>
      <c r="AA13" s="6" t="s">
        <v>38</v>
      </c>
      <c r="AB13" s="6" t="s">
        <v>36</v>
      </c>
      <c r="AC13" s="6" t="s">
        <v>38</v>
      </c>
      <c r="AD13" s="6" t="s">
        <v>36</v>
      </c>
      <c r="AE13" s="6" t="s">
        <v>38</v>
      </c>
      <c r="AF13" s="6" t="s">
        <v>36</v>
      </c>
      <c r="AG13" s="6" t="s">
        <v>38</v>
      </c>
      <c r="AH13" s="6" t="s">
        <v>36</v>
      </c>
      <c r="AI13" s="6" t="s">
        <v>38</v>
      </c>
    </row>
    <row r="14" spans="1:35" ht="15" x14ac:dyDescent="0.25">
      <c r="A14" s="5" t="s">
        <v>0</v>
      </c>
      <c r="B14" s="4" t="s">
        <v>36</v>
      </c>
      <c r="C14" s="4" t="s">
        <v>38</v>
      </c>
      <c r="D14" s="4" t="s">
        <v>36</v>
      </c>
      <c r="E14" s="4" t="s">
        <v>38</v>
      </c>
      <c r="F14" s="4" t="s">
        <v>36</v>
      </c>
      <c r="G14" s="4" t="s">
        <v>38</v>
      </c>
      <c r="H14" s="4" t="s">
        <v>36</v>
      </c>
      <c r="I14" s="4" t="s">
        <v>38</v>
      </c>
      <c r="J14" s="4" t="s">
        <v>36</v>
      </c>
      <c r="K14" s="4" t="s">
        <v>38</v>
      </c>
      <c r="L14" s="4" t="s">
        <v>36</v>
      </c>
      <c r="M14" s="4" t="s">
        <v>38</v>
      </c>
      <c r="N14" s="4" t="s">
        <v>36</v>
      </c>
      <c r="O14" s="4" t="s">
        <v>38</v>
      </c>
      <c r="P14" s="4" t="s">
        <v>36</v>
      </c>
      <c r="Q14" s="4" t="s">
        <v>38</v>
      </c>
      <c r="R14" s="4" t="s">
        <v>36</v>
      </c>
      <c r="S14" s="4" t="s">
        <v>38</v>
      </c>
      <c r="T14" s="4" t="s">
        <v>36</v>
      </c>
      <c r="U14" s="4" t="s">
        <v>38</v>
      </c>
      <c r="V14" s="4" t="s">
        <v>36</v>
      </c>
      <c r="W14" s="4" t="s">
        <v>38</v>
      </c>
      <c r="X14" s="4" t="s">
        <v>36</v>
      </c>
      <c r="Y14" s="4" t="s">
        <v>38</v>
      </c>
      <c r="Z14" s="4" t="s">
        <v>36</v>
      </c>
      <c r="AA14" s="4" t="s">
        <v>38</v>
      </c>
      <c r="AB14" s="4" t="s">
        <v>36</v>
      </c>
      <c r="AC14" s="4" t="s">
        <v>38</v>
      </c>
      <c r="AD14" s="4" t="s">
        <v>36</v>
      </c>
      <c r="AE14" s="4" t="s">
        <v>38</v>
      </c>
      <c r="AF14" s="4" t="s">
        <v>36</v>
      </c>
      <c r="AG14" s="4" t="s">
        <v>38</v>
      </c>
      <c r="AH14" s="4" t="s">
        <v>36</v>
      </c>
      <c r="AI14" s="4" t="s">
        <v>38</v>
      </c>
    </row>
    <row r="15" spans="1:35" ht="15" x14ac:dyDescent="0.25">
      <c r="A15" s="5" t="s">
        <v>1</v>
      </c>
      <c r="B15" s="6" t="s">
        <v>36</v>
      </c>
      <c r="C15" s="6" t="s">
        <v>38</v>
      </c>
      <c r="D15" s="6" t="s">
        <v>36</v>
      </c>
      <c r="E15" s="6" t="s">
        <v>38</v>
      </c>
      <c r="F15" s="6">
        <v>4077</v>
      </c>
      <c r="G15" s="6" t="s">
        <v>38</v>
      </c>
      <c r="H15" s="6">
        <v>4090</v>
      </c>
      <c r="I15" s="6" t="s">
        <v>38</v>
      </c>
      <c r="J15" s="6">
        <v>4091</v>
      </c>
      <c r="K15" s="6" t="s">
        <v>38</v>
      </c>
      <c r="L15" s="6">
        <v>4115</v>
      </c>
      <c r="M15" s="6" t="s">
        <v>38</v>
      </c>
      <c r="N15" s="6">
        <v>4131</v>
      </c>
      <c r="O15" s="6" t="s">
        <v>38</v>
      </c>
      <c r="P15" s="6">
        <v>4138</v>
      </c>
      <c r="Q15" s="6" t="s">
        <v>38</v>
      </c>
      <c r="R15" s="6">
        <v>4148</v>
      </c>
      <c r="S15" s="6" t="s">
        <v>38</v>
      </c>
      <c r="T15" s="6">
        <v>3771</v>
      </c>
      <c r="U15" s="6" t="s">
        <v>38</v>
      </c>
      <c r="V15" s="6">
        <v>3788</v>
      </c>
      <c r="W15" s="6" t="s">
        <v>38</v>
      </c>
      <c r="X15" s="6">
        <v>3812</v>
      </c>
      <c r="Y15" s="6" t="s">
        <v>38</v>
      </c>
      <c r="Z15" s="6">
        <v>3833</v>
      </c>
      <c r="AA15" s="6" t="s">
        <v>38</v>
      </c>
      <c r="AB15" s="6">
        <v>3841</v>
      </c>
      <c r="AC15" s="6" t="s">
        <v>38</v>
      </c>
      <c r="AD15" s="6">
        <v>3854</v>
      </c>
      <c r="AE15" s="6" t="s">
        <v>38</v>
      </c>
      <c r="AF15" s="6">
        <v>3869</v>
      </c>
      <c r="AG15" s="6" t="s">
        <v>38</v>
      </c>
      <c r="AH15" s="6" t="s">
        <v>36</v>
      </c>
      <c r="AI15" s="6" t="s">
        <v>38</v>
      </c>
    </row>
    <row r="16" spans="1:35" ht="15" x14ac:dyDescent="0.25">
      <c r="A16" s="5" t="s">
        <v>2</v>
      </c>
      <c r="B16" s="4" t="s">
        <v>36</v>
      </c>
      <c r="C16" s="4" t="s">
        <v>38</v>
      </c>
      <c r="D16" s="4" t="s">
        <v>36</v>
      </c>
      <c r="E16" s="4" t="s">
        <v>38</v>
      </c>
      <c r="F16" s="4" t="s">
        <v>36</v>
      </c>
      <c r="G16" s="4" t="s">
        <v>38</v>
      </c>
      <c r="H16" s="4" t="s">
        <v>36</v>
      </c>
      <c r="I16" s="4" t="s">
        <v>38</v>
      </c>
      <c r="J16" s="4" t="s">
        <v>36</v>
      </c>
      <c r="K16" s="4" t="s">
        <v>38</v>
      </c>
      <c r="L16" s="4" t="s">
        <v>36</v>
      </c>
      <c r="M16" s="4" t="s">
        <v>38</v>
      </c>
      <c r="N16" s="4" t="s">
        <v>36</v>
      </c>
      <c r="O16" s="4" t="s">
        <v>38</v>
      </c>
      <c r="P16" s="4" t="s">
        <v>36</v>
      </c>
      <c r="Q16" s="4" t="s">
        <v>38</v>
      </c>
      <c r="R16" s="4" t="s">
        <v>36</v>
      </c>
      <c r="S16" s="4" t="s">
        <v>38</v>
      </c>
      <c r="T16" s="4" t="s">
        <v>36</v>
      </c>
      <c r="U16" s="4" t="s">
        <v>38</v>
      </c>
      <c r="V16" s="4" t="s">
        <v>36</v>
      </c>
      <c r="W16" s="4" t="s">
        <v>38</v>
      </c>
      <c r="X16" s="4" t="s">
        <v>36</v>
      </c>
      <c r="Y16" s="4" t="s">
        <v>38</v>
      </c>
      <c r="Z16" s="4" t="s">
        <v>36</v>
      </c>
      <c r="AA16" s="4" t="s">
        <v>38</v>
      </c>
      <c r="AB16" s="4" t="s">
        <v>36</v>
      </c>
      <c r="AC16" s="4" t="s">
        <v>38</v>
      </c>
      <c r="AD16" s="4" t="s">
        <v>36</v>
      </c>
      <c r="AE16" s="4" t="s">
        <v>38</v>
      </c>
      <c r="AF16" s="4" t="s">
        <v>36</v>
      </c>
      <c r="AG16" s="4" t="s">
        <v>38</v>
      </c>
      <c r="AH16" s="4" t="s">
        <v>36</v>
      </c>
      <c r="AI16" s="4" t="s">
        <v>38</v>
      </c>
    </row>
    <row r="17" spans="1:35" ht="15" x14ac:dyDescent="0.25">
      <c r="A17" s="5" t="s">
        <v>3</v>
      </c>
      <c r="B17" s="6" t="s">
        <v>36</v>
      </c>
      <c r="C17" s="6" t="s">
        <v>38</v>
      </c>
      <c r="D17" s="6" t="s">
        <v>36</v>
      </c>
      <c r="E17" s="6" t="s">
        <v>38</v>
      </c>
      <c r="F17" s="6" t="s">
        <v>36</v>
      </c>
      <c r="G17" s="6" t="s">
        <v>38</v>
      </c>
      <c r="H17" s="6" t="s">
        <v>36</v>
      </c>
      <c r="I17" s="6" t="s">
        <v>38</v>
      </c>
      <c r="J17" s="6" t="s">
        <v>36</v>
      </c>
      <c r="K17" s="6" t="s">
        <v>38</v>
      </c>
      <c r="L17" s="6" t="s">
        <v>36</v>
      </c>
      <c r="M17" s="6" t="s">
        <v>38</v>
      </c>
      <c r="N17" s="6" t="s">
        <v>36</v>
      </c>
      <c r="O17" s="6" t="s">
        <v>38</v>
      </c>
      <c r="P17" s="6" t="s">
        <v>36</v>
      </c>
      <c r="Q17" s="6" t="s">
        <v>38</v>
      </c>
      <c r="R17" s="6" t="s">
        <v>36</v>
      </c>
      <c r="S17" s="6" t="s">
        <v>38</v>
      </c>
      <c r="T17" s="6" t="s">
        <v>36</v>
      </c>
      <c r="U17" s="6" t="s">
        <v>38</v>
      </c>
      <c r="V17" s="6" t="s">
        <v>36</v>
      </c>
      <c r="W17" s="6" t="s">
        <v>38</v>
      </c>
      <c r="X17" s="6" t="s">
        <v>36</v>
      </c>
      <c r="Y17" s="6" t="s">
        <v>38</v>
      </c>
      <c r="Z17" s="6" t="s">
        <v>36</v>
      </c>
      <c r="AA17" s="6" t="s">
        <v>38</v>
      </c>
      <c r="AB17" s="6" t="s">
        <v>36</v>
      </c>
      <c r="AC17" s="6" t="s">
        <v>38</v>
      </c>
      <c r="AD17" s="8">
        <v>638.6</v>
      </c>
      <c r="AE17" s="6" t="s">
        <v>38</v>
      </c>
      <c r="AF17" s="8">
        <v>639.11</v>
      </c>
      <c r="AG17" s="6" t="s">
        <v>38</v>
      </c>
      <c r="AH17" s="6" t="s">
        <v>36</v>
      </c>
      <c r="AI17" s="6" t="s">
        <v>38</v>
      </c>
    </row>
    <row r="18" spans="1:35" ht="15" x14ac:dyDescent="0.25">
      <c r="A18" s="5" t="s">
        <v>4</v>
      </c>
      <c r="B18" s="4" t="s">
        <v>36</v>
      </c>
      <c r="C18" s="4" t="s">
        <v>38</v>
      </c>
      <c r="D18" s="4" t="s">
        <v>36</v>
      </c>
      <c r="E18" s="4" t="s">
        <v>38</v>
      </c>
      <c r="F18" s="4" t="s">
        <v>36</v>
      </c>
      <c r="G18" s="4" t="s">
        <v>38</v>
      </c>
      <c r="H18" s="4" t="s">
        <v>36</v>
      </c>
      <c r="I18" s="4" t="s">
        <v>38</v>
      </c>
      <c r="J18" s="4" t="s">
        <v>36</v>
      </c>
      <c r="K18" s="4" t="s">
        <v>38</v>
      </c>
      <c r="L18" s="4" t="s">
        <v>36</v>
      </c>
      <c r="M18" s="4" t="s">
        <v>38</v>
      </c>
      <c r="N18" s="4" t="s">
        <v>36</v>
      </c>
      <c r="O18" s="4" t="s">
        <v>38</v>
      </c>
      <c r="P18" s="4" t="s">
        <v>36</v>
      </c>
      <c r="Q18" s="4" t="s">
        <v>38</v>
      </c>
      <c r="R18" s="4" t="s">
        <v>36</v>
      </c>
      <c r="S18" s="4" t="s">
        <v>38</v>
      </c>
      <c r="T18" s="4" t="s">
        <v>36</v>
      </c>
      <c r="U18" s="4" t="s">
        <v>38</v>
      </c>
      <c r="V18" s="7">
        <v>11421.07</v>
      </c>
      <c r="W18" s="4" t="s">
        <v>38</v>
      </c>
      <c r="X18" s="7">
        <v>11421.27</v>
      </c>
      <c r="Y18" s="4" t="s">
        <v>38</v>
      </c>
      <c r="Z18" s="7">
        <v>11422.41</v>
      </c>
      <c r="AA18" s="4" t="s">
        <v>38</v>
      </c>
      <c r="AB18" s="7">
        <v>11419.66</v>
      </c>
      <c r="AC18" s="4" t="s">
        <v>38</v>
      </c>
      <c r="AD18" s="7">
        <v>11420.59</v>
      </c>
      <c r="AE18" s="4" t="s">
        <v>38</v>
      </c>
      <c r="AF18" s="7">
        <v>11419.73</v>
      </c>
      <c r="AG18" s="4" t="s">
        <v>38</v>
      </c>
      <c r="AH18" s="4" t="s">
        <v>36</v>
      </c>
      <c r="AI18" s="4" t="s">
        <v>38</v>
      </c>
    </row>
    <row r="19" spans="1:35" ht="15" x14ac:dyDescent="0.25">
      <c r="A19" s="5" t="s">
        <v>5</v>
      </c>
      <c r="B19" s="6" t="s">
        <v>36</v>
      </c>
      <c r="C19" s="6" t="s">
        <v>38</v>
      </c>
      <c r="D19" s="6" t="s">
        <v>36</v>
      </c>
      <c r="E19" s="6" t="s">
        <v>38</v>
      </c>
      <c r="F19" s="6" t="s">
        <v>36</v>
      </c>
      <c r="G19" s="6" t="s">
        <v>38</v>
      </c>
      <c r="H19" s="6" t="s">
        <v>36</v>
      </c>
      <c r="I19" s="6" t="s">
        <v>38</v>
      </c>
      <c r="J19" s="6" t="s">
        <v>36</v>
      </c>
      <c r="K19" s="6" t="s">
        <v>38</v>
      </c>
      <c r="L19" s="6" t="s">
        <v>36</v>
      </c>
      <c r="M19" s="6" t="s">
        <v>38</v>
      </c>
      <c r="N19" s="6" t="s">
        <v>36</v>
      </c>
      <c r="O19" s="6" t="s">
        <v>38</v>
      </c>
      <c r="P19" s="6" t="s">
        <v>36</v>
      </c>
      <c r="Q19" s="6" t="s">
        <v>38</v>
      </c>
      <c r="R19" s="6" t="s">
        <v>36</v>
      </c>
      <c r="S19" s="6" t="s">
        <v>38</v>
      </c>
      <c r="T19" s="6" t="s">
        <v>36</v>
      </c>
      <c r="U19" s="6" t="s">
        <v>38</v>
      </c>
      <c r="V19" s="6" t="s">
        <v>36</v>
      </c>
      <c r="W19" s="6" t="s">
        <v>38</v>
      </c>
      <c r="X19" s="6" t="s">
        <v>36</v>
      </c>
      <c r="Y19" s="6" t="s">
        <v>38</v>
      </c>
      <c r="Z19" s="6" t="s">
        <v>36</v>
      </c>
      <c r="AA19" s="6" t="s">
        <v>38</v>
      </c>
      <c r="AB19" s="6" t="s">
        <v>36</v>
      </c>
      <c r="AC19" s="6" t="s">
        <v>38</v>
      </c>
      <c r="AD19" s="6" t="s">
        <v>36</v>
      </c>
      <c r="AE19" s="6" t="s">
        <v>38</v>
      </c>
      <c r="AF19" s="6" t="s">
        <v>36</v>
      </c>
      <c r="AG19" s="6" t="s">
        <v>38</v>
      </c>
      <c r="AH19" s="6" t="s">
        <v>36</v>
      </c>
      <c r="AI19" s="6" t="s">
        <v>38</v>
      </c>
    </row>
    <row r="20" spans="1:35" ht="15" x14ac:dyDescent="0.25">
      <c r="A20" s="5" t="s">
        <v>6</v>
      </c>
      <c r="B20" s="4" t="s">
        <v>36</v>
      </c>
      <c r="C20" s="4" t="s">
        <v>38</v>
      </c>
      <c r="D20" s="4" t="s">
        <v>36</v>
      </c>
      <c r="E20" s="4" t="s">
        <v>38</v>
      </c>
      <c r="F20" s="4" t="s">
        <v>36</v>
      </c>
      <c r="G20" s="4" t="s">
        <v>38</v>
      </c>
      <c r="H20" s="4" t="s">
        <v>36</v>
      </c>
      <c r="I20" s="4" t="s">
        <v>38</v>
      </c>
      <c r="J20" s="4" t="s">
        <v>36</v>
      </c>
      <c r="K20" s="4" t="s">
        <v>38</v>
      </c>
      <c r="L20" s="4" t="s">
        <v>36</v>
      </c>
      <c r="M20" s="4" t="s">
        <v>38</v>
      </c>
      <c r="N20" s="4" t="s">
        <v>36</v>
      </c>
      <c r="O20" s="4" t="s">
        <v>38</v>
      </c>
      <c r="P20" s="4" t="s">
        <v>36</v>
      </c>
      <c r="Q20" s="4" t="s">
        <v>38</v>
      </c>
      <c r="R20" s="4" t="s">
        <v>36</v>
      </c>
      <c r="S20" s="4" t="s">
        <v>38</v>
      </c>
      <c r="T20" s="4" t="s">
        <v>36</v>
      </c>
      <c r="U20" s="4" t="s">
        <v>38</v>
      </c>
      <c r="V20" s="4">
        <v>739</v>
      </c>
      <c r="W20" s="4" t="s">
        <v>38</v>
      </c>
      <c r="X20" s="7">
        <v>746.76</v>
      </c>
      <c r="Y20" s="4" t="s">
        <v>38</v>
      </c>
      <c r="Z20" s="7">
        <v>754.51</v>
      </c>
      <c r="AA20" s="4" t="s">
        <v>38</v>
      </c>
      <c r="AB20" s="7">
        <v>762.26</v>
      </c>
      <c r="AC20" s="4" t="s">
        <v>38</v>
      </c>
      <c r="AD20" s="7">
        <v>770.02</v>
      </c>
      <c r="AE20" s="4" t="s">
        <v>38</v>
      </c>
      <c r="AF20" s="7">
        <v>773.55</v>
      </c>
      <c r="AG20" s="4" t="s">
        <v>38</v>
      </c>
      <c r="AH20" s="4" t="s">
        <v>36</v>
      </c>
      <c r="AI20" s="4" t="s">
        <v>38</v>
      </c>
    </row>
    <row r="21" spans="1:35" ht="15" x14ac:dyDescent="0.25">
      <c r="A21" s="5" t="s">
        <v>7</v>
      </c>
      <c r="B21" s="6" t="s">
        <v>36</v>
      </c>
      <c r="C21" s="6" t="s">
        <v>38</v>
      </c>
      <c r="D21" s="6" t="s">
        <v>36</v>
      </c>
      <c r="E21" s="6" t="s">
        <v>38</v>
      </c>
      <c r="F21" s="6" t="s">
        <v>36</v>
      </c>
      <c r="G21" s="6" t="s">
        <v>38</v>
      </c>
      <c r="H21" s="6" t="s">
        <v>36</v>
      </c>
      <c r="I21" s="6" t="s">
        <v>38</v>
      </c>
      <c r="J21" s="6" t="s">
        <v>36</v>
      </c>
      <c r="K21" s="6" t="s">
        <v>38</v>
      </c>
      <c r="L21" s="6" t="s">
        <v>36</v>
      </c>
      <c r="M21" s="6" t="s">
        <v>38</v>
      </c>
      <c r="N21" s="6" t="s">
        <v>36</v>
      </c>
      <c r="O21" s="6" t="s">
        <v>38</v>
      </c>
      <c r="P21" s="6" t="s">
        <v>36</v>
      </c>
      <c r="Q21" s="6" t="s">
        <v>38</v>
      </c>
      <c r="R21" s="6" t="s">
        <v>36</v>
      </c>
      <c r="S21" s="6" t="s">
        <v>38</v>
      </c>
      <c r="T21" s="6" t="s">
        <v>36</v>
      </c>
      <c r="U21" s="6" t="s">
        <v>38</v>
      </c>
      <c r="V21" s="6" t="s">
        <v>36</v>
      </c>
      <c r="W21" s="6" t="s">
        <v>38</v>
      </c>
      <c r="X21" s="6" t="s">
        <v>36</v>
      </c>
      <c r="Y21" s="6" t="s">
        <v>38</v>
      </c>
      <c r="Z21" s="6" t="s">
        <v>36</v>
      </c>
      <c r="AA21" s="6" t="s">
        <v>38</v>
      </c>
      <c r="AB21" s="6" t="s">
        <v>36</v>
      </c>
      <c r="AC21" s="6" t="s">
        <v>38</v>
      </c>
      <c r="AD21" s="6" t="s">
        <v>36</v>
      </c>
      <c r="AE21" s="6" t="s">
        <v>38</v>
      </c>
      <c r="AF21" s="6" t="s">
        <v>36</v>
      </c>
      <c r="AG21" s="6" t="s">
        <v>38</v>
      </c>
      <c r="AH21" s="6" t="s">
        <v>36</v>
      </c>
      <c r="AI21" s="6" t="s">
        <v>38</v>
      </c>
    </row>
    <row r="22" spans="1:35" ht="15" x14ac:dyDescent="0.25">
      <c r="A22" s="5" t="s">
        <v>8</v>
      </c>
      <c r="B22" s="4" t="s">
        <v>36</v>
      </c>
      <c r="C22" s="4" t="s">
        <v>38</v>
      </c>
      <c r="D22" s="4" t="s">
        <v>36</v>
      </c>
      <c r="E22" s="4" t="s">
        <v>38</v>
      </c>
      <c r="F22" s="4" t="s">
        <v>36</v>
      </c>
      <c r="G22" s="4" t="s">
        <v>38</v>
      </c>
      <c r="H22" s="4" t="s">
        <v>36</v>
      </c>
      <c r="I22" s="4" t="s">
        <v>38</v>
      </c>
      <c r="J22" s="4" t="s">
        <v>36</v>
      </c>
      <c r="K22" s="4" t="s">
        <v>38</v>
      </c>
      <c r="L22" s="4" t="s">
        <v>36</v>
      </c>
      <c r="M22" s="4" t="s">
        <v>38</v>
      </c>
      <c r="N22" s="4" t="s">
        <v>36</v>
      </c>
      <c r="O22" s="4" t="s">
        <v>38</v>
      </c>
      <c r="P22" s="4" t="s">
        <v>36</v>
      </c>
      <c r="Q22" s="4" t="s">
        <v>38</v>
      </c>
      <c r="R22" s="4" t="s">
        <v>36</v>
      </c>
      <c r="S22" s="4" t="s">
        <v>38</v>
      </c>
      <c r="T22" s="4" t="s">
        <v>36</v>
      </c>
      <c r="U22" s="4" t="s">
        <v>38</v>
      </c>
      <c r="V22" s="4" t="s">
        <v>36</v>
      </c>
      <c r="W22" s="4" t="s">
        <v>38</v>
      </c>
      <c r="X22" s="4" t="s">
        <v>36</v>
      </c>
      <c r="Y22" s="4" t="s">
        <v>38</v>
      </c>
      <c r="Z22" s="4" t="s">
        <v>36</v>
      </c>
      <c r="AA22" s="4" t="s">
        <v>38</v>
      </c>
      <c r="AB22" s="4" t="s">
        <v>36</v>
      </c>
      <c r="AC22" s="4" t="s">
        <v>38</v>
      </c>
      <c r="AD22" s="4" t="s">
        <v>36</v>
      </c>
      <c r="AE22" s="4" t="s">
        <v>38</v>
      </c>
      <c r="AF22" s="4" t="s">
        <v>36</v>
      </c>
      <c r="AG22" s="4" t="s">
        <v>38</v>
      </c>
      <c r="AH22" s="4" t="s">
        <v>36</v>
      </c>
      <c r="AI22" s="4" t="s">
        <v>38</v>
      </c>
    </row>
    <row r="23" spans="1:35" ht="15" x14ac:dyDescent="0.25">
      <c r="A23" s="5" t="s">
        <v>9</v>
      </c>
      <c r="B23" s="6" t="s">
        <v>36</v>
      </c>
      <c r="C23" s="6" t="s">
        <v>38</v>
      </c>
      <c r="D23" s="6" t="s">
        <v>36</v>
      </c>
      <c r="E23" s="6" t="s">
        <v>38</v>
      </c>
      <c r="F23" s="6" t="s">
        <v>36</v>
      </c>
      <c r="G23" s="6" t="s">
        <v>38</v>
      </c>
      <c r="H23" s="6" t="s">
        <v>36</v>
      </c>
      <c r="I23" s="6" t="s">
        <v>38</v>
      </c>
      <c r="J23" s="6" t="s">
        <v>36</v>
      </c>
      <c r="K23" s="6" t="s">
        <v>38</v>
      </c>
      <c r="L23" s="6" t="s">
        <v>36</v>
      </c>
      <c r="M23" s="6" t="s">
        <v>38</v>
      </c>
      <c r="N23" s="6" t="s">
        <v>36</v>
      </c>
      <c r="O23" s="6" t="s">
        <v>38</v>
      </c>
      <c r="P23" s="6" t="s">
        <v>36</v>
      </c>
      <c r="Q23" s="6" t="s">
        <v>38</v>
      </c>
      <c r="R23" s="8">
        <v>16684.57</v>
      </c>
      <c r="S23" s="6" t="s">
        <v>38</v>
      </c>
      <c r="T23" s="8">
        <v>16743.77</v>
      </c>
      <c r="U23" s="6" t="s">
        <v>38</v>
      </c>
      <c r="V23" s="8">
        <v>16849.169999999998</v>
      </c>
      <c r="W23" s="6" t="s">
        <v>38</v>
      </c>
      <c r="X23" s="8">
        <v>16845.39</v>
      </c>
      <c r="Y23" s="6" t="s">
        <v>38</v>
      </c>
      <c r="Z23" s="8">
        <v>16814.09</v>
      </c>
      <c r="AA23" s="6" t="s">
        <v>38</v>
      </c>
      <c r="AB23" s="8">
        <v>16874.169999999998</v>
      </c>
      <c r="AC23" s="6" t="s">
        <v>38</v>
      </c>
      <c r="AD23" s="8">
        <v>16852.54</v>
      </c>
      <c r="AE23" s="6" t="s">
        <v>31</v>
      </c>
      <c r="AF23" s="8">
        <v>17046.25</v>
      </c>
      <c r="AG23" s="6" t="s">
        <v>31</v>
      </c>
      <c r="AH23" s="6" t="s">
        <v>36</v>
      </c>
      <c r="AI23" s="6" t="s">
        <v>38</v>
      </c>
    </row>
    <row r="24" spans="1:35" ht="15" x14ac:dyDescent="0.25">
      <c r="A24" s="5" t="s">
        <v>10</v>
      </c>
      <c r="B24" s="4" t="s">
        <v>36</v>
      </c>
      <c r="C24" s="4" t="s">
        <v>38</v>
      </c>
      <c r="D24" s="4" t="s">
        <v>36</v>
      </c>
      <c r="E24" s="4" t="s">
        <v>38</v>
      </c>
      <c r="F24" s="4" t="s">
        <v>36</v>
      </c>
      <c r="G24" s="4" t="s">
        <v>38</v>
      </c>
      <c r="H24" s="4" t="s">
        <v>36</v>
      </c>
      <c r="I24" s="4" t="s">
        <v>38</v>
      </c>
      <c r="J24" s="4" t="s">
        <v>36</v>
      </c>
      <c r="K24" s="4" t="s">
        <v>38</v>
      </c>
      <c r="L24" s="4" t="s">
        <v>36</v>
      </c>
      <c r="M24" s="4" t="s">
        <v>38</v>
      </c>
      <c r="N24" s="4" t="s">
        <v>36</v>
      </c>
      <c r="O24" s="4" t="s">
        <v>38</v>
      </c>
      <c r="P24" s="4" t="s">
        <v>36</v>
      </c>
      <c r="Q24" s="4" t="s">
        <v>38</v>
      </c>
      <c r="R24" s="4" t="s">
        <v>36</v>
      </c>
      <c r="S24" s="4" t="s">
        <v>38</v>
      </c>
      <c r="T24" s="4" t="s">
        <v>36</v>
      </c>
      <c r="U24" s="4" t="s">
        <v>38</v>
      </c>
      <c r="V24" s="4">
        <v>1921</v>
      </c>
      <c r="W24" s="4" t="s">
        <v>38</v>
      </c>
      <c r="X24" s="4">
        <v>1922</v>
      </c>
      <c r="Y24" s="4" t="s">
        <v>38</v>
      </c>
      <c r="Z24" s="7">
        <v>1922.7</v>
      </c>
      <c r="AA24" s="4" t="s">
        <v>38</v>
      </c>
      <c r="AB24" s="7">
        <v>1924.1</v>
      </c>
      <c r="AC24" s="4" t="s">
        <v>38</v>
      </c>
      <c r="AD24" s="7">
        <v>1931.6</v>
      </c>
      <c r="AE24" s="4" t="s">
        <v>38</v>
      </c>
      <c r="AF24" s="7">
        <v>1936.4</v>
      </c>
      <c r="AG24" s="4" t="s">
        <v>38</v>
      </c>
      <c r="AH24" s="4" t="s">
        <v>36</v>
      </c>
      <c r="AI24" s="4" t="s">
        <v>38</v>
      </c>
    </row>
    <row r="25" spans="1:35" ht="15" x14ac:dyDescent="0.25">
      <c r="A25" s="5" t="s">
        <v>11</v>
      </c>
      <c r="B25" s="6" t="s">
        <v>36</v>
      </c>
      <c r="C25" s="6" t="s">
        <v>38</v>
      </c>
      <c r="D25" s="6" t="s">
        <v>36</v>
      </c>
      <c r="E25" s="6" t="s">
        <v>38</v>
      </c>
      <c r="F25" s="6" t="s">
        <v>36</v>
      </c>
      <c r="G25" s="6" t="s">
        <v>38</v>
      </c>
      <c r="H25" s="6" t="s">
        <v>36</v>
      </c>
      <c r="I25" s="6" t="s">
        <v>38</v>
      </c>
      <c r="J25" s="6" t="s">
        <v>36</v>
      </c>
      <c r="K25" s="6" t="s">
        <v>38</v>
      </c>
      <c r="L25" s="6" t="s">
        <v>36</v>
      </c>
      <c r="M25" s="6" t="s">
        <v>38</v>
      </c>
      <c r="N25" s="6" t="s">
        <v>36</v>
      </c>
      <c r="O25" s="6" t="s">
        <v>38</v>
      </c>
      <c r="P25" s="6" t="s">
        <v>36</v>
      </c>
      <c r="Q25" s="6" t="s">
        <v>38</v>
      </c>
      <c r="R25" s="6" t="s">
        <v>36</v>
      </c>
      <c r="S25" s="6" t="s">
        <v>38</v>
      </c>
      <c r="T25" s="6" t="s">
        <v>36</v>
      </c>
      <c r="U25" s="6" t="s">
        <v>38</v>
      </c>
      <c r="V25" s="6" t="s">
        <v>36</v>
      </c>
      <c r="W25" s="6" t="s">
        <v>38</v>
      </c>
      <c r="X25" s="6" t="s">
        <v>36</v>
      </c>
      <c r="Y25" s="6" t="s">
        <v>38</v>
      </c>
      <c r="Z25" s="6" t="s">
        <v>36</v>
      </c>
      <c r="AA25" s="6" t="s">
        <v>38</v>
      </c>
      <c r="AB25" s="6" t="s">
        <v>36</v>
      </c>
      <c r="AC25" s="6" t="s">
        <v>38</v>
      </c>
      <c r="AD25" s="6" t="s">
        <v>36</v>
      </c>
      <c r="AE25" s="6" t="s">
        <v>38</v>
      </c>
      <c r="AF25" s="6" t="s">
        <v>36</v>
      </c>
      <c r="AG25" s="6" t="s">
        <v>38</v>
      </c>
      <c r="AH25" s="6" t="s">
        <v>36</v>
      </c>
      <c r="AI25" s="6" t="s">
        <v>38</v>
      </c>
    </row>
    <row r="26" spans="1:35" ht="15" x14ac:dyDescent="0.25">
      <c r="A26" s="5" t="s">
        <v>26</v>
      </c>
      <c r="B26" s="4" t="s">
        <v>36</v>
      </c>
      <c r="C26" s="4" t="s">
        <v>38</v>
      </c>
      <c r="D26" s="4" t="s">
        <v>36</v>
      </c>
      <c r="E26" s="4" t="s">
        <v>38</v>
      </c>
      <c r="F26" s="4" t="s">
        <v>36</v>
      </c>
      <c r="G26" s="4" t="s">
        <v>38</v>
      </c>
      <c r="H26" s="4" t="s">
        <v>36</v>
      </c>
      <c r="I26" s="4" t="s">
        <v>38</v>
      </c>
      <c r="J26" s="4" t="s">
        <v>36</v>
      </c>
      <c r="K26" s="4" t="s">
        <v>38</v>
      </c>
      <c r="L26" s="4" t="s">
        <v>36</v>
      </c>
      <c r="M26" s="4" t="s">
        <v>38</v>
      </c>
      <c r="N26" s="4" t="s">
        <v>36</v>
      </c>
      <c r="O26" s="4" t="s">
        <v>38</v>
      </c>
      <c r="P26" s="4" t="s">
        <v>36</v>
      </c>
      <c r="Q26" s="4" t="s">
        <v>38</v>
      </c>
      <c r="R26" s="4" t="s">
        <v>36</v>
      </c>
      <c r="S26" s="4" t="s">
        <v>38</v>
      </c>
      <c r="T26" s="4" t="s">
        <v>36</v>
      </c>
      <c r="U26" s="4" t="s">
        <v>38</v>
      </c>
      <c r="V26" s="4">
        <v>173</v>
      </c>
      <c r="W26" s="4" t="s">
        <v>38</v>
      </c>
      <c r="X26" s="4">
        <v>173</v>
      </c>
      <c r="Y26" s="4" t="s">
        <v>38</v>
      </c>
      <c r="Z26" s="7">
        <v>172.7</v>
      </c>
      <c r="AA26" s="4" t="s">
        <v>38</v>
      </c>
      <c r="AB26" s="7">
        <v>172.6</v>
      </c>
      <c r="AC26" s="4" t="s">
        <v>38</v>
      </c>
      <c r="AD26" s="7">
        <v>172.59</v>
      </c>
      <c r="AE26" s="4" t="s">
        <v>38</v>
      </c>
      <c r="AF26" s="7">
        <v>172.54</v>
      </c>
      <c r="AG26" s="4" t="s">
        <v>38</v>
      </c>
      <c r="AH26" s="4" t="s">
        <v>36</v>
      </c>
      <c r="AI26" s="4" t="s">
        <v>38</v>
      </c>
    </row>
    <row r="27" spans="1:35" ht="15" x14ac:dyDescent="0.25">
      <c r="A27" s="5" t="s">
        <v>12</v>
      </c>
      <c r="B27" s="6" t="s">
        <v>36</v>
      </c>
      <c r="C27" s="6" t="s">
        <v>38</v>
      </c>
      <c r="D27" s="6" t="s">
        <v>36</v>
      </c>
      <c r="E27" s="6" t="s">
        <v>38</v>
      </c>
      <c r="F27" s="6" t="s">
        <v>36</v>
      </c>
      <c r="G27" s="6" t="s">
        <v>38</v>
      </c>
      <c r="H27" s="6" t="s">
        <v>36</v>
      </c>
      <c r="I27" s="6" t="s">
        <v>38</v>
      </c>
      <c r="J27" s="6" t="s">
        <v>36</v>
      </c>
      <c r="K27" s="6" t="s">
        <v>38</v>
      </c>
      <c r="L27" s="6" t="s">
        <v>36</v>
      </c>
      <c r="M27" s="6" t="s">
        <v>38</v>
      </c>
      <c r="N27" s="6" t="s">
        <v>36</v>
      </c>
      <c r="O27" s="6" t="s">
        <v>38</v>
      </c>
      <c r="P27" s="6" t="s">
        <v>36</v>
      </c>
      <c r="Q27" s="6" t="s">
        <v>38</v>
      </c>
      <c r="R27" s="6" t="s">
        <v>36</v>
      </c>
      <c r="S27" s="6" t="s">
        <v>38</v>
      </c>
      <c r="T27" s="6" t="s">
        <v>36</v>
      </c>
      <c r="U27" s="6" t="s">
        <v>38</v>
      </c>
      <c r="V27" s="6" t="s">
        <v>36</v>
      </c>
      <c r="W27" s="6" t="s">
        <v>38</v>
      </c>
      <c r="X27" s="6" t="s">
        <v>36</v>
      </c>
      <c r="Y27" s="6" t="s">
        <v>38</v>
      </c>
      <c r="Z27" s="6" t="s">
        <v>36</v>
      </c>
      <c r="AA27" s="6" t="s">
        <v>38</v>
      </c>
      <c r="AB27" s="6" t="s">
        <v>36</v>
      </c>
      <c r="AC27" s="6" t="s">
        <v>38</v>
      </c>
      <c r="AD27" s="6" t="s">
        <v>36</v>
      </c>
      <c r="AE27" s="6" t="s">
        <v>38</v>
      </c>
      <c r="AF27" s="6" t="s">
        <v>36</v>
      </c>
      <c r="AG27" s="6" t="s">
        <v>38</v>
      </c>
      <c r="AH27" s="6" t="s">
        <v>36</v>
      </c>
      <c r="AI27" s="6" t="s">
        <v>38</v>
      </c>
    </row>
    <row r="28" spans="1:35" ht="15" x14ac:dyDescent="0.25">
      <c r="A28" s="5" t="s">
        <v>13</v>
      </c>
      <c r="B28" s="4" t="s">
        <v>36</v>
      </c>
      <c r="C28" s="4" t="s">
        <v>38</v>
      </c>
      <c r="D28" s="4" t="s">
        <v>36</v>
      </c>
      <c r="E28" s="4" t="s">
        <v>38</v>
      </c>
      <c r="F28" s="4" t="s">
        <v>36</v>
      </c>
      <c r="G28" s="4" t="s">
        <v>38</v>
      </c>
      <c r="H28" s="4" t="s">
        <v>36</v>
      </c>
      <c r="I28" s="4" t="s">
        <v>38</v>
      </c>
      <c r="J28" s="4" t="s">
        <v>36</v>
      </c>
      <c r="K28" s="4" t="s">
        <v>38</v>
      </c>
      <c r="L28" s="4" t="s">
        <v>36</v>
      </c>
      <c r="M28" s="4" t="s">
        <v>38</v>
      </c>
      <c r="N28" s="4" t="s">
        <v>36</v>
      </c>
      <c r="O28" s="4" t="s">
        <v>38</v>
      </c>
      <c r="P28" s="4" t="s">
        <v>36</v>
      </c>
      <c r="Q28" s="4" t="s">
        <v>38</v>
      </c>
      <c r="R28" s="4" t="s">
        <v>36</v>
      </c>
      <c r="S28" s="4" t="s">
        <v>38</v>
      </c>
      <c r="T28" s="4" t="s">
        <v>36</v>
      </c>
      <c r="U28" s="4" t="s">
        <v>38</v>
      </c>
      <c r="V28" s="4">
        <v>2177</v>
      </c>
      <c r="W28" s="4" t="s">
        <v>38</v>
      </c>
      <c r="X28" s="4">
        <v>2180</v>
      </c>
      <c r="Y28" s="4" t="s">
        <v>38</v>
      </c>
      <c r="Z28" s="7">
        <v>2186.75</v>
      </c>
      <c r="AA28" s="4" t="s">
        <v>38</v>
      </c>
      <c r="AB28" s="7">
        <v>2189.5700000000002</v>
      </c>
      <c r="AC28" s="4" t="s">
        <v>38</v>
      </c>
      <c r="AD28" s="4" t="s">
        <v>36</v>
      </c>
      <c r="AE28" s="4" t="s">
        <v>38</v>
      </c>
      <c r="AF28" s="4" t="s">
        <v>36</v>
      </c>
      <c r="AG28" s="4" t="s">
        <v>38</v>
      </c>
      <c r="AH28" s="4" t="s">
        <v>36</v>
      </c>
      <c r="AI28" s="4" t="s">
        <v>38</v>
      </c>
    </row>
    <row r="29" spans="1:35" ht="15" x14ac:dyDescent="0.25">
      <c r="A29" s="5" t="s">
        <v>14</v>
      </c>
      <c r="B29" s="6" t="s">
        <v>36</v>
      </c>
      <c r="C29" s="6" t="s">
        <v>38</v>
      </c>
      <c r="D29" s="6" t="s">
        <v>36</v>
      </c>
      <c r="E29" s="6" t="s">
        <v>38</v>
      </c>
      <c r="F29" s="6" t="s">
        <v>36</v>
      </c>
      <c r="G29" s="6" t="s">
        <v>38</v>
      </c>
      <c r="H29" s="6" t="s">
        <v>36</v>
      </c>
      <c r="I29" s="6" t="s">
        <v>38</v>
      </c>
      <c r="J29" s="6" t="s">
        <v>36</v>
      </c>
      <c r="K29" s="6" t="s">
        <v>38</v>
      </c>
      <c r="L29" s="6" t="s">
        <v>36</v>
      </c>
      <c r="M29" s="6" t="s">
        <v>38</v>
      </c>
      <c r="N29" s="8">
        <v>88.7</v>
      </c>
      <c r="O29" s="6" t="s">
        <v>38</v>
      </c>
      <c r="P29" s="8">
        <v>88.7</v>
      </c>
      <c r="Q29" s="6" t="s">
        <v>38</v>
      </c>
      <c r="R29" s="8">
        <v>88.7</v>
      </c>
      <c r="S29" s="6" t="s">
        <v>38</v>
      </c>
      <c r="T29" s="8">
        <v>88.7</v>
      </c>
      <c r="U29" s="6" t="s">
        <v>38</v>
      </c>
      <c r="V29" s="8">
        <v>88.7</v>
      </c>
      <c r="W29" s="6" t="s">
        <v>38</v>
      </c>
      <c r="X29" s="8">
        <v>88.7</v>
      </c>
      <c r="Y29" s="6" t="s">
        <v>38</v>
      </c>
      <c r="Z29" s="8">
        <v>88.7</v>
      </c>
      <c r="AA29" s="6" t="s">
        <v>38</v>
      </c>
      <c r="AB29" s="8">
        <v>88.7</v>
      </c>
      <c r="AC29" s="6" t="s">
        <v>38</v>
      </c>
      <c r="AD29" s="8">
        <v>88.7</v>
      </c>
      <c r="AE29" s="6" t="s">
        <v>38</v>
      </c>
      <c r="AF29" s="8">
        <v>88.7</v>
      </c>
      <c r="AG29" s="6" t="s">
        <v>38</v>
      </c>
      <c r="AH29" s="8">
        <v>88.7</v>
      </c>
      <c r="AI29" s="6" t="s">
        <v>38</v>
      </c>
    </row>
    <row r="30" spans="1:35" ht="15" x14ac:dyDescent="0.25">
      <c r="A30" s="5" t="s">
        <v>15</v>
      </c>
      <c r="B30" s="4" t="s">
        <v>36</v>
      </c>
      <c r="C30" s="4" t="s">
        <v>38</v>
      </c>
      <c r="D30" s="4" t="s">
        <v>36</v>
      </c>
      <c r="E30" s="4" t="s">
        <v>38</v>
      </c>
      <c r="F30" s="4" t="s">
        <v>36</v>
      </c>
      <c r="G30" s="4" t="s">
        <v>38</v>
      </c>
      <c r="H30" s="4" t="s">
        <v>36</v>
      </c>
      <c r="I30" s="4" t="s">
        <v>38</v>
      </c>
      <c r="J30" s="4" t="s">
        <v>36</v>
      </c>
      <c r="K30" s="4" t="s">
        <v>38</v>
      </c>
      <c r="L30" s="4" t="s">
        <v>36</v>
      </c>
      <c r="M30" s="4" t="s">
        <v>38</v>
      </c>
      <c r="N30" s="4" t="s">
        <v>36</v>
      </c>
      <c r="O30" s="4" t="s">
        <v>38</v>
      </c>
      <c r="P30" s="4" t="s">
        <v>36</v>
      </c>
      <c r="Q30" s="4" t="s">
        <v>38</v>
      </c>
      <c r="R30" s="4" t="s">
        <v>36</v>
      </c>
      <c r="S30" s="4" t="s">
        <v>38</v>
      </c>
      <c r="T30" s="4" t="s">
        <v>36</v>
      </c>
      <c r="U30" s="4" t="s">
        <v>38</v>
      </c>
      <c r="V30" s="4" t="s">
        <v>36</v>
      </c>
      <c r="W30" s="4" t="s">
        <v>38</v>
      </c>
      <c r="X30" s="4" t="s">
        <v>36</v>
      </c>
      <c r="Y30" s="4" t="s">
        <v>38</v>
      </c>
      <c r="Z30" s="4" t="s">
        <v>36</v>
      </c>
      <c r="AA30" s="4" t="s">
        <v>38</v>
      </c>
      <c r="AB30" s="4" t="s">
        <v>36</v>
      </c>
      <c r="AC30" s="4" t="s">
        <v>38</v>
      </c>
      <c r="AD30" s="4" t="s">
        <v>36</v>
      </c>
      <c r="AE30" s="4" t="s">
        <v>38</v>
      </c>
      <c r="AF30" s="4" t="s">
        <v>36</v>
      </c>
      <c r="AG30" s="4" t="s">
        <v>38</v>
      </c>
      <c r="AH30" s="4" t="s">
        <v>36</v>
      </c>
      <c r="AI30" s="4" t="s">
        <v>38</v>
      </c>
    </row>
    <row r="31" spans="1:35" ht="15" x14ac:dyDescent="0.25">
      <c r="A31" s="5" t="s">
        <v>16</v>
      </c>
      <c r="B31" s="6" t="s">
        <v>36</v>
      </c>
      <c r="C31" s="6" t="s">
        <v>38</v>
      </c>
      <c r="D31" s="6" t="s">
        <v>36</v>
      </c>
      <c r="E31" s="6" t="s">
        <v>38</v>
      </c>
      <c r="F31" s="6" t="s">
        <v>36</v>
      </c>
      <c r="G31" s="6" t="s">
        <v>38</v>
      </c>
      <c r="H31" s="6" t="s">
        <v>36</v>
      </c>
      <c r="I31" s="6" t="s">
        <v>38</v>
      </c>
      <c r="J31" s="6" t="s">
        <v>36</v>
      </c>
      <c r="K31" s="6" t="s">
        <v>38</v>
      </c>
      <c r="L31" s="6" t="s">
        <v>36</v>
      </c>
      <c r="M31" s="6" t="s">
        <v>38</v>
      </c>
      <c r="N31" s="6" t="s">
        <v>36</v>
      </c>
      <c r="O31" s="6" t="s">
        <v>38</v>
      </c>
      <c r="P31" s="6" t="s">
        <v>36</v>
      </c>
      <c r="Q31" s="6" t="s">
        <v>38</v>
      </c>
      <c r="R31" s="6" t="s">
        <v>36</v>
      </c>
      <c r="S31" s="6" t="s">
        <v>38</v>
      </c>
      <c r="T31" s="6" t="s">
        <v>36</v>
      </c>
      <c r="U31" s="6" t="s">
        <v>38</v>
      </c>
      <c r="V31" s="6" t="s">
        <v>36</v>
      </c>
      <c r="W31" s="6" t="s">
        <v>38</v>
      </c>
      <c r="X31" s="6" t="s">
        <v>36</v>
      </c>
      <c r="Y31" s="6" t="s">
        <v>38</v>
      </c>
      <c r="Z31" s="6" t="s">
        <v>36</v>
      </c>
      <c r="AA31" s="6" t="s">
        <v>38</v>
      </c>
      <c r="AB31" s="6" t="s">
        <v>36</v>
      </c>
      <c r="AC31" s="6" t="s">
        <v>38</v>
      </c>
      <c r="AD31" s="6" t="s">
        <v>36</v>
      </c>
      <c r="AE31" s="6" t="s">
        <v>38</v>
      </c>
      <c r="AF31" s="6" t="s">
        <v>36</v>
      </c>
      <c r="AG31" s="6" t="s">
        <v>38</v>
      </c>
      <c r="AH31" s="6" t="s">
        <v>36</v>
      </c>
      <c r="AI31" s="6" t="s">
        <v>38</v>
      </c>
    </row>
    <row r="32" spans="1:35" ht="15" x14ac:dyDescent="0.25">
      <c r="A32" s="5" t="s">
        <v>17</v>
      </c>
      <c r="B32" s="4" t="s">
        <v>36</v>
      </c>
      <c r="C32" s="4" t="s">
        <v>38</v>
      </c>
      <c r="D32" s="4" t="s">
        <v>36</v>
      </c>
      <c r="E32" s="4" t="s">
        <v>38</v>
      </c>
      <c r="F32" s="4" t="s">
        <v>36</v>
      </c>
      <c r="G32" s="4" t="s">
        <v>38</v>
      </c>
      <c r="H32" s="4" t="s">
        <v>36</v>
      </c>
      <c r="I32" s="4" t="s">
        <v>38</v>
      </c>
      <c r="J32" s="4" t="s">
        <v>36</v>
      </c>
      <c r="K32" s="4" t="s">
        <v>38</v>
      </c>
      <c r="L32" s="4" t="s">
        <v>36</v>
      </c>
      <c r="M32" s="4" t="s">
        <v>38</v>
      </c>
      <c r="N32" s="4" t="s">
        <v>36</v>
      </c>
      <c r="O32" s="4" t="s">
        <v>38</v>
      </c>
      <c r="P32" s="4" t="s">
        <v>36</v>
      </c>
      <c r="Q32" s="4" t="s">
        <v>38</v>
      </c>
      <c r="R32" s="4" t="s">
        <v>36</v>
      </c>
      <c r="S32" s="4" t="s">
        <v>38</v>
      </c>
      <c r="T32" s="4" t="s">
        <v>36</v>
      </c>
      <c r="U32" s="4" t="s">
        <v>38</v>
      </c>
      <c r="V32" s="4" t="s">
        <v>36</v>
      </c>
      <c r="W32" s="4" t="s">
        <v>38</v>
      </c>
      <c r="X32" s="4" t="s">
        <v>36</v>
      </c>
      <c r="Y32" s="4" t="s">
        <v>38</v>
      </c>
      <c r="Z32" s="7">
        <v>365.76</v>
      </c>
      <c r="AA32" s="4" t="s">
        <v>38</v>
      </c>
      <c r="AB32" s="7">
        <v>365.76</v>
      </c>
      <c r="AC32" s="4" t="s">
        <v>38</v>
      </c>
      <c r="AD32" s="4" t="s">
        <v>36</v>
      </c>
      <c r="AE32" s="4" t="s">
        <v>38</v>
      </c>
      <c r="AF32" s="4" t="s">
        <v>36</v>
      </c>
      <c r="AG32" s="4" t="s">
        <v>38</v>
      </c>
      <c r="AH32" s="4" t="s">
        <v>36</v>
      </c>
      <c r="AI32" s="4" t="s">
        <v>38</v>
      </c>
    </row>
    <row r="33" spans="1:35" ht="15" x14ac:dyDescent="0.25">
      <c r="A33" s="5" t="s">
        <v>18</v>
      </c>
      <c r="B33" s="6" t="s">
        <v>36</v>
      </c>
      <c r="C33" s="6" t="s">
        <v>38</v>
      </c>
      <c r="D33" s="6" t="s">
        <v>36</v>
      </c>
      <c r="E33" s="6" t="s">
        <v>38</v>
      </c>
      <c r="F33" s="6" t="s">
        <v>36</v>
      </c>
      <c r="G33" s="6" t="s">
        <v>38</v>
      </c>
      <c r="H33" s="6" t="s">
        <v>36</v>
      </c>
      <c r="I33" s="6" t="s">
        <v>38</v>
      </c>
      <c r="J33" s="6" t="s">
        <v>36</v>
      </c>
      <c r="K33" s="6" t="s">
        <v>38</v>
      </c>
      <c r="L33" s="6" t="s">
        <v>36</v>
      </c>
      <c r="M33" s="6" t="s">
        <v>38</v>
      </c>
      <c r="N33" s="6" t="s">
        <v>36</v>
      </c>
      <c r="O33" s="6" t="s">
        <v>38</v>
      </c>
      <c r="P33" s="6" t="s">
        <v>36</v>
      </c>
      <c r="Q33" s="6" t="s">
        <v>38</v>
      </c>
      <c r="R33" s="6" t="s">
        <v>36</v>
      </c>
      <c r="S33" s="6" t="s">
        <v>38</v>
      </c>
      <c r="T33" s="6" t="s">
        <v>36</v>
      </c>
      <c r="U33" s="6" t="s">
        <v>38</v>
      </c>
      <c r="V33" s="6">
        <v>3865</v>
      </c>
      <c r="W33" s="6" t="s">
        <v>38</v>
      </c>
      <c r="X33" s="6" t="s">
        <v>36</v>
      </c>
      <c r="Y33" s="6" t="s">
        <v>38</v>
      </c>
      <c r="Z33" s="6" t="s">
        <v>36</v>
      </c>
      <c r="AA33" s="6" t="s">
        <v>38</v>
      </c>
      <c r="AB33" s="6" t="s">
        <v>36</v>
      </c>
      <c r="AC33" s="6" t="s">
        <v>38</v>
      </c>
      <c r="AD33" s="6" t="s">
        <v>36</v>
      </c>
      <c r="AE33" s="6" t="s">
        <v>38</v>
      </c>
      <c r="AF33" s="6" t="s">
        <v>36</v>
      </c>
      <c r="AG33" s="6" t="s">
        <v>38</v>
      </c>
      <c r="AH33" s="6" t="s">
        <v>36</v>
      </c>
      <c r="AI33" s="6" t="s">
        <v>38</v>
      </c>
    </row>
    <row r="34" spans="1:35" ht="15" x14ac:dyDescent="0.25">
      <c r="A34" s="5" t="s">
        <v>19</v>
      </c>
      <c r="B34" s="4" t="s">
        <v>36</v>
      </c>
      <c r="C34" s="4" t="s">
        <v>38</v>
      </c>
      <c r="D34" s="4" t="s">
        <v>36</v>
      </c>
      <c r="E34" s="4" t="s">
        <v>38</v>
      </c>
      <c r="F34" s="4" t="s">
        <v>36</v>
      </c>
      <c r="G34" s="4" t="s">
        <v>38</v>
      </c>
      <c r="H34" s="4" t="s">
        <v>36</v>
      </c>
      <c r="I34" s="4" t="s">
        <v>38</v>
      </c>
      <c r="J34" s="4" t="s">
        <v>36</v>
      </c>
      <c r="K34" s="4" t="s">
        <v>38</v>
      </c>
      <c r="L34" s="4" t="s">
        <v>36</v>
      </c>
      <c r="M34" s="4" t="s">
        <v>38</v>
      </c>
      <c r="N34" s="4" t="s">
        <v>36</v>
      </c>
      <c r="O34" s="4" t="s">
        <v>38</v>
      </c>
      <c r="P34" s="4" t="s">
        <v>36</v>
      </c>
      <c r="Q34" s="4" t="s">
        <v>38</v>
      </c>
      <c r="R34" s="4" t="s">
        <v>36</v>
      </c>
      <c r="S34" s="4" t="s">
        <v>38</v>
      </c>
      <c r="T34" s="4" t="s">
        <v>36</v>
      </c>
      <c r="U34" s="4" t="s">
        <v>38</v>
      </c>
      <c r="V34" s="4">
        <v>9383</v>
      </c>
      <c r="W34" s="4" t="s">
        <v>38</v>
      </c>
      <c r="X34" s="7">
        <v>9403.1</v>
      </c>
      <c r="Y34" s="4" t="s">
        <v>38</v>
      </c>
      <c r="Z34" s="7">
        <v>9420.1</v>
      </c>
      <c r="AA34" s="4" t="s">
        <v>38</v>
      </c>
      <c r="AB34" s="7">
        <v>9434.7999999999993</v>
      </c>
      <c r="AC34" s="4" t="s">
        <v>38</v>
      </c>
      <c r="AD34" s="4">
        <v>9447</v>
      </c>
      <c r="AE34" s="4" t="s">
        <v>38</v>
      </c>
      <c r="AF34" s="7">
        <v>9459.5</v>
      </c>
      <c r="AG34" s="4" t="s">
        <v>38</v>
      </c>
      <c r="AH34" s="4" t="s">
        <v>36</v>
      </c>
      <c r="AI34" s="4" t="s">
        <v>38</v>
      </c>
    </row>
    <row r="35" spans="1:35" ht="15" x14ac:dyDescent="0.25">
      <c r="A35" s="5" t="s">
        <v>20</v>
      </c>
      <c r="B35" s="6" t="s">
        <v>36</v>
      </c>
      <c r="C35" s="6" t="s">
        <v>38</v>
      </c>
      <c r="D35" s="6" t="s">
        <v>36</v>
      </c>
      <c r="E35" s="6" t="s">
        <v>38</v>
      </c>
      <c r="F35" s="6" t="s">
        <v>36</v>
      </c>
      <c r="G35" s="6" t="s">
        <v>38</v>
      </c>
      <c r="H35" s="6" t="s">
        <v>36</v>
      </c>
      <c r="I35" s="6" t="s">
        <v>38</v>
      </c>
      <c r="J35" s="6" t="s">
        <v>36</v>
      </c>
      <c r="K35" s="6" t="s">
        <v>38</v>
      </c>
      <c r="L35" s="6" t="s">
        <v>36</v>
      </c>
      <c r="M35" s="6" t="s">
        <v>38</v>
      </c>
      <c r="N35" s="6" t="s">
        <v>36</v>
      </c>
      <c r="O35" s="6" t="s">
        <v>38</v>
      </c>
      <c r="P35" s="6" t="s">
        <v>36</v>
      </c>
      <c r="Q35" s="6" t="s">
        <v>38</v>
      </c>
      <c r="R35" s="6" t="s">
        <v>36</v>
      </c>
      <c r="S35" s="6" t="s">
        <v>38</v>
      </c>
      <c r="T35" s="6" t="s">
        <v>36</v>
      </c>
      <c r="U35" s="6" t="s">
        <v>38</v>
      </c>
      <c r="V35" s="6" t="s">
        <v>36</v>
      </c>
      <c r="W35" s="6" t="s">
        <v>38</v>
      </c>
      <c r="X35" s="8">
        <v>3301.55</v>
      </c>
      <c r="Y35" s="6" t="s">
        <v>38</v>
      </c>
      <c r="Z35" s="8">
        <v>3304.99</v>
      </c>
      <c r="AA35" s="6" t="s">
        <v>33</v>
      </c>
      <c r="AB35" s="8">
        <v>3334.19</v>
      </c>
      <c r="AC35" s="6" t="s">
        <v>33</v>
      </c>
      <c r="AD35" s="8">
        <v>3368.42</v>
      </c>
      <c r="AE35" s="6" t="s">
        <v>33</v>
      </c>
      <c r="AF35" s="8">
        <v>3385.08</v>
      </c>
      <c r="AG35" s="6" t="s">
        <v>33</v>
      </c>
      <c r="AH35" s="6" t="s">
        <v>36</v>
      </c>
      <c r="AI35" s="6" t="s">
        <v>38</v>
      </c>
    </row>
    <row r="36" spans="1:35" ht="15" x14ac:dyDescent="0.25">
      <c r="A36" s="5" t="s">
        <v>21</v>
      </c>
      <c r="B36" s="4" t="s">
        <v>36</v>
      </c>
      <c r="C36" s="4" t="s">
        <v>38</v>
      </c>
      <c r="D36" s="4" t="s">
        <v>36</v>
      </c>
      <c r="E36" s="4" t="s">
        <v>38</v>
      </c>
      <c r="F36" s="4" t="s">
        <v>36</v>
      </c>
      <c r="G36" s="4" t="s">
        <v>38</v>
      </c>
      <c r="H36" s="4" t="s">
        <v>36</v>
      </c>
      <c r="I36" s="4" t="s">
        <v>38</v>
      </c>
      <c r="J36" s="4" t="s">
        <v>36</v>
      </c>
      <c r="K36" s="4" t="s">
        <v>38</v>
      </c>
      <c r="L36" s="4" t="s">
        <v>36</v>
      </c>
      <c r="M36" s="4" t="s">
        <v>38</v>
      </c>
      <c r="N36" s="7">
        <v>6858.53</v>
      </c>
      <c r="O36" s="4" t="s">
        <v>38</v>
      </c>
      <c r="P36" s="7">
        <v>6879.76</v>
      </c>
      <c r="Q36" s="4" t="s">
        <v>38</v>
      </c>
      <c r="R36" s="7">
        <v>6891.87</v>
      </c>
      <c r="S36" s="4" t="s">
        <v>38</v>
      </c>
      <c r="T36" s="7">
        <v>6900.51</v>
      </c>
      <c r="U36" s="4" t="s">
        <v>38</v>
      </c>
      <c r="V36" s="7">
        <v>6908.93</v>
      </c>
      <c r="W36" s="4" t="s">
        <v>38</v>
      </c>
      <c r="X36" s="7">
        <v>6916.17</v>
      </c>
      <c r="Y36" s="4" t="s">
        <v>38</v>
      </c>
      <c r="Z36" s="7">
        <v>6928.66</v>
      </c>
      <c r="AA36" s="4" t="s">
        <v>38</v>
      </c>
      <c r="AB36" s="7">
        <v>6934.63</v>
      </c>
      <c r="AC36" s="4" t="s">
        <v>38</v>
      </c>
      <c r="AD36" s="7">
        <v>6936.24</v>
      </c>
      <c r="AE36" s="4" t="s">
        <v>38</v>
      </c>
      <c r="AF36" s="7">
        <v>6949.66</v>
      </c>
      <c r="AG36" s="4" t="s">
        <v>38</v>
      </c>
      <c r="AH36" s="4" t="s">
        <v>36</v>
      </c>
      <c r="AI36" s="4" t="s">
        <v>38</v>
      </c>
    </row>
    <row r="37" spans="1:35" ht="15" x14ac:dyDescent="0.25">
      <c r="A37" s="5" t="s">
        <v>22</v>
      </c>
      <c r="B37" s="6" t="s">
        <v>36</v>
      </c>
      <c r="C37" s="6" t="s">
        <v>38</v>
      </c>
      <c r="D37" s="6" t="s">
        <v>36</v>
      </c>
      <c r="E37" s="6" t="s">
        <v>38</v>
      </c>
      <c r="F37" s="6" t="s">
        <v>36</v>
      </c>
      <c r="G37" s="6" t="s">
        <v>38</v>
      </c>
      <c r="H37" s="6" t="s">
        <v>36</v>
      </c>
      <c r="I37" s="6" t="s">
        <v>38</v>
      </c>
      <c r="J37" s="6" t="s">
        <v>36</v>
      </c>
      <c r="K37" s="6" t="s">
        <v>38</v>
      </c>
      <c r="L37" s="6" t="s">
        <v>36</v>
      </c>
      <c r="M37" s="6" t="s">
        <v>38</v>
      </c>
      <c r="N37" s="6" t="s">
        <v>36</v>
      </c>
      <c r="O37" s="6" t="s">
        <v>38</v>
      </c>
      <c r="P37" s="6" t="s">
        <v>36</v>
      </c>
      <c r="Q37" s="6" t="s">
        <v>38</v>
      </c>
      <c r="R37" s="8">
        <v>1183.74</v>
      </c>
      <c r="S37" s="6" t="s">
        <v>38</v>
      </c>
      <c r="T37" s="8">
        <v>1183.8599999999999</v>
      </c>
      <c r="U37" s="6" t="s">
        <v>38</v>
      </c>
      <c r="V37" s="8">
        <v>1182.5999999999999</v>
      </c>
      <c r="W37" s="6" t="s">
        <v>38</v>
      </c>
      <c r="X37" s="8">
        <v>1180.8900000000001</v>
      </c>
      <c r="Y37" s="6" t="s">
        <v>38</v>
      </c>
      <c r="Z37" s="8">
        <v>1181.53</v>
      </c>
      <c r="AA37" s="6" t="s">
        <v>38</v>
      </c>
      <c r="AB37" s="8">
        <v>1181.48</v>
      </c>
      <c r="AC37" s="6" t="s">
        <v>38</v>
      </c>
      <c r="AD37" s="8">
        <v>1183.06</v>
      </c>
      <c r="AE37" s="6" t="s">
        <v>38</v>
      </c>
      <c r="AF37" s="8">
        <v>1184.04</v>
      </c>
      <c r="AG37" s="6" t="s">
        <v>38</v>
      </c>
      <c r="AH37" s="6" t="s">
        <v>36</v>
      </c>
      <c r="AI37" s="6" t="s">
        <v>38</v>
      </c>
    </row>
    <row r="38" spans="1:35" ht="15" x14ac:dyDescent="0.25">
      <c r="A38" s="5" t="s">
        <v>23</v>
      </c>
      <c r="B38" s="4" t="s">
        <v>36</v>
      </c>
      <c r="C38" s="4" t="s">
        <v>38</v>
      </c>
      <c r="D38" s="4" t="s">
        <v>36</v>
      </c>
      <c r="E38" s="4" t="s">
        <v>38</v>
      </c>
      <c r="F38" s="4" t="s">
        <v>36</v>
      </c>
      <c r="G38" s="4" t="s">
        <v>38</v>
      </c>
      <c r="H38" s="4" t="s">
        <v>36</v>
      </c>
      <c r="I38" s="4" t="s">
        <v>38</v>
      </c>
      <c r="J38" s="4" t="s">
        <v>36</v>
      </c>
      <c r="K38" s="4" t="s">
        <v>38</v>
      </c>
      <c r="L38" s="4" t="s">
        <v>36</v>
      </c>
      <c r="M38" s="4" t="s">
        <v>38</v>
      </c>
      <c r="N38" s="4" t="s">
        <v>36</v>
      </c>
      <c r="O38" s="4" t="s">
        <v>38</v>
      </c>
      <c r="P38" s="4" t="s">
        <v>36</v>
      </c>
      <c r="Q38" s="4" t="s">
        <v>38</v>
      </c>
      <c r="R38" s="4" t="s">
        <v>36</v>
      </c>
      <c r="S38" s="4" t="s">
        <v>38</v>
      </c>
      <c r="T38" s="4" t="s">
        <v>36</v>
      </c>
      <c r="U38" s="4" t="s">
        <v>38</v>
      </c>
      <c r="V38" s="7">
        <v>1941.52</v>
      </c>
      <c r="W38" s="4" t="s">
        <v>38</v>
      </c>
      <c r="X38" s="4">
        <v>1942</v>
      </c>
      <c r="Y38" s="4" t="s">
        <v>38</v>
      </c>
      <c r="Z38" s="7">
        <v>1942.57</v>
      </c>
      <c r="AA38" s="4" t="s">
        <v>38</v>
      </c>
      <c r="AB38" s="7">
        <v>1944.12</v>
      </c>
      <c r="AC38" s="4" t="s">
        <v>38</v>
      </c>
      <c r="AD38" s="7">
        <v>1946.31</v>
      </c>
      <c r="AE38" s="4" t="s">
        <v>38</v>
      </c>
      <c r="AF38" s="7">
        <v>1947.75</v>
      </c>
      <c r="AG38" s="4" t="s">
        <v>38</v>
      </c>
      <c r="AH38" s="4" t="s">
        <v>36</v>
      </c>
      <c r="AI38" s="4" t="s">
        <v>38</v>
      </c>
    </row>
    <row r="39" spans="1:35" ht="15" x14ac:dyDescent="0.25">
      <c r="A39" s="5" t="s">
        <v>24</v>
      </c>
      <c r="B39" s="6" t="s">
        <v>36</v>
      </c>
      <c r="C39" s="6" t="s">
        <v>38</v>
      </c>
      <c r="D39" s="6" t="s">
        <v>36</v>
      </c>
      <c r="E39" s="6" t="s">
        <v>38</v>
      </c>
      <c r="F39" s="6" t="s">
        <v>36</v>
      </c>
      <c r="G39" s="6" t="s">
        <v>38</v>
      </c>
      <c r="H39" s="6" t="s">
        <v>36</v>
      </c>
      <c r="I39" s="6" t="s">
        <v>38</v>
      </c>
      <c r="J39" s="6" t="s">
        <v>36</v>
      </c>
      <c r="K39" s="6" t="s">
        <v>38</v>
      </c>
      <c r="L39" s="6" t="s">
        <v>36</v>
      </c>
      <c r="M39" s="6" t="s">
        <v>38</v>
      </c>
      <c r="N39" s="6" t="s">
        <v>36</v>
      </c>
      <c r="O39" s="6" t="s">
        <v>38</v>
      </c>
      <c r="P39" s="6" t="s">
        <v>36</v>
      </c>
      <c r="Q39" s="6" t="s">
        <v>38</v>
      </c>
      <c r="R39" s="6" t="s">
        <v>36</v>
      </c>
      <c r="S39" s="6" t="s">
        <v>38</v>
      </c>
      <c r="T39" s="6" t="s">
        <v>36</v>
      </c>
      <c r="U39" s="6" t="s">
        <v>38</v>
      </c>
      <c r="V39" s="6" t="s">
        <v>36</v>
      </c>
      <c r="W39" s="6" t="s">
        <v>38</v>
      </c>
      <c r="X39" s="6" t="s">
        <v>36</v>
      </c>
      <c r="Y39" s="6" t="s">
        <v>38</v>
      </c>
      <c r="Z39" s="6" t="s">
        <v>36</v>
      </c>
      <c r="AA39" s="6" t="s">
        <v>38</v>
      </c>
      <c r="AB39" s="6" t="s">
        <v>36</v>
      </c>
      <c r="AC39" s="6" t="s">
        <v>38</v>
      </c>
      <c r="AD39" s="6" t="s">
        <v>36</v>
      </c>
      <c r="AE39" s="6" t="s">
        <v>38</v>
      </c>
      <c r="AF39" s="6" t="s">
        <v>36</v>
      </c>
      <c r="AG39" s="6" t="s">
        <v>38</v>
      </c>
      <c r="AH39" s="6" t="s">
        <v>36</v>
      </c>
      <c r="AI39" s="6" t="s">
        <v>38</v>
      </c>
    </row>
    <row r="40" spans="1:35" ht="15" x14ac:dyDescent="0.25">
      <c r="A40" s="5" t="s">
        <v>25</v>
      </c>
      <c r="B40" s="4" t="s">
        <v>36</v>
      </c>
      <c r="C40" s="4" t="s">
        <v>38</v>
      </c>
      <c r="D40" s="4" t="s">
        <v>36</v>
      </c>
      <c r="E40" s="4" t="s">
        <v>38</v>
      </c>
      <c r="F40" s="4" t="s">
        <v>36</v>
      </c>
      <c r="G40" s="4" t="s">
        <v>38</v>
      </c>
      <c r="H40" s="4" t="s">
        <v>36</v>
      </c>
      <c r="I40" s="4" t="s">
        <v>38</v>
      </c>
      <c r="J40" s="4" t="s">
        <v>36</v>
      </c>
      <c r="K40" s="4" t="s">
        <v>38</v>
      </c>
      <c r="L40" s="4" t="s">
        <v>36</v>
      </c>
      <c r="M40" s="4" t="s">
        <v>38</v>
      </c>
      <c r="N40" s="4" t="s">
        <v>36</v>
      </c>
      <c r="O40" s="4" t="s">
        <v>38</v>
      </c>
      <c r="P40" s="4" t="s">
        <v>36</v>
      </c>
      <c r="Q40" s="4" t="s">
        <v>38</v>
      </c>
      <c r="R40" s="4" t="s">
        <v>36</v>
      </c>
      <c r="S40" s="4" t="s">
        <v>38</v>
      </c>
      <c r="T40" s="4" t="s">
        <v>36</v>
      </c>
      <c r="U40" s="4" t="s">
        <v>38</v>
      </c>
      <c r="V40" s="4" t="s">
        <v>36</v>
      </c>
      <c r="W40" s="4" t="s">
        <v>38</v>
      </c>
      <c r="X40" s="4" t="s">
        <v>36</v>
      </c>
      <c r="Y40" s="4" t="s">
        <v>38</v>
      </c>
      <c r="Z40" s="4" t="s">
        <v>36</v>
      </c>
      <c r="AA40" s="4" t="s">
        <v>38</v>
      </c>
      <c r="AB40" s="4" t="s">
        <v>36</v>
      </c>
      <c r="AC40" s="4" t="s">
        <v>38</v>
      </c>
      <c r="AD40" s="4" t="s">
        <v>36</v>
      </c>
      <c r="AE40" s="4" t="s">
        <v>38</v>
      </c>
      <c r="AF40" s="4" t="s">
        <v>36</v>
      </c>
      <c r="AG40" s="4" t="s">
        <v>38</v>
      </c>
      <c r="AH40" s="4" t="s">
        <v>36</v>
      </c>
      <c r="AI40" s="4" t="s">
        <v>38</v>
      </c>
    </row>
    <row r="42" spans="1:35" ht="15" x14ac:dyDescent="0.25">
      <c r="A42" s="3" t="s">
        <v>37</v>
      </c>
    </row>
    <row r="43" spans="1:35" ht="15" x14ac:dyDescent="0.25">
      <c r="A43" s="3" t="s">
        <v>36</v>
      </c>
      <c r="B43" s="2" t="s">
        <v>35</v>
      </c>
    </row>
    <row r="44" spans="1:35" ht="15" x14ac:dyDescent="0.25">
      <c r="A44" s="3" t="s">
        <v>34</v>
      </c>
    </row>
    <row r="45" spans="1:35" ht="15" x14ac:dyDescent="0.25">
      <c r="A45" s="3" t="s">
        <v>33</v>
      </c>
      <c r="B45" s="2" t="s">
        <v>32</v>
      </c>
    </row>
    <row r="46" spans="1:35" ht="15" x14ac:dyDescent="0.25">
      <c r="A46" s="3" t="s">
        <v>31</v>
      </c>
      <c r="B46" s="2" t="s">
        <v>30</v>
      </c>
    </row>
    <row r="53" spans="1:35" ht="11.45" customHeight="1" x14ac:dyDescent="0.25">
      <c r="A53" s="11" t="s">
        <v>59</v>
      </c>
      <c r="B53" s="234" t="s">
        <v>58</v>
      </c>
      <c r="C53" s="234" t="s">
        <v>38</v>
      </c>
      <c r="D53" s="234" t="s">
        <v>57</v>
      </c>
      <c r="E53" s="234" t="s">
        <v>38</v>
      </c>
      <c r="F53" s="234" t="s">
        <v>56</v>
      </c>
      <c r="G53" s="234" t="s">
        <v>38</v>
      </c>
      <c r="H53" s="234" t="s">
        <v>55</v>
      </c>
      <c r="I53" s="234" t="s">
        <v>38</v>
      </c>
      <c r="J53" s="234" t="s">
        <v>54</v>
      </c>
      <c r="K53" s="234" t="s">
        <v>38</v>
      </c>
      <c r="L53" s="234" t="s">
        <v>53</v>
      </c>
      <c r="M53" s="234" t="s">
        <v>38</v>
      </c>
      <c r="N53" s="234" t="s">
        <v>52</v>
      </c>
      <c r="O53" s="234" t="s">
        <v>38</v>
      </c>
      <c r="P53" s="234" t="s">
        <v>51</v>
      </c>
      <c r="Q53" s="234" t="s">
        <v>38</v>
      </c>
      <c r="R53" s="234" t="s">
        <v>50</v>
      </c>
      <c r="S53" s="234" t="s">
        <v>38</v>
      </c>
      <c r="T53" s="234" t="s">
        <v>49</v>
      </c>
      <c r="U53" s="234" t="s">
        <v>38</v>
      </c>
      <c r="V53" s="234" t="s">
        <v>48</v>
      </c>
      <c r="W53" s="234" t="s">
        <v>38</v>
      </c>
      <c r="X53" s="234" t="s">
        <v>47</v>
      </c>
      <c r="Y53" s="234" t="s">
        <v>38</v>
      </c>
      <c r="Z53" s="234" t="s">
        <v>46</v>
      </c>
      <c r="AA53" s="234" t="s">
        <v>38</v>
      </c>
      <c r="AB53" s="234" t="s">
        <v>45</v>
      </c>
      <c r="AC53" s="234" t="s">
        <v>38</v>
      </c>
      <c r="AD53" s="234" t="s">
        <v>44</v>
      </c>
      <c r="AE53" s="234" t="s">
        <v>38</v>
      </c>
      <c r="AF53" s="234" t="s">
        <v>43</v>
      </c>
      <c r="AG53" s="234" t="s">
        <v>38</v>
      </c>
      <c r="AH53" s="234" t="s">
        <v>42</v>
      </c>
      <c r="AI53" s="234" t="s">
        <v>38</v>
      </c>
    </row>
    <row r="54" spans="1:35" ht="11.45" customHeight="1" x14ac:dyDescent="0.25">
      <c r="A54" s="10" t="s">
        <v>41</v>
      </c>
      <c r="B54" s="9" t="s">
        <v>38</v>
      </c>
      <c r="C54" s="9" t="s">
        <v>38</v>
      </c>
      <c r="D54" s="9" t="s">
        <v>38</v>
      </c>
      <c r="E54" s="9" t="s">
        <v>38</v>
      </c>
      <c r="F54" s="9" t="s">
        <v>38</v>
      </c>
      <c r="G54" s="9" t="s">
        <v>38</v>
      </c>
      <c r="H54" s="9" t="s">
        <v>38</v>
      </c>
      <c r="I54" s="9" t="s">
        <v>38</v>
      </c>
      <c r="J54" s="9" t="s">
        <v>38</v>
      </c>
      <c r="K54" s="9" t="s">
        <v>38</v>
      </c>
      <c r="L54" s="9" t="s">
        <v>38</v>
      </c>
      <c r="M54" s="9" t="s">
        <v>38</v>
      </c>
      <c r="N54" s="9" t="s">
        <v>38</v>
      </c>
      <c r="O54" s="9" t="s">
        <v>38</v>
      </c>
      <c r="P54" s="9" t="s">
        <v>38</v>
      </c>
      <c r="Q54" s="9" t="s">
        <v>38</v>
      </c>
      <c r="R54" s="9" t="s">
        <v>38</v>
      </c>
      <c r="S54" s="9" t="s">
        <v>38</v>
      </c>
      <c r="T54" s="9" t="s">
        <v>38</v>
      </c>
      <c r="U54" s="9" t="s">
        <v>38</v>
      </c>
      <c r="V54" s="9" t="s">
        <v>38</v>
      </c>
      <c r="W54" s="9" t="s">
        <v>38</v>
      </c>
      <c r="X54" s="9" t="s">
        <v>38</v>
      </c>
      <c r="Y54" s="9" t="s">
        <v>38</v>
      </c>
      <c r="Z54" s="9" t="s">
        <v>38</v>
      </c>
      <c r="AA54" s="9" t="s">
        <v>38</v>
      </c>
      <c r="AB54" s="9" t="s">
        <v>38</v>
      </c>
      <c r="AC54" s="9" t="s">
        <v>38</v>
      </c>
      <c r="AD54" s="9" t="s">
        <v>38</v>
      </c>
      <c r="AE54" s="9" t="s">
        <v>38</v>
      </c>
      <c r="AF54" s="9" t="s">
        <v>38</v>
      </c>
      <c r="AG54" s="9" t="s">
        <v>38</v>
      </c>
      <c r="AH54" s="9" t="s">
        <v>38</v>
      </c>
      <c r="AI54" s="9" t="s">
        <v>38</v>
      </c>
    </row>
    <row r="55" spans="1:35" ht="11.45" customHeight="1" x14ac:dyDescent="0.25">
      <c r="A55" s="5" t="s">
        <v>40</v>
      </c>
      <c r="B55" s="4" t="s">
        <v>36</v>
      </c>
      <c r="C55" s="4" t="s">
        <v>38</v>
      </c>
      <c r="D55" s="4" t="s">
        <v>36</v>
      </c>
      <c r="E55" s="4" t="s">
        <v>38</v>
      </c>
      <c r="F55" s="4" t="s">
        <v>36</v>
      </c>
      <c r="G55" s="4" t="s">
        <v>38</v>
      </c>
      <c r="H55" s="4" t="s">
        <v>36</v>
      </c>
      <c r="I55" s="4" t="s">
        <v>38</v>
      </c>
      <c r="J55" s="4" t="s">
        <v>36</v>
      </c>
      <c r="K55" s="4" t="s">
        <v>38</v>
      </c>
      <c r="L55" s="4" t="s">
        <v>36</v>
      </c>
      <c r="M55" s="4" t="s">
        <v>38</v>
      </c>
      <c r="N55" s="4" t="s">
        <v>36</v>
      </c>
      <c r="O55" s="4" t="s">
        <v>38</v>
      </c>
      <c r="P55" s="4" t="s">
        <v>36</v>
      </c>
      <c r="Q55" s="4" t="s">
        <v>38</v>
      </c>
      <c r="R55" s="4" t="s">
        <v>36</v>
      </c>
      <c r="S55" s="4" t="s">
        <v>38</v>
      </c>
      <c r="T55" s="4" t="s">
        <v>36</v>
      </c>
      <c r="U55" s="4" t="s">
        <v>38</v>
      </c>
      <c r="V55" s="4" t="s">
        <v>36</v>
      </c>
      <c r="W55" s="4" t="s">
        <v>38</v>
      </c>
      <c r="X55" s="4" t="s">
        <v>36</v>
      </c>
      <c r="Y55" s="4" t="s">
        <v>38</v>
      </c>
      <c r="Z55" s="4" t="s">
        <v>36</v>
      </c>
      <c r="AA55" s="4" t="s">
        <v>38</v>
      </c>
      <c r="AB55" s="4" t="s">
        <v>36</v>
      </c>
      <c r="AC55" s="4" t="s">
        <v>38</v>
      </c>
      <c r="AD55" s="4" t="s">
        <v>36</v>
      </c>
      <c r="AE55" s="4" t="s">
        <v>38</v>
      </c>
      <c r="AF55" s="4" t="s">
        <v>36</v>
      </c>
      <c r="AG55" s="4" t="s">
        <v>38</v>
      </c>
      <c r="AH55" s="4" t="s">
        <v>36</v>
      </c>
      <c r="AI55" s="4" t="s">
        <v>38</v>
      </c>
    </row>
    <row r="56" spans="1:35" ht="11.45" customHeight="1" x14ac:dyDescent="0.25">
      <c r="A56" s="5" t="s">
        <v>39</v>
      </c>
      <c r="B56" s="6" t="s">
        <v>36</v>
      </c>
      <c r="C56" s="6" t="s">
        <v>38</v>
      </c>
      <c r="D56" s="6" t="s">
        <v>36</v>
      </c>
      <c r="E56" s="6" t="s">
        <v>38</v>
      </c>
      <c r="F56" s="6" t="s">
        <v>36</v>
      </c>
      <c r="G56" s="6" t="s">
        <v>38</v>
      </c>
      <c r="H56" s="6" t="s">
        <v>36</v>
      </c>
      <c r="I56" s="6" t="s">
        <v>38</v>
      </c>
      <c r="J56" s="6" t="s">
        <v>36</v>
      </c>
      <c r="K56" s="6" t="s">
        <v>38</v>
      </c>
      <c r="L56" s="6" t="s">
        <v>36</v>
      </c>
      <c r="M56" s="6" t="s">
        <v>38</v>
      </c>
      <c r="N56" s="6" t="s">
        <v>36</v>
      </c>
      <c r="O56" s="6" t="s">
        <v>38</v>
      </c>
      <c r="P56" s="6" t="s">
        <v>36</v>
      </c>
      <c r="Q56" s="6" t="s">
        <v>38</v>
      </c>
      <c r="R56" s="6" t="s">
        <v>36</v>
      </c>
      <c r="S56" s="6" t="s">
        <v>38</v>
      </c>
      <c r="T56" s="6" t="s">
        <v>36</v>
      </c>
      <c r="U56" s="6" t="s">
        <v>38</v>
      </c>
      <c r="V56" s="6" t="s">
        <v>36</v>
      </c>
      <c r="W56" s="6" t="s">
        <v>38</v>
      </c>
      <c r="X56" s="6" t="s">
        <v>36</v>
      </c>
      <c r="Y56" s="6" t="s">
        <v>38</v>
      </c>
      <c r="Z56" s="6" t="s">
        <v>36</v>
      </c>
      <c r="AA56" s="6" t="s">
        <v>38</v>
      </c>
      <c r="AB56" s="6" t="s">
        <v>36</v>
      </c>
      <c r="AC56" s="6" t="s">
        <v>38</v>
      </c>
      <c r="AD56" s="6" t="s">
        <v>36</v>
      </c>
      <c r="AE56" s="6" t="s">
        <v>38</v>
      </c>
      <c r="AF56" s="6" t="s">
        <v>36</v>
      </c>
      <c r="AG56" s="6" t="s">
        <v>38</v>
      </c>
      <c r="AH56" s="6" t="s">
        <v>36</v>
      </c>
      <c r="AI56" s="6" t="s">
        <v>38</v>
      </c>
    </row>
    <row r="57" spans="1:35" ht="11.45" customHeight="1" x14ac:dyDescent="0.25">
      <c r="A57" s="5" t="s">
        <v>0</v>
      </c>
      <c r="B57" s="4" t="s">
        <v>36</v>
      </c>
      <c r="C57" s="4" t="s">
        <v>38</v>
      </c>
      <c r="D57" s="4" t="s">
        <v>36</v>
      </c>
      <c r="E57" s="4" t="s">
        <v>38</v>
      </c>
      <c r="F57" s="4" t="s">
        <v>36</v>
      </c>
      <c r="G57" s="4" t="s">
        <v>38</v>
      </c>
      <c r="H57" s="4" t="s">
        <v>36</v>
      </c>
      <c r="I57" s="4" t="s">
        <v>38</v>
      </c>
      <c r="J57" s="4" t="s">
        <v>36</v>
      </c>
      <c r="K57" s="4" t="s">
        <v>38</v>
      </c>
      <c r="L57" s="4" t="s">
        <v>36</v>
      </c>
      <c r="M57" s="4" t="s">
        <v>38</v>
      </c>
      <c r="N57" s="4" t="s">
        <v>36</v>
      </c>
      <c r="O57" s="4" t="s">
        <v>38</v>
      </c>
      <c r="P57" s="4" t="s">
        <v>36</v>
      </c>
      <c r="Q57" s="4" t="s">
        <v>38</v>
      </c>
      <c r="R57" s="4" t="s">
        <v>36</v>
      </c>
      <c r="S57" s="4" t="s">
        <v>38</v>
      </c>
      <c r="T57" s="4" t="s">
        <v>36</v>
      </c>
      <c r="U57" s="4" t="s">
        <v>38</v>
      </c>
      <c r="V57" s="4" t="s">
        <v>36</v>
      </c>
      <c r="W57" s="4" t="s">
        <v>38</v>
      </c>
      <c r="X57" s="4" t="s">
        <v>36</v>
      </c>
      <c r="Y57" s="4" t="s">
        <v>38</v>
      </c>
      <c r="Z57" s="4" t="s">
        <v>36</v>
      </c>
      <c r="AA57" s="4" t="s">
        <v>38</v>
      </c>
      <c r="AB57" s="4" t="s">
        <v>36</v>
      </c>
      <c r="AC57" s="4" t="s">
        <v>38</v>
      </c>
      <c r="AD57" s="4" t="s">
        <v>36</v>
      </c>
      <c r="AE57" s="4" t="s">
        <v>38</v>
      </c>
      <c r="AF57" s="4" t="s">
        <v>36</v>
      </c>
      <c r="AG57" s="4" t="s">
        <v>38</v>
      </c>
      <c r="AH57" s="4" t="s">
        <v>36</v>
      </c>
      <c r="AI57" s="4" t="s">
        <v>38</v>
      </c>
    </row>
    <row r="58" spans="1:35" ht="11.45" customHeight="1" x14ac:dyDescent="0.25">
      <c r="A58" s="5" t="s">
        <v>1</v>
      </c>
      <c r="B58" s="6" t="s">
        <v>36</v>
      </c>
      <c r="C58" s="6" t="s">
        <v>38</v>
      </c>
      <c r="D58" s="6" t="s">
        <v>36</v>
      </c>
      <c r="E58" s="6" t="s">
        <v>38</v>
      </c>
      <c r="F58" s="109">
        <v>4077</v>
      </c>
      <c r="G58" s="109" t="s">
        <v>38</v>
      </c>
      <c r="H58" s="109">
        <v>4090</v>
      </c>
      <c r="I58" s="109" t="s">
        <v>38</v>
      </c>
      <c r="J58" s="109">
        <v>4091</v>
      </c>
      <c r="K58" s="109" t="s">
        <v>38</v>
      </c>
      <c r="L58" s="109">
        <v>4115</v>
      </c>
      <c r="M58" s="109" t="s">
        <v>38</v>
      </c>
      <c r="N58" s="109">
        <v>4131</v>
      </c>
      <c r="O58" s="109" t="s">
        <v>38</v>
      </c>
      <c r="P58" s="109">
        <v>4138</v>
      </c>
      <c r="Q58" s="109" t="s">
        <v>38</v>
      </c>
      <c r="R58" s="109">
        <v>4148</v>
      </c>
      <c r="S58" s="109" t="s">
        <v>38</v>
      </c>
      <c r="T58" s="109">
        <v>3771</v>
      </c>
      <c r="U58" s="109" t="s">
        <v>38</v>
      </c>
      <c r="V58" s="109">
        <v>3788</v>
      </c>
      <c r="W58" s="109" t="s">
        <v>38</v>
      </c>
      <c r="X58" s="109">
        <v>3812</v>
      </c>
      <c r="Y58" s="109" t="s">
        <v>38</v>
      </c>
      <c r="Z58" s="109">
        <v>3833</v>
      </c>
      <c r="AA58" s="109" t="s">
        <v>38</v>
      </c>
      <c r="AB58" s="109">
        <v>3841</v>
      </c>
      <c r="AC58" s="109" t="s">
        <v>38</v>
      </c>
      <c r="AD58" s="109">
        <v>3854</v>
      </c>
      <c r="AE58" s="109" t="s">
        <v>38</v>
      </c>
      <c r="AF58" s="109">
        <v>3869</v>
      </c>
      <c r="AG58" s="109" t="s">
        <v>38</v>
      </c>
      <c r="AH58" s="6" t="s">
        <v>36</v>
      </c>
      <c r="AI58" s="6" t="s">
        <v>38</v>
      </c>
    </row>
    <row r="59" spans="1:35" ht="11.45" customHeight="1" x14ac:dyDescent="0.25">
      <c r="A59" s="5" t="s">
        <v>2</v>
      </c>
      <c r="B59" s="4" t="s">
        <v>36</v>
      </c>
      <c r="C59" s="4" t="s">
        <v>38</v>
      </c>
      <c r="D59" s="4" t="s">
        <v>36</v>
      </c>
      <c r="E59" s="4" t="s">
        <v>38</v>
      </c>
      <c r="F59" s="4" t="s">
        <v>36</v>
      </c>
      <c r="G59" s="4" t="s">
        <v>38</v>
      </c>
      <c r="H59" s="4" t="s">
        <v>36</v>
      </c>
      <c r="I59" s="4" t="s">
        <v>38</v>
      </c>
      <c r="J59" s="4" t="s">
        <v>36</v>
      </c>
      <c r="K59" s="4" t="s">
        <v>38</v>
      </c>
      <c r="L59" s="4" t="s">
        <v>36</v>
      </c>
      <c r="M59" s="4" t="s">
        <v>38</v>
      </c>
      <c r="N59" s="4" t="s">
        <v>36</v>
      </c>
      <c r="O59" s="4" t="s">
        <v>38</v>
      </c>
      <c r="P59" s="4" t="s">
        <v>36</v>
      </c>
      <c r="Q59" s="4" t="s">
        <v>38</v>
      </c>
      <c r="R59" s="4" t="s">
        <v>36</v>
      </c>
      <c r="S59" s="4" t="s">
        <v>38</v>
      </c>
      <c r="T59" s="4" t="s">
        <v>36</v>
      </c>
      <c r="U59" s="4" t="s">
        <v>38</v>
      </c>
      <c r="V59" s="4" t="s">
        <v>36</v>
      </c>
      <c r="W59" s="4" t="s">
        <v>38</v>
      </c>
      <c r="X59" s="4" t="s">
        <v>36</v>
      </c>
      <c r="Y59" s="4" t="s">
        <v>38</v>
      </c>
      <c r="Z59" s="4" t="s">
        <v>36</v>
      </c>
      <c r="AA59" s="4" t="s">
        <v>38</v>
      </c>
      <c r="AB59" s="4" t="s">
        <v>36</v>
      </c>
      <c r="AC59" s="4" t="s">
        <v>38</v>
      </c>
      <c r="AD59" s="4" t="s">
        <v>36</v>
      </c>
      <c r="AE59" s="4" t="s">
        <v>38</v>
      </c>
      <c r="AF59" s="4" t="s">
        <v>36</v>
      </c>
      <c r="AG59" s="4" t="s">
        <v>38</v>
      </c>
      <c r="AH59" s="4" t="s">
        <v>36</v>
      </c>
      <c r="AI59" s="4" t="s">
        <v>38</v>
      </c>
    </row>
    <row r="60" spans="1:35" ht="11.45" customHeight="1" x14ac:dyDescent="0.25">
      <c r="A60" s="5" t="s">
        <v>3</v>
      </c>
      <c r="B60" s="6" t="s">
        <v>36</v>
      </c>
      <c r="C60" s="6" t="s">
        <v>38</v>
      </c>
      <c r="D60" s="6" t="s">
        <v>36</v>
      </c>
      <c r="E60" s="6" t="s">
        <v>38</v>
      </c>
      <c r="F60" s="6" t="s">
        <v>36</v>
      </c>
      <c r="G60" s="6" t="s">
        <v>38</v>
      </c>
      <c r="H60" s="6" t="s">
        <v>36</v>
      </c>
      <c r="I60" s="6" t="s">
        <v>38</v>
      </c>
      <c r="J60" s="6" t="s">
        <v>36</v>
      </c>
      <c r="K60" s="6" t="s">
        <v>38</v>
      </c>
      <c r="L60" s="6" t="s">
        <v>36</v>
      </c>
      <c r="M60" s="6" t="s">
        <v>38</v>
      </c>
      <c r="N60" s="6" t="s">
        <v>36</v>
      </c>
      <c r="O60" s="6" t="s">
        <v>38</v>
      </c>
      <c r="P60" s="6" t="s">
        <v>36</v>
      </c>
      <c r="Q60" s="6" t="s">
        <v>38</v>
      </c>
      <c r="R60" s="6" t="s">
        <v>36</v>
      </c>
      <c r="S60" s="6" t="s">
        <v>38</v>
      </c>
      <c r="T60" s="6" t="s">
        <v>36</v>
      </c>
      <c r="U60" s="6" t="s">
        <v>38</v>
      </c>
      <c r="V60" s="6" t="s">
        <v>36</v>
      </c>
      <c r="W60" s="6" t="s">
        <v>38</v>
      </c>
      <c r="X60" s="6" t="s">
        <v>36</v>
      </c>
      <c r="Y60" s="6" t="s">
        <v>38</v>
      </c>
      <c r="Z60" s="6" t="s">
        <v>36</v>
      </c>
      <c r="AA60" s="6" t="s">
        <v>38</v>
      </c>
      <c r="AB60" s="6" t="s">
        <v>36</v>
      </c>
      <c r="AC60" s="6" t="s">
        <v>38</v>
      </c>
      <c r="AD60" s="110">
        <v>638.6</v>
      </c>
      <c r="AE60" s="109" t="s">
        <v>38</v>
      </c>
      <c r="AF60" s="110">
        <v>639.11</v>
      </c>
      <c r="AG60" s="109" t="s">
        <v>38</v>
      </c>
      <c r="AH60" s="6" t="s">
        <v>36</v>
      </c>
      <c r="AI60" s="6" t="s">
        <v>38</v>
      </c>
    </row>
    <row r="61" spans="1:35" ht="11.45" customHeight="1" x14ac:dyDescent="0.25">
      <c r="A61" s="5" t="s">
        <v>4</v>
      </c>
      <c r="B61" s="4" t="s">
        <v>36</v>
      </c>
      <c r="C61" s="4" t="s">
        <v>38</v>
      </c>
      <c r="D61" s="4" t="s">
        <v>36</v>
      </c>
      <c r="E61" s="4" t="s">
        <v>38</v>
      </c>
      <c r="F61" s="4" t="s">
        <v>36</v>
      </c>
      <c r="G61" s="4" t="s">
        <v>38</v>
      </c>
      <c r="H61" s="4" t="s">
        <v>36</v>
      </c>
      <c r="I61" s="4" t="s">
        <v>38</v>
      </c>
      <c r="J61" s="4" t="s">
        <v>36</v>
      </c>
      <c r="K61" s="4" t="s">
        <v>38</v>
      </c>
      <c r="L61" s="4" t="s">
        <v>36</v>
      </c>
      <c r="M61" s="4" t="s">
        <v>38</v>
      </c>
      <c r="N61" s="4" t="s">
        <v>36</v>
      </c>
      <c r="O61" s="4" t="s">
        <v>38</v>
      </c>
      <c r="P61" s="4" t="s">
        <v>36</v>
      </c>
      <c r="Q61" s="4" t="s">
        <v>38</v>
      </c>
      <c r="R61" s="4" t="s">
        <v>36</v>
      </c>
      <c r="S61" s="4" t="s">
        <v>38</v>
      </c>
      <c r="T61" s="4" t="s">
        <v>36</v>
      </c>
      <c r="U61" s="4" t="s">
        <v>38</v>
      </c>
      <c r="V61" s="110">
        <v>11421.07</v>
      </c>
      <c r="W61" s="109" t="s">
        <v>38</v>
      </c>
      <c r="X61" s="110">
        <v>11421.27</v>
      </c>
      <c r="Y61" s="109" t="s">
        <v>38</v>
      </c>
      <c r="Z61" s="110">
        <v>11422.41</v>
      </c>
      <c r="AA61" s="109" t="s">
        <v>38</v>
      </c>
      <c r="AB61" s="110">
        <v>11419.66</v>
      </c>
      <c r="AC61" s="109" t="s">
        <v>38</v>
      </c>
      <c r="AD61" s="110">
        <v>11420.59</v>
      </c>
      <c r="AE61" s="109" t="s">
        <v>38</v>
      </c>
      <c r="AF61" s="110">
        <v>11419.73</v>
      </c>
      <c r="AG61" s="109" t="s">
        <v>38</v>
      </c>
      <c r="AH61" s="4" t="s">
        <v>36</v>
      </c>
      <c r="AI61" s="4" t="s">
        <v>38</v>
      </c>
    </row>
    <row r="62" spans="1:35" ht="11.45" customHeight="1" x14ac:dyDescent="0.25">
      <c r="A62" s="5" t="s">
        <v>5</v>
      </c>
      <c r="B62" s="6" t="s">
        <v>36</v>
      </c>
      <c r="C62" s="6" t="s">
        <v>38</v>
      </c>
      <c r="D62" s="6" t="s">
        <v>36</v>
      </c>
      <c r="E62" s="6" t="s">
        <v>38</v>
      </c>
      <c r="F62" s="6" t="s">
        <v>36</v>
      </c>
      <c r="G62" s="6" t="s">
        <v>38</v>
      </c>
      <c r="H62" s="6" t="s">
        <v>36</v>
      </c>
      <c r="I62" s="6" t="s">
        <v>38</v>
      </c>
      <c r="J62" s="6" t="s">
        <v>36</v>
      </c>
      <c r="K62" s="6" t="s">
        <v>38</v>
      </c>
      <c r="L62" s="6" t="s">
        <v>36</v>
      </c>
      <c r="M62" s="6" t="s">
        <v>38</v>
      </c>
      <c r="N62" s="6" t="s">
        <v>36</v>
      </c>
      <c r="O62" s="6" t="s">
        <v>38</v>
      </c>
      <c r="P62" s="6" t="s">
        <v>36</v>
      </c>
      <c r="Q62" s="6" t="s">
        <v>38</v>
      </c>
      <c r="R62" s="6" t="s">
        <v>36</v>
      </c>
      <c r="S62" s="6" t="s">
        <v>38</v>
      </c>
      <c r="T62" s="6" t="s">
        <v>36</v>
      </c>
      <c r="U62" s="6" t="s">
        <v>38</v>
      </c>
      <c r="V62" s="6" t="s">
        <v>36</v>
      </c>
      <c r="W62" s="6" t="s">
        <v>38</v>
      </c>
      <c r="X62" s="6" t="s">
        <v>36</v>
      </c>
      <c r="Y62" s="6" t="s">
        <v>38</v>
      </c>
      <c r="Z62" s="6" t="s">
        <v>36</v>
      </c>
      <c r="AA62" s="6" t="s">
        <v>38</v>
      </c>
      <c r="AB62" s="6" t="s">
        <v>36</v>
      </c>
      <c r="AC62" s="6" t="s">
        <v>38</v>
      </c>
      <c r="AD62" s="6" t="s">
        <v>36</v>
      </c>
      <c r="AE62" s="6" t="s">
        <v>38</v>
      </c>
      <c r="AF62" s="6" t="s">
        <v>36</v>
      </c>
      <c r="AG62" s="6" t="s">
        <v>38</v>
      </c>
      <c r="AH62" s="6" t="s">
        <v>36</v>
      </c>
      <c r="AI62" s="6" t="s">
        <v>38</v>
      </c>
    </row>
    <row r="63" spans="1:35" ht="11.45" customHeight="1" x14ac:dyDescent="0.25">
      <c r="A63" s="5" t="s">
        <v>6</v>
      </c>
      <c r="B63" s="4" t="s">
        <v>36</v>
      </c>
      <c r="C63" s="4" t="s">
        <v>38</v>
      </c>
      <c r="D63" s="4" t="s">
        <v>36</v>
      </c>
      <c r="E63" s="4" t="s">
        <v>38</v>
      </c>
      <c r="F63" s="4" t="s">
        <v>36</v>
      </c>
      <c r="G63" s="4" t="s">
        <v>38</v>
      </c>
      <c r="H63" s="4" t="s">
        <v>36</v>
      </c>
      <c r="I63" s="4" t="s">
        <v>38</v>
      </c>
      <c r="J63" s="4" t="s">
        <v>36</v>
      </c>
      <c r="K63" s="4" t="s">
        <v>38</v>
      </c>
      <c r="L63" s="4" t="s">
        <v>36</v>
      </c>
      <c r="M63" s="4" t="s">
        <v>38</v>
      </c>
      <c r="N63" s="4" t="s">
        <v>36</v>
      </c>
      <c r="O63" s="4" t="s">
        <v>38</v>
      </c>
      <c r="P63" s="4" t="s">
        <v>36</v>
      </c>
      <c r="Q63" s="4" t="s">
        <v>38</v>
      </c>
      <c r="R63" s="4" t="s">
        <v>36</v>
      </c>
      <c r="S63" s="4" t="s">
        <v>38</v>
      </c>
      <c r="T63" s="4" t="s">
        <v>36</v>
      </c>
      <c r="U63" s="4" t="s">
        <v>38</v>
      </c>
      <c r="V63" s="109">
        <v>739</v>
      </c>
      <c r="W63" s="109" t="s">
        <v>38</v>
      </c>
      <c r="X63" s="110">
        <v>746.76</v>
      </c>
      <c r="Y63" s="109" t="s">
        <v>38</v>
      </c>
      <c r="Z63" s="110">
        <v>754.51</v>
      </c>
      <c r="AA63" s="109" t="s">
        <v>38</v>
      </c>
      <c r="AB63" s="110">
        <v>762.26</v>
      </c>
      <c r="AC63" s="109" t="s">
        <v>38</v>
      </c>
      <c r="AD63" s="110">
        <v>770.02</v>
      </c>
      <c r="AE63" s="109" t="s">
        <v>38</v>
      </c>
      <c r="AF63" s="110">
        <v>773.55</v>
      </c>
      <c r="AG63" s="109" t="s">
        <v>38</v>
      </c>
      <c r="AH63" s="4" t="s">
        <v>36</v>
      </c>
      <c r="AI63" s="4" t="s">
        <v>38</v>
      </c>
    </row>
    <row r="64" spans="1:35" ht="11.45" customHeight="1" x14ac:dyDescent="0.25">
      <c r="A64" s="5" t="s">
        <v>7</v>
      </c>
      <c r="B64" s="6" t="s">
        <v>36</v>
      </c>
      <c r="C64" s="6" t="s">
        <v>38</v>
      </c>
      <c r="D64" s="6" t="s">
        <v>36</v>
      </c>
      <c r="E64" s="6" t="s">
        <v>38</v>
      </c>
      <c r="F64" s="6" t="s">
        <v>36</v>
      </c>
      <c r="G64" s="6" t="s">
        <v>38</v>
      </c>
      <c r="H64" s="6" t="s">
        <v>36</v>
      </c>
      <c r="I64" s="6" t="s">
        <v>38</v>
      </c>
      <c r="J64" s="6" t="s">
        <v>36</v>
      </c>
      <c r="K64" s="6" t="s">
        <v>38</v>
      </c>
      <c r="L64" s="6" t="s">
        <v>36</v>
      </c>
      <c r="M64" s="6" t="s">
        <v>38</v>
      </c>
      <c r="N64" s="6" t="s">
        <v>36</v>
      </c>
      <c r="O64" s="6" t="s">
        <v>38</v>
      </c>
      <c r="P64" s="6" t="s">
        <v>36</v>
      </c>
      <c r="Q64" s="6" t="s">
        <v>38</v>
      </c>
      <c r="R64" s="6" t="s">
        <v>36</v>
      </c>
      <c r="S64" s="6" t="s">
        <v>38</v>
      </c>
      <c r="T64" s="6" t="s">
        <v>36</v>
      </c>
      <c r="U64" s="6" t="s">
        <v>38</v>
      </c>
      <c r="V64" s="6" t="s">
        <v>36</v>
      </c>
      <c r="W64" s="6" t="s">
        <v>38</v>
      </c>
      <c r="X64" s="6" t="s">
        <v>36</v>
      </c>
      <c r="Y64" s="6" t="s">
        <v>38</v>
      </c>
      <c r="Z64" s="6" t="s">
        <v>36</v>
      </c>
      <c r="AA64" s="6" t="s">
        <v>38</v>
      </c>
      <c r="AB64" s="6" t="s">
        <v>36</v>
      </c>
      <c r="AC64" s="6" t="s">
        <v>38</v>
      </c>
      <c r="AD64" s="6" t="s">
        <v>36</v>
      </c>
      <c r="AE64" s="6" t="s">
        <v>38</v>
      </c>
      <c r="AF64" s="6" t="s">
        <v>36</v>
      </c>
      <c r="AG64" s="6" t="s">
        <v>38</v>
      </c>
      <c r="AH64" s="6" t="s">
        <v>36</v>
      </c>
      <c r="AI64" s="6" t="s">
        <v>38</v>
      </c>
    </row>
    <row r="65" spans="1:35" ht="11.45" customHeight="1" x14ac:dyDescent="0.25">
      <c r="A65" s="5" t="s">
        <v>8</v>
      </c>
      <c r="B65" s="4" t="s">
        <v>36</v>
      </c>
      <c r="C65" s="4" t="s">
        <v>38</v>
      </c>
      <c r="D65" s="4" t="s">
        <v>36</v>
      </c>
      <c r="E65" s="4" t="s">
        <v>38</v>
      </c>
      <c r="F65" s="4" t="s">
        <v>36</v>
      </c>
      <c r="G65" s="4" t="s">
        <v>38</v>
      </c>
      <c r="H65" s="4" t="s">
        <v>36</v>
      </c>
      <c r="I65" s="4" t="s">
        <v>38</v>
      </c>
      <c r="J65" s="4" t="s">
        <v>36</v>
      </c>
      <c r="K65" s="4" t="s">
        <v>38</v>
      </c>
      <c r="L65" s="4" t="s">
        <v>36</v>
      </c>
      <c r="M65" s="4" t="s">
        <v>38</v>
      </c>
      <c r="N65" s="4" t="s">
        <v>36</v>
      </c>
      <c r="O65" s="4" t="s">
        <v>38</v>
      </c>
      <c r="P65" s="4" t="s">
        <v>36</v>
      </c>
      <c r="Q65" s="4" t="s">
        <v>38</v>
      </c>
      <c r="R65" s="4" t="s">
        <v>36</v>
      </c>
      <c r="S65" s="4" t="s">
        <v>38</v>
      </c>
      <c r="T65" s="4" t="s">
        <v>36</v>
      </c>
      <c r="U65" s="4" t="s">
        <v>38</v>
      </c>
      <c r="V65" s="4" t="s">
        <v>36</v>
      </c>
      <c r="W65" s="4" t="s">
        <v>38</v>
      </c>
      <c r="X65" s="4" t="s">
        <v>36</v>
      </c>
      <c r="Y65" s="4" t="s">
        <v>38</v>
      </c>
      <c r="Z65" s="4" t="s">
        <v>36</v>
      </c>
      <c r="AA65" s="4" t="s">
        <v>38</v>
      </c>
      <c r="AB65" s="4" t="s">
        <v>36</v>
      </c>
      <c r="AC65" s="4" t="s">
        <v>38</v>
      </c>
      <c r="AD65" s="4" t="s">
        <v>36</v>
      </c>
      <c r="AE65" s="4" t="s">
        <v>38</v>
      </c>
      <c r="AF65" s="4" t="s">
        <v>36</v>
      </c>
      <c r="AG65" s="4" t="s">
        <v>38</v>
      </c>
      <c r="AH65" s="4" t="s">
        <v>36</v>
      </c>
      <c r="AI65" s="4" t="s">
        <v>38</v>
      </c>
    </row>
    <row r="66" spans="1:35" ht="11.45" customHeight="1" x14ac:dyDescent="0.25">
      <c r="A66" s="5" t="s">
        <v>9</v>
      </c>
      <c r="B66" s="6" t="s">
        <v>36</v>
      </c>
      <c r="C66" s="6" t="s">
        <v>38</v>
      </c>
      <c r="D66" s="6" t="s">
        <v>36</v>
      </c>
      <c r="E66" s="6" t="s">
        <v>38</v>
      </c>
      <c r="F66" s="6" t="s">
        <v>36</v>
      </c>
      <c r="G66" s="6" t="s">
        <v>38</v>
      </c>
      <c r="H66" s="6" t="s">
        <v>36</v>
      </c>
      <c r="I66" s="6" t="s">
        <v>38</v>
      </c>
      <c r="J66" s="6" t="s">
        <v>36</v>
      </c>
      <c r="K66" s="6" t="s">
        <v>38</v>
      </c>
      <c r="L66" s="6" t="s">
        <v>36</v>
      </c>
      <c r="M66" s="6" t="s">
        <v>38</v>
      </c>
      <c r="N66" s="6" t="s">
        <v>36</v>
      </c>
      <c r="O66" s="6" t="s">
        <v>38</v>
      </c>
      <c r="P66" s="6" t="s">
        <v>36</v>
      </c>
      <c r="Q66" s="6" t="s">
        <v>38</v>
      </c>
      <c r="R66" s="110">
        <v>16684.57</v>
      </c>
      <c r="S66" s="109" t="s">
        <v>38</v>
      </c>
      <c r="T66" s="110">
        <v>16743.77</v>
      </c>
      <c r="U66" s="109" t="s">
        <v>38</v>
      </c>
      <c r="V66" s="110">
        <v>16849.169999999998</v>
      </c>
      <c r="W66" s="109" t="s">
        <v>38</v>
      </c>
      <c r="X66" s="110">
        <v>16845.39</v>
      </c>
      <c r="Y66" s="109" t="s">
        <v>38</v>
      </c>
      <c r="Z66" s="110">
        <v>16814.09</v>
      </c>
      <c r="AA66" s="109" t="s">
        <v>38</v>
      </c>
      <c r="AB66" s="110">
        <v>16874.169999999998</v>
      </c>
      <c r="AC66" s="109" t="s">
        <v>38</v>
      </c>
      <c r="AD66" s="110">
        <v>16852.54</v>
      </c>
      <c r="AE66" s="109" t="s">
        <v>31</v>
      </c>
      <c r="AF66" s="110">
        <v>17046.25</v>
      </c>
      <c r="AG66" s="109" t="s">
        <v>31</v>
      </c>
      <c r="AH66" s="6" t="s">
        <v>36</v>
      </c>
      <c r="AI66" s="6" t="s">
        <v>38</v>
      </c>
    </row>
    <row r="67" spans="1:35" ht="11.45" customHeight="1" x14ac:dyDescent="0.25">
      <c r="A67" s="5" t="s">
        <v>10</v>
      </c>
      <c r="B67" s="4" t="s">
        <v>36</v>
      </c>
      <c r="C67" s="4" t="s">
        <v>38</v>
      </c>
      <c r="D67" s="4" t="s">
        <v>36</v>
      </c>
      <c r="E67" s="4" t="s">
        <v>38</v>
      </c>
      <c r="F67" s="4" t="s">
        <v>36</v>
      </c>
      <c r="G67" s="4" t="s">
        <v>38</v>
      </c>
      <c r="H67" s="4" t="s">
        <v>36</v>
      </c>
      <c r="I67" s="4" t="s">
        <v>38</v>
      </c>
      <c r="J67" s="4" t="s">
        <v>36</v>
      </c>
      <c r="K67" s="4" t="s">
        <v>38</v>
      </c>
      <c r="L67" s="4" t="s">
        <v>36</v>
      </c>
      <c r="M67" s="4" t="s">
        <v>38</v>
      </c>
      <c r="N67" s="4" t="s">
        <v>36</v>
      </c>
      <c r="O67" s="4" t="s">
        <v>38</v>
      </c>
      <c r="P67" s="4" t="s">
        <v>36</v>
      </c>
      <c r="Q67" s="4" t="s">
        <v>38</v>
      </c>
      <c r="R67" s="4" t="s">
        <v>36</v>
      </c>
      <c r="S67" s="4" t="s">
        <v>38</v>
      </c>
      <c r="T67" s="4" t="s">
        <v>36</v>
      </c>
      <c r="U67" s="4" t="s">
        <v>38</v>
      </c>
      <c r="V67" s="109">
        <v>1921</v>
      </c>
      <c r="W67" s="109" t="s">
        <v>38</v>
      </c>
      <c r="X67" s="109">
        <v>1922</v>
      </c>
      <c r="Y67" s="109" t="s">
        <v>38</v>
      </c>
      <c r="Z67" s="110">
        <v>1922.7</v>
      </c>
      <c r="AA67" s="109" t="s">
        <v>38</v>
      </c>
      <c r="AB67" s="110">
        <v>1924.1</v>
      </c>
      <c r="AC67" s="109" t="s">
        <v>38</v>
      </c>
      <c r="AD67" s="110">
        <v>1931.6</v>
      </c>
      <c r="AE67" s="109" t="s">
        <v>38</v>
      </c>
      <c r="AF67" s="110">
        <v>1936.4</v>
      </c>
      <c r="AG67" s="109" t="s">
        <v>38</v>
      </c>
      <c r="AH67" s="4" t="s">
        <v>36</v>
      </c>
      <c r="AI67" s="4" t="s">
        <v>38</v>
      </c>
    </row>
    <row r="68" spans="1:35" ht="11.45" customHeight="1" x14ac:dyDescent="0.25">
      <c r="A68" s="5" t="s">
        <v>11</v>
      </c>
      <c r="B68" s="6" t="s">
        <v>36</v>
      </c>
      <c r="C68" s="6" t="s">
        <v>38</v>
      </c>
      <c r="D68" s="6" t="s">
        <v>36</v>
      </c>
      <c r="E68" s="6" t="s">
        <v>38</v>
      </c>
      <c r="F68" s="6" t="s">
        <v>36</v>
      </c>
      <c r="G68" s="6" t="s">
        <v>38</v>
      </c>
      <c r="H68" s="6" t="s">
        <v>36</v>
      </c>
      <c r="I68" s="6" t="s">
        <v>38</v>
      </c>
      <c r="J68" s="6" t="s">
        <v>36</v>
      </c>
      <c r="K68" s="6" t="s">
        <v>38</v>
      </c>
      <c r="L68" s="6" t="s">
        <v>36</v>
      </c>
      <c r="M68" s="6" t="s">
        <v>38</v>
      </c>
      <c r="N68" s="6" t="s">
        <v>36</v>
      </c>
      <c r="O68" s="6" t="s">
        <v>38</v>
      </c>
      <c r="P68" s="6" t="s">
        <v>36</v>
      </c>
      <c r="Q68" s="6" t="s">
        <v>38</v>
      </c>
      <c r="R68" s="6" t="s">
        <v>36</v>
      </c>
      <c r="S68" s="6" t="s">
        <v>38</v>
      </c>
      <c r="T68" s="6" t="s">
        <v>36</v>
      </c>
      <c r="U68" s="6" t="s">
        <v>38</v>
      </c>
      <c r="V68" s="6" t="s">
        <v>36</v>
      </c>
      <c r="W68" s="6" t="s">
        <v>38</v>
      </c>
      <c r="X68" s="6" t="s">
        <v>36</v>
      </c>
      <c r="Y68" s="6" t="s">
        <v>38</v>
      </c>
      <c r="Z68" s="6" t="s">
        <v>36</v>
      </c>
      <c r="AA68" s="6" t="s">
        <v>38</v>
      </c>
      <c r="AB68" s="6" t="s">
        <v>36</v>
      </c>
      <c r="AC68" s="6" t="s">
        <v>38</v>
      </c>
      <c r="AD68" s="6" t="s">
        <v>36</v>
      </c>
      <c r="AE68" s="6" t="s">
        <v>38</v>
      </c>
      <c r="AF68" s="6" t="s">
        <v>36</v>
      </c>
      <c r="AG68" s="6" t="s">
        <v>38</v>
      </c>
      <c r="AH68" s="6" t="s">
        <v>36</v>
      </c>
      <c r="AI68" s="6" t="s">
        <v>38</v>
      </c>
    </row>
    <row r="69" spans="1:35" ht="11.45" customHeight="1" x14ac:dyDescent="0.25">
      <c r="A69" s="5" t="s">
        <v>26</v>
      </c>
      <c r="B69" s="4" t="s">
        <v>36</v>
      </c>
      <c r="C69" s="4" t="s">
        <v>38</v>
      </c>
      <c r="D69" s="4" t="s">
        <v>36</v>
      </c>
      <c r="E69" s="4" t="s">
        <v>38</v>
      </c>
      <c r="F69" s="4" t="s">
        <v>36</v>
      </c>
      <c r="G69" s="4" t="s">
        <v>38</v>
      </c>
      <c r="H69" s="4" t="s">
        <v>36</v>
      </c>
      <c r="I69" s="4" t="s">
        <v>38</v>
      </c>
      <c r="J69" s="4" t="s">
        <v>36</v>
      </c>
      <c r="K69" s="4" t="s">
        <v>38</v>
      </c>
      <c r="L69" s="4" t="s">
        <v>36</v>
      </c>
      <c r="M69" s="4" t="s">
        <v>38</v>
      </c>
      <c r="N69" s="4" t="s">
        <v>36</v>
      </c>
      <c r="O69" s="4" t="s">
        <v>38</v>
      </c>
      <c r="P69" s="4" t="s">
        <v>36</v>
      </c>
      <c r="Q69" s="4" t="s">
        <v>38</v>
      </c>
      <c r="R69" s="4" t="s">
        <v>36</v>
      </c>
      <c r="S69" s="4" t="s">
        <v>38</v>
      </c>
      <c r="T69" s="4" t="s">
        <v>36</v>
      </c>
      <c r="U69" s="4" t="s">
        <v>38</v>
      </c>
      <c r="V69" s="109">
        <v>173</v>
      </c>
      <c r="W69" s="109" t="s">
        <v>38</v>
      </c>
      <c r="X69" s="109">
        <v>173</v>
      </c>
      <c r="Y69" s="109" t="s">
        <v>38</v>
      </c>
      <c r="Z69" s="110">
        <v>172.7</v>
      </c>
      <c r="AA69" s="109" t="s">
        <v>38</v>
      </c>
      <c r="AB69" s="110">
        <v>172.6</v>
      </c>
      <c r="AC69" s="109" t="s">
        <v>38</v>
      </c>
      <c r="AD69" s="110">
        <v>172.59</v>
      </c>
      <c r="AE69" s="109" t="s">
        <v>38</v>
      </c>
      <c r="AF69" s="110">
        <v>172.54</v>
      </c>
      <c r="AG69" s="109" t="s">
        <v>38</v>
      </c>
      <c r="AH69" s="4" t="s">
        <v>36</v>
      </c>
      <c r="AI69" s="4" t="s">
        <v>38</v>
      </c>
    </row>
    <row r="70" spans="1:35" ht="11.45" customHeight="1" x14ac:dyDescent="0.25">
      <c r="A70" s="5" t="s">
        <v>12</v>
      </c>
      <c r="B70" s="6" t="s">
        <v>36</v>
      </c>
      <c r="C70" s="6" t="s">
        <v>38</v>
      </c>
      <c r="D70" s="6" t="s">
        <v>36</v>
      </c>
      <c r="E70" s="6" t="s">
        <v>38</v>
      </c>
      <c r="F70" s="6" t="s">
        <v>36</v>
      </c>
      <c r="G70" s="6" t="s">
        <v>38</v>
      </c>
      <c r="H70" s="6" t="s">
        <v>36</v>
      </c>
      <c r="I70" s="6" t="s">
        <v>38</v>
      </c>
      <c r="J70" s="6" t="s">
        <v>36</v>
      </c>
      <c r="K70" s="6" t="s">
        <v>38</v>
      </c>
      <c r="L70" s="6" t="s">
        <v>36</v>
      </c>
      <c r="M70" s="6" t="s">
        <v>38</v>
      </c>
      <c r="N70" s="6" t="s">
        <v>36</v>
      </c>
      <c r="O70" s="6" t="s">
        <v>38</v>
      </c>
      <c r="P70" s="6" t="s">
        <v>36</v>
      </c>
      <c r="Q70" s="6" t="s">
        <v>38</v>
      </c>
      <c r="R70" s="6" t="s">
        <v>36</v>
      </c>
      <c r="S70" s="6" t="s">
        <v>38</v>
      </c>
      <c r="T70" s="6" t="s">
        <v>36</v>
      </c>
      <c r="U70" s="6" t="s">
        <v>38</v>
      </c>
      <c r="V70" s="6" t="s">
        <v>36</v>
      </c>
      <c r="W70" s="6" t="s">
        <v>38</v>
      </c>
      <c r="X70" s="6" t="s">
        <v>36</v>
      </c>
      <c r="Y70" s="6" t="s">
        <v>38</v>
      </c>
      <c r="Z70" s="6" t="s">
        <v>36</v>
      </c>
      <c r="AA70" s="6" t="s">
        <v>38</v>
      </c>
      <c r="AB70" s="6" t="s">
        <v>36</v>
      </c>
      <c r="AC70" s="6" t="s">
        <v>38</v>
      </c>
      <c r="AD70" s="6" t="s">
        <v>36</v>
      </c>
      <c r="AE70" s="6" t="s">
        <v>38</v>
      </c>
      <c r="AF70" s="6" t="s">
        <v>36</v>
      </c>
      <c r="AG70" s="6" t="s">
        <v>38</v>
      </c>
      <c r="AH70" s="6" t="s">
        <v>36</v>
      </c>
      <c r="AI70" s="6" t="s">
        <v>38</v>
      </c>
    </row>
    <row r="71" spans="1:35" ht="11.45" customHeight="1" x14ac:dyDescent="0.25">
      <c r="A71" s="5" t="s">
        <v>13</v>
      </c>
      <c r="B71" s="4" t="s">
        <v>36</v>
      </c>
      <c r="C71" s="4" t="s">
        <v>38</v>
      </c>
      <c r="D71" s="4" t="s">
        <v>36</v>
      </c>
      <c r="E71" s="4" t="s">
        <v>38</v>
      </c>
      <c r="F71" s="4" t="s">
        <v>36</v>
      </c>
      <c r="G71" s="4" t="s">
        <v>38</v>
      </c>
      <c r="H71" s="4" t="s">
        <v>36</v>
      </c>
      <c r="I71" s="4" t="s">
        <v>38</v>
      </c>
      <c r="J71" s="4" t="s">
        <v>36</v>
      </c>
      <c r="K71" s="4" t="s">
        <v>38</v>
      </c>
      <c r="L71" s="4" t="s">
        <v>36</v>
      </c>
      <c r="M71" s="4" t="s">
        <v>38</v>
      </c>
      <c r="N71" s="4" t="s">
        <v>36</v>
      </c>
      <c r="O71" s="4" t="s">
        <v>38</v>
      </c>
      <c r="P71" s="4" t="s">
        <v>36</v>
      </c>
      <c r="Q71" s="4" t="s">
        <v>38</v>
      </c>
      <c r="R71" s="4" t="s">
        <v>36</v>
      </c>
      <c r="S71" s="4" t="s">
        <v>38</v>
      </c>
      <c r="T71" s="4" t="s">
        <v>36</v>
      </c>
      <c r="U71" s="4" t="s">
        <v>38</v>
      </c>
      <c r="V71" s="109">
        <v>2177</v>
      </c>
      <c r="W71" s="109" t="s">
        <v>38</v>
      </c>
      <c r="X71" s="109">
        <v>2180</v>
      </c>
      <c r="Y71" s="109" t="s">
        <v>38</v>
      </c>
      <c r="Z71" s="110">
        <v>2186.75</v>
      </c>
      <c r="AA71" s="109" t="s">
        <v>38</v>
      </c>
      <c r="AB71" s="110">
        <v>2189.5700000000002</v>
      </c>
      <c r="AC71" s="109" t="s">
        <v>38</v>
      </c>
      <c r="AD71" s="4" t="s">
        <v>36</v>
      </c>
      <c r="AE71" s="4" t="s">
        <v>38</v>
      </c>
      <c r="AF71" s="4" t="s">
        <v>36</v>
      </c>
      <c r="AG71" s="4" t="s">
        <v>38</v>
      </c>
      <c r="AH71" s="4" t="s">
        <v>36</v>
      </c>
      <c r="AI71" s="4" t="s">
        <v>38</v>
      </c>
    </row>
    <row r="72" spans="1:35" ht="11.45" customHeight="1" x14ac:dyDescent="0.25">
      <c r="A72" s="5" t="s">
        <v>14</v>
      </c>
      <c r="B72" s="6" t="s">
        <v>36</v>
      </c>
      <c r="C72" s="6" t="s">
        <v>38</v>
      </c>
      <c r="D72" s="6" t="s">
        <v>36</v>
      </c>
      <c r="E72" s="6" t="s">
        <v>38</v>
      </c>
      <c r="F72" s="6" t="s">
        <v>36</v>
      </c>
      <c r="G72" s="6" t="s">
        <v>38</v>
      </c>
      <c r="H72" s="6" t="s">
        <v>36</v>
      </c>
      <c r="I72" s="6" t="s">
        <v>38</v>
      </c>
      <c r="J72" s="6" t="s">
        <v>36</v>
      </c>
      <c r="K72" s="6" t="s">
        <v>38</v>
      </c>
      <c r="L72" s="6" t="s">
        <v>36</v>
      </c>
      <c r="M72" s="6" t="s">
        <v>38</v>
      </c>
      <c r="N72" s="110">
        <v>88.7</v>
      </c>
      <c r="O72" s="109" t="s">
        <v>38</v>
      </c>
      <c r="P72" s="110">
        <v>88.7</v>
      </c>
      <c r="Q72" s="109" t="s">
        <v>38</v>
      </c>
      <c r="R72" s="110">
        <v>88.7</v>
      </c>
      <c r="S72" s="109" t="s">
        <v>38</v>
      </c>
      <c r="T72" s="110">
        <v>88.7</v>
      </c>
      <c r="U72" s="109" t="s">
        <v>38</v>
      </c>
      <c r="V72" s="110">
        <v>88.7</v>
      </c>
      <c r="W72" s="109" t="s">
        <v>38</v>
      </c>
      <c r="X72" s="110">
        <v>88.7</v>
      </c>
      <c r="Y72" s="109" t="s">
        <v>38</v>
      </c>
      <c r="Z72" s="110">
        <v>88.7</v>
      </c>
      <c r="AA72" s="109" t="s">
        <v>38</v>
      </c>
      <c r="AB72" s="110">
        <v>88.7</v>
      </c>
      <c r="AC72" s="109" t="s">
        <v>38</v>
      </c>
      <c r="AD72" s="110">
        <v>88.7</v>
      </c>
      <c r="AE72" s="109" t="s">
        <v>38</v>
      </c>
      <c r="AF72" s="110">
        <v>88.7</v>
      </c>
      <c r="AG72" s="109" t="s">
        <v>38</v>
      </c>
      <c r="AH72" s="110">
        <v>88.7</v>
      </c>
      <c r="AI72" s="109" t="s">
        <v>38</v>
      </c>
    </row>
    <row r="73" spans="1:35" ht="11.45" customHeight="1" x14ac:dyDescent="0.25">
      <c r="A73" s="5" t="s">
        <v>15</v>
      </c>
      <c r="B73" s="4" t="s">
        <v>36</v>
      </c>
      <c r="C73" s="4" t="s">
        <v>38</v>
      </c>
      <c r="D73" s="4" t="s">
        <v>36</v>
      </c>
      <c r="E73" s="4" t="s">
        <v>38</v>
      </c>
      <c r="F73" s="4" t="s">
        <v>36</v>
      </c>
      <c r="G73" s="4" t="s">
        <v>38</v>
      </c>
      <c r="H73" s="4" t="s">
        <v>36</v>
      </c>
      <c r="I73" s="4" t="s">
        <v>38</v>
      </c>
      <c r="J73" s="4" t="s">
        <v>36</v>
      </c>
      <c r="K73" s="4" t="s">
        <v>38</v>
      </c>
      <c r="L73" s="4" t="s">
        <v>36</v>
      </c>
      <c r="M73" s="4" t="s">
        <v>38</v>
      </c>
      <c r="N73" s="4" t="s">
        <v>36</v>
      </c>
      <c r="O73" s="4" t="s">
        <v>38</v>
      </c>
      <c r="P73" s="4" t="s">
        <v>36</v>
      </c>
      <c r="Q73" s="4" t="s">
        <v>38</v>
      </c>
      <c r="R73" s="4" t="s">
        <v>36</v>
      </c>
      <c r="S73" s="4" t="s">
        <v>38</v>
      </c>
      <c r="T73" s="4" t="s">
        <v>36</v>
      </c>
      <c r="U73" s="4" t="s">
        <v>38</v>
      </c>
      <c r="V73" s="4" t="s">
        <v>36</v>
      </c>
      <c r="W73" s="4" t="s">
        <v>38</v>
      </c>
      <c r="X73" s="4" t="s">
        <v>36</v>
      </c>
      <c r="Y73" s="4" t="s">
        <v>38</v>
      </c>
      <c r="Z73" s="4" t="s">
        <v>36</v>
      </c>
      <c r="AA73" s="4" t="s">
        <v>38</v>
      </c>
      <c r="AB73" s="4" t="s">
        <v>36</v>
      </c>
      <c r="AC73" s="4" t="s">
        <v>38</v>
      </c>
      <c r="AD73" s="4" t="s">
        <v>36</v>
      </c>
      <c r="AE73" s="4" t="s">
        <v>38</v>
      </c>
      <c r="AF73" s="4" t="s">
        <v>36</v>
      </c>
      <c r="AG73" s="4" t="s">
        <v>38</v>
      </c>
      <c r="AH73" s="4" t="s">
        <v>36</v>
      </c>
      <c r="AI73" s="4" t="s">
        <v>38</v>
      </c>
    </row>
    <row r="74" spans="1:35" ht="11.45" customHeight="1" x14ac:dyDescent="0.25">
      <c r="A74" s="5" t="s">
        <v>16</v>
      </c>
      <c r="B74" s="6" t="s">
        <v>36</v>
      </c>
      <c r="C74" s="6" t="s">
        <v>38</v>
      </c>
      <c r="D74" s="6" t="s">
        <v>36</v>
      </c>
      <c r="E74" s="6" t="s">
        <v>38</v>
      </c>
      <c r="F74" s="6" t="s">
        <v>36</v>
      </c>
      <c r="G74" s="6" t="s">
        <v>38</v>
      </c>
      <c r="H74" s="6" t="s">
        <v>36</v>
      </c>
      <c r="I74" s="6" t="s">
        <v>38</v>
      </c>
      <c r="J74" s="6" t="s">
        <v>36</v>
      </c>
      <c r="K74" s="6" t="s">
        <v>38</v>
      </c>
      <c r="L74" s="6" t="s">
        <v>36</v>
      </c>
      <c r="M74" s="6" t="s">
        <v>38</v>
      </c>
      <c r="N74" s="6" t="s">
        <v>36</v>
      </c>
      <c r="O74" s="6" t="s">
        <v>38</v>
      </c>
      <c r="P74" s="6" t="s">
        <v>36</v>
      </c>
      <c r="Q74" s="6" t="s">
        <v>38</v>
      </c>
      <c r="R74" s="6" t="s">
        <v>36</v>
      </c>
      <c r="S74" s="6" t="s">
        <v>38</v>
      </c>
      <c r="T74" s="6" t="s">
        <v>36</v>
      </c>
      <c r="U74" s="6" t="s">
        <v>38</v>
      </c>
      <c r="V74" s="6" t="s">
        <v>36</v>
      </c>
      <c r="W74" s="6" t="s">
        <v>38</v>
      </c>
      <c r="X74" s="6" t="s">
        <v>36</v>
      </c>
      <c r="Y74" s="6" t="s">
        <v>38</v>
      </c>
      <c r="Z74" s="6" t="s">
        <v>36</v>
      </c>
      <c r="AA74" s="6" t="s">
        <v>38</v>
      </c>
      <c r="AB74" s="6" t="s">
        <v>36</v>
      </c>
      <c r="AC74" s="6" t="s">
        <v>38</v>
      </c>
      <c r="AD74" s="6" t="s">
        <v>36</v>
      </c>
      <c r="AE74" s="6" t="s">
        <v>38</v>
      </c>
      <c r="AF74" s="6" t="s">
        <v>36</v>
      </c>
      <c r="AG74" s="6" t="s">
        <v>38</v>
      </c>
      <c r="AH74" s="6" t="s">
        <v>36</v>
      </c>
      <c r="AI74" s="6" t="s">
        <v>38</v>
      </c>
    </row>
    <row r="75" spans="1:35" ht="11.45" customHeight="1" x14ac:dyDescent="0.25">
      <c r="A75" s="5" t="s">
        <v>17</v>
      </c>
      <c r="B75" s="4" t="s">
        <v>36</v>
      </c>
      <c r="C75" s="4" t="s">
        <v>38</v>
      </c>
      <c r="D75" s="4" t="s">
        <v>36</v>
      </c>
      <c r="E75" s="4" t="s">
        <v>38</v>
      </c>
      <c r="F75" s="4" t="s">
        <v>36</v>
      </c>
      <c r="G75" s="4" t="s">
        <v>38</v>
      </c>
      <c r="H75" s="4" t="s">
        <v>36</v>
      </c>
      <c r="I75" s="4" t="s">
        <v>38</v>
      </c>
      <c r="J75" s="4" t="s">
        <v>36</v>
      </c>
      <c r="K75" s="4" t="s">
        <v>38</v>
      </c>
      <c r="L75" s="4" t="s">
        <v>36</v>
      </c>
      <c r="M75" s="4" t="s">
        <v>38</v>
      </c>
      <c r="N75" s="4" t="s">
        <v>36</v>
      </c>
      <c r="O75" s="4" t="s">
        <v>38</v>
      </c>
      <c r="P75" s="4" t="s">
        <v>36</v>
      </c>
      <c r="Q75" s="4" t="s">
        <v>38</v>
      </c>
      <c r="R75" s="4" t="s">
        <v>36</v>
      </c>
      <c r="S75" s="4" t="s">
        <v>38</v>
      </c>
      <c r="T75" s="4" t="s">
        <v>36</v>
      </c>
      <c r="U75" s="4" t="s">
        <v>38</v>
      </c>
      <c r="V75" s="4" t="s">
        <v>36</v>
      </c>
      <c r="W75" s="4" t="s">
        <v>38</v>
      </c>
      <c r="X75" s="4" t="s">
        <v>36</v>
      </c>
      <c r="Y75" s="4" t="s">
        <v>38</v>
      </c>
      <c r="Z75" s="110">
        <v>365.76</v>
      </c>
      <c r="AA75" s="109" t="s">
        <v>38</v>
      </c>
      <c r="AB75" s="110">
        <v>365.76</v>
      </c>
      <c r="AC75" s="109" t="s">
        <v>38</v>
      </c>
      <c r="AD75" s="4" t="s">
        <v>36</v>
      </c>
      <c r="AE75" s="4" t="s">
        <v>38</v>
      </c>
      <c r="AF75" s="4" t="s">
        <v>36</v>
      </c>
      <c r="AG75" s="4" t="s">
        <v>38</v>
      </c>
      <c r="AH75" s="4" t="s">
        <v>36</v>
      </c>
      <c r="AI75" s="4" t="s">
        <v>38</v>
      </c>
    </row>
    <row r="76" spans="1:35" ht="11.45" customHeight="1" x14ac:dyDescent="0.25">
      <c r="A76" s="5" t="s">
        <v>18</v>
      </c>
      <c r="B76" s="6" t="s">
        <v>36</v>
      </c>
      <c r="C76" s="6" t="s">
        <v>38</v>
      </c>
      <c r="D76" s="6" t="s">
        <v>36</v>
      </c>
      <c r="E76" s="6" t="s">
        <v>38</v>
      </c>
      <c r="F76" s="6" t="s">
        <v>36</v>
      </c>
      <c r="G76" s="6" t="s">
        <v>38</v>
      </c>
      <c r="H76" s="6" t="s">
        <v>36</v>
      </c>
      <c r="I76" s="6" t="s">
        <v>38</v>
      </c>
      <c r="J76" s="6" t="s">
        <v>36</v>
      </c>
      <c r="K76" s="6" t="s">
        <v>38</v>
      </c>
      <c r="L76" s="6" t="s">
        <v>36</v>
      </c>
      <c r="M76" s="6" t="s">
        <v>38</v>
      </c>
      <c r="N76" s="6" t="s">
        <v>36</v>
      </c>
      <c r="O76" s="6" t="s">
        <v>38</v>
      </c>
      <c r="P76" s="6" t="s">
        <v>36</v>
      </c>
      <c r="Q76" s="6" t="s">
        <v>38</v>
      </c>
      <c r="R76" s="6" t="s">
        <v>36</v>
      </c>
      <c r="S76" s="6" t="s">
        <v>38</v>
      </c>
      <c r="T76" s="6" t="s">
        <v>36</v>
      </c>
      <c r="U76" s="6" t="s">
        <v>38</v>
      </c>
      <c r="V76" s="109">
        <v>3865</v>
      </c>
      <c r="W76" s="109" t="s">
        <v>38</v>
      </c>
      <c r="X76" s="6" t="s">
        <v>36</v>
      </c>
      <c r="Y76" s="6" t="s">
        <v>38</v>
      </c>
      <c r="Z76" s="6" t="s">
        <v>36</v>
      </c>
      <c r="AA76" s="6" t="s">
        <v>38</v>
      </c>
      <c r="AB76" s="6" t="s">
        <v>36</v>
      </c>
      <c r="AC76" s="6" t="s">
        <v>38</v>
      </c>
      <c r="AD76" s="6" t="s">
        <v>36</v>
      </c>
      <c r="AE76" s="6" t="s">
        <v>38</v>
      </c>
      <c r="AF76" s="6" t="s">
        <v>36</v>
      </c>
      <c r="AG76" s="6" t="s">
        <v>38</v>
      </c>
      <c r="AH76" s="6" t="s">
        <v>36</v>
      </c>
      <c r="AI76" s="6" t="s">
        <v>38</v>
      </c>
    </row>
    <row r="77" spans="1:35" ht="11.45" customHeight="1" x14ac:dyDescent="0.25">
      <c r="A77" s="5" t="s">
        <v>19</v>
      </c>
      <c r="B77" s="4" t="s">
        <v>36</v>
      </c>
      <c r="C77" s="4" t="s">
        <v>38</v>
      </c>
      <c r="D77" s="4" t="s">
        <v>36</v>
      </c>
      <c r="E77" s="4" t="s">
        <v>38</v>
      </c>
      <c r="F77" s="4" t="s">
        <v>36</v>
      </c>
      <c r="G77" s="4" t="s">
        <v>38</v>
      </c>
      <c r="H77" s="4" t="s">
        <v>36</v>
      </c>
      <c r="I77" s="4" t="s">
        <v>38</v>
      </c>
      <c r="J77" s="4" t="s">
        <v>36</v>
      </c>
      <c r="K77" s="4" t="s">
        <v>38</v>
      </c>
      <c r="L77" s="4" t="s">
        <v>36</v>
      </c>
      <c r="M77" s="4" t="s">
        <v>38</v>
      </c>
      <c r="N77" s="4" t="s">
        <v>36</v>
      </c>
      <c r="O77" s="4" t="s">
        <v>38</v>
      </c>
      <c r="P77" s="4" t="s">
        <v>36</v>
      </c>
      <c r="Q77" s="4" t="s">
        <v>38</v>
      </c>
      <c r="R77" s="4" t="s">
        <v>36</v>
      </c>
      <c r="S77" s="4" t="s">
        <v>38</v>
      </c>
      <c r="T77" s="4" t="s">
        <v>36</v>
      </c>
      <c r="U77" s="4" t="s">
        <v>38</v>
      </c>
      <c r="V77" s="109">
        <v>9383</v>
      </c>
      <c r="W77" s="109" t="s">
        <v>38</v>
      </c>
      <c r="X77" s="110">
        <v>9403.1</v>
      </c>
      <c r="Y77" s="109" t="s">
        <v>38</v>
      </c>
      <c r="Z77" s="110">
        <v>9420.1</v>
      </c>
      <c r="AA77" s="109" t="s">
        <v>38</v>
      </c>
      <c r="AB77" s="110">
        <v>9434.7999999999993</v>
      </c>
      <c r="AC77" s="109" t="s">
        <v>38</v>
      </c>
      <c r="AD77" s="109">
        <v>9447</v>
      </c>
      <c r="AE77" s="109" t="s">
        <v>38</v>
      </c>
      <c r="AF77" s="110">
        <v>9459.5</v>
      </c>
      <c r="AG77" s="109" t="s">
        <v>38</v>
      </c>
      <c r="AH77" s="4" t="s">
        <v>36</v>
      </c>
      <c r="AI77" s="4" t="s">
        <v>38</v>
      </c>
    </row>
    <row r="78" spans="1:35" ht="11.45" customHeight="1" x14ac:dyDescent="0.25">
      <c r="A78" s="5" t="s">
        <v>20</v>
      </c>
      <c r="B78" s="6" t="s">
        <v>36</v>
      </c>
      <c r="C78" s="6" t="s">
        <v>38</v>
      </c>
      <c r="D78" s="6" t="s">
        <v>36</v>
      </c>
      <c r="E78" s="6" t="s">
        <v>38</v>
      </c>
      <c r="F78" s="6" t="s">
        <v>36</v>
      </c>
      <c r="G78" s="6" t="s">
        <v>38</v>
      </c>
      <c r="H78" s="6" t="s">
        <v>36</v>
      </c>
      <c r="I78" s="6" t="s">
        <v>38</v>
      </c>
      <c r="J78" s="6" t="s">
        <v>36</v>
      </c>
      <c r="K78" s="6" t="s">
        <v>38</v>
      </c>
      <c r="L78" s="6" t="s">
        <v>36</v>
      </c>
      <c r="M78" s="6" t="s">
        <v>38</v>
      </c>
      <c r="N78" s="6" t="s">
        <v>36</v>
      </c>
      <c r="O78" s="6" t="s">
        <v>38</v>
      </c>
      <c r="P78" s="6" t="s">
        <v>36</v>
      </c>
      <c r="Q78" s="6" t="s">
        <v>38</v>
      </c>
      <c r="R78" s="6" t="s">
        <v>36</v>
      </c>
      <c r="S78" s="6" t="s">
        <v>38</v>
      </c>
      <c r="T78" s="6" t="s">
        <v>36</v>
      </c>
      <c r="U78" s="6" t="s">
        <v>38</v>
      </c>
      <c r="V78" s="6" t="s">
        <v>36</v>
      </c>
      <c r="W78" s="6" t="s">
        <v>38</v>
      </c>
      <c r="X78" s="110">
        <v>3301.55</v>
      </c>
      <c r="Y78" s="109" t="s">
        <v>38</v>
      </c>
      <c r="Z78" s="110">
        <v>3304.99</v>
      </c>
      <c r="AA78" s="109" t="s">
        <v>33</v>
      </c>
      <c r="AB78" s="110">
        <v>3334.19</v>
      </c>
      <c r="AC78" s="109" t="s">
        <v>33</v>
      </c>
      <c r="AD78" s="110">
        <v>3368.42</v>
      </c>
      <c r="AE78" s="109" t="s">
        <v>33</v>
      </c>
      <c r="AF78" s="110">
        <v>3385.08</v>
      </c>
      <c r="AG78" s="109" t="s">
        <v>33</v>
      </c>
      <c r="AH78" s="6" t="s">
        <v>36</v>
      </c>
      <c r="AI78" s="6" t="s">
        <v>38</v>
      </c>
    </row>
    <row r="79" spans="1:35" ht="11.45" customHeight="1" x14ac:dyDescent="0.25">
      <c r="A79" s="5" t="s">
        <v>21</v>
      </c>
      <c r="B79" s="4" t="s">
        <v>36</v>
      </c>
      <c r="C79" s="4" t="s">
        <v>38</v>
      </c>
      <c r="D79" s="4" t="s">
        <v>36</v>
      </c>
      <c r="E79" s="4" t="s">
        <v>38</v>
      </c>
      <c r="F79" s="4" t="s">
        <v>36</v>
      </c>
      <c r="G79" s="4" t="s">
        <v>38</v>
      </c>
      <c r="H79" s="4" t="s">
        <v>36</v>
      </c>
      <c r="I79" s="4" t="s">
        <v>38</v>
      </c>
      <c r="J79" s="4" t="s">
        <v>36</v>
      </c>
      <c r="K79" s="4" t="s">
        <v>38</v>
      </c>
      <c r="L79" s="4" t="s">
        <v>36</v>
      </c>
      <c r="M79" s="4" t="s">
        <v>38</v>
      </c>
      <c r="N79" s="110">
        <v>6858.53</v>
      </c>
      <c r="O79" s="109" t="s">
        <v>38</v>
      </c>
      <c r="P79" s="110">
        <v>6879.76</v>
      </c>
      <c r="Q79" s="109" t="s">
        <v>38</v>
      </c>
      <c r="R79" s="110">
        <v>6891.87</v>
      </c>
      <c r="S79" s="109" t="s">
        <v>38</v>
      </c>
      <c r="T79" s="110">
        <v>6900.51</v>
      </c>
      <c r="U79" s="109" t="s">
        <v>38</v>
      </c>
      <c r="V79" s="110">
        <v>6908.93</v>
      </c>
      <c r="W79" s="109" t="s">
        <v>38</v>
      </c>
      <c r="X79" s="110">
        <v>6916.17</v>
      </c>
      <c r="Y79" s="109" t="s">
        <v>38</v>
      </c>
      <c r="Z79" s="110">
        <v>6928.66</v>
      </c>
      <c r="AA79" s="109" t="s">
        <v>38</v>
      </c>
      <c r="AB79" s="110">
        <v>6934.63</v>
      </c>
      <c r="AC79" s="109" t="s">
        <v>38</v>
      </c>
      <c r="AD79" s="110">
        <v>6936.24</v>
      </c>
      <c r="AE79" s="109" t="s">
        <v>38</v>
      </c>
      <c r="AF79" s="110">
        <v>6949.66</v>
      </c>
      <c r="AG79" s="109" t="s">
        <v>38</v>
      </c>
      <c r="AH79" s="4" t="s">
        <v>36</v>
      </c>
      <c r="AI79" s="4" t="s">
        <v>38</v>
      </c>
    </row>
    <row r="80" spans="1:35" ht="11.45" customHeight="1" x14ac:dyDescent="0.25">
      <c r="A80" s="5" t="s">
        <v>22</v>
      </c>
      <c r="B80" s="6" t="s">
        <v>36</v>
      </c>
      <c r="C80" s="6" t="s">
        <v>38</v>
      </c>
      <c r="D80" s="6" t="s">
        <v>36</v>
      </c>
      <c r="E80" s="6" t="s">
        <v>38</v>
      </c>
      <c r="F80" s="6" t="s">
        <v>36</v>
      </c>
      <c r="G80" s="6" t="s">
        <v>38</v>
      </c>
      <c r="H80" s="6" t="s">
        <v>36</v>
      </c>
      <c r="I80" s="6" t="s">
        <v>38</v>
      </c>
      <c r="J80" s="6" t="s">
        <v>36</v>
      </c>
      <c r="K80" s="6" t="s">
        <v>38</v>
      </c>
      <c r="L80" s="6" t="s">
        <v>36</v>
      </c>
      <c r="M80" s="6" t="s">
        <v>38</v>
      </c>
      <c r="N80" s="6" t="s">
        <v>36</v>
      </c>
      <c r="O80" s="6" t="s">
        <v>38</v>
      </c>
      <c r="P80" s="6" t="s">
        <v>36</v>
      </c>
      <c r="Q80" s="6" t="s">
        <v>38</v>
      </c>
      <c r="R80" s="110">
        <v>1183.74</v>
      </c>
      <c r="S80" s="109" t="s">
        <v>38</v>
      </c>
      <c r="T80" s="110">
        <v>1183.8599999999999</v>
      </c>
      <c r="U80" s="109" t="s">
        <v>38</v>
      </c>
      <c r="V80" s="110">
        <v>1182.5999999999999</v>
      </c>
      <c r="W80" s="109" t="s">
        <v>38</v>
      </c>
      <c r="X80" s="110">
        <v>1180.8900000000001</v>
      </c>
      <c r="Y80" s="109" t="s">
        <v>38</v>
      </c>
      <c r="Z80" s="110">
        <v>1181.53</v>
      </c>
      <c r="AA80" s="109" t="s">
        <v>38</v>
      </c>
      <c r="AB80" s="110">
        <v>1181.48</v>
      </c>
      <c r="AC80" s="109" t="s">
        <v>38</v>
      </c>
      <c r="AD80" s="110">
        <v>1183.06</v>
      </c>
      <c r="AE80" s="109" t="s">
        <v>38</v>
      </c>
      <c r="AF80" s="110">
        <v>1184.04</v>
      </c>
      <c r="AG80" s="109" t="s">
        <v>38</v>
      </c>
      <c r="AH80" s="6" t="s">
        <v>36</v>
      </c>
      <c r="AI80" s="6" t="s">
        <v>38</v>
      </c>
    </row>
    <row r="81" spans="1:35" ht="11.45" customHeight="1" x14ac:dyDescent="0.25">
      <c r="A81" s="5" t="s">
        <v>23</v>
      </c>
      <c r="B81" s="4" t="s">
        <v>36</v>
      </c>
      <c r="C81" s="4" t="s">
        <v>38</v>
      </c>
      <c r="D81" s="4" t="s">
        <v>36</v>
      </c>
      <c r="E81" s="4" t="s">
        <v>38</v>
      </c>
      <c r="F81" s="4" t="s">
        <v>36</v>
      </c>
      <c r="G81" s="4" t="s">
        <v>38</v>
      </c>
      <c r="H81" s="4" t="s">
        <v>36</v>
      </c>
      <c r="I81" s="4" t="s">
        <v>38</v>
      </c>
      <c r="J81" s="4" t="s">
        <v>36</v>
      </c>
      <c r="K81" s="4" t="s">
        <v>38</v>
      </c>
      <c r="L81" s="4" t="s">
        <v>36</v>
      </c>
      <c r="M81" s="4" t="s">
        <v>38</v>
      </c>
      <c r="N81" s="4" t="s">
        <v>36</v>
      </c>
      <c r="O81" s="4" t="s">
        <v>38</v>
      </c>
      <c r="P81" s="4" t="s">
        <v>36</v>
      </c>
      <c r="Q81" s="4" t="s">
        <v>38</v>
      </c>
      <c r="R81" s="4" t="s">
        <v>36</v>
      </c>
      <c r="S81" s="4" t="s">
        <v>38</v>
      </c>
      <c r="T81" s="4" t="s">
        <v>36</v>
      </c>
      <c r="U81" s="4" t="s">
        <v>38</v>
      </c>
      <c r="V81" s="110">
        <v>1941.52</v>
      </c>
      <c r="W81" s="109" t="s">
        <v>38</v>
      </c>
      <c r="X81" s="109">
        <v>1942</v>
      </c>
      <c r="Y81" s="109" t="s">
        <v>38</v>
      </c>
      <c r="Z81" s="110">
        <v>1942.57</v>
      </c>
      <c r="AA81" s="109" t="s">
        <v>38</v>
      </c>
      <c r="AB81" s="110">
        <v>1944.12</v>
      </c>
      <c r="AC81" s="109" t="s">
        <v>38</v>
      </c>
      <c r="AD81" s="110">
        <v>1946.31</v>
      </c>
      <c r="AE81" s="109" t="s">
        <v>38</v>
      </c>
      <c r="AF81" s="110">
        <v>1947.75</v>
      </c>
      <c r="AG81" s="109" t="s">
        <v>38</v>
      </c>
      <c r="AH81" s="4" t="s">
        <v>36</v>
      </c>
      <c r="AI81" s="4" t="s">
        <v>38</v>
      </c>
    </row>
    <row r="82" spans="1:35" ht="11.45" customHeight="1" x14ac:dyDescent="0.25">
      <c r="A82" s="5" t="s">
        <v>24</v>
      </c>
      <c r="B82" s="6" t="s">
        <v>36</v>
      </c>
      <c r="C82" s="6" t="s">
        <v>38</v>
      </c>
      <c r="D82" s="6" t="s">
        <v>36</v>
      </c>
      <c r="E82" s="6" t="s">
        <v>38</v>
      </c>
      <c r="F82" s="6" t="s">
        <v>36</v>
      </c>
      <c r="G82" s="6" t="s">
        <v>38</v>
      </c>
      <c r="H82" s="6" t="s">
        <v>36</v>
      </c>
      <c r="I82" s="6" t="s">
        <v>38</v>
      </c>
      <c r="J82" s="6" t="s">
        <v>36</v>
      </c>
      <c r="K82" s="6" t="s">
        <v>38</v>
      </c>
      <c r="L82" s="6" t="s">
        <v>36</v>
      </c>
      <c r="M82" s="6" t="s">
        <v>38</v>
      </c>
      <c r="N82" s="6" t="s">
        <v>36</v>
      </c>
      <c r="O82" s="6" t="s">
        <v>38</v>
      </c>
      <c r="P82" s="6" t="s">
        <v>36</v>
      </c>
      <c r="Q82" s="6" t="s">
        <v>38</v>
      </c>
      <c r="R82" s="6" t="s">
        <v>36</v>
      </c>
      <c r="S82" s="6" t="s">
        <v>38</v>
      </c>
      <c r="T82" s="6" t="s">
        <v>36</v>
      </c>
      <c r="U82" s="6" t="s">
        <v>38</v>
      </c>
      <c r="V82" s="6" t="s">
        <v>36</v>
      </c>
      <c r="W82" s="6" t="s">
        <v>38</v>
      </c>
      <c r="X82" s="6" t="s">
        <v>36</v>
      </c>
      <c r="Y82" s="6" t="s">
        <v>38</v>
      </c>
      <c r="Z82" s="6" t="s">
        <v>36</v>
      </c>
      <c r="AA82" s="6" t="s">
        <v>38</v>
      </c>
      <c r="AB82" s="6" t="s">
        <v>36</v>
      </c>
      <c r="AC82" s="6" t="s">
        <v>38</v>
      </c>
      <c r="AD82" s="6" t="s">
        <v>36</v>
      </c>
      <c r="AE82" s="6" t="s">
        <v>38</v>
      </c>
      <c r="AF82" s="6" t="s">
        <v>36</v>
      </c>
      <c r="AG82" s="6" t="s">
        <v>38</v>
      </c>
      <c r="AH82" s="6" t="s">
        <v>36</v>
      </c>
      <c r="AI82" s="6" t="s">
        <v>38</v>
      </c>
    </row>
    <row r="83" spans="1:35" ht="11.45" customHeight="1" x14ac:dyDescent="0.25">
      <c r="A83" s="5" t="s">
        <v>25</v>
      </c>
      <c r="B83" s="4" t="s">
        <v>36</v>
      </c>
      <c r="C83" s="4" t="s">
        <v>38</v>
      </c>
      <c r="D83" s="4" t="s">
        <v>36</v>
      </c>
      <c r="E83" s="4" t="s">
        <v>38</v>
      </c>
      <c r="F83" s="4" t="s">
        <v>36</v>
      </c>
      <c r="G83" s="4" t="s">
        <v>38</v>
      </c>
      <c r="H83" s="4" t="s">
        <v>36</v>
      </c>
      <c r="I83" s="4" t="s">
        <v>38</v>
      </c>
      <c r="J83" s="4" t="s">
        <v>36</v>
      </c>
      <c r="K83" s="4" t="s">
        <v>38</v>
      </c>
      <c r="L83" s="4" t="s">
        <v>36</v>
      </c>
      <c r="M83" s="4" t="s">
        <v>38</v>
      </c>
      <c r="N83" s="4" t="s">
        <v>36</v>
      </c>
      <c r="O83" s="4" t="s">
        <v>38</v>
      </c>
      <c r="P83" s="4" t="s">
        <v>36</v>
      </c>
      <c r="Q83" s="4" t="s">
        <v>38</v>
      </c>
      <c r="R83" s="4" t="s">
        <v>36</v>
      </c>
      <c r="S83" s="4" t="s">
        <v>38</v>
      </c>
      <c r="T83" s="4" t="s">
        <v>36</v>
      </c>
      <c r="U83" s="4" t="s">
        <v>38</v>
      </c>
      <c r="V83" s="4" t="s">
        <v>36</v>
      </c>
      <c r="W83" s="4" t="s">
        <v>38</v>
      </c>
      <c r="X83" s="4" t="s">
        <v>36</v>
      </c>
      <c r="Y83" s="4" t="s">
        <v>38</v>
      </c>
      <c r="Z83" s="4" t="s">
        <v>36</v>
      </c>
      <c r="AA83" s="4" t="s">
        <v>38</v>
      </c>
      <c r="AB83" s="4" t="s">
        <v>36</v>
      </c>
      <c r="AC83" s="4" t="s">
        <v>38</v>
      </c>
      <c r="AD83" s="4" t="s">
        <v>36</v>
      </c>
      <c r="AE83" s="4" t="s">
        <v>38</v>
      </c>
      <c r="AF83" s="4" t="s">
        <v>36</v>
      </c>
      <c r="AG83" s="4" t="s">
        <v>38</v>
      </c>
      <c r="AH83" s="4" t="s">
        <v>36</v>
      </c>
      <c r="AI83" s="4" t="s">
        <v>38</v>
      </c>
    </row>
  </sheetData>
  <mergeCells count="34">
    <mergeCell ref="AF53:AG53"/>
    <mergeCell ref="AH53:AI53"/>
    <mergeCell ref="V53:W53"/>
    <mergeCell ref="X53:Y53"/>
    <mergeCell ref="Z53:AA53"/>
    <mergeCell ref="AB53:AC53"/>
    <mergeCell ref="AD53:AE53"/>
    <mergeCell ref="L53:M53"/>
    <mergeCell ref="N53:O53"/>
    <mergeCell ref="P53:Q53"/>
    <mergeCell ref="R53:S53"/>
    <mergeCell ref="T53:U53"/>
    <mergeCell ref="B53:C53"/>
    <mergeCell ref="D53:E53"/>
    <mergeCell ref="F53:G53"/>
    <mergeCell ref="H53:I53"/>
    <mergeCell ref="J53:K53"/>
    <mergeCell ref="L10:M10"/>
    <mergeCell ref="N10:O10"/>
    <mergeCell ref="P10:Q10"/>
    <mergeCell ref="R10:S10"/>
    <mergeCell ref="T10:U10"/>
    <mergeCell ref="B10:C10"/>
    <mergeCell ref="D10:E10"/>
    <mergeCell ref="F10:G10"/>
    <mergeCell ref="H10:I10"/>
    <mergeCell ref="J10:K10"/>
    <mergeCell ref="AF10:AG10"/>
    <mergeCell ref="AH10:AI10"/>
    <mergeCell ref="V10:W10"/>
    <mergeCell ref="X10:Y10"/>
    <mergeCell ref="Z10:AA10"/>
    <mergeCell ref="AB10:AC10"/>
    <mergeCell ref="AD10:AE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9734C-4822-41D4-A02D-3654C16F14FA}">
  <dimension ref="A1:AT34"/>
  <sheetViews>
    <sheetView workbookViewId="0"/>
  </sheetViews>
  <sheetFormatPr defaultRowHeight="11.45" customHeight="1" x14ac:dyDescent="0.25"/>
  <cols>
    <col min="1" max="1" width="12.5703125" style="1" customWidth="1"/>
    <col min="2" max="46" width="2.5703125" style="1" customWidth="1"/>
    <col min="47" max="16384" width="9.140625" style="1"/>
  </cols>
  <sheetData>
    <row r="1" spans="1:46" ht="11.45" customHeight="1" x14ac:dyDescent="0.25">
      <c r="A1" s="186" t="s">
        <v>130</v>
      </c>
      <c r="B1" s="235" t="s">
        <v>56</v>
      </c>
      <c r="C1" s="236"/>
      <c r="D1" s="236"/>
      <c r="E1" s="235" t="s">
        <v>55</v>
      </c>
      <c r="F1" s="236"/>
      <c r="G1" s="236"/>
      <c r="H1" s="235" t="s">
        <v>54</v>
      </c>
      <c r="I1" s="236"/>
      <c r="J1" s="236"/>
      <c r="K1" s="235" t="s">
        <v>53</v>
      </c>
      <c r="L1" s="236"/>
      <c r="M1" s="236"/>
      <c r="N1" s="235" t="s">
        <v>52</v>
      </c>
      <c r="O1" s="236"/>
      <c r="P1" s="236"/>
      <c r="Q1" s="235" t="s">
        <v>51</v>
      </c>
      <c r="R1" s="236"/>
      <c r="S1" s="236"/>
      <c r="T1" s="235" t="s">
        <v>50</v>
      </c>
      <c r="U1" s="236"/>
      <c r="V1" s="236"/>
      <c r="W1" s="235" t="s">
        <v>49</v>
      </c>
      <c r="X1" s="236"/>
      <c r="Y1" s="236"/>
      <c r="Z1" s="235" t="s">
        <v>48</v>
      </c>
      <c r="AA1" s="236"/>
      <c r="AB1" s="236"/>
      <c r="AC1" s="235" t="s">
        <v>47</v>
      </c>
      <c r="AD1" s="236"/>
      <c r="AE1" s="236"/>
      <c r="AF1" s="235" t="s">
        <v>46</v>
      </c>
      <c r="AG1" s="236"/>
      <c r="AH1" s="236"/>
      <c r="AI1" s="235" t="s">
        <v>45</v>
      </c>
      <c r="AJ1" s="236"/>
      <c r="AK1" s="236"/>
      <c r="AL1" s="235" t="s">
        <v>44</v>
      </c>
      <c r="AM1" s="236"/>
      <c r="AN1" s="236"/>
      <c r="AO1" s="235" t="s">
        <v>43</v>
      </c>
      <c r="AP1" s="236"/>
      <c r="AQ1" s="236"/>
      <c r="AR1" s="237" t="s">
        <v>42</v>
      </c>
      <c r="AS1" s="238"/>
      <c r="AT1" s="239"/>
    </row>
    <row r="2" spans="1:46" ht="11.45" customHeight="1" x14ac:dyDescent="0.25">
      <c r="A2" s="187" t="s">
        <v>471</v>
      </c>
      <c r="B2" s="173" t="s">
        <v>467</v>
      </c>
      <c r="C2" s="172" t="s">
        <v>468</v>
      </c>
      <c r="D2" s="172" t="s">
        <v>469</v>
      </c>
      <c r="E2" s="173" t="s">
        <v>467</v>
      </c>
      <c r="F2" s="172" t="s">
        <v>468</v>
      </c>
      <c r="G2" s="172" t="s">
        <v>469</v>
      </c>
      <c r="H2" s="173" t="s">
        <v>467</v>
      </c>
      <c r="I2" s="172" t="s">
        <v>468</v>
      </c>
      <c r="J2" s="172" t="s">
        <v>469</v>
      </c>
      <c r="K2" s="173" t="s">
        <v>467</v>
      </c>
      <c r="L2" s="172" t="s">
        <v>468</v>
      </c>
      <c r="M2" s="172" t="s">
        <v>469</v>
      </c>
      <c r="N2" s="173" t="s">
        <v>467</v>
      </c>
      <c r="O2" s="172" t="s">
        <v>468</v>
      </c>
      <c r="P2" s="172" t="s">
        <v>469</v>
      </c>
      <c r="Q2" s="173" t="s">
        <v>467</v>
      </c>
      <c r="R2" s="172" t="s">
        <v>468</v>
      </c>
      <c r="S2" s="172" t="s">
        <v>469</v>
      </c>
      <c r="T2" s="173" t="s">
        <v>467</v>
      </c>
      <c r="U2" s="172" t="s">
        <v>468</v>
      </c>
      <c r="V2" s="172" t="s">
        <v>469</v>
      </c>
      <c r="W2" s="173" t="s">
        <v>467</v>
      </c>
      <c r="X2" s="172" t="s">
        <v>468</v>
      </c>
      <c r="Y2" s="172" t="s">
        <v>469</v>
      </c>
      <c r="Z2" s="173" t="s">
        <v>467</v>
      </c>
      <c r="AA2" s="172" t="s">
        <v>468</v>
      </c>
      <c r="AB2" s="172" t="s">
        <v>469</v>
      </c>
      <c r="AC2" s="173" t="s">
        <v>467</v>
      </c>
      <c r="AD2" s="172" t="s">
        <v>468</v>
      </c>
      <c r="AE2" s="172" t="s">
        <v>469</v>
      </c>
      <c r="AF2" s="173" t="s">
        <v>467</v>
      </c>
      <c r="AG2" s="172" t="s">
        <v>468</v>
      </c>
      <c r="AH2" s="172" t="s">
        <v>469</v>
      </c>
      <c r="AI2" s="173" t="s">
        <v>467</v>
      </c>
      <c r="AJ2" s="172" t="s">
        <v>468</v>
      </c>
      <c r="AK2" s="172" t="s">
        <v>469</v>
      </c>
      <c r="AL2" s="173" t="s">
        <v>467</v>
      </c>
      <c r="AM2" s="172" t="s">
        <v>468</v>
      </c>
      <c r="AN2" s="172" t="s">
        <v>469</v>
      </c>
      <c r="AO2" s="173" t="s">
        <v>467</v>
      </c>
      <c r="AP2" s="172" t="s">
        <v>468</v>
      </c>
      <c r="AQ2" s="172" t="s">
        <v>469</v>
      </c>
      <c r="AR2" s="173" t="s">
        <v>467</v>
      </c>
      <c r="AS2" s="172" t="s">
        <v>468</v>
      </c>
      <c r="AT2" s="188" t="s">
        <v>469</v>
      </c>
    </row>
    <row r="3" spans="1:46" ht="11.45" customHeight="1" x14ac:dyDescent="0.25">
      <c r="A3" s="189" t="s">
        <v>0</v>
      </c>
      <c r="B3" s="174"/>
      <c r="C3" s="175"/>
      <c r="D3" s="175"/>
      <c r="E3" s="174"/>
      <c r="F3" s="175"/>
      <c r="G3" s="175"/>
      <c r="H3" s="174"/>
      <c r="I3" s="175"/>
      <c r="J3" s="175"/>
      <c r="K3" s="174"/>
      <c r="L3" s="175"/>
      <c r="M3" s="175"/>
      <c r="N3" s="174"/>
      <c r="O3" s="175"/>
      <c r="P3" s="175"/>
      <c r="Q3" s="174"/>
      <c r="R3" s="175"/>
      <c r="S3" s="175"/>
      <c r="T3" s="174"/>
      <c r="U3" s="175"/>
      <c r="V3" s="175"/>
      <c r="W3" s="174"/>
      <c r="X3" s="175"/>
      <c r="Y3" s="175"/>
      <c r="Z3" s="174"/>
      <c r="AA3" s="175"/>
      <c r="AB3" s="175"/>
      <c r="AC3" s="174"/>
      <c r="AD3" s="175"/>
      <c r="AE3" s="175"/>
      <c r="AF3" s="174"/>
      <c r="AG3" s="175"/>
      <c r="AH3" s="175"/>
      <c r="AI3" s="174"/>
      <c r="AJ3" s="175"/>
      <c r="AK3" s="175"/>
      <c r="AL3" s="174"/>
      <c r="AM3" s="175"/>
      <c r="AN3" s="175"/>
      <c r="AO3" s="174"/>
      <c r="AP3" s="175"/>
      <c r="AQ3" s="175"/>
      <c r="AR3" s="174"/>
      <c r="AS3" s="175"/>
      <c r="AT3" s="190"/>
    </row>
    <row r="4" spans="1:46" ht="11.45" customHeight="1" x14ac:dyDescent="0.25">
      <c r="A4" s="189" t="s">
        <v>1</v>
      </c>
      <c r="B4" s="176"/>
      <c r="C4" s="177"/>
      <c r="D4" s="178"/>
      <c r="E4" s="176"/>
      <c r="F4" s="177"/>
      <c r="G4" s="178"/>
      <c r="H4" s="176"/>
      <c r="I4" s="181"/>
      <c r="J4" s="182"/>
      <c r="K4" s="176"/>
      <c r="L4" s="177"/>
      <c r="M4" s="182"/>
      <c r="N4" s="176"/>
      <c r="O4" s="177"/>
      <c r="P4" s="182"/>
      <c r="Q4" s="176"/>
      <c r="R4" s="177"/>
      <c r="S4" s="182"/>
      <c r="T4" s="176"/>
      <c r="U4" s="177"/>
      <c r="V4" s="182"/>
      <c r="W4" s="176"/>
      <c r="X4" s="177"/>
      <c r="Y4" s="177"/>
      <c r="Z4" s="176"/>
      <c r="AA4" s="177"/>
      <c r="AB4" s="177"/>
      <c r="AC4" s="176"/>
      <c r="AD4" s="177"/>
      <c r="AE4" s="177"/>
      <c r="AF4" s="176"/>
      <c r="AG4" s="177"/>
      <c r="AH4" s="177"/>
      <c r="AI4" s="176"/>
      <c r="AJ4" s="177"/>
      <c r="AK4" s="177"/>
      <c r="AL4" s="176"/>
      <c r="AM4" s="177"/>
      <c r="AN4" s="177"/>
      <c r="AO4" s="176"/>
      <c r="AP4" s="177"/>
      <c r="AQ4" s="177"/>
      <c r="AR4" s="174"/>
      <c r="AS4" s="175"/>
      <c r="AT4" s="190"/>
    </row>
    <row r="5" spans="1:46" ht="11.45" customHeight="1" x14ac:dyDescent="0.25">
      <c r="A5" s="189" t="s">
        <v>2</v>
      </c>
      <c r="B5" s="174" t="s">
        <v>36</v>
      </c>
      <c r="C5" s="175"/>
      <c r="D5" s="175"/>
      <c r="E5" s="174" t="s">
        <v>36</v>
      </c>
      <c r="F5" s="175"/>
      <c r="G5" s="175"/>
      <c r="H5" s="174" t="s">
        <v>36</v>
      </c>
      <c r="I5" s="175"/>
      <c r="J5" s="175"/>
      <c r="K5" s="174" t="s">
        <v>36</v>
      </c>
      <c r="L5" s="175"/>
      <c r="M5" s="175"/>
      <c r="N5" s="174" t="s">
        <v>36</v>
      </c>
      <c r="O5" s="175"/>
      <c r="P5" s="175"/>
      <c r="Q5" s="174" t="s">
        <v>36</v>
      </c>
      <c r="R5" s="175"/>
      <c r="S5" s="175"/>
      <c r="T5" s="174" t="s">
        <v>36</v>
      </c>
      <c r="U5" s="175"/>
      <c r="V5" s="175"/>
      <c r="W5" s="174" t="s">
        <v>36</v>
      </c>
      <c r="X5" s="175"/>
      <c r="Y5" s="175"/>
      <c r="Z5" s="174" t="s">
        <v>36</v>
      </c>
      <c r="AA5" s="175"/>
      <c r="AB5" s="175"/>
      <c r="AC5" s="174" t="s">
        <v>36</v>
      </c>
      <c r="AD5" s="175"/>
      <c r="AE5" s="175"/>
      <c r="AF5" s="174" t="s">
        <v>36</v>
      </c>
      <c r="AG5" s="175"/>
      <c r="AH5" s="175"/>
      <c r="AI5" s="174" t="s">
        <v>36</v>
      </c>
      <c r="AJ5" s="175"/>
      <c r="AK5" s="175"/>
      <c r="AL5" s="174" t="s">
        <v>36</v>
      </c>
      <c r="AM5" s="175"/>
      <c r="AN5" s="175"/>
      <c r="AO5" s="174" t="s">
        <v>36</v>
      </c>
      <c r="AP5" s="175"/>
      <c r="AQ5" s="175"/>
      <c r="AR5" s="174"/>
      <c r="AS5" s="175"/>
      <c r="AT5" s="190"/>
    </row>
    <row r="6" spans="1:46" ht="11.45" customHeight="1" x14ac:dyDescent="0.25">
      <c r="A6" s="189" t="s">
        <v>3</v>
      </c>
      <c r="B6" s="179" t="s">
        <v>36</v>
      </c>
      <c r="C6" s="178"/>
      <c r="D6" s="178"/>
      <c r="E6" s="179" t="s">
        <v>36</v>
      </c>
      <c r="F6" s="178"/>
      <c r="G6" s="178"/>
      <c r="H6" s="179" t="s">
        <v>36</v>
      </c>
      <c r="I6" s="178"/>
      <c r="J6" s="178"/>
      <c r="K6" s="179" t="s">
        <v>36</v>
      </c>
      <c r="L6" s="178"/>
      <c r="M6" s="178"/>
      <c r="N6" s="179" t="s">
        <v>36</v>
      </c>
      <c r="O6" s="178"/>
      <c r="P6" s="178"/>
      <c r="Q6" s="179" t="s">
        <v>36</v>
      </c>
      <c r="R6" s="178"/>
      <c r="S6" s="178"/>
      <c r="T6" s="179" t="s">
        <v>36</v>
      </c>
      <c r="U6" s="178"/>
      <c r="V6" s="178"/>
      <c r="W6" s="179" t="s">
        <v>36</v>
      </c>
      <c r="X6" s="178"/>
      <c r="Y6" s="178"/>
      <c r="Z6" s="179" t="s">
        <v>36</v>
      </c>
      <c r="AA6" s="178"/>
      <c r="AB6" s="178"/>
      <c r="AC6" s="179" t="s">
        <v>36</v>
      </c>
      <c r="AD6" s="178"/>
      <c r="AE6" s="178"/>
      <c r="AF6" s="179" t="s">
        <v>36</v>
      </c>
      <c r="AG6" s="178"/>
      <c r="AH6" s="178"/>
      <c r="AI6" s="179" t="s">
        <v>36</v>
      </c>
      <c r="AJ6" s="178"/>
      <c r="AK6" s="178"/>
      <c r="AL6" s="183"/>
      <c r="AM6" s="184"/>
      <c r="AN6" s="185"/>
      <c r="AO6" s="183"/>
      <c r="AP6" s="184"/>
      <c r="AQ6" s="185"/>
      <c r="AR6" s="174"/>
      <c r="AS6" s="175"/>
      <c r="AT6" s="190"/>
    </row>
    <row r="7" spans="1:46" ht="11.45" customHeight="1" x14ac:dyDescent="0.25">
      <c r="A7" s="189" t="s">
        <v>188</v>
      </c>
      <c r="B7" s="174" t="s">
        <v>36</v>
      </c>
      <c r="C7" s="175"/>
      <c r="D7" s="175"/>
      <c r="E7" s="174" t="s">
        <v>36</v>
      </c>
      <c r="F7" s="175"/>
      <c r="G7" s="175"/>
      <c r="H7" s="174" t="s">
        <v>36</v>
      </c>
      <c r="I7" s="175"/>
      <c r="J7" s="175"/>
      <c r="K7" s="174" t="s">
        <v>36</v>
      </c>
      <c r="L7" s="175"/>
      <c r="M7" s="175"/>
      <c r="N7" s="174" t="s">
        <v>36</v>
      </c>
      <c r="O7" s="175"/>
      <c r="P7" s="175"/>
      <c r="Q7" s="174" t="s">
        <v>36</v>
      </c>
      <c r="R7" s="175"/>
      <c r="S7" s="175"/>
      <c r="T7" s="174" t="s">
        <v>36</v>
      </c>
      <c r="U7" s="175"/>
      <c r="V7" s="175"/>
      <c r="W7" s="174" t="s">
        <v>36</v>
      </c>
      <c r="X7" s="175"/>
      <c r="Y7" s="175"/>
      <c r="Z7" s="183"/>
      <c r="AA7" s="184"/>
      <c r="AB7" s="185"/>
      <c r="AC7" s="183"/>
      <c r="AD7" s="184"/>
      <c r="AE7" s="185"/>
      <c r="AF7" s="183"/>
      <c r="AG7" s="184"/>
      <c r="AH7" s="185"/>
      <c r="AI7" s="183"/>
      <c r="AJ7" s="184"/>
      <c r="AK7" s="185"/>
      <c r="AL7" s="183"/>
      <c r="AM7" s="184"/>
      <c r="AN7" s="185"/>
      <c r="AO7" s="183"/>
      <c r="AP7" s="184"/>
      <c r="AQ7" s="185"/>
      <c r="AR7" s="174"/>
      <c r="AS7" s="175"/>
      <c r="AT7" s="190"/>
    </row>
    <row r="8" spans="1:46" ht="11.45" customHeight="1" x14ac:dyDescent="0.25">
      <c r="A8" s="189" t="s">
        <v>5</v>
      </c>
      <c r="B8" s="179" t="s">
        <v>36</v>
      </c>
      <c r="C8" s="178"/>
      <c r="D8" s="178"/>
      <c r="E8" s="179" t="s">
        <v>36</v>
      </c>
      <c r="F8" s="178"/>
      <c r="G8" s="178"/>
      <c r="H8" s="179" t="s">
        <v>36</v>
      </c>
      <c r="I8" s="178"/>
      <c r="J8" s="178"/>
      <c r="K8" s="179" t="s">
        <v>36</v>
      </c>
      <c r="L8" s="178"/>
      <c r="M8" s="178"/>
      <c r="N8" s="179" t="s">
        <v>36</v>
      </c>
      <c r="O8" s="178"/>
      <c r="P8" s="178"/>
      <c r="Q8" s="179" t="s">
        <v>36</v>
      </c>
      <c r="R8" s="178"/>
      <c r="S8" s="178"/>
      <c r="T8" s="179" t="s">
        <v>36</v>
      </c>
      <c r="U8" s="178"/>
      <c r="V8" s="178"/>
      <c r="W8" s="179" t="s">
        <v>36</v>
      </c>
      <c r="X8" s="178"/>
      <c r="Y8" s="178"/>
      <c r="Z8" s="179" t="s">
        <v>36</v>
      </c>
      <c r="AA8" s="178"/>
      <c r="AB8" s="178"/>
      <c r="AC8" s="179" t="s">
        <v>36</v>
      </c>
      <c r="AD8" s="178"/>
      <c r="AE8" s="178"/>
      <c r="AF8" s="179" t="s">
        <v>36</v>
      </c>
      <c r="AG8" s="178"/>
      <c r="AH8" s="178"/>
      <c r="AI8" s="179" t="s">
        <v>36</v>
      </c>
      <c r="AJ8" s="178"/>
      <c r="AK8" s="178"/>
      <c r="AL8" s="179" t="s">
        <v>36</v>
      </c>
      <c r="AM8" s="178"/>
      <c r="AN8" s="178"/>
      <c r="AO8" s="179" t="s">
        <v>36</v>
      </c>
      <c r="AP8" s="178"/>
      <c r="AQ8" s="178"/>
      <c r="AR8" s="174"/>
      <c r="AS8" s="175"/>
      <c r="AT8" s="190"/>
    </row>
    <row r="9" spans="1:46" ht="11.45" customHeight="1" x14ac:dyDescent="0.25">
      <c r="A9" s="189" t="s">
        <v>6</v>
      </c>
      <c r="B9" s="174" t="s">
        <v>36</v>
      </c>
      <c r="C9" s="175"/>
      <c r="D9" s="175"/>
      <c r="E9" s="174" t="s">
        <v>36</v>
      </c>
      <c r="F9" s="175"/>
      <c r="G9" s="175"/>
      <c r="H9" s="174" t="s">
        <v>36</v>
      </c>
      <c r="I9" s="175"/>
      <c r="J9" s="175"/>
      <c r="K9" s="174" t="s">
        <v>36</v>
      </c>
      <c r="L9" s="175"/>
      <c r="M9" s="175"/>
      <c r="N9" s="174" t="s">
        <v>36</v>
      </c>
      <c r="O9" s="175"/>
      <c r="P9" s="175"/>
      <c r="Q9" s="174" t="s">
        <v>36</v>
      </c>
      <c r="R9" s="175"/>
      <c r="S9" s="175"/>
      <c r="T9" s="174" t="s">
        <v>36</v>
      </c>
      <c r="U9" s="175"/>
      <c r="V9" s="175"/>
      <c r="W9" s="174" t="s">
        <v>36</v>
      </c>
      <c r="X9" s="175"/>
      <c r="Y9" s="175"/>
      <c r="Z9" s="176"/>
      <c r="AA9" s="177"/>
      <c r="AB9" s="177"/>
      <c r="AC9" s="183"/>
      <c r="AD9" s="184"/>
      <c r="AE9" s="184"/>
      <c r="AF9" s="183"/>
      <c r="AG9" s="184"/>
      <c r="AH9" s="184"/>
      <c r="AI9" s="183"/>
      <c r="AJ9" s="184"/>
      <c r="AK9" s="184"/>
      <c r="AL9" s="183"/>
      <c r="AM9" s="184"/>
      <c r="AN9" s="184"/>
      <c r="AO9" s="183"/>
      <c r="AP9" s="184"/>
      <c r="AQ9" s="184"/>
      <c r="AR9" s="174"/>
      <c r="AS9" s="175"/>
      <c r="AT9" s="190"/>
    </row>
    <row r="10" spans="1:46" ht="11.45" customHeight="1" x14ac:dyDescent="0.25">
      <c r="A10" s="189" t="s">
        <v>7</v>
      </c>
      <c r="B10" s="179" t="s">
        <v>36</v>
      </c>
      <c r="C10" s="178"/>
      <c r="D10" s="178"/>
      <c r="E10" s="179" t="s">
        <v>36</v>
      </c>
      <c r="F10" s="178"/>
      <c r="G10" s="178"/>
      <c r="H10" s="179" t="s">
        <v>36</v>
      </c>
      <c r="I10" s="178"/>
      <c r="J10" s="178"/>
      <c r="K10" s="179" t="s">
        <v>36</v>
      </c>
      <c r="L10" s="178"/>
      <c r="M10" s="178"/>
      <c r="N10" s="179" t="s">
        <v>36</v>
      </c>
      <c r="O10" s="178"/>
      <c r="P10" s="178"/>
      <c r="Q10" s="179" t="s">
        <v>36</v>
      </c>
      <c r="R10" s="178"/>
      <c r="S10" s="178"/>
      <c r="T10" s="179" t="s">
        <v>36</v>
      </c>
      <c r="U10" s="178"/>
      <c r="V10" s="178"/>
      <c r="W10" s="179" t="s">
        <v>36</v>
      </c>
      <c r="X10" s="178"/>
      <c r="Y10" s="178"/>
      <c r="Z10" s="179" t="s">
        <v>36</v>
      </c>
      <c r="AA10" s="178"/>
      <c r="AB10" s="178"/>
      <c r="AC10" s="179" t="s">
        <v>36</v>
      </c>
      <c r="AD10" s="178"/>
      <c r="AE10" s="178"/>
      <c r="AF10" s="179" t="s">
        <v>36</v>
      </c>
      <c r="AG10" s="178"/>
      <c r="AH10" s="178"/>
      <c r="AI10" s="179" t="s">
        <v>36</v>
      </c>
      <c r="AJ10" s="178"/>
      <c r="AK10" s="178"/>
      <c r="AL10" s="179" t="s">
        <v>36</v>
      </c>
      <c r="AM10" s="178"/>
      <c r="AN10" s="178"/>
      <c r="AO10" s="179" t="s">
        <v>36</v>
      </c>
      <c r="AP10" s="178"/>
      <c r="AQ10" s="178"/>
      <c r="AR10" s="174"/>
      <c r="AS10" s="175"/>
      <c r="AT10" s="190"/>
    </row>
    <row r="11" spans="1:46" ht="11.45" customHeight="1" x14ac:dyDescent="0.25">
      <c r="A11" s="189" t="s">
        <v>8</v>
      </c>
      <c r="B11" s="174" t="s">
        <v>36</v>
      </c>
      <c r="C11" s="175"/>
      <c r="D11" s="175"/>
      <c r="E11" s="174" t="s">
        <v>36</v>
      </c>
      <c r="F11" s="175"/>
      <c r="G11" s="175"/>
      <c r="H11" s="174" t="s">
        <v>36</v>
      </c>
      <c r="I11" s="175"/>
      <c r="J11" s="175"/>
      <c r="K11" s="174" t="s">
        <v>36</v>
      </c>
      <c r="L11" s="175"/>
      <c r="M11" s="175"/>
      <c r="N11" s="174" t="s">
        <v>36</v>
      </c>
      <c r="O11" s="175"/>
      <c r="P11" s="175"/>
      <c r="Q11" s="174" t="s">
        <v>36</v>
      </c>
      <c r="R11" s="175"/>
      <c r="S11" s="175"/>
      <c r="T11" s="174" t="s">
        <v>36</v>
      </c>
      <c r="U11" s="175"/>
      <c r="V11" s="175"/>
      <c r="W11" s="174" t="s">
        <v>36</v>
      </c>
      <c r="X11" s="175"/>
      <c r="Y11" s="175"/>
      <c r="Z11" s="174" t="s">
        <v>36</v>
      </c>
      <c r="AA11" s="175"/>
      <c r="AB11" s="175"/>
      <c r="AC11" s="174" t="s">
        <v>36</v>
      </c>
      <c r="AD11" s="175"/>
      <c r="AE11" s="175"/>
      <c r="AF11" s="174" t="s">
        <v>36</v>
      </c>
      <c r="AG11" s="175"/>
      <c r="AH11" s="175"/>
      <c r="AI11" s="174" t="s">
        <v>36</v>
      </c>
      <c r="AJ11" s="175"/>
      <c r="AK11" s="175"/>
      <c r="AL11" s="174" t="s">
        <v>36</v>
      </c>
      <c r="AM11" s="175"/>
      <c r="AN11" s="175"/>
      <c r="AO11" s="174" t="s">
        <v>36</v>
      </c>
      <c r="AP11" s="175"/>
      <c r="AQ11" s="175"/>
      <c r="AR11" s="174"/>
      <c r="AS11" s="175"/>
      <c r="AT11" s="190"/>
    </row>
    <row r="12" spans="1:46" ht="11.45" customHeight="1" x14ac:dyDescent="0.25">
      <c r="A12" s="189" t="s">
        <v>9</v>
      </c>
      <c r="B12" s="179" t="s">
        <v>36</v>
      </c>
      <c r="C12" s="178"/>
      <c r="D12" s="178"/>
      <c r="E12" s="179" t="s">
        <v>36</v>
      </c>
      <c r="F12" s="178"/>
      <c r="G12" s="178"/>
      <c r="H12" s="179" t="s">
        <v>36</v>
      </c>
      <c r="I12" s="178"/>
      <c r="J12" s="178"/>
      <c r="K12" s="179" t="s">
        <v>36</v>
      </c>
      <c r="L12" s="178"/>
      <c r="M12" s="178"/>
      <c r="N12" s="179" t="s">
        <v>36</v>
      </c>
      <c r="O12" s="178"/>
      <c r="P12" s="178"/>
      <c r="Q12" s="179" t="s">
        <v>36</v>
      </c>
      <c r="R12" s="178"/>
      <c r="S12" s="178"/>
      <c r="T12" s="183"/>
      <c r="U12" s="184"/>
      <c r="V12" s="184"/>
      <c r="W12" s="183"/>
      <c r="X12" s="184"/>
      <c r="Y12" s="184"/>
      <c r="Z12" s="183"/>
      <c r="AA12" s="184"/>
      <c r="AB12" s="184"/>
      <c r="AC12" s="183"/>
      <c r="AD12" s="184"/>
      <c r="AE12" s="185"/>
      <c r="AF12" s="183"/>
      <c r="AG12" s="184"/>
      <c r="AH12" s="185"/>
      <c r="AI12" s="183"/>
      <c r="AJ12" s="184"/>
      <c r="AK12" s="185"/>
      <c r="AL12" s="183"/>
      <c r="AM12" s="184"/>
      <c r="AN12" s="185"/>
      <c r="AO12" s="183"/>
      <c r="AP12" s="184"/>
      <c r="AQ12" s="185"/>
      <c r="AR12" s="174"/>
      <c r="AS12" s="175"/>
      <c r="AT12" s="190"/>
    </row>
    <row r="13" spans="1:46" ht="11.45" customHeight="1" x14ac:dyDescent="0.25">
      <c r="A13" s="189" t="s">
        <v>10</v>
      </c>
      <c r="B13" s="174" t="s">
        <v>36</v>
      </c>
      <c r="C13" s="175"/>
      <c r="D13" s="175"/>
      <c r="E13" s="174" t="s">
        <v>36</v>
      </c>
      <c r="F13" s="175"/>
      <c r="G13" s="175"/>
      <c r="H13" s="174" t="s">
        <v>36</v>
      </c>
      <c r="I13" s="175"/>
      <c r="J13" s="175"/>
      <c r="K13" s="174" t="s">
        <v>36</v>
      </c>
      <c r="L13" s="175"/>
      <c r="M13" s="175"/>
      <c r="N13" s="174" t="s">
        <v>36</v>
      </c>
      <c r="O13" s="175"/>
      <c r="P13" s="175"/>
      <c r="Q13" s="174" t="s">
        <v>36</v>
      </c>
      <c r="R13" s="175"/>
      <c r="S13" s="175"/>
      <c r="T13" s="174" t="s">
        <v>36</v>
      </c>
      <c r="U13" s="175"/>
      <c r="V13" s="175"/>
      <c r="W13" s="174" t="s">
        <v>36</v>
      </c>
      <c r="X13" s="175"/>
      <c r="Y13" s="175"/>
      <c r="Z13" s="176"/>
      <c r="AA13" s="177"/>
      <c r="AB13" s="177"/>
      <c r="AC13" s="176"/>
      <c r="AD13" s="177"/>
      <c r="AE13" s="177"/>
      <c r="AF13" s="183"/>
      <c r="AG13" s="184"/>
      <c r="AH13" s="184"/>
      <c r="AI13" s="183"/>
      <c r="AJ13" s="184"/>
      <c r="AK13" s="184"/>
      <c r="AL13" s="183"/>
      <c r="AM13" s="184"/>
      <c r="AN13" s="184"/>
      <c r="AO13" s="183"/>
      <c r="AP13" s="184"/>
      <c r="AQ13" s="184"/>
      <c r="AR13" s="174"/>
      <c r="AS13" s="175"/>
      <c r="AT13" s="190"/>
    </row>
    <row r="14" spans="1:46" ht="11.45" customHeight="1" x14ac:dyDescent="0.25">
      <c r="A14" s="189" t="s">
        <v>11</v>
      </c>
      <c r="B14" s="179" t="s">
        <v>36</v>
      </c>
      <c r="C14" s="178"/>
      <c r="D14" s="178"/>
      <c r="E14" s="179" t="s">
        <v>36</v>
      </c>
      <c r="F14" s="178"/>
      <c r="G14" s="178"/>
      <c r="H14" s="179" t="s">
        <v>36</v>
      </c>
      <c r="I14" s="178"/>
      <c r="J14" s="178"/>
      <c r="K14" s="179" t="s">
        <v>36</v>
      </c>
      <c r="L14" s="178"/>
      <c r="M14" s="178"/>
      <c r="N14" s="179" t="s">
        <v>36</v>
      </c>
      <c r="O14" s="178"/>
      <c r="P14" s="178"/>
      <c r="Q14" s="179" t="s">
        <v>36</v>
      </c>
      <c r="R14" s="178"/>
      <c r="S14" s="178"/>
      <c r="T14" s="179" t="s">
        <v>36</v>
      </c>
      <c r="U14" s="178"/>
      <c r="V14" s="178"/>
      <c r="W14" s="179" t="s">
        <v>36</v>
      </c>
      <c r="X14" s="178"/>
      <c r="Y14" s="178"/>
      <c r="Z14" s="179" t="s">
        <v>36</v>
      </c>
      <c r="AA14" s="178"/>
      <c r="AB14" s="178"/>
      <c r="AC14" s="179" t="s">
        <v>36</v>
      </c>
      <c r="AD14" s="178"/>
      <c r="AE14" s="178"/>
      <c r="AF14" s="179" t="s">
        <v>36</v>
      </c>
      <c r="AG14" s="178"/>
      <c r="AH14" s="178"/>
      <c r="AI14" s="179" t="s">
        <v>36</v>
      </c>
      <c r="AJ14" s="178"/>
      <c r="AK14" s="178"/>
      <c r="AL14" s="179" t="s">
        <v>36</v>
      </c>
      <c r="AM14" s="178"/>
      <c r="AN14" s="178"/>
      <c r="AO14" s="179" t="s">
        <v>36</v>
      </c>
      <c r="AP14" s="178"/>
      <c r="AQ14" s="178"/>
      <c r="AR14" s="174"/>
      <c r="AS14" s="175"/>
      <c r="AT14" s="190"/>
    </row>
    <row r="15" spans="1:46" ht="11.45" customHeight="1" x14ac:dyDescent="0.25">
      <c r="A15" s="189" t="s">
        <v>26</v>
      </c>
      <c r="B15" s="174" t="s">
        <v>36</v>
      </c>
      <c r="C15" s="175"/>
      <c r="D15" s="175"/>
      <c r="E15" s="174" t="s">
        <v>36</v>
      </c>
      <c r="F15" s="175"/>
      <c r="G15" s="175"/>
      <c r="H15" s="174" t="s">
        <v>36</v>
      </c>
      <c r="I15" s="175"/>
      <c r="J15" s="175"/>
      <c r="K15" s="174" t="s">
        <v>36</v>
      </c>
      <c r="L15" s="175"/>
      <c r="M15" s="175"/>
      <c r="N15" s="174" t="s">
        <v>36</v>
      </c>
      <c r="O15" s="175"/>
      <c r="P15" s="175"/>
      <c r="Q15" s="174" t="s">
        <v>36</v>
      </c>
      <c r="R15" s="175"/>
      <c r="S15" s="175"/>
      <c r="T15" s="174" t="s">
        <v>36</v>
      </c>
      <c r="U15" s="175"/>
      <c r="V15" s="175"/>
      <c r="W15" s="174" t="s">
        <v>36</v>
      </c>
      <c r="X15" s="175"/>
      <c r="Y15" s="175"/>
      <c r="Z15" s="176"/>
      <c r="AA15" s="177"/>
      <c r="AB15" s="177"/>
      <c r="AC15" s="176"/>
      <c r="AD15" s="177"/>
      <c r="AE15" s="177"/>
      <c r="AF15" s="183"/>
      <c r="AG15" s="184"/>
      <c r="AH15" s="184"/>
      <c r="AI15" s="183"/>
      <c r="AJ15" s="184"/>
      <c r="AK15" s="184"/>
      <c r="AL15" s="183"/>
      <c r="AM15" s="184"/>
      <c r="AN15" s="184"/>
      <c r="AO15" s="183"/>
      <c r="AP15" s="184"/>
      <c r="AQ15" s="184"/>
      <c r="AR15" s="174"/>
      <c r="AS15" s="175"/>
      <c r="AT15" s="190"/>
    </row>
    <row r="16" spans="1:46" ht="11.45" customHeight="1" x14ac:dyDescent="0.25">
      <c r="A16" s="189" t="s">
        <v>12</v>
      </c>
      <c r="B16" s="179" t="s">
        <v>36</v>
      </c>
      <c r="C16" s="178"/>
      <c r="D16" s="178"/>
      <c r="E16" s="179" t="s">
        <v>36</v>
      </c>
      <c r="F16" s="178"/>
      <c r="G16" s="178"/>
      <c r="H16" s="179" t="s">
        <v>36</v>
      </c>
      <c r="I16" s="178"/>
      <c r="J16" s="178"/>
      <c r="K16" s="179" t="s">
        <v>36</v>
      </c>
      <c r="L16" s="178"/>
      <c r="M16" s="178"/>
      <c r="N16" s="179" t="s">
        <v>36</v>
      </c>
      <c r="O16" s="178"/>
      <c r="P16" s="178"/>
      <c r="Q16" s="179" t="s">
        <v>36</v>
      </c>
      <c r="R16" s="178"/>
      <c r="S16" s="178"/>
      <c r="T16" s="179" t="s">
        <v>36</v>
      </c>
      <c r="U16" s="178"/>
      <c r="V16" s="178"/>
      <c r="W16" s="179" t="s">
        <v>36</v>
      </c>
      <c r="X16" s="178"/>
      <c r="Y16" s="178"/>
      <c r="Z16" s="179" t="s">
        <v>36</v>
      </c>
      <c r="AA16" s="178"/>
      <c r="AB16" s="178"/>
      <c r="AC16" s="179" t="s">
        <v>36</v>
      </c>
      <c r="AD16" s="178"/>
      <c r="AE16" s="178"/>
      <c r="AF16" s="179" t="s">
        <v>36</v>
      </c>
      <c r="AG16" s="178"/>
      <c r="AH16" s="178"/>
      <c r="AI16" s="179" t="s">
        <v>36</v>
      </c>
      <c r="AJ16" s="178"/>
      <c r="AK16" s="178"/>
      <c r="AL16" s="179" t="s">
        <v>36</v>
      </c>
      <c r="AM16" s="178"/>
      <c r="AN16" s="178"/>
      <c r="AO16" s="179" t="s">
        <v>36</v>
      </c>
      <c r="AP16" s="178"/>
      <c r="AQ16" s="178"/>
      <c r="AR16" s="174"/>
      <c r="AS16" s="175"/>
      <c r="AT16" s="190"/>
    </row>
    <row r="17" spans="1:46" ht="11.45" customHeight="1" x14ac:dyDescent="0.25">
      <c r="A17" s="189" t="s">
        <v>13</v>
      </c>
      <c r="B17" s="174" t="s">
        <v>36</v>
      </c>
      <c r="C17" s="175"/>
      <c r="D17" s="175"/>
      <c r="E17" s="174" t="s">
        <v>36</v>
      </c>
      <c r="F17" s="175"/>
      <c r="G17" s="175"/>
      <c r="H17" s="174" t="s">
        <v>36</v>
      </c>
      <c r="I17" s="175"/>
      <c r="J17" s="175"/>
      <c r="K17" s="174" t="s">
        <v>36</v>
      </c>
      <c r="L17" s="175"/>
      <c r="M17" s="175"/>
      <c r="N17" s="174" t="s">
        <v>36</v>
      </c>
      <c r="O17" s="175"/>
      <c r="P17" s="175"/>
      <c r="Q17" s="174" t="s">
        <v>36</v>
      </c>
      <c r="R17" s="175"/>
      <c r="S17" s="175"/>
      <c r="T17" s="174" t="s">
        <v>36</v>
      </c>
      <c r="U17" s="175"/>
      <c r="V17" s="175"/>
      <c r="W17" s="174" t="s">
        <v>36</v>
      </c>
      <c r="X17" s="175"/>
      <c r="Y17" s="175"/>
      <c r="Z17" s="176"/>
      <c r="AA17" s="177"/>
      <c r="AB17" s="177"/>
      <c r="AC17" s="176"/>
      <c r="AD17" s="177"/>
      <c r="AE17" s="177"/>
      <c r="AF17" s="183"/>
      <c r="AG17" s="184"/>
      <c r="AH17" s="184"/>
      <c r="AI17" s="183"/>
      <c r="AJ17" s="184"/>
      <c r="AK17" s="185"/>
      <c r="AL17" s="174" t="s">
        <v>36</v>
      </c>
      <c r="AM17" s="175"/>
      <c r="AN17" s="175"/>
      <c r="AO17" s="174" t="s">
        <v>36</v>
      </c>
      <c r="AP17" s="175"/>
      <c r="AQ17" s="175"/>
      <c r="AR17" s="174"/>
      <c r="AS17" s="175"/>
      <c r="AT17" s="190"/>
    </row>
    <row r="18" spans="1:46" ht="11.45" customHeight="1" x14ac:dyDescent="0.25">
      <c r="A18" s="189" t="s">
        <v>14</v>
      </c>
      <c r="B18" s="179" t="s">
        <v>36</v>
      </c>
      <c r="C18" s="178"/>
      <c r="D18" s="178"/>
      <c r="E18" s="179" t="s">
        <v>36</v>
      </c>
      <c r="F18" s="178"/>
      <c r="G18" s="178"/>
      <c r="H18" s="179" t="s">
        <v>36</v>
      </c>
      <c r="I18" s="178"/>
      <c r="J18" s="178"/>
      <c r="K18" s="179" t="s">
        <v>36</v>
      </c>
      <c r="L18" s="178"/>
      <c r="M18" s="178"/>
      <c r="N18" s="183"/>
      <c r="O18" s="184"/>
      <c r="P18" s="184"/>
      <c r="Q18" s="183"/>
      <c r="R18" s="184"/>
      <c r="S18" s="184"/>
      <c r="T18" s="183"/>
      <c r="U18" s="184"/>
      <c r="V18" s="184"/>
      <c r="W18" s="183"/>
      <c r="X18" s="184"/>
      <c r="Y18" s="184"/>
      <c r="Z18" s="183"/>
      <c r="AA18" s="184"/>
      <c r="AB18" s="184"/>
      <c r="AC18" s="183"/>
      <c r="AD18" s="184"/>
      <c r="AE18" s="184"/>
      <c r="AF18" s="183"/>
      <c r="AG18" s="184"/>
      <c r="AH18" s="184"/>
      <c r="AI18" s="183"/>
      <c r="AJ18" s="184"/>
      <c r="AK18" s="184"/>
      <c r="AL18" s="183"/>
      <c r="AM18" s="184"/>
      <c r="AN18" s="184"/>
      <c r="AO18" s="183"/>
      <c r="AP18" s="184"/>
      <c r="AQ18" s="184"/>
      <c r="AR18" s="183"/>
      <c r="AS18" s="184"/>
      <c r="AT18" s="191"/>
    </row>
    <row r="19" spans="1:46" ht="11.45" customHeight="1" x14ac:dyDescent="0.25">
      <c r="A19" s="189" t="s">
        <v>15</v>
      </c>
      <c r="B19" s="174" t="s">
        <v>36</v>
      </c>
      <c r="C19" s="175"/>
      <c r="D19" s="175"/>
      <c r="E19" s="174" t="s">
        <v>36</v>
      </c>
      <c r="F19" s="175"/>
      <c r="G19" s="175"/>
      <c r="H19" s="174" t="s">
        <v>36</v>
      </c>
      <c r="I19" s="175"/>
      <c r="J19" s="175"/>
      <c r="K19" s="174" t="s">
        <v>36</v>
      </c>
      <c r="L19" s="175"/>
      <c r="M19" s="175"/>
      <c r="N19" s="174" t="s">
        <v>36</v>
      </c>
      <c r="O19" s="175"/>
      <c r="P19" s="175"/>
      <c r="Q19" s="174" t="s">
        <v>36</v>
      </c>
      <c r="R19" s="175"/>
      <c r="S19" s="175"/>
      <c r="T19" s="174" t="s">
        <v>36</v>
      </c>
      <c r="U19" s="175"/>
      <c r="V19" s="175"/>
      <c r="W19" s="174" t="s">
        <v>36</v>
      </c>
      <c r="X19" s="175"/>
      <c r="Y19" s="175"/>
      <c r="Z19" s="174" t="s">
        <v>36</v>
      </c>
      <c r="AA19" s="175"/>
      <c r="AB19" s="175"/>
      <c r="AC19" s="174" t="s">
        <v>36</v>
      </c>
      <c r="AD19" s="175"/>
      <c r="AE19" s="175"/>
      <c r="AF19" s="174" t="s">
        <v>36</v>
      </c>
      <c r="AG19" s="175"/>
      <c r="AH19" s="175"/>
      <c r="AI19" s="174" t="s">
        <v>36</v>
      </c>
      <c r="AJ19" s="175"/>
      <c r="AK19" s="175"/>
      <c r="AL19" s="174" t="s">
        <v>36</v>
      </c>
      <c r="AM19" s="175"/>
      <c r="AN19" s="175"/>
      <c r="AO19" s="174" t="s">
        <v>36</v>
      </c>
      <c r="AP19" s="175"/>
      <c r="AQ19" s="175"/>
      <c r="AR19" s="174"/>
      <c r="AS19" s="175"/>
      <c r="AT19" s="190"/>
    </row>
    <row r="20" spans="1:46" ht="11.45" customHeight="1" x14ac:dyDescent="0.25">
      <c r="A20" s="189" t="s">
        <v>16</v>
      </c>
      <c r="B20" s="179" t="s">
        <v>36</v>
      </c>
      <c r="C20" s="178"/>
      <c r="D20" s="178"/>
      <c r="E20" s="179" t="s">
        <v>36</v>
      </c>
      <c r="F20" s="178"/>
      <c r="G20" s="178"/>
      <c r="H20" s="179" t="s">
        <v>36</v>
      </c>
      <c r="I20" s="178"/>
      <c r="J20" s="178"/>
      <c r="K20" s="179" t="s">
        <v>36</v>
      </c>
      <c r="L20" s="178"/>
      <c r="M20" s="178"/>
      <c r="N20" s="179"/>
      <c r="O20" s="178"/>
      <c r="P20" s="178"/>
      <c r="Q20" s="179"/>
      <c r="R20" s="178"/>
      <c r="S20" s="178"/>
      <c r="T20" s="179"/>
      <c r="U20" s="178"/>
      <c r="V20" s="178"/>
      <c r="W20" s="179"/>
      <c r="X20" s="178"/>
      <c r="Y20" s="178"/>
      <c r="Z20" s="179"/>
      <c r="AA20" s="178"/>
      <c r="AB20" s="178"/>
      <c r="AC20" s="179"/>
      <c r="AD20" s="178"/>
      <c r="AE20" s="178"/>
      <c r="AF20" s="179"/>
      <c r="AG20" s="178"/>
      <c r="AH20" s="178"/>
      <c r="AI20" s="179"/>
      <c r="AJ20" s="178"/>
      <c r="AK20" s="178"/>
      <c r="AL20" s="179"/>
      <c r="AM20" s="178"/>
      <c r="AN20" s="178"/>
      <c r="AO20" s="179"/>
      <c r="AP20" s="178"/>
      <c r="AQ20" s="178"/>
      <c r="AR20" s="174"/>
      <c r="AS20" s="175"/>
      <c r="AT20" s="190"/>
    </row>
    <row r="21" spans="1:46" ht="11.45" customHeight="1" x14ac:dyDescent="0.25">
      <c r="A21" s="189" t="s">
        <v>17</v>
      </c>
      <c r="B21" s="174" t="s">
        <v>36</v>
      </c>
      <c r="C21" s="175"/>
      <c r="D21" s="175"/>
      <c r="E21" s="174" t="s">
        <v>36</v>
      </c>
      <c r="F21" s="175"/>
      <c r="G21" s="175"/>
      <c r="H21" s="174" t="s">
        <v>36</v>
      </c>
      <c r="I21" s="175"/>
      <c r="J21" s="175"/>
      <c r="K21" s="174" t="s">
        <v>36</v>
      </c>
      <c r="L21" s="175"/>
      <c r="M21" s="175"/>
      <c r="N21" s="174"/>
      <c r="O21" s="175"/>
      <c r="P21" s="175"/>
      <c r="Q21" s="174"/>
      <c r="R21" s="175"/>
      <c r="S21" s="175"/>
      <c r="T21" s="174"/>
      <c r="U21" s="175"/>
      <c r="V21" s="175"/>
      <c r="W21" s="174"/>
      <c r="X21" s="175"/>
      <c r="Y21" s="175"/>
      <c r="Z21" s="174"/>
      <c r="AA21" s="175"/>
      <c r="AB21" s="175"/>
      <c r="AC21" s="174"/>
      <c r="AD21" s="175"/>
      <c r="AE21" s="175"/>
      <c r="AF21" s="183"/>
      <c r="AG21" s="185"/>
      <c r="AH21" s="185"/>
      <c r="AI21" s="183"/>
      <c r="AJ21" s="185"/>
      <c r="AK21" s="185"/>
      <c r="AL21" s="174"/>
      <c r="AM21" s="175"/>
      <c r="AN21" s="175"/>
      <c r="AO21" s="174"/>
      <c r="AP21" s="175"/>
      <c r="AQ21" s="175"/>
      <c r="AR21" s="174"/>
      <c r="AS21" s="175"/>
      <c r="AT21" s="190"/>
    </row>
    <row r="22" spans="1:46" ht="11.45" customHeight="1" x14ac:dyDescent="0.25">
      <c r="A22" s="189" t="s">
        <v>18</v>
      </c>
      <c r="B22" s="179" t="s">
        <v>36</v>
      </c>
      <c r="C22" s="178"/>
      <c r="D22" s="178"/>
      <c r="E22" s="179" t="s">
        <v>36</v>
      </c>
      <c r="F22" s="178"/>
      <c r="G22" s="178"/>
      <c r="H22" s="179" t="s">
        <v>36</v>
      </c>
      <c r="I22" s="178"/>
      <c r="J22" s="178"/>
      <c r="K22" s="179" t="s">
        <v>36</v>
      </c>
      <c r="L22" s="178"/>
      <c r="M22" s="178"/>
      <c r="N22" s="179"/>
      <c r="O22" s="178"/>
      <c r="P22" s="178"/>
      <c r="Q22" s="179"/>
      <c r="R22" s="178"/>
      <c r="S22" s="178"/>
      <c r="T22" s="179"/>
      <c r="U22" s="178"/>
      <c r="V22" s="178"/>
      <c r="W22" s="179"/>
      <c r="X22" s="178"/>
      <c r="Y22" s="178"/>
      <c r="Z22" s="176"/>
      <c r="AA22" s="177"/>
      <c r="AB22" s="177"/>
      <c r="AC22" s="179"/>
      <c r="AD22" s="178"/>
      <c r="AE22" s="178"/>
      <c r="AF22" s="179"/>
      <c r="AG22" s="178"/>
      <c r="AH22" s="178"/>
      <c r="AI22" s="179"/>
      <c r="AJ22" s="178"/>
      <c r="AK22" s="178"/>
      <c r="AL22" s="179"/>
      <c r="AM22" s="178"/>
      <c r="AN22" s="178"/>
      <c r="AO22" s="179"/>
      <c r="AP22" s="178"/>
      <c r="AQ22" s="178"/>
      <c r="AR22" s="174"/>
      <c r="AS22" s="175"/>
      <c r="AT22" s="190"/>
    </row>
    <row r="23" spans="1:46" ht="11.45" customHeight="1" x14ac:dyDescent="0.25">
      <c r="A23" s="189" t="s">
        <v>19</v>
      </c>
      <c r="B23" s="174" t="s">
        <v>36</v>
      </c>
      <c r="C23" s="175"/>
      <c r="D23" s="175"/>
      <c r="E23" s="174" t="s">
        <v>36</v>
      </c>
      <c r="F23" s="175"/>
      <c r="G23" s="175"/>
      <c r="H23" s="174" t="s">
        <v>36</v>
      </c>
      <c r="I23" s="175"/>
      <c r="J23" s="175"/>
      <c r="K23" s="174" t="s">
        <v>36</v>
      </c>
      <c r="L23" s="175"/>
      <c r="M23" s="175"/>
      <c r="N23" s="174"/>
      <c r="O23" s="175"/>
      <c r="P23" s="175"/>
      <c r="Q23" s="174"/>
      <c r="R23" s="175"/>
      <c r="S23" s="175"/>
      <c r="T23" s="174"/>
      <c r="U23" s="175"/>
      <c r="V23" s="175"/>
      <c r="W23" s="174"/>
      <c r="X23" s="175"/>
      <c r="Y23" s="175"/>
      <c r="Z23" s="176"/>
      <c r="AA23" s="177"/>
      <c r="AB23" s="182"/>
      <c r="AC23" s="183"/>
      <c r="AD23" s="184"/>
      <c r="AE23" s="185"/>
      <c r="AF23" s="183"/>
      <c r="AG23" s="184"/>
      <c r="AH23" s="185"/>
      <c r="AI23" s="183"/>
      <c r="AJ23" s="184"/>
      <c r="AK23" s="185"/>
      <c r="AL23" s="176"/>
      <c r="AM23" s="177"/>
      <c r="AN23" s="182"/>
      <c r="AO23" s="183"/>
      <c r="AP23" s="184"/>
      <c r="AQ23" s="185"/>
      <c r="AR23" s="174"/>
      <c r="AS23" s="175"/>
      <c r="AT23" s="190"/>
    </row>
    <row r="24" spans="1:46" ht="11.45" customHeight="1" x14ac:dyDescent="0.25">
      <c r="A24" s="189" t="s">
        <v>20</v>
      </c>
      <c r="B24" s="179" t="s">
        <v>36</v>
      </c>
      <c r="C24" s="178"/>
      <c r="D24" s="178"/>
      <c r="E24" s="179" t="s">
        <v>36</v>
      </c>
      <c r="F24" s="178"/>
      <c r="G24" s="178"/>
      <c r="H24" s="179" t="s">
        <v>36</v>
      </c>
      <c r="I24" s="178"/>
      <c r="J24" s="178"/>
      <c r="K24" s="179" t="s">
        <v>36</v>
      </c>
      <c r="L24" s="178"/>
      <c r="M24" s="178"/>
      <c r="N24" s="179"/>
      <c r="O24" s="178"/>
      <c r="P24" s="178"/>
      <c r="Q24" s="179"/>
      <c r="R24" s="178"/>
      <c r="S24" s="178"/>
      <c r="T24" s="179"/>
      <c r="U24" s="178"/>
      <c r="V24" s="178"/>
      <c r="W24" s="179"/>
      <c r="X24" s="178"/>
      <c r="Y24" s="178"/>
      <c r="Z24" s="179"/>
      <c r="AA24" s="178"/>
      <c r="AB24" s="178"/>
      <c r="AC24" s="183"/>
      <c r="AD24" s="184"/>
      <c r="AE24" s="184"/>
      <c r="AF24" s="183"/>
      <c r="AG24" s="184"/>
      <c r="AH24" s="184"/>
      <c r="AI24" s="183"/>
      <c r="AJ24" s="184"/>
      <c r="AK24" s="184"/>
      <c r="AL24" s="183"/>
      <c r="AM24" s="184"/>
      <c r="AN24" s="184"/>
      <c r="AO24" s="183"/>
      <c r="AP24" s="184"/>
      <c r="AQ24" s="184"/>
      <c r="AR24" s="174"/>
      <c r="AS24" s="175"/>
      <c r="AT24" s="190"/>
    </row>
    <row r="25" spans="1:46" ht="11.45" customHeight="1" x14ac:dyDescent="0.25">
      <c r="A25" s="189" t="s">
        <v>21</v>
      </c>
      <c r="B25" s="174" t="s">
        <v>36</v>
      </c>
      <c r="C25" s="175"/>
      <c r="D25" s="175"/>
      <c r="E25" s="174" t="s">
        <v>36</v>
      </c>
      <c r="F25" s="175"/>
      <c r="G25" s="175"/>
      <c r="H25" s="174" t="s">
        <v>36</v>
      </c>
      <c r="I25" s="175"/>
      <c r="J25" s="175"/>
      <c r="K25" s="174" t="s">
        <v>36</v>
      </c>
      <c r="L25" s="175"/>
      <c r="M25" s="175"/>
      <c r="N25" s="183"/>
      <c r="O25" s="184"/>
      <c r="P25" s="184"/>
      <c r="Q25" s="183"/>
      <c r="R25" s="184"/>
      <c r="S25" s="184"/>
      <c r="T25" s="183"/>
      <c r="U25" s="184"/>
      <c r="V25" s="184"/>
      <c r="W25" s="183"/>
      <c r="X25" s="184"/>
      <c r="Y25" s="184"/>
      <c r="Z25" s="183"/>
      <c r="AA25" s="184"/>
      <c r="AB25" s="184"/>
      <c r="AC25" s="183"/>
      <c r="AD25" s="184"/>
      <c r="AE25" s="184"/>
      <c r="AF25" s="183"/>
      <c r="AG25" s="184"/>
      <c r="AH25" s="184"/>
      <c r="AI25" s="183"/>
      <c r="AJ25" s="184"/>
      <c r="AK25" s="184"/>
      <c r="AL25" s="183"/>
      <c r="AM25" s="184"/>
      <c r="AN25" s="184"/>
      <c r="AO25" s="183"/>
      <c r="AP25" s="184"/>
      <c r="AQ25" s="184"/>
      <c r="AR25" s="174"/>
      <c r="AS25" s="175"/>
      <c r="AT25" s="190"/>
    </row>
    <row r="26" spans="1:46" ht="11.45" customHeight="1" x14ac:dyDescent="0.25">
      <c r="A26" s="189" t="s">
        <v>22</v>
      </c>
      <c r="B26" s="179" t="s">
        <v>36</v>
      </c>
      <c r="C26" s="178"/>
      <c r="D26" s="178"/>
      <c r="E26" s="179" t="s">
        <v>36</v>
      </c>
      <c r="F26" s="178"/>
      <c r="G26" s="178"/>
      <c r="H26" s="179" t="s">
        <v>36</v>
      </c>
      <c r="I26" s="178"/>
      <c r="J26" s="178"/>
      <c r="K26" s="179" t="s">
        <v>36</v>
      </c>
      <c r="L26" s="178"/>
      <c r="M26" s="178"/>
      <c r="N26" s="179"/>
      <c r="O26" s="178"/>
      <c r="P26" s="178"/>
      <c r="Q26" s="179"/>
      <c r="R26" s="178"/>
      <c r="S26" s="178"/>
      <c r="T26" s="183"/>
      <c r="U26" s="184"/>
      <c r="V26" s="184"/>
      <c r="W26" s="183"/>
      <c r="X26" s="184"/>
      <c r="Y26" s="184"/>
      <c r="Z26" s="183"/>
      <c r="AA26" s="184"/>
      <c r="AB26" s="184"/>
      <c r="AC26" s="183"/>
      <c r="AD26" s="184"/>
      <c r="AE26" s="184"/>
      <c r="AF26" s="183"/>
      <c r="AG26" s="184"/>
      <c r="AH26" s="184"/>
      <c r="AI26" s="183"/>
      <c r="AJ26" s="184"/>
      <c r="AK26" s="184"/>
      <c r="AL26" s="183"/>
      <c r="AM26" s="184"/>
      <c r="AN26" s="184"/>
      <c r="AO26" s="183"/>
      <c r="AP26" s="184"/>
      <c r="AQ26" s="184"/>
      <c r="AR26" s="174"/>
      <c r="AS26" s="175"/>
      <c r="AT26" s="190"/>
    </row>
    <row r="27" spans="1:46" ht="11.45" customHeight="1" x14ac:dyDescent="0.25">
      <c r="A27" s="189" t="s">
        <v>23</v>
      </c>
      <c r="B27" s="174" t="s">
        <v>36</v>
      </c>
      <c r="C27" s="175"/>
      <c r="D27" s="175"/>
      <c r="E27" s="174" t="s">
        <v>36</v>
      </c>
      <c r="F27" s="175"/>
      <c r="G27" s="175"/>
      <c r="H27" s="174" t="s">
        <v>36</v>
      </c>
      <c r="I27" s="175"/>
      <c r="J27" s="175"/>
      <c r="K27" s="174" t="s">
        <v>36</v>
      </c>
      <c r="L27" s="175"/>
      <c r="M27" s="175"/>
      <c r="N27" s="174"/>
      <c r="O27" s="175"/>
      <c r="P27" s="175"/>
      <c r="Q27" s="174"/>
      <c r="R27" s="175"/>
      <c r="S27" s="175"/>
      <c r="T27" s="174"/>
      <c r="U27" s="175"/>
      <c r="V27" s="175"/>
      <c r="W27" s="174"/>
      <c r="X27" s="175"/>
      <c r="Y27" s="175"/>
      <c r="Z27" s="183"/>
      <c r="AA27" s="184"/>
      <c r="AB27" s="185"/>
      <c r="AC27" s="176"/>
      <c r="AD27" s="177"/>
      <c r="AE27" s="182"/>
      <c r="AF27" s="183"/>
      <c r="AG27" s="184"/>
      <c r="AH27" s="185"/>
      <c r="AI27" s="183"/>
      <c r="AJ27" s="184"/>
      <c r="AK27" s="185"/>
      <c r="AL27" s="183"/>
      <c r="AM27" s="184"/>
      <c r="AN27" s="185"/>
      <c r="AO27" s="183"/>
      <c r="AP27" s="184"/>
      <c r="AQ27" s="185"/>
      <c r="AR27" s="174"/>
      <c r="AS27" s="175"/>
      <c r="AT27" s="190"/>
    </row>
    <row r="28" spans="1:46" ht="11.45" customHeight="1" x14ac:dyDescent="0.25">
      <c r="A28" s="189" t="s">
        <v>24</v>
      </c>
      <c r="B28" s="179" t="s">
        <v>36</v>
      </c>
      <c r="C28" s="178"/>
      <c r="D28" s="178"/>
      <c r="E28" s="179" t="s">
        <v>36</v>
      </c>
      <c r="F28" s="178"/>
      <c r="G28" s="178"/>
      <c r="H28" s="179" t="s">
        <v>36</v>
      </c>
      <c r="I28" s="178"/>
      <c r="J28" s="178"/>
      <c r="K28" s="179" t="s">
        <v>36</v>
      </c>
      <c r="L28" s="178"/>
      <c r="M28" s="178"/>
      <c r="N28" s="179" t="s">
        <v>36</v>
      </c>
      <c r="O28" s="178"/>
      <c r="P28" s="178"/>
      <c r="Q28" s="179" t="s">
        <v>36</v>
      </c>
      <c r="R28" s="178"/>
      <c r="S28" s="178"/>
      <c r="T28" s="179" t="s">
        <v>36</v>
      </c>
      <c r="U28" s="178"/>
      <c r="V28" s="178"/>
      <c r="W28" s="179" t="s">
        <v>36</v>
      </c>
      <c r="X28" s="178"/>
      <c r="Y28" s="178"/>
      <c r="Z28" s="179" t="s">
        <v>36</v>
      </c>
      <c r="AA28" s="178"/>
      <c r="AB28" s="178"/>
      <c r="AC28" s="179" t="s">
        <v>36</v>
      </c>
      <c r="AD28" s="178"/>
      <c r="AE28" s="178"/>
      <c r="AF28" s="179" t="s">
        <v>36</v>
      </c>
      <c r="AG28" s="178"/>
      <c r="AH28" s="178"/>
      <c r="AI28" s="179" t="s">
        <v>36</v>
      </c>
      <c r="AJ28" s="178"/>
      <c r="AK28" s="178"/>
      <c r="AL28" s="179" t="s">
        <v>36</v>
      </c>
      <c r="AM28" s="178"/>
      <c r="AN28" s="178"/>
      <c r="AO28" s="179" t="s">
        <v>36</v>
      </c>
      <c r="AP28" s="178"/>
      <c r="AQ28" s="178"/>
      <c r="AR28" s="174"/>
      <c r="AS28" s="175"/>
      <c r="AT28" s="190"/>
    </row>
    <row r="29" spans="1:46" ht="11.45" customHeight="1" thickBot="1" x14ac:dyDescent="0.3">
      <c r="A29" s="192" t="s">
        <v>25</v>
      </c>
      <c r="B29" s="193" t="s">
        <v>36</v>
      </c>
      <c r="C29" s="194"/>
      <c r="D29" s="194"/>
      <c r="E29" s="193" t="s">
        <v>36</v>
      </c>
      <c r="F29" s="194"/>
      <c r="G29" s="194"/>
      <c r="H29" s="193" t="s">
        <v>36</v>
      </c>
      <c r="I29" s="194"/>
      <c r="J29" s="194"/>
      <c r="K29" s="193" t="s">
        <v>36</v>
      </c>
      <c r="L29" s="194"/>
      <c r="M29" s="194"/>
      <c r="N29" s="193" t="s">
        <v>36</v>
      </c>
      <c r="O29" s="194"/>
      <c r="P29" s="194"/>
      <c r="Q29" s="193" t="s">
        <v>36</v>
      </c>
      <c r="R29" s="194"/>
      <c r="S29" s="194"/>
      <c r="T29" s="193" t="s">
        <v>36</v>
      </c>
      <c r="U29" s="194"/>
      <c r="V29" s="194"/>
      <c r="W29" s="193" t="s">
        <v>36</v>
      </c>
      <c r="X29" s="194"/>
      <c r="Y29" s="194"/>
      <c r="Z29" s="193" t="s">
        <v>36</v>
      </c>
      <c r="AA29" s="194"/>
      <c r="AB29" s="194"/>
      <c r="AC29" s="193" t="s">
        <v>36</v>
      </c>
      <c r="AD29" s="194"/>
      <c r="AE29" s="194"/>
      <c r="AF29" s="193" t="s">
        <v>36</v>
      </c>
      <c r="AG29" s="194"/>
      <c r="AH29" s="194"/>
      <c r="AI29" s="193" t="s">
        <v>36</v>
      </c>
      <c r="AJ29" s="194"/>
      <c r="AK29" s="194"/>
      <c r="AL29" s="193" t="s">
        <v>36</v>
      </c>
      <c r="AM29" s="194"/>
      <c r="AN29" s="194"/>
      <c r="AO29" s="193" t="s">
        <v>36</v>
      </c>
      <c r="AP29" s="194"/>
      <c r="AQ29" s="194"/>
      <c r="AR29" s="193"/>
      <c r="AS29" s="194"/>
      <c r="AT29" s="195"/>
    </row>
    <row r="30" spans="1:46" ht="11.45" customHeight="1" x14ac:dyDescent="0.25">
      <c r="B30" s="180"/>
    </row>
    <row r="31" spans="1:46" ht="11.45" customHeight="1" x14ac:dyDescent="0.25">
      <c r="A31" s="10" t="s">
        <v>187</v>
      </c>
    </row>
    <row r="34" spans="1:1" ht="11.45" customHeight="1" x14ac:dyDescent="0.25">
      <c r="A34" s="3" t="s">
        <v>70</v>
      </c>
    </row>
  </sheetData>
  <mergeCells count="15">
    <mergeCell ref="AR1:AT1"/>
    <mergeCell ref="Z1:AB1"/>
    <mergeCell ref="AC1:AE1"/>
    <mergeCell ref="AF1:AH1"/>
    <mergeCell ref="AI1:AK1"/>
    <mergeCell ref="AL1:AN1"/>
    <mergeCell ref="AO1:AQ1"/>
    <mergeCell ref="Q1:S1"/>
    <mergeCell ref="T1:V1"/>
    <mergeCell ref="W1:Y1"/>
    <mergeCell ref="B1:D1"/>
    <mergeCell ref="E1:G1"/>
    <mergeCell ref="H1:J1"/>
    <mergeCell ref="K1:M1"/>
    <mergeCell ref="N1:P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AB108-7A41-4E52-B901-EF77EA8E9168}">
  <dimension ref="A1:AI46"/>
  <sheetViews>
    <sheetView workbookViewId="0"/>
  </sheetViews>
  <sheetFormatPr defaultRowHeight="11.45" customHeight="1" x14ac:dyDescent="0.25"/>
  <cols>
    <col min="1" max="1" width="29.85546875" style="1" customWidth="1"/>
    <col min="2" max="2" width="10" style="1" customWidth="1"/>
    <col min="3" max="3" width="5" style="1" customWidth="1"/>
    <col min="4" max="4" width="10" style="1" customWidth="1"/>
    <col min="5" max="5" width="5" style="1" customWidth="1"/>
    <col min="6" max="6" width="10" style="1" customWidth="1"/>
    <col min="7" max="7" width="5" style="1" customWidth="1"/>
    <col min="8" max="8" width="10" style="1" customWidth="1"/>
    <col min="9" max="9" width="5" style="1" customWidth="1"/>
    <col min="10" max="10" width="10" style="1" customWidth="1"/>
    <col min="11" max="11" width="5" style="1" customWidth="1"/>
    <col min="12" max="12" width="10" style="1" customWidth="1"/>
    <col min="13" max="13" width="5" style="1" customWidth="1"/>
    <col min="14" max="14" width="10" style="1" customWidth="1"/>
    <col min="15" max="15" width="5" style="1" customWidth="1"/>
    <col min="16" max="16" width="10" style="1" customWidth="1"/>
    <col min="17" max="17" width="5" style="1" customWidth="1"/>
    <col min="18" max="18" width="10" style="1" customWidth="1"/>
    <col min="19" max="19" width="5" style="1" customWidth="1"/>
    <col min="20" max="20" width="10" style="1" customWidth="1"/>
    <col min="21" max="21" width="5" style="1" customWidth="1"/>
    <col min="22" max="22" width="10" style="1" customWidth="1"/>
    <col min="23" max="23" width="5" style="1" customWidth="1"/>
    <col min="24" max="24" width="10" style="1" customWidth="1"/>
    <col min="25" max="25" width="5" style="1" customWidth="1"/>
    <col min="26" max="26" width="10" style="1" customWidth="1"/>
    <col min="27" max="27" width="5" style="1" customWidth="1"/>
    <col min="28" max="28" width="10" style="1" customWidth="1"/>
    <col min="29" max="29" width="5" style="1" customWidth="1"/>
    <col min="30" max="30" width="10" style="1" customWidth="1"/>
    <col min="31" max="31" width="5" style="1" customWidth="1"/>
    <col min="32" max="32" width="10" style="1" customWidth="1"/>
    <col min="33" max="33" width="5" style="1" customWidth="1"/>
    <col min="34" max="34" width="10" style="1" customWidth="1"/>
    <col min="35" max="35" width="5" style="1" customWidth="1"/>
    <col min="36" max="16384" width="9.140625" style="1"/>
  </cols>
  <sheetData>
    <row r="1" spans="1:35" x14ac:dyDescent="0.25">
      <c r="A1" s="2" t="s">
        <v>75</v>
      </c>
    </row>
    <row r="2" spans="1:35" x14ac:dyDescent="0.25">
      <c r="A2" s="2" t="s">
        <v>71</v>
      </c>
      <c r="B2" s="3" t="s">
        <v>70</v>
      </c>
    </row>
    <row r="3" spans="1:35" x14ac:dyDescent="0.25">
      <c r="A3" s="2" t="s">
        <v>69</v>
      </c>
      <c r="B3" s="2" t="s">
        <v>68</v>
      </c>
    </row>
    <row r="4" spans="1:35" x14ac:dyDescent="0.25"/>
    <row r="5" spans="1:35" x14ac:dyDescent="0.25">
      <c r="A5" s="3" t="s">
        <v>67</v>
      </c>
      <c r="C5" s="2" t="s">
        <v>66</v>
      </c>
    </row>
    <row r="6" spans="1:35" x14ac:dyDescent="0.25">
      <c r="A6" s="3" t="s">
        <v>65</v>
      </c>
      <c r="C6" s="2" t="s">
        <v>64</v>
      </c>
    </row>
    <row r="7" spans="1:35" x14ac:dyDescent="0.25">
      <c r="A7" s="3" t="s">
        <v>63</v>
      </c>
      <c r="C7" s="2" t="s">
        <v>76</v>
      </c>
    </row>
    <row r="8" spans="1:35" x14ac:dyDescent="0.25">
      <c r="A8" s="3" t="s">
        <v>61</v>
      </c>
      <c r="C8" s="2" t="s">
        <v>60</v>
      </c>
    </row>
    <row r="9" spans="1:35" x14ac:dyDescent="0.25"/>
    <row r="10" spans="1:35" x14ac:dyDescent="0.25">
      <c r="A10" s="11" t="s">
        <v>59</v>
      </c>
      <c r="B10" s="234" t="s">
        <v>58</v>
      </c>
      <c r="C10" s="234" t="s">
        <v>38</v>
      </c>
      <c r="D10" s="234" t="s">
        <v>57</v>
      </c>
      <c r="E10" s="234" t="s">
        <v>38</v>
      </c>
      <c r="F10" s="234" t="s">
        <v>56</v>
      </c>
      <c r="G10" s="234" t="s">
        <v>38</v>
      </c>
      <c r="H10" s="234" t="s">
        <v>55</v>
      </c>
      <c r="I10" s="234" t="s">
        <v>38</v>
      </c>
      <c r="J10" s="234" t="s">
        <v>54</v>
      </c>
      <c r="K10" s="234" t="s">
        <v>38</v>
      </c>
      <c r="L10" s="234" t="s">
        <v>53</v>
      </c>
      <c r="M10" s="234" t="s">
        <v>38</v>
      </c>
      <c r="N10" s="234" t="s">
        <v>52</v>
      </c>
      <c r="O10" s="234" t="s">
        <v>38</v>
      </c>
      <c r="P10" s="234" t="s">
        <v>51</v>
      </c>
      <c r="Q10" s="234" t="s">
        <v>38</v>
      </c>
      <c r="R10" s="234" t="s">
        <v>50</v>
      </c>
      <c r="S10" s="234" t="s">
        <v>38</v>
      </c>
      <c r="T10" s="234" t="s">
        <v>49</v>
      </c>
      <c r="U10" s="234" t="s">
        <v>38</v>
      </c>
      <c r="V10" s="234" t="s">
        <v>48</v>
      </c>
      <c r="W10" s="234" t="s">
        <v>38</v>
      </c>
      <c r="X10" s="234" t="s">
        <v>47</v>
      </c>
      <c r="Y10" s="234" t="s">
        <v>38</v>
      </c>
      <c r="Z10" s="234" t="s">
        <v>46</v>
      </c>
      <c r="AA10" s="234" t="s">
        <v>38</v>
      </c>
      <c r="AB10" s="234" t="s">
        <v>45</v>
      </c>
      <c r="AC10" s="234" t="s">
        <v>38</v>
      </c>
      <c r="AD10" s="234" t="s">
        <v>44</v>
      </c>
      <c r="AE10" s="234" t="s">
        <v>38</v>
      </c>
      <c r="AF10" s="234" t="s">
        <v>43</v>
      </c>
      <c r="AG10" s="234" t="s">
        <v>38</v>
      </c>
      <c r="AH10" s="234" t="s">
        <v>42</v>
      </c>
      <c r="AI10" s="234" t="s">
        <v>38</v>
      </c>
    </row>
    <row r="11" spans="1:35" x14ac:dyDescent="0.25">
      <c r="A11" s="10" t="s">
        <v>41</v>
      </c>
      <c r="B11" s="9" t="s">
        <v>38</v>
      </c>
      <c r="C11" s="9" t="s">
        <v>38</v>
      </c>
      <c r="D11" s="9" t="s">
        <v>38</v>
      </c>
      <c r="E11" s="9" t="s">
        <v>38</v>
      </c>
      <c r="F11" s="9" t="s">
        <v>38</v>
      </c>
      <c r="G11" s="9" t="s">
        <v>38</v>
      </c>
      <c r="H11" s="9" t="s">
        <v>38</v>
      </c>
      <c r="I11" s="9" t="s">
        <v>38</v>
      </c>
      <c r="J11" s="9" t="s">
        <v>38</v>
      </c>
      <c r="K11" s="9" t="s">
        <v>38</v>
      </c>
      <c r="L11" s="9" t="s">
        <v>38</v>
      </c>
      <c r="M11" s="9" t="s">
        <v>38</v>
      </c>
      <c r="N11" s="9" t="s">
        <v>38</v>
      </c>
      <c r="O11" s="9" t="s">
        <v>38</v>
      </c>
      <c r="P11" s="9" t="s">
        <v>38</v>
      </c>
      <c r="Q11" s="9" t="s">
        <v>38</v>
      </c>
      <c r="R11" s="9" t="s">
        <v>38</v>
      </c>
      <c r="S11" s="9" t="s">
        <v>38</v>
      </c>
      <c r="T11" s="9" t="s">
        <v>38</v>
      </c>
      <c r="U11" s="9" t="s">
        <v>38</v>
      </c>
      <c r="V11" s="9" t="s">
        <v>38</v>
      </c>
      <c r="W11" s="9" t="s">
        <v>38</v>
      </c>
      <c r="X11" s="9" t="s">
        <v>38</v>
      </c>
      <c r="Y11" s="9" t="s">
        <v>38</v>
      </c>
      <c r="Z11" s="9" t="s">
        <v>38</v>
      </c>
      <c r="AA11" s="9" t="s">
        <v>38</v>
      </c>
      <c r="AB11" s="9" t="s">
        <v>38</v>
      </c>
      <c r="AC11" s="9" t="s">
        <v>38</v>
      </c>
      <c r="AD11" s="9" t="s">
        <v>38</v>
      </c>
      <c r="AE11" s="9" t="s">
        <v>38</v>
      </c>
      <c r="AF11" s="9" t="s">
        <v>38</v>
      </c>
      <c r="AG11" s="9" t="s">
        <v>38</v>
      </c>
      <c r="AH11" s="9" t="s">
        <v>38</v>
      </c>
      <c r="AI11" s="9" t="s">
        <v>38</v>
      </c>
    </row>
    <row r="12" spans="1:35" x14ac:dyDescent="0.25">
      <c r="A12" s="5" t="s">
        <v>40</v>
      </c>
      <c r="B12" s="4" t="s">
        <v>36</v>
      </c>
      <c r="C12" s="4" t="s">
        <v>38</v>
      </c>
      <c r="D12" s="4" t="s">
        <v>36</v>
      </c>
      <c r="E12" s="4" t="s">
        <v>38</v>
      </c>
      <c r="F12" s="4" t="s">
        <v>36</v>
      </c>
      <c r="G12" s="4" t="s">
        <v>38</v>
      </c>
      <c r="H12" s="4" t="s">
        <v>36</v>
      </c>
      <c r="I12" s="4" t="s">
        <v>38</v>
      </c>
      <c r="J12" s="4" t="s">
        <v>36</v>
      </c>
      <c r="K12" s="4" t="s">
        <v>38</v>
      </c>
      <c r="L12" s="4" t="s">
        <v>36</v>
      </c>
      <c r="M12" s="4" t="s">
        <v>38</v>
      </c>
      <c r="N12" s="4" t="s">
        <v>36</v>
      </c>
      <c r="O12" s="4" t="s">
        <v>38</v>
      </c>
      <c r="P12" s="4" t="s">
        <v>36</v>
      </c>
      <c r="Q12" s="4" t="s">
        <v>38</v>
      </c>
      <c r="R12" s="4" t="s">
        <v>36</v>
      </c>
      <c r="S12" s="4" t="s">
        <v>38</v>
      </c>
      <c r="T12" s="4" t="s">
        <v>36</v>
      </c>
      <c r="U12" s="4" t="s">
        <v>38</v>
      </c>
      <c r="V12" s="4" t="s">
        <v>36</v>
      </c>
      <c r="W12" s="4" t="s">
        <v>38</v>
      </c>
      <c r="X12" s="4" t="s">
        <v>36</v>
      </c>
      <c r="Y12" s="4" t="s">
        <v>38</v>
      </c>
      <c r="Z12" s="4" t="s">
        <v>36</v>
      </c>
      <c r="AA12" s="4" t="s">
        <v>38</v>
      </c>
      <c r="AB12" s="4" t="s">
        <v>36</v>
      </c>
      <c r="AC12" s="4" t="s">
        <v>38</v>
      </c>
      <c r="AD12" s="4" t="s">
        <v>36</v>
      </c>
      <c r="AE12" s="4" t="s">
        <v>38</v>
      </c>
      <c r="AF12" s="4" t="s">
        <v>36</v>
      </c>
      <c r="AG12" s="4" t="s">
        <v>38</v>
      </c>
      <c r="AH12" s="4" t="s">
        <v>36</v>
      </c>
      <c r="AI12" s="4" t="s">
        <v>38</v>
      </c>
    </row>
    <row r="13" spans="1:35" x14ac:dyDescent="0.25">
      <c r="A13" s="5" t="s">
        <v>39</v>
      </c>
      <c r="B13" s="6" t="s">
        <v>36</v>
      </c>
      <c r="C13" s="6" t="s">
        <v>38</v>
      </c>
      <c r="D13" s="6" t="s">
        <v>36</v>
      </c>
      <c r="E13" s="6" t="s">
        <v>38</v>
      </c>
      <c r="F13" s="6" t="s">
        <v>36</v>
      </c>
      <c r="G13" s="6" t="s">
        <v>38</v>
      </c>
      <c r="H13" s="6" t="s">
        <v>36</v>
      </c>
      <c r="I13" s="6" t="s">
        <v>38</v>
      </c>
      <c r="J13" s="6" t="s">
        <v>36</v>
      </c>
      <c r="K13" s="6" t="s">
        <v>38</v>
      </c>
      <c r="L13" s="6" t="s">
        <v>36</v>
      </c>
      <c r="M13" s="6" t="s">
        <v>38</v>
      </c>
      <c r="N13" s="6" t="s">
        <v>36</v>
      </c>
      <c r="O13" s="6" t="s">
        <v>38</v>
      </c>
      <c r="P13" s="6" t="s">
        <v>36</v>
      </c>
      <c r="Q13" s="6" t="s">
        <v>38</v>
      </c>
      <c r="R13" s="6" t="s">
        <v>36</v>
      </c>
      <c r="S13" s="6" t="s">
        <v>38</v>
      </c>
      <c r="T13" s="6" t="s">
        <v>36</v>
      </c>
      <c r="U13" s="6" t="s">
        <v>38</v>
      </c>
      <c r="V13" s="6" t="s">
        <v>36</v>
      </c>
      <c r="W13" s="6" t="s">
        <v>38</v>
      </c>
      <c r="X13" s="6" t="s">
        <v>36</v>
      </c>
      <c r="Y13" s="6" t="s">
        <v>38</v>
      </c>
      <c r="Z13" s="6" t="s">
        <v>36</v>
      </c>
      <c r="AA13" s="6" t="s">
        <v>38</v>
      </c>
      <c r="AB13" s="6" t="s">
        <v>36</v>
      </c>
      <c r="AC13" s="6" t="s">
        <v>38</v>
      </c>
      <c r="AD13" s="6" t="s">
        <v>36</v>
      </c>
      <c r="AE13" s="6" t="s">
        <v>38</v>
      </c>
      <c r="AF13" s="6" t="s">
        <v>36</v>
      </c>
      <c r="AG13" s="6" t="s">
        <v>38</v>
      </c>
      <c r="AH13" s="6" t="s">
        <v>36</v>
      </c>
      <c r="AI13" s="6" t="s">
        <v>38</v>
      </c>
    </row>
    <row r="14" spans="1:35" x14ac:dyDescent="0.25">
      <c r="A14" s="5" t="s">
        <v>0</v>
      </c>
      <c r="B14" s="4" t="s">
        <v>36</v>
      </c>
      <c r="C14" s="4" t="s">
        <v>38</v>
      </c>
      <c r="D14" s="4" t="s">
        <v>36</v>
      </c>
      <c r="E14" s="4" t="s">
        <v>38</v>
      </c>
      <c r="F14" s="4" t="s">
        <v>36</v>
      </c>
      <c r="G14" s="4" t="s">
        <v>38</v>
      </c>
      <c r="H14" s="4" t="s">
        <v>36</v>
      </c>
      <c r="I14" s="4" t="s">
        <v>38</v>
      </c>
      <c r="J14" s="4" t="s">
        <v>36</v>
      </c>
      <c r="K14" s="4" t="s">
        <v>38</v>
      </c>
      <c r="L14" s="4" t="s">
        <v>36</v>
      </c>
      <c r="M14" s="4" t="s">
        <v>38</v>
      </c>
      <c r="N14" s="4" t="s">
        <v>36</v>
      </c>
      <c r="O14" s="4" t="s">
        <v>38</v>
      </c>
      <c r="P14" s="4" t="s">
        <v>36</v>
      </c>
      <c r="Q14" s="4" t="s">
        <v>38</v>
      </c>
      <c r="R14" s="4" t="s">
        <v>36</v>
      </c>
      <c r="S14" s="4" t="s">
        <v>38</v>
      </c>
      <c r="T14" s="4" t="s">
        <v>36</v>
      </c>
      <c r="U14" s="4" t="s">
        <v>38</v>
      </c>
      <c r="V14" s="4" t="s">
        <v>36</v>
      </c>
      <c r="W14" s="4" t="s">
        <v>38</v>
      </c>
      <c r="X14" s="4" t="s">
        <v>36</v>
      </c>
      <c r="Y14" s="4" t="s">
        <v>38</v>
      </c>
      <c r="Z14" s="4" t="s">
        <v>36</v>
      </c>
      <c r="AA14" s="4" t="s">
        <v>38</v>
      </c>
      <c r="AB14" s="4" t="s">
        <v>36</v>
      </c>
      <c r="AC14" s="4" t="s">
        <v>38</v>
      </c>
      <c r="AD14" s="4" t="s">
        <v>36</v>
      </c>
      <c r="AE14" s="4" t="s">
        <v>38</v>
      </c>
      <c r="AF14" s="4" t="s">
        <v>36</v>
      </c>
      <c r="AG14" s="4" t="s">
        <v>38</v>
      </c>
      <c r="AH14" s="4" t="s">
        <v>36</v>
      </c>
      <c r="AI14" s="4" t="s">
        <v>38</v>
      </c>
    </row>
    <row r="15" spans="1:35" x14ac:dyDescent="0.25">
      <c r="A15" s="5" t="s">
        <v>1</v>
      </c>
      <c r="B15" s="6" t="s">
        <v>36</v>
      </c>
      <c r="C15" s="6" t="s">
        <v>38</v>
      </c>
      <c r="D15" s="6" t="s">
        <v>36</v>
      </c>
      <c r="E15" s="6" t="s">
        <v>38</v>
      </c>
      <c r="F15" s="6">
        <v>3723</v>
      </c>
      <c r="G15" s="6" t="s">
        <v>38</v>
      </c>
      <c r="H15" s="6">
        <v>3738</v>
      </c>
      <c r="I15" s="6" t="s">
        <v>38</v>
      </c>
      <c r="J15" s="6">
        <v>3733</v>
      </c>
      <c r="K15" s="6" t="s">
        <v>38</v>
      </c>
      <c r="L15" s="6">
        <v>3750</v>
      </c>
      <c r="M15" s="6" t="s">
        <v>38</v>
      </c>
      <c r="N15" s="6">
        <v>3761</v>
      </c>
      <c r="O15" s="6" t="s">
        <v>38</v>
      </c>
      <c r="P15" s="6">
        <v>3770</v>
      </c>
      <c r="Q15" s="6" t="s">
        <v>38</v>
      </c>
      <c r="R15" s="6">
        <v>3780</v>
      </c>
      <c r="S15" s="6" t="s">
        <v>38</v>
      </c>
      <c r="T15" s="6">
        <v>2373</v>
      </c>
      <c r="U15" s="6" t="s">
        <v>38</v>
      </c>
      <c r="V15" s="6">
        <v>2388</v>
      </c>
      <c r="W15" s="6" t="s">
        <v>38</v>
      </c>
      <c r="X15" s="6">
        <v>2412</v>
      </c>
      <c r="Y15" s="6" t="s">
        <v>38</v>
      </c>
      <c r="Z15" s="6">
        <v>2514</v>
      </c>
      <c r="AA15" s="6" t="s">
        <v>38</v>
      </c>
      <c r="AB15" s="6">
        <v>2517</v>
      </c>
      <c r="AC15" s="6" t="s">
        <v>38</v>
      </c>
      <c r="AD15" s="6">
        <v>2528</v>
      </c>
      <c r="AE15" s="6" t="s">
        <v>38</v>
      </c>
      <c r="AF15" s="6">
        <v>2541</v>
      </c>
      <c r="AG15" s="6" t="s">
        <v>38</v>
      </c>
      <c r="AH15" s="6" t="s">
        <v>36</v>
      </c>
      <c r="AI15" s="6" t="s">
        <v>38</v>
      </c>
    </row>
    <row r="16" spans="1:35" x14ac:dyDescent="0.25">
      <c r="A16" s="5" t="s">
        <v>2</v>
      </c>
      <c r="B16" s="4" t="s">
        <v>36</v>
      </c>
      <c r="C16" s="4" t="s">
        <v>38</v>
      </c>
      <c r="D16" s="4" t="s">
        <v>36</v>
      </c>
      <c r="E16" s="4" t="s">
        <v>38</v>
      </c>
      <c r="F16" s="4" t="s">
        <v>36</v>
      </c>
      <c r="G16" s="4" t="s">
        <v>38</v>
      </c>
      <c r="H16" s="4" t="s">
        <v>36</v>
      </c>
      <c r="I16" s="4" t="s">
        <v>38</v>
      </c>
      <c r="J16" s="4" t="s">
        <v>36</v>
      </c>
      <c r="K16" s="4" t="s">
        <v>38</v>
      </c>
      <c r="L16" s="4" t="s">
        <v>36</v>
      </c>
      <c r="M16" s="4" t="s">
        <v>38</v>
      </c>
      <c r="N16" s="4" t="s">
        <v>36</v>
      </c>
      <c r="O16" s="4" t="s">
        <v>38</v>
      </c>
      <c r="P16" s="4" t="s">
        <v>36</v>
      </c>
      <c r="Q16" s="4" t="s">
        <v>38</v>
      </c>
      <c r="R16" s="4" t="s">
        <v>36</v>
      </c>
      <c r="S16" s="4" t="s">
        <v>38</v>
      </c>
      <c r="T16" s="4" t="s">
        <v>36</v>
      </c>
      <c r="U16" s="4" t="s">
        <v>38</v>
      </c>
      <c r="V16" s="4" t="s">
        <v>36</v>
      </c>
      <c r="W16" s="4" t="s">
        <v>38</v>
      </c>
      <c r="X16" s="4" t="s">
        <v>36</v>
      </c>
      <c r="Y16" s="4" t="s">
        <v>38</v>
      </c>
      <c r="Z16" s="4" t="s">
        <v>36</v>
      </c>
      <c r="AA16" s="4" t="s">
        <v>38</v>
      </c>
      <c r="AB16" s="4" t="s">
        <v>36</v>
      </c>
      <c r="AC16" s="4" t="s">
        <v>38</v>
      </c>
      <c r="AD16" s="4" t="s">
        <v>36</v>
      </c>
      <c r="AE16" s="4" t="s">
        <v>38</v>
      </c>
      <c r="AF16" s="4" t="s">
        <v>36</v>
      </c>
      <c r="AG16" s="4" t="s">
        <v>38</v>
      </c>
      <c r="AH16" s="4" t="s">
        <v>36</v>
      </c>
      <c r="AI16" s="4" t="s">
        <v>38</v>
      </c>
    </row>
    <row r="17" spans="1:35" x14ac:dyDescent="0.25">
      <c r="A17" s="5" t="s">
        <v>3</v>
      </c>
      <c r="B17" s="6" t="s">
        <v>36</v>
      </c>
      <c r="C17" s="6" t="s">
        <v>38</v>
      </c>
      <c r="D17" s="6" t="s">
        <v>36</v>
      </c>
      <c r="E17" s="6" t="s">
        <v>38</v>
      </c>
      <c r="F17" s="6" t="s">
        <v>36</v>
      </c>
      <c r="G17" s="6" t="s">
        <v>38</v>
      </c>
      <c r="H17" s="6" t="s">
        <v>36</v>
      </c>
      <c r="I17" s="6" t="s">
        <v>38</v>
      </c>
      <c r="J17" s="6" t="s">
        <v>36</v>
      </c>
      <c r="K17" s="6" t="s">
        <v>38</v>
      </c>
      <c r="L17" s="6" t="s">
        <v>36</v>
      </c>
      <c r="M17" s="6" t="s">
        <v>38</v>
      </c>
      <c r="N17" s="6" t="s">
        <v>36</v>
      </c>
      <c r="O17" s="6" t="s">
        <v>38</v>
      </c>
      <c r="P17" s="6" t="s">
        <v>36</v>
      </c>
      <c r="Q17" s="6" t="s">
        <v>38</v>
      </c>
      <c r="R17" s="6" t="s">
        <v>36</v>
      </c>
      <c r="S17" s="6" t="s">
        <v>38</v>
      </c>
      <c r="T17" s="6" t="s">
        <v>36</v>
      </c>
      <c r="U17" s="6" t="s">
        <v>38</v>
      </c>
      <c r="V17" s="6" t="s">
        <v>36</v>
      </c>
      <c r="W17" s="6" t="s">
        <v>38</v>
      </c>
      <c r="X17" s="6" t="s">
        <v>36</v>
      </c>
      <c r="Y17" s="6" t="s">
        <v>38</v>
      </c>
      <c r="Z17" s="6" t="s">
        <v>36</v>
      </c>
      <c r="AA17" s="6" t="s">
        <v>38</v>
      </c>
      <c r="AB17" s="6" t="s">
        <v>36</v>
      </c>
      <c r="AC17" s="6" t="s">
        <v>38</v>
      </c>
      <c r="AD17" s="8">
        <v>620.4</v>
      </c>
      <c r="AE17" s="6" t="s">
        <v>38</v>
      </c>
      <c r="AF17" s="8">
        <v>620.91</v>
      </c>
      <c r="AG17" s="6" t="s">
        <v>38</v>
      </c>
      <c r="AH17" s="6" t="s">
        <v>36</v>
      </c>
      <c r="AI17" s="6" t="s">
        <v>38</v>
      </c>
    </row>
    <row r="18" spans="1:35" x14ac:dyDescent="0.25">
      <c r="A18" s="5" t="s">
        <v>4</v>
      </c>
      <c r="B18" s="4" t="s">
        <v>36</v>
      </c>
      <c r="C18" s="4" t="s">
        <v>38</v>
      </c>
      <c r="D18" s="4" t="s">
        <v>36</v>
      </c>
      <c r="E18" s="4" t="s">
        <v>38</v>
      </c>
      <c r="F18" s="4" t="s">
        <v>36</v>
      </c>
      <c r="G18" s="4" t="s">
        <v>38</v>
      </c>
      <c r="H18" s="4" t="s">
        <v>36</v>
      </c>
      <c r="I18" s="4" t="s">
        <v>38</v>
      </c>
      <c r="J18" s="4" t="s">
        <v>36</v>
      </c>
      <c r="K18" s="4" t="s">
        <v>38</v>
      </c>
      <c r="L18" s="4" t="s">
        <v>36</v>
      </c>
      <c r="M18" s="4" t="s">
        <v>38</v>
      </c>
      <c r="N18" s="4" t="s">
        <v>36</v>
      </c>
      <c r="O18" s="4" t="s">
        <v>38</v>
      </c>
      <c r="P18" s="4" t="s">
        <v>36</v>
      </c>
      <c r="Q18" s="4" t="s">
        <v>38</v>
      </c>
      <c r="R18" s="4" t="s">
        <v>36</v>
      </c>
      <c r="S18" s="4" t="s">
        <v>38</v>
      </c>
      <c r="T18" s="4" t="s">
        <v>36</v>
      </c>
      <c r="U18" s="4" t="s">
        <v>38</v>
      </c>
      <c r="V18" s="7">
        <v>10766.87</v>
      </c>
      <c r="W18" s="4" t="s">
        <v>38</v>
      </c>
      <c r="X18" s="7">
        <v>10761.04</v>
      </c>
      <c r="Y18" s="4" t="s">
        <v>38</v>
      </c>
      <c r="Z18" s="7">
        <v>10750.64</v>
      </c>
      <c r="AA18" s="4" t="s">
        <v>38</v>
      </c>
      <c r="AB18" s="7">
        <v>10746.09</v>
      </c>
      <c r="AC18" s="4" t="s">
        <v>38</v>
      </c>
      <c r="AD18" s="7">
        <v>10746.79</v>
      </c>
      <c r="AE18" s="4" t="s">
        <v>38</v>
      </c>
      <c r="AF18" s="7">
        <v>10745.88</v>
      </c>
      <c r="AG18" s="4" t="s">
        <v>38</v>
      </c>
      <c r="AH18" s="4" t="s">
        <v>36</v>
      </c>
      <c r="AI18" s="4" t="s">
        <v>38</v>
      </c>
    </row>
    <row r="19" spans="1:35" x14ac:dyDescent="0.25">
      <c r="A19" s="5" t="s">
        <v>5</v>
      </c>
      <c r="B19" s="6" t="s">
        <v>36</v>
      </c>
      <c r="C19" s="6" t="s">
        <v>38</v>
      </c>
      <c r="D19" s="6" t="s">
        <v>36</v>
      </c>
      <c r="E19" s="6" t="s">
        <v>38</v>
      </c>
      <c r="F19" s="6" t="s">
        <v>36</v>
      </c>
      <c r="G19" s="6" t="s">
        <v>38</v>
      </c>
      <c r="H19" s="6" t="s">
        <v>36</v>
      </c>
      <c r="I19" s="6" t="s">
        <v>38</v>
      </c>
      <c r="J19" s="6" t="s">
        <v>36</v>
      </c>
      <c r="K19" s="6" t="s">
        <v>38</v>
      </c>
      <c r="L19" s="6" t="s">
        <v>36</v>
      </c>
      <c r="M19" s="6" t="s">
        <v>38</v>
      </c>
      <c r="N19" s="6" t="s">
        <v>36</v>
      </c>
      <c r="O19" s="6" t="s">
        <v>38</v>
      </c>
      <c r="P19" s="6" t="s">
        <v>36</v>
      </c>
      <c r="Q19" s="6" t="s">
        <v>38</v>
      </c>
      <c r="R19" s="6" t="s">
        <v>36</v>
      </c>
      <c r="S19" s="6" t="s">
        <v>38</v>
      </c>
      <c r="T19" s="6" t="s">
        <v>36</v>
      </c>
      <c r="U19" s="6" t="s">
        <v>38</v>
      </c>
      <c r="V19" s="6" t="s">
        <v>36</v>
      </c>
      <c r="W19" s="6" t="s">
        <v>38</v>
      </c>
      <c r="X19" s="6" t="s">
        <v>36</v>
      </c>
      <c r="Y19" s="6" t="s">
        <v>38</v>
      </c>
      <c r="Z19" s="6" t="s">
        <v>36</v>
      </c>
      <c r="AA19" s="6" t="s">
        <v>38</v>
      </c>
      <c r="AB19" s="6" t="s">
        <v>36</v>
      </c>
      <c r="AC19" s="6" t="s">
        <v>38</v>
      </c>
      <c r="AD19" s="6" t="s">
        <v>36</v>
      </c>
      <c r="AE19" s="6" t="s">
        <v>38</v>
      </c>
      <c r="AF19" s="6" t="s">
        <v>36</v>
      </c>
      <c r="AG19" s="6" t="s">
        <v>38</v>
      </c>
      <c r="AH19" s="6" t="s">
        <v>36</v>
      </c>
      <c r="AI19" s="6" t="s">
        <v>38</v>
      </c>
    </row>
    <row r="20" spans="1:35" x14ac:dyDescent="0.25">
      <c r="A20" s="5" t="s">
        <v>6</v>
      </c>
      <c r="B20" s="4" t="s">
        <v>36</v>
      </c>
      <c r="C20" s="4" t="s">
        <v>38</v>
      </c>
      <c r="D20" s="4" t="s">
        <v>36</v>
      </c>
      <c r="E20" s="4" t="s">
        <v>38</v>
      </c>
      <c r="F20" s="4" t="s">
        <v>36</v>
      </c>
      <c r="G20" s="4" t="s">
        <v>38</v>
      </c>
      <c r="H20" s="4" t="s">
        <v>36</v>
      </c>
      <c r="I20" s="4" t="s">
        <v>38</v>
      </c>
      <c r="J20" s="4" t="s">
        <v>36</v>
      </c>
      <c r="K20" s="4" t="s">
        <v>38</v>
      </c>
      <c r="L20" s="4" t="s">
        <v>36</v>
      </c>
      <c r="M20" s="4" t="s">
        <v>38</v>
      </c>
      <c r="N20" s="4" t="s">
        <v>36</v>
      </c>
      <c r="O20" s="4" t="s">
        <v>38</v>
      </c>
      <c r="P20" s="4" t="s">
        <v>36</v>
      </c>
      <c r="Q20" s="4" t="s">
        <v>38</v>
      </c>
      <c r="R20" s="4" t="s">
        <v>36</v>
      </c>
      <c r="S20" s="4" t="s">
        <v>38</v>
      </c>
      <c r="T20" s="4" t="s">
        <v>36</v>
      </c>
      <c r="U20" s="4" t="s">
        <v>38</v>
      </c>
      <c r="V20" s="7">
        <v>574.20000000000005</v>
      </c>
      <c r="W20" s="4" t="s">
        <v>38</v>
      </c>
      <c r="X20" s="7">
        <v>580.23</v>
      </c>
      <c r="Y20" s="4" t="s">
        <v>38</v>
      </c>
      <c r="Z20" s="7">
        <v>586.25</v>
      </c>
      <c r="AA20" s="4" t="s">
        <v>38</v>
      </c>
      <c r="AB20" s="7">
        <v>592.16999999999996</v>
      </c>
      <c r="AC20" s="4" t="s">
        <v>38</v>
      </c>
      <c r="AD20" s="7">
        <v>598.30999999999995</v>
      </c>
      <c r="AE20" s="4" t="s">
        <v>38</v>
      </c>
      <c r="AF20" s="7">
        <v>601.04999999999995</v>
      </c>
      <c r="AG20" s="4" t="s">
        <v>38</v>
      </c>
      <c r="AH20" s="4" t="s">
        <v>36</v>
      </c>
      <c r="AI20" s="4" t="s">
        <v>38</v>
      </c>
    </row>
    <row r="21" spans="1:35" x14ac:dyDescent="0.25">
      <c r="A21" s="5" t="s">
        <v>7</v>
      </c>
      <c r="B21" s="6" t="s">
        <v>36</v>
      </c>
      <c r="C21" s="6" t="s">
        <v>38</v>
      </c>
      <c r="D21" s="6" t="s">
        <v>36</v>
      </c>
      <c r="E21" s="6" t="s">
        <v>38</v>
      </c>
      <c r="F21" s="6" t="s">
        <v>36</v>
      </c>
      <c r="G21" s="6" t="s">
        <v>38</v>
      </c>
      <c r="H21" s="6" t="s">
        <v>36</v>
      </c>
      <c r="I21" s="6" t="s">
        <v>38</v>
      </c>
      <c r="J21" s="6" t="s">
        <v>36</v>
      </c>
      <c r="K21" s="6" t="s">
        <v>38</v>
      </c>
      <c r="L21" s="6" t="s">
        <v>36</v>
      </c>
      <c r="M21" s="6" t="s">
        <v>38</v>
      </c>
      <c r="N21" s="6" t="s">
        <v>36</v>
      </c>
      <c r="O21" s="6" t="s">
        <v>38</v>
      </c>
      <c r="P21" s="6" t="s">
        <v>36</v>
      </c>
      <c r="Q21" s="6" t="s">
        <v>38</v>
      </c>
      <c r="R21" s="6" t="s">
        <v>36</v>
      </c>
      <c r="S21" s="6" t="s">
        <v>38</v>
      </c>
      <c r="T21" s="6" t="s">
        <v>36</v>
      </c>
      <c r="U21" s="6" t="s">
        <v>38</v>
      </c>
      <c r="V21" s="6" t="s">
        <v>36</v>
      </c>
      <c r="W21" s="6" t="s">
        <v>38</v>
      </c>
      <c r="X21" s="6" t="s">
        <v>36</v>
      </c>
      <c r="Y21" s="6" t="s">
        <v>38</v>
      </c>
      <c r="Z21" s="6" t="s">
        <v>36</v>
      </c>
      <c r="AA21" s="6" t="s">
        <v>38</v>
      </c>
      <c r="AB21" s="6" t="s">
        <v>36</v>
      </c>
      <c r="AC21" s="6" t="s">
        <v>38</v>
      </c>
      <c r="AD21" s="6" t="s">
        <v>36</v>
      </c>
      <c r="AE21" s="6" t="s">
        <v>38</v>
      </c>
      <c r="AF21" s="6" t="s">
        <v>36</v>
      </c>
      <c r="AG21" s="6" t="s">
        <v>38</v>
      </c>
      <c r="AH21" s="6" t="s">
        <v>36</v>
      </c>
      <c r="AI21" s="6" t="s">
        <v>38</v>
      </c>
    </row>
    <row r="22" spans="1:35" x14ac:dyDescent="0.25">
      <c r="A22" s="5" t="s">
        <v>8</v>
      </c>
      <c r="B22" s="4" t="s">
        <v>36</v>
      </c>
      <c r="C22" s="4" t="s">
        <v>38</v>
      </c>
      <c r="D22" s="4" t="s">
        <v>36</v>
      </c>
      <c r="E22" s="4" t="s">
        <v>38</v>
      </c>
      <c r="F22" s="4" t="s">
        <v>36</v>
      </c>
      <c r="G22" s="4" t="s">
        <v>38</v>
      </c>
      <c r="H22" s="4" t="s">
        <v>36</v>
      </c>
      <c r="I22" s="4" t="s">
        <v>38</v>
      </c>
      <c r="J22" s="4" t="s">
        <v>36</v>
      </c>
      <c r="K22" s="4" t="s">
        <v>38</v>
      </c>
      <c r="L22" s="4" t="s">
        <v>36</v>
      </c>
      <c r="M22" s="4" t="s">
        <v>38</v>
      </c>
      <c r="N22" s="4" t="s">
        <v>36</v>
      </c>
      <c r="O22" s="4" t="s">
        <v>38</v>
      </c>
      <c r="P22" s="4" t="s">
        <v>36</v>
      </c>
      <c r="Q22" s="4" t="s">
        <v>38</v>
      </c>
      <c r="R22" s="4" t="s">
        <v>36</v>
      </c>
      <c r="S22" s="4" t="s">
        <v>38</v>
      </c>
      <c r="T22" s="4" t="s">
        <v>36</v>
      </c>
      <c r="U22" s="4" t="s">
        <v>38</v>
      </c>
      <c r="V22" s="4" t="s">
        <v>36</v>
      </c>
      <c r="W22" s="4" t="s">
        <v>38</v>
      </c>
      <c r="X22" s="4" t="s">
        <v>36</v>
      </c>
      <c r="Y22" s="4" t="s">
        <v>38</v>
      </c>
      <c r="Z22" s="4" t="s">
        <v>36</v>
      </c>
      <c r="AA22" s="4" t="s">
        <v>38</v>
      </c>
      <c r="AB22" s="4" t="s">
        <v>36</v>
      </c>
      <c r="AC22" s="4" t="s">
        <v>38</v>
      </c>
      <c r="AD22" s="4" t="s">
        <v>36</v>
      </c>
      <c r="AE22" s="4" t="s">
        <v>38</v>
      </c>
      <c r="AF22" s="4" t="s">
        <v>36</v>
      </c>
      <c r="AG22" s="4" t="s">
        <v>38</v>
      </c>
      <c r="AH22" s="4" t="s">
        <v>36</v>
      </c>
      <c r="AI22" s="4" t="s">
        <v>38</v>
      </c>
    </row>
    <row r="23" spans="1:35" x14ac:dyDescent="0.25">
      <c r="A23" s="5" t="s">
        <v>9</v>
      </c>
      <c r="B23" s="6" t="s">
        <v>36</v>
      </c>
      <c r="C23" s="6" t="s">
        <v>38</v>
      </c>
      <c r="D23" s="6" t="s">
        <v>36</v>
      </c>
      <c r="E23" s="6" t="s">
        <v>38</v>
      </c>
      <c r="F23" s="6" t="s">
        <v>36</v>
      </c>
      <c r="G23" s="6" t="s">
        <v>38</v>
      </c>
      <c r="H23" s="6" t="s">
        <v>36</v>
      </c>
      <c r="I23" s="6" t="s">
        <v>38</v>
      </c>
      <c r="J23" s="6" t="s">
        <v>36</v>
      </c>
      <c r="K23" s="6" t="s">
        <v>38</v>
      </c>
      <c r="L23" s="6" t="s">
        <v>36</v>
      </c>
      <c r="M23" s="6" t="s">
        <v>38</v>
      </c>
      <c r="N23" s="6" t="s">
        <v>36</v>
      </c>
      <c r="O23" s="6" t="s">
        <v>38</v>
      </c>
      <c r="P23" s="6" t="s">
        <v>36</v>
      </c>
      <c r="Q23" s="6" t="s">
        <v>38</v>
      </c>
      <c r="R23" s="8">
        <v>15861.48</v>
      </c>
      <c r="S23" s="6" t="s">
        <v>38</v>
      </c>
      <c r="T23" s="8">
        <v>15929.36</v>
      </c>
      <c r="U23" s="6" t="s">
        <v>38</v>
      </c>
      <c r="V23" s="8">
        <v>16038.37</v>
      </c>
      <c r="W23" s="6" t="s">
        <v>38</v>
      </c>
      <c r="X23" s="6">
        <v>16015</v>
      </c>
      <c r="Y23" s="6" t="s">
        <v>38</v>
      </c>
      <c r="Z23" s="8">
        <v>15939.02</v>
      </c>
      <c r="AA23" s="6" t="s">
        <v>38</v>
      </c>
      <c r="AB23" s="8">
        <v>15958.11</v>
      </c>
      <c r="AC23" s="6" t="s">
        <v>38</v>
      </c>
      <c r="AD23" s="8">
        <v>15830.51</v>
      </c>
      <c r="AE23" s="6" t="s">
        <v>31</v>
      </c>
      <c r="AF23" s="8">
        <v>16030.1</v>
      </c>
      <c r="AG23" s="6" t="s">
        <v>31</v>
      </c>
      <c r="AH23" s="6" t="s">
        <v>36</v>
      </c>
      <c r="AI23" s="6" t="s">
        <v>38</v>
      </c>
    </row>
    <row r="24" spans="1:35" x14ac:dyDescent="0.25">
      <c r="A24" s="5" t="s">
        <v>10</v>
      </c>
      <c r="B24" s="4" t="s">
        <v>36</v>
      </c>
      <c r="C24" s="4" t="s">
        <v>38</v>
      </c>
      <c r="D24" s="4" t="s">
        <v>36</v>
      </c>
      <c r="E24" s="4" t="s">
        <v>38</v>
      </c>
      <c r="F24" s="4" t="s">
        <v>36</v>
      </c>
      <c r="G24" s="4" t="s">
        <v>38</v>
      </c>
      <c r="H24" s="4" t="s">
        <v>36</v>
      </c>
      <c r="I24" s="4" t="s">
        <v>38</v>
      </c>
      <c r="J24" s="4" t="s">
        <v>36</v>
      </c>
      <c r="K24" s="4" t="s">
        <v>38</v>
      </c>
      <c r="L24" s="4" t="s">
        <v>36</v>
      </c>
      <c r="M24" s="4" t="s">
        <v>38</v>
      </c>
      <c r="N24" s="4" t="s">
        <v>36</v>
      </c>
      <c r="O24" s="4" t="s">
        <v>38</v>
      </c>
      <c r="P24" s="4" t="s">
        <v>36</v>
      </c>
      <c r="Q24" s="4" t="s">
        <v>38</v>
      </c>
      <c r="R24" s="4" t="s">
        <v>36</v>
      </c>
      <c r="S24" s="4" t="s">
        <v>38</v>
      </c>
      <c r="T24" s="4" t="s">
        <v>36</v>
      </c>
      <c r="U24" s="4" t="s">
        <v>38</v>
      </c>
      <c r="V24" s="4">
        <v>1740</v>
      </c>
      <c r="W24" s="4" t="s">
        <v>38</v>
      </c>
      <c r="X24" s="4">
        <v>1742</v>
      </c>
      <c r="Y24" s="4" t="s">
        <v>38</v>
      </c>
      <c r="Z24" s="7">
        <v>1728.9</v>
      </c>
      <c r="AA24" s="4" t="s">
        <v>38</v>
      </c>
      <c r="AB24" s="7">
        <v>1730.3</v>
      </c>
      <c r="AC24" s="4" t="s">
        <v>38</v>
      </c>
      <c r="AD24" s="7">
        <v>1740.5</v>
      </c>
      <c r="AE24" s="4" t="s">
        <v>38</v>
      </c>
      <c r="AF24" s="7">
        <v>1743.1</v>
      </c>
      <c r="AG24" s="4" t="s">
        <v>38</v>
      </c>
      <c r="AH24" s="4" t="s">
        <v>36</v>
      </c>
      <c r="AI24" s="4" t="s">
        <v>38</v>
      </c>
    </row>
    <row r="25" spans="1:35" x14ac:dyDescent="0.25">
      <c r="A25" s="5" t="s">
        <v>11</v>
      </c>
      <c r="B25" s="6" t="s">
        <v>36</v>
      </c>
      <c r="C25" s="6" t="s">
        <v>38</v>
      </c>
      <c r="D25" s="6" t="s">
        <v>36</v>
      </c>
      <c r="E25" s="6" t="s">
        <v>38</v>
      </c>
      <c r="F25" s="6" t="s">
        <v>36</v>
      </c>
      <c r="G25" s="6" t="s">
        <v>38</v>
      </c>
      <c r="H25" s="6" t="s">
        <v>36</v>
      </c>
      <c r="I25" s="6" t="s">
        <v>38</v>
      </c>
      <c r="J25" s="6" t="s">
        <v>36</v>
      </c>
      <c r="K25" s="6" t="s">
        <v>38</v>
      </c>
      <c r="L25" s="6" t="s">
        <v>36</v>
      </c>
      <c r="M25" s="6" t="s">
        <v>38</v>
      </c>
      <c r="N25" s="6" t="s">
        <v>36</v>
      </c>
      <c r="O25" s="6" t="s">
        <v>38</v>
      </c>
      <c r="P25" s="6" t="s">
        <v>36</v>
      </c>
      <c r="Q25" s="6" t="s">
        <v>38</v>
      </c>
      <c r="R25" s="6" t="s">
        <v>36</v>
      </c>
      <c r="S25" s="6" t="s">
        <v>38</v>
      </c>
      <c r="T25" s="6" t="s">
        <v>36</v>
      </c>
      <c r="U25" s="6" t="s">
        <v>38</v>
      </c>
      <c r="V25" s="6" t="s">
        <v>36</v>
      </c>
      <c r="W25" s="6" t="s">
        <v>38</v>
      </c>
      <c r="X25" s="6" t="s">
        <v>36</v>
      </c>
      <c r="Y25" s="6" t="s">
        <v>38</v>
      </c>
      <c r="Z25" s="6" t="s">
        <v>36</v>
      </c>
      <c r="AA25" s="6" t="s">
        <v>38</v>
      </c>
      <c r="AB25" s="6" t="s">
        <v>36</v>
      </c>
      <c r="AC25" s="6" t="s">
        <v>38</v>
      </c>
      <c r="AD25" s="6" t="s">
        <v>36</v>
      </c>
      <c r="AE25" s="6" t="s">
        <v>38</v>
      </c>
      <c r="AF25" s="6" t="s">
        <v>36</v>
      </c>
      <c r="AG25" s="6" t="s">
        <v>38</v>
      </c>
      <c r="AH25" s="6" t="s">
        <v>36</v>
      </c>
      <c r="AI25" s="6" t="s">
        <v>38</v>
      </c>
    </row>
    <row r="26" spans="1:35" x14ac:dyDescent="0.25">
      <c r="A26" s="5" t="s">
        <v>26</v>
      </c>
      <c r="B26" s="4" t="s">
        <v>36</v>
      </c>
      <c r="C26" s="4" t="s">
        <v>38</v>
      </c>
      <c r="D26" s="4" t="s">
        <v>36</v>
      </c>
      <c r="E26" s="4" t="s">
        <v>38</v>
      </c>
      <c r="F26" s="4" t="s">
        <v>36</v>
      </c>
      <c r="G26" s="4" t="s">
        <v>38</v>
      </c>
      <c r="H26" s="4" t="s">
        <v>36</v>
      </c>
      <c r="I26" s="4" t="s">
        <v>38</v>
      </c>
      <c r="J26" s="4" t="s">
        <v>36</v>
      </c>
      <c r="K26" s="4" t="s">
        <v>38</v>
      </c>
      <c r="L26" s="4" t="s">
        <v>36</v>
      </c>
      <c r="M26" s="4" t="s">
        <v>38</v>
      </c>
      <c r="N26" s="4" t="s">
        <v>36</v>
      </c>
      <c r="O26" s="4" t="s">
        <v>38</v>
      </c>
      <c r="P26" s="4" t="s">
        <v>36</v>
      </c>
      <c r="Q26" s="4" t="s">
        <v>38</v>
      </c>
      <c r="R26" s="4" t="s">
        <v>36</v>
      </c>
      <c r="S26" s="4" t="s">
        <v>38</v>
      </c>
      <c r="T26" s="4" t="s">
        <v>36</v>
      </c>
      <c r="U26" s="4" t="s">
        <v>38</v>
      </c>
      <c r="V26" s="4">
        <v>41</v>
      </c>
      <c r="W26" s="4" t="s">
        <v>38</v>
      </c>
      <c r="X26" s="4">
        <v>41</v>
      </c>
      <c r="Y26" s="4" t="s">
        <v>38</v>
      </c>
      <c r="Z26" s="7">
        <v>41.12</v>
      </c>
      <c r="AA26" s="4" t="s">
        <v>38</v>
      </c>
      <c r="AB26" s="7">
        <v>41.12</v>
      </c>
      <c r="AC26" s="4" t="s">
        <v>38</v>
      </c>
      <c r="AD26" s="7">
        <v>41.12</v>
      </c>
      <c r="AE26" s="4" t="s">
        <v>38</v>
      </c>
      <c r="AF26" s="7">
        <v>41.12</v>
      </c>
      <c r="AG26" s="4" t="s">
        <v>38</v>
      </c>
      <c r="AH26" s="4" t="s">
        <v>36</v>
      </c>
      <c r="AI26" s="4" t="s">
        <v>38</v>
      </c>
    </row>
    <row r="27" spans="1:35" x14ac:dyDescent="0.25">
      <c r="A27" s="5" t="s">
        <v>12</v>
      </c>
      <c r="B27" s="6" t="s">
        <v>36</v>
      </c>
      <c r="C27" s="6" t="s">
        <v>38</v>
      </c>
      <c r="D27" s="6" t="s">
        <v>36</v>
      </c>
      <c r="E27" s="6" t="s">
        <v>38</v>
      </c>
      <c r="F27" s="6" t="s">
        <v>36</v>
      </c>
      <c r="G27" s="6" t="s">
        <v>38</v>
      </c>
      <c r="H27" s="6" t="s">
        <v>36</v>
      </c>
      <c r="I27" s="6" t="s">
        <v>38</v>
      </c>
      <c r="J27" s="6" t="s">
        <v>36</v>
      </c>
      <c r="K27" s="6" t="s">
        <v>38</v>
      </c>
      <c r="L27" s="6" t="s">
        <v>36</v>
      </c>
      <c r="M27" s="6" t="s">
        <v>38</v>
      </c>
      <c r="N27" s="6" t="s">
        <v>36</v>
      </c>
      <c r="O27" s="6" t="s">
        <v>38</v>
      </c>
      <c r="P27" s="6" t="s">
        <v>36</v>
      </c>
      <c r="Q27" s="6" t="s">
        <v>38</v>
      </c>
      <c r="R27" s="6" t="s">
        <v>36</v>
      </c>
      <c r="S27" s="6" t="s">
        <v>38</v>
      </c>
      <c r="T27" s="6" t="s">
        <v>36</v>
      </c>
      <c r="U27" s="6" t="s">
        <v>38</v>
      </c>
      <c r="V27" s="6" t="s">
        <v>36</v>
      </c>
      <c r="W27" s="6" t="s">
        <v>38</v>
      </c>
      <c r="X27" s="6" t="s">
        <v>36</v>
      </c>
      <c r="Y27" s="6" t="s">
        <v>38</v>
      </c>
      <c r="Z27" s="6" t="s">
        <v>36</v>
      </c>
      <c r="AA27" s="6" t="s">
        <v>38</v>
      </c>
      <c r="AB27" s="6" t="s">
        <v>36</v>
      </c>
      <c r="AC27" s="6" t="s">
        <v>38</v>
      </c>
      <c r="AD27" s="6" t="s">
        <v>36</v>
      </c>
      <c r="AE27" s="6" t="s">
        <v>38</v>
      </c>
      <c r="AF27" s="6" t="s">
        <v>36</v>
      </c>
      <c r="AG27" s="6" t="s">
        <v>38</v>
      </c>
      <c r="AH27" s="6" t="s">
        <v>36</v>
      </c>
      <c r="AI27" s="6" t="s">
        <v>38</v>
      </c>
    </row>
    <row r="28" spans="1:35" x14ac:dyDescent="0.25">
      <c r="A28" s="5" t="s">
        <v>13</v>
      </c>
      <c r="B28" s="4" t="s">
        <v>36</v>
      </c>
      <c r="C28" s="4" t="s">
        <v>38</v>
      </c>
      <c r="D28" s="4" t="s">
        <v>36</v>
      </c>
      <c r="E28" s="4" t="s">
        <v>38</v>
      </c>
      <c r="F28" s="4" t="s">
        <v>36</v>
      </c>
      <c r="G28" s="4" t="s">
        <v>38</v>
      </c>
      <c r="H28" s="4" t="s">
        <v>36</v>
      </c>
      <c r="I28" s="4" t="s">
        <v>38</v>
      </c>
      <c r="J28" s="4" t="s">
        <v>36</v>
      </c>
      <c r="K28" s="4" t="s">
        <v>38</v>
      </c>
      <c r="L28" s="4" t="s">
        <v>36</v>
      </c>
      <c r="M28" s="4" t="s">
        <v>38</v>
      </c>
      <c r="N28" s="4" t="s">
        <v>36</v>
      </c>
      <c r="O28" s="4" t="s">
        <v>38</v>
      </c>
      <c r="P28" s="4" t="s">
        <v>36</v>
      </c>
      <c r="Q28" s="4" t="s">
        <v>38</v>
      </c>
      <c r="R28" s="4" t="s">
        <v>36</v>
      </c>
      <c r="S28" s="4" t="s">
        <v>38</v>
      </c>
      <c r="T28" s="4" t="s">
        <v>36</v>
      </c>
      <c r="U28" s="4" t="s">
        <v>38</v>
      </c>
      <c r="V28" s="4">
        <v>1884</v>
      </c>
      <c r="W28" s="4" t="s">
        <v>38</v>
      </c>
      <c r="X28" s="4">
        <v>1887</v>
      </c>
      <c r="Y28" s="4" t="s">
        <v>38</v>
      </c>
      <c r="Z28" s="7">
        <v>1893.72</v>
      </c>
      <c r="AA28" s="4" t="s">
        <v>38</v>
      </c>
      <c r="AB28" s="7">
        <v>1903.78</v>
      </c>
      <c r="AC28" s="4" t="s">
        <v>38</v>
      </c>
      <c r="AD28" s="4" t="s">
        <v>36</v>
      </c>
      <c r="AE28" s="4" t="s">
        <v>38</v>
      </c>
      <c r="AF28" s="4" t="s">
        <v>36</v>
      </c>
      <c r="AG28" s="4" t="s">
        <v>38</v>
      </c>
      <c r="AH28" s="4" t="s">
        <v>36</v>
      </c>
      <c r="AI28" s="4" t="s">
        <v>38</v>
      </c>
    </row>
    <row r="29" spans="1:35" x14ac:dyDescent="0.25">
      <c r="A29" s="5" t="s">
        <v>14</v>
      </c>
      <c r="B29" s="6" t="s">
        <v>36</v>
      </c>
      <c r="C29" s="6" t="s">
        <v>38</v>
      </c>
      <c r="D29" s="6" t="s">
        <v>36</v>
      </c>
      <c r="E29" s="6" t="s">
        <v>38</v>
      </c>
      <c r="F29" s="6" t="s">
        <v>36</v>
      </c>
      <c r="G29" s="6" t="s">
        <v>38</v>
      </c>
      <c r="H29" s="6" t="s">
        <v>36</v>
      </c>
      <c r="I29" s="6" t="s">
        <v>38</v>
      </c>
      <c r="J29" s="6" t="s">
        <v>36</v>
      </c>
      <c r="K29" s="6" t="s">
        <v>38</v>
      </c>
      <c r="L29" s="6" t="s">
        <v>36</v>
      </c>
      <c r="M29" s="6" t="s">
        <v>38</v>
      </c>
      <c r="N29" s="8">
        <v>87.9</v>
      </c>
      <c r="O29" s="6" t="s">
        <v>38</v>
      </c>
      <c r="P29" s="8">
        <v>87.75</v>
      </c>
      <c r="Q29" s="6" t="s">
        <v>38</v>
      </c>
      <c r="R29" s="8">
        <v>87.75</v>
      </c>
      <c r="S29" s="6" t="s">
        <v>38</v>
      </c>
      <c r="T29" s="8">
        <v>87.62</v>
      </c>
      <c r="U29" s="6" t="s">
        <v>38</v>
      </c>
      <c r="V29" s="8">
        <v>87.62</v>
      </c>
      <c r="W29" s="6" t="s">
        <v>38</v>
      </c>
      <c r="X29" s="8">
        <v>87.44</v>
      </c>
      <c r="Y29" s="6" t="s">
        <v>38</v>
      </c>
      <c r="Z29" s="8">
        <v>87.44</v>
      </c>
      <c r="AA29" s="6" t="s">
        <v>38</v>
      </c>
      <c r="AB29" s="8">
        <v>87.44</v>
      </c>
      <c r="AC29" s="6" t="s">
        <v>38</v>
      </c>
      <c r="AD29" s="8">
        <v>87.31</v>
      </c>
      <c r="AE29" s="6" t="s">
        <v>38</v>
      </c>
      <c r="AF29" s="8">
        <v>87.31</v>
      </c>
      <c r="AG29" s="6" t="s">
        <v>38</v>
      </c>
      <c r="AH29" s="8">
        <v>87.31</v>
      </c>
      <c r="AI29" s="6" t="s">
        <v>38</v>
      </c>
    </row>
    <row r="30" spans="1:35" x14ac:dyDescent="0.25">
      <c r="A30" s="5" t="s">
        <v>15</v>
      </c>
      <c r="B30" s="4" t="s">
        <v>36</v>
      </c>
      <c r="C30" s="4" t="s">
        <v>38</v>
      </c>
      <c r="D30" s="4" t="s">
        <v>36</v>
      </c>
      <c r="E30" s="4" t="s">
        <v>38</v>
      </c>
      <c r="F30" s="4" t="s">
        <v>36</v>
      </c>
      <c r="G30" s="4" t="s">
        <v>38</v>
      </c>
      <c r="H30" s="4" t="s">
        <v>36</v>
      </c>
      <c r="I30" s="4" t="s">
        <v>38</v>
      </c>
      <c r="J30" s="4" t="s">
        <v>36</v>
      </c>
      <c r="K30" s="4" t="s">
        <v>38</v>
      </c>
      <c r="L30" s="4" t="s">
        <v>36</v>
      </c>
      <c r="M30" s="4" t="s">
        <v>38</v>
      </c>
      <c r="N30" s="4" t="s">
        <v>36</v>
      </c>
      <c r="O30" s="4" t="s">
        <v>38</v>
      </c>
      <c r="P30" s="4" t="s">
        <v>36</v>
      </c>
      <c r="Q30" s="4" t="s">
        <v>38</v>
      </c>
      <c r="R30" s="4" t="s">
        <v>36</v>
      </c>
      <c r="S30" s="4" t="s">
        <v>38</v>
      </c>
      <c r="T30" s="4" t="s">
        <v>36</v>
      </c>
      <c r="U30" s="4" t="s">
        <v>38</v>
      </c>
      <c r="V30" s="4" t="s">
        <v>36</v>
      </c>
      <c r="W30" s="4" t="s">
        <v>38</v>
      </c>
      <c r="X30" s="4" t="s">
        <v>36</v>
      </c>
      <c r="Y30" s="4" t="s">
        <v>38</v>
      </c>
      <c r="Z30" s="4" t="s">
        <v>36</v>
      </c>
      <c r="AA30" s="4" t="s">
        <v>38</v>
      </c>
      <c r="AB30" s="4" t="s">
        <v>36</v>
      </c>
      <c r="AC30" s="4" t="s">
        <v>38</v>
      </c>
      <c r="AD30" s="4" t="s">
        <v>36</v>
      </c>
      <c r="AE30" s="4" t="s">
        <v>38</v>
      </c>
      <c r="AF30" s="4" t="s">
        <v>36</v>
      </c>
      <c r="AG30" s="4" t="s">
        <v>38</v>
      </c>
      <c r="AH30" s="4" t="s">
        <v>36</v>
      </c>
      <c r="AI30" s="4" t="s">
        <v>38</v>
      </c>
    </row>
    <row r="31" spans="1:35" x14ac:dyDescent="0.25">
      <c r="A31" s="5" t="s">
        <v>16</v>
      </c>
      <c r="B31" s="6" t="s">
        <v>36</v>
      </c>
      <c r="C31" s="6" t="s">
        <v>38</v>
      </c>
      <c r="D31" s="6" t="s">
        <v>36</v>
      </c>
      <c r="E31" s="6" t="s">
        <v>38</v>
      </c>
      <c r="F31" s="6" t="s">
        <v>36</v>
      </c>
      <c r="G31" s="6" t="s">
        <v>38</v>
      </c>
      <c r="H31" s="6" t="s">
        <v>36</v>
      </c>
      <c r="I31" s="6" t="s">
        <v>38</v>
      </c>
      <c r="J31" s="6" t="s">
        <v>36</v>
      </c>
      <c r="K31" s="6" t="s">
        <v>38</v>
      </c>
      <c r="L31" s="6" t="s">
        <v>36</v>
      </c>
      <c r="M31" s="6" t="s">
        <v>38</v>
      </c>
      <c r="N31" s="6" t="s">
        <v>36</v>
      </c>
      <c r="O31" s="6" t="s">
        <v>38</v>
      </c>
      <c r="P31" s="6" t="s">
        <v>36</v>
      </c>
      <c r="Q31" s="6" t="s">
        <v>38</v>
      </c>
      <c r="R31" s="6" t="s">
        <v>36</v>
      </c>
      <c r="S31" s="6" t="s">
        <v>38</v>
      </c>
      <c r="T31" s="6" t="s">
        <v>36</v>
      </c>
      <c r="U31" s="6" t="s">
        <v>38</v>
      </c>
      <c r="V31" s="6" t="s">
        <v>36</v>
      </c>
      <c r="W31" s="6" t="s">
        <v>38</v>
      </c>
      <c r="X31" s="6" t="s">
        <v>36</v>
      </c>
      <c r="Y31" s="6" t="s">
        <v>38</v>
      </c>
      <c r="Z31" s="6" t="s">
        <v>36</v>
      </c>
      <c r="AA31" s="6" t="s">
        <v>38</v>
      </c>
      <c r="AB31" s="6" t="s">
        <v>36</v>
      </c>
      <c r="AC31" s="6" t="s">
        <v>38</v>
      </c>
      <c r="AD31" s="6" t="s">
        <v>36</v>
      </c>
      <c r="AE31" s="6" t="s">
        <v>38</v>
      </c>
      <c r="AF31" s="6" t="s">
        <v>36</v>
      </c>
      <c r="AG31" s="6" t="s">
        <v>38</v>
      </c>
      <c r="AH31" s="6" t="s">
        <v>36</v>
      </c>
      <c r="AI31" s="6" t="s">
        <v>38</v>
      </c>
    </row>
    <row r="32" spans="1:35" x14ac:dyDescent="0.25">
      <c r="A32" s="5" t="s">
        <v>17</v>
      </c>
      <c r="B32" s="4" t="s">
        <v>36</v>
      </c>
      <c r="C32" s="4" t="s">
        <v>38</v>
      </c>
      <c r="D32" s="4" t="s">
        <v>36</v>
      </c>
      <c r="E32" s="4" t="s">
        <v>38</v>
      </c>
      <c r="F32" s="4" t="s">
        <v>36</v>
      </c>
      <c r="G32" s="4" t="s">
        <v>38</v>
      </c>
      <c r="H32" s="4" t="s">
        <v>36</v>
      </c>
      <c r="I32" s="4" t="s">
        <v>38</v>
      </c>
      <c r="J32" s="4" t="s">
        <v>36</v>
      </c>
      <c r="K32" s="4" t="s">
        <v>38</v>
      </c>
      <c r="L32" s="4" t="s">
        <v>36</v>
      </c>
      <c r="M32" s="4" t="s">
        <v>38</v>
      </c>
      <c r="N32" s="4" t="s">
        <v>36</v>
      </c>
      <c r="O32" s="4" t="s">
        <v>38</v>
      </c>
      <c r="P32" s="4" t="s">
        <v>36</v>
      </c>
      <c r="Q32" s="4" t="s">
        <v>38</v>
      </c>
      <c r="R32" s="4" t="s">
        <v>36</v>
      </c>
      <c r="S32" s="4" t="s">
        <v>38</v>
      </c>
      <c r="T32" s="4" t="s">
        <v>36</v>
      </c>
      <c r="U32" s="4" t="s">
        <v>38</v>
      </c>
      <c r="V32" s="4" t="s">
        <v>36</v>
      </c>
      <c r="W32" s="4" t="s">
        <v>38</v>
      </c>
      <c r="X32" s="4" t="s">
        <v>36</v>
      </c>
      <c r="Y32" s="4" t="s">
        <v>38</v>
      </c>
      <c r="Z32" s="4" t="s">
        <v>36</v>
      </c>
      <c r="AA32" s="4" t="s">
        <v>38</v>
      </c>
      <c r="AB32" s="4" t="s">
        <v>36</v>
      </c>
      <c r="AC32" s="4" t="s">
        <v>38</v>
      </c>
      <c r="AD32" s="4" t="s">
        <v>36</v>
      </c>
      <c r="AE32" s="4" t="s">
        <v>38</v>
      </c>
      <c r="AF32" s="4" t="s">
        <v>36</v>
      </c>
      <c r="AG32" s="4" t="s">
        <v>38</v>
      </c>
      <c r="AH32" s="4" t="s">
        <v>36</v>
      </c>
      <c r="AI32" s="4" t="s">
        <v>38</v>
      </c>
    </row>
    <row r="33" spans="1:35" x14ac:dyDescent="0.25">
      <c r="A33" s="5" t="s">
        <v>18</v>
      </c>
      <c r="B33" s="6" t="s">
        <v>36</v>
      </c>
      <c r="C33" s="6" t="s">
        <v>38</v>
      </c>
      <c r="D33" s="6" t="s">
        <v>36</v>
      </c>
      <c r="E33" s="6" t="s">
        <v>38</v>
      </c>
      <c r="F33" s="6" t="s">
        <v>36</v>
      </c>
      <c r="G33" s="6" t="s">
        <v>38</v>
      </c>
      <c r="H33" s="6" t="s">
        <v>36</v>
      </c>
      <c r="I33" s="6" t="s">
        <v>38</v>
      </c>
      <c r="J33" s="6" t="s">
        <v>36</v>
      </c>
      <c r="K33" s="6" t="s">
        <v>38</v>
      </c>
      <c r="L33" s="6" t="s">
        <v>36</v>
      </c>
      <c r="M33" s="6" t="s">
        <v>38</v>
      </c>
      <c r="N33" s="6" t="s">
        <v>36</v>
      </c>
      <c r="O33" s="6" t="s">
        <v>38</v>
      </c>
      <c r="P33" s="6" t="s">
        <v>36</v>
      </c>
      <c r="Q33" s="6" t="s">
        <v>38</v>
      </c>
      <c r="R33" s="6" t="s">
        <v>36</v>
      </c>
      <c r="S33" s="6" t="s">
        <v>38</v>
      </c>
      <c r="T33" s="6" t="s">
        <v>36</v>
      </c>
      <c r="U33" s="6" t="s">
        <v>38</v>
      </c>
      <c r="V33" s="6">
        <v>3340</v>
      </c>
      <c r="W33" s="6" t="s">
        <v>38</v>
      </c>
      <c r="X33" s="6" t="s">
        <v>36</v>
      </c>
      <c r="Y33" s="6" t="s">
        <v>38</v>
      </c>
      <c r="Z33" s="6" t="s">
        <v>36</v>
      </c>
      <c r="AA33" s="6" t="s">
        <v>38</v>
      </c>
      <c r="AB33" s="6" t="s">
        <v>36</v>
      </c>
      <c r="AC33" s="6" t="s">
        <v>38</v>
      </c>
      <c r="AD33" s="6" t="s">
        <v>36</v>
      </c>
      <c r="AE33" s="6" t="s">
        <v>38</v>
      </c>
      <c r="AF33" s="6" t="s">
        <v>36</v>
      </c>
      <c r="AG33" s="6" t="s">
        <v>38</v>
      </c>
      <c r="AH33" s="6" t="s">
        <v>36</v>
      </c>
      <c r="AI33" s="6" t="s">
        <v>38</v>
      </c>
    </row>
    <row r="34" spans="1:35" x14ac:dyDescent="0.25">
      <c r="A34" s="5" t="s">
        <v>19</v>
      </c>
      <c r="B34" s="4" t="s">
        <v>36</v>
      </c>
      <c r="C34" s="4" t="s">
        <v>38</v>
      </c>
      <c r="D34" s="4" t="s">
        <v>36</v>
      </c>
      <c r="E34" s="4" t="s">
        <v>38</v>
      </c>
      <c r="F34" s="4" t="s">
        <v>36</v>
      </c>
      <c r="G34" s="4" t="s">
        <v>38</v>
      </c>
      <c r="H34" s="4" t="s">
        <v>36</v>
      </c>
      <c r="I34" s="4" t="s">
        <v>38</v>
      </c>
      <c r="J34" s="4" t="s">
        <v>36</v>
      </c>
      <c r="K34" s="4" t="s">
        <v>38</v>
      </c>
      <c r="L34" s="4" t="s">
        <v>36</v>
      </c>
      <c r="M34" s="4" t="s">
        <v>38</v>
      </c>
      <c r="N34" s="4" t="s">
        <v>36</v>
      </c>
      <c r="O34" s="4" t="s">
        <v>38</v>
      </c>
      <c r="P34" s="4" t="s">
        <v>36</v>
      </c>
      <c r="Q34" s="4" t="s">
        <v>38</v>
      </c>
      <c r="R34" s="4" t="s">
        <v>36</v>
      </c>
      <c r="S34" s="4" t="s">
        <v>38</v>
      </c>
      <c r="T34" s="4" t="s">
        <v>36</v>
      </c>
      <c r="U34" s="4" t="s">
        <v>38</v>
      </c>
      <c r="V34" s="7">
        <v>9083.2999999999993</v>
      </c>
      <c r="W34" s="4" t="s">
        <v>38</v>
      </c>
      <c r="X34" s="7">
        <v>9103.6</v>
      </c>
      <c r="Y34" s="4" t="s">
        <v>38</v>
      </c>
      <c r="Z34" s="7">
        <v>9120.4</v>
      </c>
      <c r="AA34" s="4" t="s">
        <v>38</v>
      </c>
      <c r="AB34" s="7">
        <v>9134.6</v>
      </c>
      <c r="AC34" s="4" t="s">
        <v>38</v>
      </c>
      <c r="AD34" s="7">
        <v>9143.2000000000007</v>
      </c>
      <c r="AE34" s="4" t="s">
        <v>38</v>
      </c>
      <c r="AF34" s="7">
        <v>9153.7000000000007</v>
      </c>
      <c r="AG34" s="4" t="s">
        <v>38</v>
      </c>
      <c r="AH34" s="4" t="s">
        <v>36</v>
      </c>
      <c r="AI34" s="4" t="s">
        <v>38</v>
      </c>
    </row>
    <row r="35" spans="1:35" x14ac:dyDescent="0.25">
      <c r="A35" s="5" t="s">
        <v>20</v>
      </c>
      <c r="B35" s="6" t="s">
        <v>36</v>
      </c>
      <c r="C35" s="6" t="s">
        <v>38</v>
      </c>
      <c r="D35" s="6" t="s">
        <v>36</v>
      </c>
      <c r="E35" s="6" t="s">
        <v>38</v>
      </c>
      <c r="F35" s="6" t="s">
        <v>36</v>
      </c>
      <c r="G35" s="6" t="s">
        <v>38</v>
      </c>
      <c r="H35" s="6" t="s">
        <v>36</v>
      </c>
      <c r="I35" s="6" t="s">
        <v>38</v>
      </c>
      <c r="J35" s="6" t="s">
        <v>36</v>
      </c>
      <c r="K35" s="6" t="s">
        <v>38</v>
      </c>
      <c r="L35" s="6" t="s">
        <v>36</v>
      </c>
      <c r="M35" s="6" t="s">
        <v>38</v>
      </c>
      <c r="N35" s="6" t="s">
        <v>36</v>
      </c>
      <c r="O35" s="6" t="s">
        <v>38</v>
      </c>
      <c r="P35" s="6" t="s">
        <v>36</v>
      </c>
      <c r="Q35" s="6" t="s">
        <v>38</v>
      </c>
      <c r="R35" s="6" t="s">
        <v>36</v>
      </c>
      <c r="S35" s="6" t="s">
        <v>38</v>
      </c>
      <c r="T35" s="6" t="s">
        <v>36</v>
      </c>
      <c r="U35" s="6" t="s">
        <v>38</v>
      </c>
      <c r="V35" s="6" t="s">
        <v>36</v>
      </c>
      <c r="W35" s="6" t="s">
        <v>38</v>
      </c>
      <c r="X35" s="8">
        <v>2230.4299999999998</v>
      </c>
      <c r="Y35" s="6" t="s">
        <v>38</v>
      </c>
      <c r="Z35" s="8">
        <v>2235.73</v>
      </c>
      <c r="AA35" s="6" t="s">
        <v>33</v>
      </c>
      <c r="AB35" s="8">
        <v>2251.5</v>
      </c>
      <c r="AC35" s="6" t="s">
        <v>33</v>
      </c>
      <c r="AD35" s="8">
        <v>2269.9</v>
      </c>
      <c r="AE35" s="6" t="s">
        <v>33</v>
      </c>
      <c r="AF35" s="8">
        <v>2274.63</v>
      </c>
      <c r="AG35" s="6" t="s">
        <v>33</v>
      </c>
      <c r="AH35" s="6" t="s">
        <v>36</v>
      </c>
      <c r="AI35" s="6" t="s">
        <v>38</v>
      </c>
    </row>
    <row r="36" spans="1:35" x14ac:dyDescent="0.25">
      <c r="A36" s="5" t="s">
        <v>21</v>
      </c>
      <c r="B36" s="4" t="s">
        <v>36</v>
      </c>
      <c r="C36" s="4" t="s">
        <v>38</v>
      </c>
      <c r="D36" s="4" t="s">
        <v>36</v>
      </c>
      <c r="E36" s="4" t="s">
        <v>38</v>
      </c>
      <c r="F36" s="4" t="s">
        <v>36</v>
      </c>
      <c r="G36" s="4" t="s">
        <v>38</v>
      </c>
      <c r="H36" s="4" t="s">
        <v>36</v>
      </c>
      <c r="I36" s="4" t="s">
        <v>38</v>
      </c>
      <c r="J36" s="4" t="s">
        <v>36</v>
      </c>
      <c r="K36" s="4" t="s">
        <v>38</v>
      </c>
      <c r="L36" s="4" t="s">
        <v>36</v>
      </c>
      <c r="M36" s="4" t="s">
        <v>38</v>
      </c>
      <c r="N36" s="7">
        <v>5191.91</v>
      </c>
      <c r="O36" s="4" t="s">
        <v>38</v>
      </c>
      <c r="P36" s="7">
        <v>5215.7</v>
      </c>
      <c r="Q36" s="4" t="s">
        <v>38</v>
      </c>
      <c r="R36" s="7">
        <v>5250.51</v>
      </c>
      <c r="S36" s="4" t="s">
        <v>38</v>
      </c>
      <c r="T36" s="7">
        <v>5269.34</v>
      </c>
      <c r="U36" s="4" t="s">
        <v>38</v>
      </c>
      <c r="V36" s="7">
        <v>5315.08</v>
      </c>
      <c r="W36" s="4" t="s">
        <v>38</v>
      </c>
      <c r="X36" s="7">
        <v>5320.3</v>
      </c>
      <c r="Y36" s="4" t="s">
        <v>38</v>
      </c>
      <c r="Z36" s="7">
        <v>5314.43</v>
      </c>
      <c r="AA36" s="4" t="s">
        <v>38</v>
      </c>
      <c r="AB36" s="7">
        <v>5328.29</v>
      </c>
      <c r="AC36" s="4" t="s">
        <v>38</v>
      </c>
      <c r="AD36" s="7">
        <v>5313.11</v>
      </c>
      <c r="AE36" s="4" t="s">
        <v>38</v>
      </c>
      <c r="AF36" s="7">
        <v>5325.74</v>
      </c>
      <c r="AG36" s="4" t="s">
        <v>38</v>
      </c>
      <c r="AH36" s="4" t="s">
        <v>36</v>
      </c>
      <c r="AI36" s="4" t="s">
        <v>38</v>
      </c>
    </row>
    <row r="37" spans="1:35" x14ac:dyDescent="0.25">
      <c r="A37" s="5" t="s">
        <v>22</v>
      </c>
      <c r="B37" s="6" t="s">
        <v>36</v>
      </c>
      <c r="C37" s="6" t="s">
        <v>38</v>
      </c>
      <c r="D37" s="6" t="s">
        <v>36</v>
      </c>
      <c r="E37" s="6" t="s">
        <v>38</v>
      </c>
      <c r="F37" s="6" t="s">
        <v>36</v>
      </c>
      <c r="G37" s="6" t="s">
        <v>38</v>
      </c>
      <c r="H37" s="6" t="s">
        <v>36</v>
      </c>
      <c r="I37" s="6" t="s">
        <v>38</v>
      </c>
      <c r="J37" s="6" t="s">
        <v>36</v>
      </c>
      <c r="K37" s="6" t="s">
        <v>38</v>
      </c>
      <c r="L37" s="6" t="s">
        <v>36</v>
      </c>
      <c r="M37" s="6" t="s">
        <v>38</v>
      </c>
      <c r="N37" s="6" t="s">
        <v>36</v>
      </c>
      <c r="O37" s="6" t="s">
        <v>38</v>
      </c>
      <c r="P37" s="6" t="s">
        <v>36</v>
      </c>
      <c r="Q37" s="6" t="s">
        <v>38</v>
      </c>
      <c r="R37" s="8">
        <v>1074.8900000000001</v>
      </c>
      <c r="S37" s="6" t="s">
        <v>38</v>
      </c>
      <c r="T37" s="8">
        <v>1075.4100000000001</v>
      </c>
      <c r="U37" s="6" t="s">
        <v>38</v>
      </c>
      <c r="V37" s="8">
        <v>1074.1500000000001</v>
      </c>
      <c r="W37" s="6" t="s">
        <v>38</v>
      </c>
      <c r="X37" s="8">
        <v>1072.44</v>
      </c>
      <c r="Y37" s="6" t="s">
        <v>38</v>
      </c>
      <c r="Z37" s="8">
        <v>1073.26</v>
      </c>
      <c r="AA37" s="6" t="s">
        <v>38</v>
      </c>
      <c r="AB37" s="8">
        <v>1073.21</v>
      </c>
      <c r="AC37" s="6" t="s">
        <v>38</v>
      </c>
      <c r="AD37" s="8">
        <v>1074.79</v>
      </c>
      <c r="AE37" s="6" t="s">
        <v>38</v>
      </c>
      <c r="AF37" s="8">
        <v>1075.77</v>
      </c>
      <c r="AG37" s="6" t="s">
        <v>38</v>
      </c>
      <c r="AH37" s="6" t="s">
        <v>36</v>
      </c>
      <c r="AI37" s="6" t="s">
        <v>38</v>
      </c>
    </row>
    <row r="38" spans="1:35" x14ac:dyDescent="0.25">
      <c r="A38" s="5" t="s">
        <v>23</v>
      </c>
      <c r="B38" s="4" t="s">
        <v>36</v>
      </c>
      <c r="C38" s="4" t="s">
        <v>38</v>
      </c>
      <c r="D38" s="4" t="s">
        <v>36</v>
      </c>
      <c r="E38" s="4" t="s">
        <v>38</v>
      </c>
      <c r="F38" s="4" t="s">
        <v>36</v>
      </c>
      <c r="G38" s="4" t="s">
        <v>38</v>
      </c>
      <c r="H38" s="4" t="s">
        <v>36</v>
      </c>
      <c r="I38" s="4" t="s">
        <v>38</v>
      </c>
      <c r="J38" s="4" t="s">
        <v>36</v>
      </c>
      <c r="K38" s="4" t="s">
        <v>38</v>
      </c>
      <c r="L38" s="4" t="s">
        <v>36</v>
      </c>
      <c r="M38" s="4" t="s">
        <v>38</v>
      </c>
      <c r="N38" s="4" t="s">
        <v>36</v>
      </c>
      <c r="O38" s="4" t="s">
        <v>38</v>
      </c>
      <c r="P38" s="4" t="s">
        <v>36</v>
      </c>
      <c r="Q38" s="4" t="s">
        <v>38</v>
      </c>
      <c r="R38" s="4" t="s">
        <v>36</v>
      </c>
      <c r="S38" s="4" t="s">
        <v>38</v>
      </c>
      <c r="T38" s="4" t="s">
        <v>36</v>
      </c>
      <c r="U38" s="4" t="s">
        <v>38</v>
      </c>
      <c r="V38" s="7">
        <v>1788.49</v>
      </c>
      <c r="W38" s="4" t="s">
        <v>38</v>
      </c>
      <c r="X38" s="4">
        <v>1790</v>
      </c>
      <c r="Y38" s="4" t="s">
        <v>38</v>
      </c>
      <c r="Z38" s="7">
        <v>1792.29</v>
      </c>
      <c r="AA38" s="4" t="s">
        <v>38</v>
      </c>
      <c r="AB38" s="7">
        <v>1794.59</v>
      </c>
      <c r="AC38" s="4" t="s">
        <v>38</v>
      </c>
      <c r="AD38" s="7">
        <v>1796.16</v>
      </c>
      <c r="AE38" s="4" t="s">
        <v>38</v>
      </c>
      <c r="AF38" s="7">
        <v>1797.32</v>
      </c>
      <c r="AG38" s="4" t="s">
        <v>38</v>
      </c>
      <c r="AH38" s="4" t="s">
        <v>36</v>
      </c>
      <c r="AI38" s="4" t="s">
        <v>38</v>
      </c>
    </row>
    <row r="39" spans="1:35" x14ac:dyDescent="0.25">
      <c r="A39" s="5" t="s">
        <v>24</v>
      </c>
      <c r="B39" s="6" t="s">
        <v>36</v>
      </c>
      <c r="C39" s="6" t="s">
        <v>38</v>
      </c>
      <c r="D39" s="6" t="s">
        <v>36</v>
      </c>
      <c r="E39" s="6" t="s">
        <v>38</v>
      </c>
      <c r="F39" s="6" t="s">
        <v>36</v>
      </c>
      <c r="G39" s="6" t="s">
        <v>38</v>
      </c>
      <c r="H39" s="6" t="s">
        <v>36</v>
      </c>
      <c r="I39" s="6" t="s">
        <v>38</v>
      </c>
      <c r="J39" s="6" t="s">
        <v>36</v>
      </c>
      <c r="K39" s="6" t="s">
        <v>38</v>
      </c>
      <c r="L39" s="6" t="s">
        <v>36</v>
      </c>
      <c r="M39" s="6" t="s">
        <v>38</v>
      </c>
      <c r="N39" s="6" t="s">
        <v>36</v>
      </c>
      <c r="O39" s="6" t="s">
        <v>38</v>
      </c>
      <c r="P39" s="6" t="s">
        <v>36</v>
      </c>
      <c r="Q39" s="6" t="s">
        <v>38</v>
      </c>
      <c r="R39" s="6" t="s">
        <v>36</v>
      </c>
      <c r="S39" s="6" t="s">
        <v>38</v>
      </c>
      <c r="T39" s="6" t="s">
        <v>36</v>
      </c>
      <c r="U39" s="6" t="s">
        <v>38</v>
      </c>
      <c r="V39" s="6" t="s">
        <v>36</v>
      </c>
      <c r="W39" s="6" t="s">
        <v>38</v>
      </c>
      <c r="X39" s="6" t="s">
        <v>36</v>
      </c>
      <c r="Y39" s="6" t="s">
        <v>38</v>
      </c>
      <c r="Z39" s="6" t="s">
        <v>36</v>
      </c>
      <c r="AA39" s="6" t="s">
        <v>38</v>
      </c>
      <c r="AB39" s="6" t="s">
        <v>36</v>
      </c>
      <c r="AC39" s="6" t="s">
        <v>38</v>
      </c>
      <c r="AD39" s="6" t="s">
        <v>36</v>
      </c>
      <c r="AE39" s="6" t="s">
        <v>38</v>
      </c>
      <c r="AF39" s="6" t="s">
        <v>36</v>
      </c>
      <c r="AG39" s="6" t="s">
        <v>38</v>
      </c>
      <c r="AH39" s="6" t="s">
        <v>36</v>
      </c>
      <c r="AI39" s="6" t="s">
        <v>38</v>
      </c>
    </row>
    <row r="40" spans="1:35" x14ac:dyDescent="0.25">
      <c r="A40" s="5" t="s">
        <v>25</v>
      </c>
      <c r="B40" s="4" t="s">
        <v>36</v>
      </c>
      <c r="C40" s="4" t="s">
        <v>38</v>
      </c>
      <c r="D40" s="4" t="s">
        <v>36</v>
      </c>
      <c r="E40" s="4" t="s">
        <v>38</v>
      </c>
      <c r="F40" s="4" t="s">
        <v>36</v>
      </c>
      <c r="G40" s="4" t="s">
        <v>38</v>
      </c>
      <c r="H40" s="4" t="s">
        <v>36</v>
      </c>
      <c r="I40" s="4" t="s">
        <v>38</v>
      </c>
      <c r="J40" s="4" t="s">
        <v>36</v>
      </c>
      <c r="K40" s="4" t="s">
        <v>38</v>
      </c>
      <c r="L40" s="4" t="s">
        <v>36</v>
      </c>
      <c r="M40" s="4" t="s">
        <v>38</v>
      </c>
      <c r="N40" s="4" t="s">
        <v>36</v>
      </c>
      <c r="O40" s="4" t="s">
        <v>38</v>
      </c>
      <c r="P40" s="4" t="s">
        <v>36</v>
      </c>
      <c r="Q40" s="4" t="s">
        <v>38</v>
      </c>
      <c r="R40" s="4" t="s">
        <v>36</v>
      </c>
      <c r="S40" s="4" t="s">
        <v>38</v>
      </c>
      <c r="T40" s="4" t="s">
        <v>36</v>
      </c>
      <c r="U40" s="4" t="s">
        <v>38</v>
      </c>
      <c r="V40" s="4" t="s">
        <v>36</v>
      </c>
      <c r="W40" s="4" t="s">
        <v>38</v>
      </c>
      <c r="X40" s="4" t="s">
        <v>36</v>
      </c>
      <c r="Y40" s="4" t="s">
        <v>38</v>
      </c>
      <c r="Z40" s="4" t="s">
        <v>36</v>
      </c>
      <c r="AA40" s="4" t="s">
        <v>38</v>
      </c>
      <c r="AB40" s="4" t="s">
        <v>36</v>
      </c>
      <c r="AC40" s="4" t="s">
        <v>38</v>
      </c>
      <c r="AD40" s="4" t="s">
        <v>36</v>
      </c>
      <c r="AE40" s="4" t="s">
        <v>38</v>
      </c>
      <c r="AF40" s="4" t="s">
        <v>36</v>
      </c>
      <c r="AG40" s="4" t="s">
        <v>38</v>
      </c>
      <c r="AH40" s="4" t="s">
        <v>36</v>
      </c>
      <c r="AI40" s="4" t="s">
        <v>38</v>
      </c>
    </row>
    <row r="42" spans="1:35" x14ac:dyDescent="0.25">
      <c r="A42" s="3" t="s">
        <v>37</v>
      </c>
    </row>
    <row r="43" spans="1:35" x14ac:dyDescent="0.25">
      <c r="A43" s="3" t="s">
        <v>36</v>
      </c>
      <c r="B43" s="2" t="s">
        <v>35</v>
      </c>
    </row>
    <row r="44" spans="1:35" x14ac:dyDescent="0.25">
      <c r="A44" s="3" t="s">
        <v>34</v>
      </c>
    </row>
    <row r="45" spans="1:35" x14ac:dyDescent="0.25">
      <c r="A45" s="3" t="s">
        <v>33</v>
      </c>
      <c r="B45" s="2" t="s">
        <v>32</v>
      </c>
    </row>
    <row r="46" spans="1:35" x14ac:dyDescent="0.25">
      <c r="A46" s="3" t="s">
        <v>31</v>
      </c>
      <c r="B46" s="2" t="s">
        <v>30</v>
      </c>
    </row>
  </sheetData>
  <mergeCells count="17">
    <mergeCell ref="Z10:AA10"/>
    <mergeCell ref="AB10:AC10"/>
    <mergeCell ref="AD10:AE10"/>
    <mergeCell ref="AF10:AG10"/>
    <mergeCell ref="AH10:AI10"/>
    <mergeCell ref="X10:Y10"/>
    <mergeCell ref="B10:C10"/>
    <mergeCell ref="D10:E10"/>
    <mergeCell ref="F10:G10"/>
    <mergeCell ref="H10:I10"/>
    <mergeCell ref="J10:K10"/>
    <mergeCell ref="L10:M10"/>
    <mergeCell ref="N10:O10"/>
    <mergeCell ref="P10:Q10"/>
    <mergeCell ref="R10:S10"/>
    <mergeCell ref="T10:U10"/>
    <mergeCell ref="V10:W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5AC4C-F7A4-49A1-B2AF-C0836E5B4C18}">
  <dimension ref="A1:AI46"/>
  <sheetViews>
    <sheetView workbookViewId="0"/>
  </sheetViews>
  <sheetFormatPr defaultRowHeight="11.45" customHeight="1" x14ac:dyDescent="0.25"/>
  <cols>
    <col min="1" max="1" width="29.85546875" style="1" customWidth="1"/>
    <col min="2" max="2" width="10" style="1" customWidth="1"/>
    <col min="3" max="3" width="5" style="1" customWidth="1"/>
    <col min="4" max="4" width="10" style="1" customWidth="1"/>
    <col min="5" max="5" width="5" style="1" customWidth="1"/>
    <col min="6" max="6" width="10" style="1" customWidth="1"/>
    <col min="7" max="7" width="5" style="1" customWidth="1"/>
    <col min="8" max="8" width="10" style="1" customWidth="1"/>
    <col min="9" max="9" width="5" style="1" customWidth="1"/>
    <col min="10" max="10" width="10" style="1" customWidth="1"/>
    <col min="11" max="11" width="5" style="1" customWidth="1"/>
    <col min="12" max="12" width="10" style="1" customWidth="1"/>
    <col min="13" max="13" width="5" style="1" customWidth="1"/>
    <col min="14" max="14" width="10" style="1" customWidth="1"/>
    <col min="15" max="15" width="5" style="1" customWidth="1"/>
    <col min="16" max="16" width="10" style="1" customWidth="1"/>
    <col min="17" max="17" width="5" style="1" customWidth="1"/>
    <col min="18" max="18" width="10" style="1" customWidth="1"/>
    <col min="19" max="19" width="5" style="1" customWidth="1"/>
    <col min="20" max="20" width="10" style="1" customWidth="1"/>
    <col min="21" max="21" width="5" style="1" customWidth="1"/>
    <col min="22" max="22" width="10" style="1" customWidth="1"/>
    <col min="23" max="23" width="5" style="1" customWidth="1"/>
    <col min="24" max="24" width="10" style="1" customWidth="1"/>
    <col min="25" max="25" width="5" style="1" customWidth="1"/>
    <col min="26" max="26" width="10" style="1" customWidth="1"/>
    <col min="27" max="27" width="5" style="1" customWidth="1"/>
    <col min="28" max="28" width="10" style="1" customWidth="1"/>
    <col min="29" max="29" width="5" style="1" customWidth="1"/>
    <col min="30" max="30" width="10" style="1" customWidth="1"/>
    <col min="31" max="31" width="5" style="1" customWidth="1"/>
    <col min="32" max="32" width="10" style="1" customWidth="1"/>
    <col min="33" max="33" width="5" style="1" customWidth="1"/>
    <col min="34" max="34" width="10" style="1" customWidth="1"/>
    <col min="35" max="35" width="5" style="1" customWidth="1"/>
    <col min="36" max="16384" width="9.140625" style="1"/>
  </cols>
  <sheetData>
    <row r="1" spans="1:35" x14ac:dyDescent="0.25">
      <c r="A1" s="2" t="s">
        <v>73</v>
      </c>
    </row>
    <row r="2" spans="1:35" x14ac:dyDescent="0.25">
      <c r="A2" s="2" t="s">
        <v>71</v>
      </c>
      <c r="B2" s="3" t="s">
        <v>70</v>
      </c>
    </row>
    <row r="3" spans="1:35" x14ac:dyDescent="0.25">
      <c r="A3" s="2" t="s">
        <v>69</v>
      </c>
      <c r="B3" s="2" t="s">
        <v>68</v>
      </c>
    </row>
    <row r="4" spans="1:35" x14ac:dyDescent="0.25"/>
    <row r="5" spans="1:35" x14ac:dyDescent="0.25">
      <c r="A5" s="3" t="s">
        <v>67</v>
      </c>
      <c r="C5" s="2" t="s">
        <v>66</v>
      </c>
    </row>
    <row r="6" spans="1:35" x14ac:dyDescent="0.25">
      <c r="A6" s="3" t="s">
        <v>65</v>
      </c>
      <c r="C6" s="2" t="s">
        <v>64</v>
      </c>
    </row>
    <row r="7" spans="1:35" x14ac:dyDescent="0.25">
      <c r="A7" s="3" t="s">
        <v>63</v>
      </c>
      <c r="C7" s="2" t="s">
        <v>74</v>
      </c>
    </row>
    <row r="8" spans="1:35" x14ac:dyDescent="0.25">
      <c r="A8" s="3" t="s">
        <v>61</v>
      </c>
      <c r="C8" s="2" t="s">
        <v>60</v>
      </c>
    </row>
    <row r="9" spans="1:35" x14ac:dyDescent="0.25"/>
    <row r="10" spans="1:35" x14ac:dyDescent="0.25">
      <c r="A10" s="11" t="s">
        <v>59</v>
      </c>
      <c r="B10" s="234" t="s">
        <v>58</v>
      </c>
      <c r="C10" s="234" t="s">
        <v>38</v>
      </c>
      <c r="D10" s="234" t="s">
        <v>57</v>
      </c>
      <c r="E10" s="234" t="s">
        <v>38</v>
      </c>
      <c r="F10" s="234" t="s">
        <v>56</v>
      </c>
      <c r="G10" s="234" t="s">
        <v>38</v>
      </c>
      <c r="H10" s="234" t="s">
        <v>55</v>
      </c>
      <c r="I10" s="234" t="s">
        <v>38</v>
      </c>
      <c r="J10" s="234" t="s">
        <v>54</v>
      </c>
      <c r="K10" s="234" t="s">
        <v>38</v>
      </c>
      <c r="L10" s="234" t="s">
        <v>53</v>
      </c>
      <c r="M10" s="234" t="s">
        <v>38</v>
      </c>
      <c r="N10" s="234" t="s">
        <v>52</v>
      </c>
      <c r="O10" s="234" t="s">
        <v>38</v>
      </c>
      <c r="P10" s="234" t="s">
        <v>51</v>
      </c>
      <c r="Q10" s="234" t="s">
        <v>38</v>
      </c>
      <c r="R10" s="234" t="s">
        <v>50</v>
      </c>
      <c r="S10" s="234" t="s">
        <v>38</v>
      </c>
      <c r="T10" s="234" t="s">
        <v>49</v>
      </c>
      <c r="U10" s="234" t="s">
        <v>38</v>
      </c>
      <c r="V10" s="234" t="s">
        <v>48</v>
      </c>
      <c r="W10" s="234" t="s">
        <v>38</v>
      </c>
      <c r="X10" s="234" t="s">
        <v>47</v>
      </c>
      <c r="Y10" s="234" t="s">
        <v>38</v>
      </c>
      <c r="Z10" s="234" t="s">
        <v>46</v>
      </c>
      <c r="AA10" s="234" t="s">
        <v>38</v>
      </c>
      <c r="AB10" s="234" t="s">
        <v>45</v>
      </c>
      <c r="AC10" s="234" t="s">
        <v>38</v>
      </c>
      <c r="AD10" s="234" t="s">
        <v>44</v>
      </c>
      <c r="AE10" s="234" t="s">
        <v>38</v>
      </c>
      <c r="AF10" s="234" t="s">
        <v>43</v>
      </c>
      <c r="AG10" s="234" t="s">
        <v>38</v>
      </c>
      <c r="AH10" s="234" t="s">
        <v>42</v>
      </c>
      <c r="AI10" s="234" t="s">
        <v>38</v>
      </c>
    </row>
    <row r="11" spans="1:35" x14ac:dyDescent="0.25">
      <c r="A11" s="10" t="s">
        <v>41</v>
      </c>
      <c r="B11" s="9" t="s">
        <v>38</v>
      </c>
      <c r="C11" s="9" t="s">
        <v>38</v>
      </c>
      <c r="D11" s="9" t="s">
        <v>38</v>
      </c>
      <c r="E11" s="9" t="s">
        <v>38</v>
      </c>
      <c r="F11" s="9" t="s">
        <v>38</v>
      </c>
      <c r="G11" s="9" t="s">
        <v>38</v>
      </c>
      <c r="H11" s="9" t="s">
        <v>38</v>
      </c>
      <c r="I11" s="9" t="s">
        <v>38</v>
      </c>
      <c r="J11" s="9" t="s">
        <v>38</v>
      </c>
      <c r="K11" s="9" t="s">
        <v>38</v>
      </c>
      <c r="L11" s="9" t="s">
        <v>38</v>
      </c>
      <c r="M11" s="9" t="s">
        <v>38</v>
      </c>
      <c r="N11" s="9" t="s">
        <v>38</v>
      </c>
      <c r="O11" s="9" t="s">
        <v>38</v>
      </c>
      <c r="P11" s="9" t="s">
        <v>38</v>
      </c>
      <c r="Q11" s="9" t="s">
        <v>38</v>
      </c>
      <c r="R11" s="9" t="s">
        <v>38</v>
      </c>
      <c r="S11" s="9" t="s">
        <v>38</v>
      </c>
      <c r="T11" s="9" t="s">
        <v>38</v>
      </c>
      <c r="U11" s="9" t="s">
        <v>38</v>
      </c>
      <c r="V11" s="9" t="s">
        <v>38</v>
      </c>
      <c r="W11" s="9" t="s">
        <v>38</v>
      </c>
      <c r="X11" s="9" t="s">
        <v>38</v>
      </c>
      <c r="Y11" s="9" t="s">
        <v>38</v>
      </c>
      <c r="Z11" s="9" t="s">
        <v>38</v>
      </c>
      <c r="AA11" s="9" t="s">
        <v>38</v>
      </c>
      <c r="AB11" s="9" t="s">
        <v>38</v>
      </c>
      <c r="AC11" s="9" t="s">
        <v>38</v>
      </c>
      <c r="AD11" s="9" t="s">
        <v>38</v>
      </c>
      <c r="AE11" s="9" t="s">
        <v>38</v>
      </c>
      <c r="AF11" s="9" t="s">
        <v>38</v>
      </c>
      <c r="AG11" s="9" t="s">
        <v>38</v>
      </c>
      <c r="AH11" s="9" t="s">
        <v>38</v>
      </c>
      <c r="AI11" s="9" t="s">
        <v>38</v>
      </c>
    </row>
    <row r="12" spans="1:35" x14ac:dyDescent="0.25">
      <c r="A12" s="5" t="s">
        <v>40</v>
      </c>
      <c r="B12" s="4" t="s">
        <v>36</v>
      </c>
      <c r="C12" s="4" t="s">
        <v>38</v>
      </c>
      <c r="D12" s="4" t="s">
        <v>36</v>
      </c>
      <c r="E12" s="4" t="s">
        <v>38</v>
      </c>
      <c r="F12" s="4" t="s">
        <v>36</v>
      </c>
      <c r="G12" s="4" t="s">
        <v>38</v>
      </c>
      <c r="H12" s="4" t="s">
        <v>36</v>
      </c>
      <c r="I12" s="4" t="s">
        <v>38</v>
      </c>
      <c r="J12" s="4" t="s">
        <v>36</v>
      </c>
      <c r="K12" s="4" t="s">
        <v>38</v>
      </c>
      <c r="L12" s="4" t="s">
        <v>36</v>
      </c>
      <c r="M12" s="4" t="s">
        <v>38</v>
      </c>
      <c r="N12" s="4" t="s">
        <v>36</v>
      </c>
      <c r="O12" s="4" t="s">
        <v>38</v>
      </c>
      <c r="P12" s="4" t="s">
        <v>36</v>
      </c>
      <c r="Q12" s="4" t="s">
        <v>38</v>
      </c>
      <c r="R12" s="4" t="s">
        <v>36</v>
      </c>
      <c r="S12" s="4" t="s">
        <v>38</v>
      </c>
      <c r="T12" s="4" t="s">
        <v>36</v>
      </c>
      <c r="U12" s="4" t="s">
        <v>38</v>
      </c>
      <c r="V12" s="4" t="s">
        <v>36</v>
      </c>
      <c r="W12" s="4" t="s">
        <v>38</v>
      </c>
      <c r="X12" s="4" t="s">
        <v>36</v>
      </c>
      <c r="Y12" s="4" t="s">
        <v>38</v>
      </c>
      <c r="Z12" s="4" t="s">
        <v>36</v>
      </c>
      <c r="AA12" s="4" t="s">
        <v>38</v>
      </c>
      <c r="AB12" s="4" t="s">
        <v>36</v>
      </c>
      <c r="AC12" s="4" t="s">
        <v>38</v>
      </c>
      <c r="AD12" s="4" t="s">
        <v>36</v>
      </c>
      <c r="AE12" s="4" t="s">
        <v>38</v>
      </c>
      <c r="AF12" s="4" t="s">
        <v>36</v>
      </c>
      <c r="AG12" s="4" t="s">
        <v>38</v>
      </c>
      <c r="AH12" s="4" t="s">
        <v>36</v>
      </c>
      <c r="AI12" s="4" t="s">
        <v>38</v>
      </c>
    </row>
    <row r="13" spans="1:35" x14ac:dyDescent="0.25">
      <c r="A13" s="5" t="s">
        <v>39</v>
      </c>
      <c r="B13" s="6" t="s">
        <v>36</v>
      </c>
      <c r="C13" s="6" t="s">
        <v>38</v>
      </c>
      <c r="D13" s="6" t="s">
        <v>36</v>
      </c>
      <c r="E13" s="6" t="s">
        <v>38</v>
      </c>
      <c r="F13" s="6" t="s">
        <v>36</v>
      </c>
      <c r="G13" s="6" t="s">
        <v>38</v>
      </c>
      <c r="H13" s="6" t="s">
        <v>36</v>
      </c>
      <c r="I13" s="6" t="s">
        <v>38</v>
      </c>
      <c r="J13" s="6" t="s">
        <v>36</v>
      </c>
      <c r="K13" s="6" t="s">
        <v>38</v>
      </c>
      <c r="L13" s="6" t="s">
        <v>36</v>
      </c>
      <c r="M13" s="6" t="s">
        <v>38</v>
      </c>
      <c r="N13" s="6" t="s">
        <v>36</v>
      </c>
      <c r="O13" s="6" t="s">
        <v>38</v>
      </c>
      <c r="P13" s="6" t="s">
        <v>36</v>
      </c>
      <c r="Q13" s="6" t="s">
        <v>38</v>
      </c>
      <c r="R13" s="6" t="s">
        <v>36</v>
      </c>
      <c r="S13" s="6" t="s">
        <v>38</v>
      </c>
      <c r="T13" s="6" t="s">
        <v>36</v>
      </c>
      <c r="U13" s="6" t="s">
        <v>38</v>
      </c>
      <c r="V13" s="6" t="s">
        <v>36</v>
      </c>
      <c r="W13" s="6" t="s">
        <v>38</v>
      </c>
      <c r="X13" s="6" t="s">
        <v>36</v>
      </c>
      <c r="Y13" s="6" t="s">
        <v>38</v>
      </c>
      <c r="Z13" s="6" t="s">
        <v>36</v>
      </c>
      <c r="AA13" s="6" t="s">
        <v>38</v>
      </c>
      <c r="AB13" s="6" t="s">
        <v>36</v>
      </c>
      <c r="AC13" s="6" t="s">
        <v>38</v>
      </c>
      <c r="AD13" s="6" t="s">
        <v>36</v>
      </c>
      <c r="AE13" s="6" t="s">
        <v>38</v>
      </c>
      <c r="AF13" s="6" t="s">
        <v>36</v>
      </c>
      <c r="AG13" s="6" t="s">
        <v>38</v>
      </c>
      <c r="AH13" s="6" t="s">
        <v>36</v>
      </c>
      <c r="AI13" s="6" t="s">
        <v>38</v>
      </c>
    </row>
    <row r="14" spans="1:35" x14ac:dyDescent="0.25">
      <c r="A14" s="5" t="s">
        <v>0</v>
      </c>
      <c r="B14" s="4" t="s">
        <v>36</v>
      </c>
      <c r="C14" s="4" t="s">
        <v>38</v>
      </c>
      <c r="D14" s="4" t="s">
        <v>36</v>
      </c>
      <c r="E14" s="4" t="s">
        <v>38</v>
      </c>
      <c r="F14" s="4" t="s">
        <v>36</v>
      </c>
      <c r="G14" s="4" t="s">
        <v>38</v>
      </c>
      <c r="H14" s="4" t="s">
        <v>36</v>
      </c>
      <c r="I14" s="4" t="s">
        <v>38</v>
      </c>
      <c r="J14" s="4" t="s">
        <v>36</v>
      </c>
      <c r="K14" s="4" t="s">
        <v>38</v>
      </c>
      <c r="L14" s="4" t="s">
        <v>36</v>
      </c>
      <c r="M14" s="4" t="s">
        <v>38</v>
      </c>
      <c r="N14" s="4" t="s">
        <v>36</v>
      </c>
      <c r="O14" s="4" t="s">
        <v>38</v>
      </c>
      <c r="P14" s="4" t="s">
        <v>36</v>
      </c>
      <c r="Q14" s="4" t="s">
        <v>38</v>
      </c>
      <c r="R14" s="4" t="s">
        <v>36</v>
      </c>
      <c r="S14" s="4" t="s">
        <v>38</v>
      </c>
      <c r="T14" s="4" t="s">
        <v>36</v>
      </c>
      <c r="U14" s="4" t="s">
        <v>38</v>
      </c>
      <c r="V14" s="4" t="s">
        <v>36</v>
      </c>
      <c r="W14" s="4" t="s">
        <v>38</v>
      </c>
      <c r="X14" s="4" t="s">
        <v>36</v>
      </c>
      <c r="Y14" s="4" t="s">
        <v>38</v>
      </c>
      <c r="Z14" s="4" t="s">
        <v>36</v>
      </c>
      <c r="AA14" s="4" t="s">
        <v>38</v>
      </c>
      <c r="AB14" s="4" t="s">
        <v>36</v>
      </c>
      <c r="AC14" s="4" t="s">
        <v>38</v>
      </c>
      <c r="AD14" s="4" t="s">
        <v>36</v>
      </c>
      <c r="AE14" s="4" t="s">
        <v>38</v>
      </c>
      <c r="AF14" s="4" t="s">
        <v>36</v>
      </c>
      <c r="AG14" s="4" t="s">
        <v>38</v>
      </c>
      <c r="AH14" s="4" t="s">
        <v>36</v>
      </c>
      <c r="AI14" s="4" t="s">
        <v>38</v>
      </c>
    </row>
    <row r="15" spans="1:35" x14ac:dyDescent="0.25">
      <c r="A15" s="5" t="s">
        <v>1</v>
      </c>
      <c r="B15" s="6" t="s">
        <v>36</v>
      </c>
      <c r="C15" s="6" t="s">
        <v>38</v>
      </c>
      <c r="D15" s="6" t="s">
        <v>36</v>
      </c>
      <c r="E15" s="6" t="s">
        <v>38</v>
      </c>
      <c r="F15" s="6">
        <v>353</v>
      </c>
      <c r="G15" s="6" t="s">
        <v>38</v>
      </c>
      <c r="H15" s="6">
        <v>352</v>
      </c>
      <c r="I15" s="6" t="s">
        <v>38</v>
      </c>
      <c r="J15" s="6">
        <v>358</v>
      </c>
      <c r="K15" s="6" t="s">
        <v>38</v>
      </c>
      <c r="L15" s="6">
        <v>365</v>
      </c>
      <c r="M15" s="6" t="s">
        <v>38</v>
      </c>
      <c r="N15" s="6">
        <v>370</v>
      </c>
      <c r="O15" s="6" t="s">
        <v>38</v>
      </c>
      <c r="P15" s="6">
        <v>368</v>
      </c>
      <c r="Q15" s="6" t="s">
        <v>38</v>
      </c>
      <c r="R15" s="6">
        <v>368</v>
      </c>
      <c r="S15" s="6" t="s">
        <v>38</v>
      </c>
      <c r="T15" s="6">
        <v>1398</v>
      </c>
      <c r="U15" s="6" t="s">
        <v>38</v>
      </c>
      <c r="V15" s="6">
        <v>1400</v>
      </c>
      <c r="W15" s="6" t="s">
        <v>38</v>
      </c>
      <c r="X15" s="6">
        <v>1400</v>
      </c>
      <c r="Y15" s="6" t="s">
        <v>38</v>
      </c>
      <c r="Z15" s="6">
        <v>1319</v>
      </c>
      <c r="AA15" s="6" t="s">
        <v>38</v>
      </c>
      <c r="AB15" s="6">
        <v>1324</v>
      </c>
      <c r="AC15" s="6" t="s">
        <v>38</v>
      </c>
      <c r="AD15" s="6">
        <v>1326</v>
      </c>
      <c r="AE15" s="6" t="s">
        <v>38</v>
      </c>
      <c r="AF15" s="6">
        <v>1328</v>
      </c>
      <c r="AG15" s="6" t="s">
        <v>38</v>
      </c>
      <c r="AH15" s="6" t="s">
        <v>36</v>
      </c>
      <c r="AI15" s="6" t="s">
        <v>38</v>
      </c>
    </row>
    <row r="16" spans="1:35" x14ac:dyDescent="0.25">
      <c r="A16" s="5" t="s">
        <v>2</v>
      </c>
      <c r="B16" s="4" t="s">
        <v>36</v>
      </c>
      <c r="C16" s="4" t="s">
        <v>38</v>
      </c>
      <c r="D16" s="4" t="s">
        <v>36</v>
      </c>
      <c r="E16" s="4" t="s">
        <v>38</v>
      </c>
      <c r="F16" s="4" t="s">
        <v>36</v>
      </c>
      <c r="G16" s="4" t="s">
        <v>38</v>
      </c>
      <c r="H16" s="4" t="s">
        <v>36</v>
      </c>
      <c r="I16" s="4" t="s">
        <v>38</v>
      </c>
      <c r="J16" s="4" t="s">
        <v>36</v>
      </c>
      <c r="K16" s="4" t="s">
        <v>38</v>
      </c>
      <c r="L16" s="4" t="s">
        <v>36</v>
      </c>
      <c r="M16" s="4" t="s">
        <v>38</v>
      </c>
      <c r="N16" s="4" t="s">
        <v>36</v>
      </c>
      <c r="O16" s="4" t="s">
        <v>38</v>
      </c>
      <c r="P16" s="4" t="s">
        <v>36</v>
      </c>
      <c r="Q16" s="4" t="s">
        <v>38</v>
      </c>
      <c r="R16" s="4" t="s">
        <v>36</v>
      </c>
      <c r="S16" s="4" t="s">
        <v>38</v>
      </c>
      <c r="T16" s="4" t="s">
        <v>36</v>
      </c>
      <c r="U16" s="4" t="s">
        <v>38</v>
      </c>
      <c r="V16" s="4" t="s">
        <v>36</v>
      </c>
      <c r="W16" s="4" t="s">
        <v>38</v>
      </c>
      <c r="X16" s="4" t="s">
        <v>36</v>
      </c>
      <c r="Y16" s="4" t="s">
        <v>38</v>
      </c>
      <c r="Z16" s="4" t="s">
        <v>36</v>
      </c>
      <c r="AA16" s="4" t="s">
        <v>38</v>
      </c>
      <c r="AB16" s="4" t="s">
        <v>36</v>
      </c>
      <c r="AC16" s="4" t="s">
        <v>38</v>
      </c>
      <c r="AD16" s="4" t="s">
        <v>36</v>
      </c>
      <c r="AE16" s="4" t="s">
        <v>38</v>
      </c>
      <c r="AF16" s="4" t="s">
        <v>36</v>
      </c>
      <c r="AG16" s="4" t="s">
        <v>38</v>
      </c>
      <c r="AH16" s="4" t="s">
        <v>36</v>
      </c>
      <c r="AI16" s="4" t="s">
        <v>38</v>
      </c>
    </row>
    <row r="17" spans="1:35" x14ac:dyDescent="0.25">
      <c r="A17" s="5" t="s">
        <v>3</v>
      </c>
      <c r="B17" s="6" t="s">
        <v>36</v>
      </c>
      <c r="C17" s="6" t="s">
        <v>38</v>
      </c>
      <c r="D17" s="6" t="s">
        <v>36</v>
      </c>
      <c r="E17" s="6" t="s">
        <v>38</v>
      </c>
      <c r="F17" s="6" t="s">
        <v>36</v>
      </c>
      <c r="G17" s="6" t="s">
        <v>38</v>
      </c>
      <c r="H17" s="6" t="s">
        <v>36</v>
      </c>
      <c r="I17" s="6" t="s">
        <v>38</v>
      </c>
      <c r="J17" s="6" t="s">
        <v>36</v>
      </c>
      <c r="K17" s="6" t="s">
        <v>38</v>
      </c>
      <c r="L17" s="6" t="s">
        <v>36</v>
      </c>
      <c r="M17" s="6" t="s">
        <v>38</v>
      </c>
      <c r="N17" s="6" t="s">
        <v>36</v>
      </c>
      <c r="O17" s="6" t="s">
        <v>38</v>
      </c>
      <c r="P17" s="6" t="s">
        <v>36</v>
      </c>
      <c r="Q17" s="6" t="s">
        <v>38</v>
      </c>
      <c r="R17" s="6" t="s">
        <v>36</v>
      </c>
      <c r="S17" s="6" t="s">
        <v>38</v>
      </c>
      <c r="T17" s="6" t="s">
        <v>36</v>
      </c>
      <c r="U17" s="6" t="s">
        <v>38</v>
      </c>
      <c r="V17" s="6" t="s">
        <v>36</v>
      </c>
      <c r="W17" s="6" t="s">
        <v>38</v>
      </c>
      <c r="X17" s="6" t="s">
        <v>36</v>
      </c>
      <c r="Y17" s="6" t="s">
        <v>38</v>
      </c>
      <c r="Z17" s="6" t="s">
        <v>36</v>
      </c>
      <c r="AA17" s="6" t="s">
        <v>38</v>
      </c>
      <c r="AB17" s="6" t="s">
        <v>36</v>
      </c>
      <c r="AC17" s="6" t="s">
        <v>38</v>
      </c>
      <c r="AD17" s="8">
        <v>18.2</v>
      </c>
      <c r="AE17" s="6" t="s">
        <v>38</v>
      </c>
      <c r="AF17" s="8">
        <v>18.2</v>
      </c>
      <c r="AG17" s="6" t="s">
        <v>38</v>
      </c>
      <c r="AH17" s="6" t="s">
        <v>36</v>
      </c>
      <c r="AI17" s="6" t="s">
        <v>38</v>
      </c>
    </row>
    <row r="18" spans="1:35" x14ac:dyDescent="0.25">
      <c r="A18" s="5" t="s">
        <v>4</v>
      </c>
      <c r="B18" s="4" t="s">
        <v>36</v>
      </c>
      <c r="C18" s="4" t="s">
        <v>38</v>
      </c>
      <c r="D18" s="4" t="s">
        <v>36</v>
      </c>
      <c r="E18" s="4" t="s">
        <v>38</v>
      </c>
      <c r="F18" s="4" t="s">
        <v>36</v>
      </c>
      <c r="G18" s="4" t="s">
        <v>38</v>
      </c>
      <c r="H18" s="4" t="s">
        <v>36</v>
      </c>
      <c r="I18" s="4" t="s">
        <v>38</v>
      </c>
      <c r="J18" s="4" t="s">
        <v>36</v>
      </c>
      <c r="K18" s="4" t="s">
        <v>38</v>
      </c>
      <c r="L18" s="4" t="s">
        <v>36</v>
      </c>
      <c r="M18" s="4" t="s">
        <v>38</v>
      </c>
      <c r="N18" s="4" t="s">
        <v>36</v>
      </c>
      <c r="O18" s="4" t="s">
        <v>38</v>
      </c>
      <c r="P18" s="4" t="s">
        <v>36</v>
      </c>
      <c r="Q18" s="4" t="s">
        <v>38</v>
      </c>
      <c r="R18" s="4" t="s">
        <v>36</v>
      </c>
      <c r="S18" s="4" t="s">
        <v>38</v>
      </c>
      <c r="T18" s="4" t="s">
        <v>36</v>
      </c>
      <c r="U18" s="4" t="s">
        <v>38</v>
      </c>
      <c r="V18" s="7">
        <v>654.19000000000005</v>
      </c>
      <c r="W18" s="4" t="s">
        <v>38</v>
      </c>
      <c r="X18" s="7">
        <v>660.23</v>
      </c>
      <c r="Y18" s="4" t="s">
        <v>38</v>
      </c>
      <c r="Z18" s="7">
        <v>671.77</v>
      </c>
      <c r="AA18" s="4" t="s">
        <v>38</v>
      </c>
      <c r="AB18" s="7">
        <v>673.57</v>
      </c>
      <c r="AC18" s="4" t="s">
        <v>38</v>
      </c>
      <c r="AD18" s="7">
        <v>673.81</v>
      </c>
      <c r="AE18" s="4" t="s">
        <v>38</v>
      </c>
      <c r="AF18" s="7">
        <v>673.85</v>
      </c>
      <c r="AG18" s="4" t="s">
        <v>38</v>
      </c>
      <c r="AH18" s="4" t="s">
        <v>36</v>
      </c>
      <c r="AI18" s="4" t="s">
        <v>38</v>
      </c>
    </row>
    <row r="19" spans="1:35" x14ac:dyDescent="0.25">
      <c r="A19" s="5" t="s">
        <v>5</v>
      </c>
      <c r="B19" s="6" t="s">
        <v>36</v>
      </c>
      <c r="C19" s="6" t="s">
        <v>38</v>
      </c>
      <c r="D19" s="6" t="s">
        <v>36</v>
      </c>
      <c r="E19" s="6" t="s">
        <v>38</v>
      </c>
      <c r="F19" s="6" t="s">
        <v>36</v>
      </c>
      <c r="G19" s="6" t="s">
        <v>38</v>
      </c>
      <c r="H19" s="6" t="s">
        <v>36</v>
      </c>
      <c r="I19" s="6" t="s">
        <v>38</v>
      </c>
      <c r="J19" s="6" t="s">
        <v>36</v>
      </c>
      <c r="K19" s="6" t="s">
        <v>38</v>
      </c>
      <c r="L19" s="6" t="s">
        <v>36</v>
      </c>
      <c r="M19" s="6" t="s">
        <v>38</v>
      </c>
      <c r="N19" s="6" t="s">
        <v>36</v>
      </c>
      <c r="O19" s="6" t="s">
        <v>38</v>
      </c>
      <c r="P19" s="6" t="s">
        <v>36</v>
      </c>
      <c r="Q19" s="6" t="s">
        <v>38</v>
      </c>
      <c r="R19" s="6" t="s">
        <v>36</v>
      </c>
      <c r="S19" s="6" t="s">
        <v>38</v>
      </c>
      <c r="T19" s="6" t="s">
        <v>36</v>
      </c>
      <c r="U19" s="6" t="s">
        <v>38</v>
      </c>
      <c r="V19" s="6" t="s">
        <v>36</v>
      </c>
      <c r="W19" s="6" t="s">
        <v>38</v>
      </c>
      <c r="X19" s="6" t="s">
        <v>36</v>
      </c>
      <c r="Y19" s="6" t="s">
        <v>38</v>
      </c>
      <c r="Z19" s="6" t="s">
        <v>36</v>
      </c>
      <c r="AA19" s="6" t="s">
        <v>38</v>
      </c>
      <c r="AB19" s="6" t="s">
        <v>36</v>
      </c>
      <c r="AC19" s="6" t="s">
        <v>38</v>
      </c>
      <c r="AD19" s="6" t="s">
        <v>36</v>
      </c>
      <c r="AE19" s="6" t="s">
        <v>38</v>
      </c>
      <c r="AF19" s="6" t="s">
        <v>36</v>
      </c>
      <c r="AG19" s="6" t="s">
        <v>38</v>
      </c>
      <c r="AH19" s="6" t="s">
        <v>36</v>
      </c>
      <c r="AI19" s="6" t="s">
        <v>38</v>
      </c>
    </row>
    <row r="20" spans="1:35" x14ac:dyDescent="0.25">
      <c r="A20" s="5" t="s">
        <v>6</v>
      </c>
      <c r="B20" s="4" t="s">
        <v>36</v>
      </c>
      <c r="C20" s="4" t="s">
        <v>38</v>
      </c>
      <c r="D20" s="4" t="s">
        <v>36</v>
      </c>
      <c r="E20" s="4" t="s">
        <v>38</v>
      </c>
      <c r="F20" s="4" t="s">
        <v>36</v>
      </c>
      <c r="G20" s="4" t="s">
        <v>38</v>
      </c>
      <c r="H20" s="4" t="s">
        <v>36</v>
      </c>
      <c r="I20" s="4" t="s">
        <v>38</v>
      </c>
      <c r="J20" s="4" t="s">
        <v>36</v>
      </c>
      <c r="K20" s="4" t="s">
        <v>38</v>
      </c>
      <c r="L20" s="4" t="s">
        <v>36</v>
      </c>
      <c r="M20" s="4" t="s">
        <v>38</v>
      </c>
      <c r="N20" s="4" t="s">
        <v>36</v>
      </c>
      <c r="O20" s="4" t="s">
        <v>38</v>
      </c>
      <c r="P20" s="4" t="s">
        <v>36</v>
      </c>
      <c r="Q20" s="4" t="s">
        <v>38</v>
      </c>
      <c r="R20" s="4" t="s">
        <v>36</v>
      </c>
      <c r="S20" s="4" t="s">
        <v>38</v>
      </c>
      <c r="T20" s="4" t="s">
        <v>36</v>
      </c>
      <c r="U20" s="4" t="s">
        <v>38</v>
      </c>
      <c r="V20" s="7">
        <v>164.8</v>
      </c>
      <c r="W20" s="4" t="s">
        <v>38</v>
      </c>
      <c r="X20" s="7">
        <v>166.53</v>
      </c>
      <c r="Y20" s="4" t="s">
        <v>38</v>
      </c>
      <c r="Z20" s="7">
        <v>168.26</v>
      </c>
      <c r="AA20" s="4" t="s">
        <v>38</v>
      </c>
      <c r="AB20" s="7">
        <v>170.09</v>
      </c>
      <c r="AC20" s="4" t="s">
        <v>38</v>
      </c>
      <c r="AD20" s="7">
        <v>171.71</v>
      </c>
      <c r="AE20" s="4" t="s">
        <v>38</v>
      </c>
      <c r="AF20" s="7">
        <v>172.5</v>
      </c>
      <c r="AG20" s="4" t="s">
        <v>38</v>
      </c>
      <c r="AH20" s="4" t="s">
        <v>36</v>
      </c>
      <c r="AI20" s="4" t="s">
        <v>38</v>
      </c>
    </row>
    <row r="21" spans="1:35" x14ac:dyDescent="0.25">
      <c r="A21" s="5" t="s">
        <v>7</v>
      </c>
      <c r="B21" s="6" t="s">
        <v>36</v>
      </c>
      <c r="C21" s="6" t="s">
        <v>38</v>
      </c>
      <c r="D21" s="6" t="s">
        <v>36</v>
      </c>
      <c r="E21" s="6" t="s">
        <v>38</v>
      </c>
      <c r="F21" s="6" t="s">
        <v>36</v>
      </c>
      <c r="G21" s="6" t="s">
        <v>38</v>
      </c>
      <c r="H21" s="6" t="s">
        <v>36</v>
      </c>
      <c r="I21" s="6" t="s">
        <v>38</v>
      </c>
      <c r="J21" s="6" t="s">
        <v>36</v>
      </c>
      <c r="K21" s="6" t="s">
        <v>38</v>
      </c>
      <c r="L21" s="6" t="s">
        <v>36</v>
      </c>
      <c r="M21" s="6" t="s">
        <v>38</v>
      </c>
      <c r="N21" s="6" t="s">
        <v>36</v>
      </c>
      <c r="O21" s="6" t="s">
        <v>38</v>
      </c>
      <c r="P21" s="6" t="s">
        <v>36</v>
      </c>
      <c r="Q21" s="6" t="s">
        <v>38</v>
      </c>
      <c r="R21" s="6" t="s">
        <v>36</v>
      </c>
      <c r="S21" s="6" t="s">
        <v>38</v>
      </c>
      <c r="T21" s="6" t="s">
        <v>36</v>
      </c>
      <c r="U21" s="6" t="s">
        <v>38</v>
      </c>
      <c r="V21" s="6" t="s">
        <v>36</v>
      </c>
      <c r="W21" s="6" t="s">
        <v>38</v>
      </c>
      <c r="X21" s="6" t="s">
        <v>36</v>
      </c>
      <c r="Y21" s="6" t="s">
        <v>38</v>
      </c>
      <c r="Z21" s="6" t="s">
        <v>36</v>
      </c>
      <c r="AA21" s="6" t="s">
        <v>38</v>
      </c>
      <c r="AB21" s="6" t="s">
        <v>36</v>
      </c>
      <c r="AC21" s="6" t="s">
        <v>38</v>
      </c>
      <c r="AD21" s="6" t="s">
        <v>36</v>
      </c>
      <c r="AE21" s="6" t="s">
        <v>38</v>
      </c>
      <c r="AF21" s="6" t="s">
        <v>36</v>
      </c>
      <c r="AG21" s="6" t="s">
        <v>38</v>
      </c>
      <c r="AH21" s="6" t="s">
        <v>36</v>
      </c>
      <c r="AI21" s="6" t="s">
        <v>38</v>
      </c>
    </row>
    <row r="22" spans="1:35" x14ac:dyDescent="0.25">
      <c r="A22" s="5" t="s">
        <v>8</v>
      </c>
      <c r="B22" s="4" t="s">
        <v>36</v>
      </c>
      <c r="C22" s="4" t="s">
        <v>38</v>
      </c>
      <c r="D22" s="4" t="s">
        <v>36</v>
      </c>
      <c r="E22" s="4" t="s">
        <v>38</v>
      </c>
      <c r="F22" s="4" t="s">
        <v>36</v>
      </c>
      <c r="G22" s="4" t="s">
        <v>38</v>
      </c>
      <c r="H22" s="4" t="s">
        <v>36</v>
      </c>
      <c r="I22" s="4" t="s">
        <v>38</v>
      </c>
      <c r="J22" s="4" t="s">
        <v>36</v>
      </c>
      <c r="K22" s="4" t="s">
        <v>38</v>
      </c>
      <c r="L22" s="4" t="s">
        <v>36</v>
      </c>
      <c r="M22" s="4" t="s">
        <v>38</v>
      </c>
      <c r="N22" s="4" t="s">
        <v>36</v>
      </c>
      <c r="O22" s="4" t="s">
        <v>38</v>
      </c>
      <c r="P22" s="4" t="s">
        <v>36</v>
      </c>
      <c r="Q22" s="4" t="s">
        <v>38</v>
      </c>
      <c r="R22" s="4" t="s">
        <v>36</v>
      </c>
      <c r="S22" s="4" t="s">
        <v>38</v>
      </c>
      <c r="T22" s="4" t="s">
        <v>36</v>
      </c>
      <c r="U22" s="4" t="s">
        <v>38</v>
      </c>
      <c r="V22" s="4" t="s">
        <v>36</v>
      </c>
      <c r="W22" s="4" t="s">
        <v>38</v>
      </c>
      <c r="X22" s="4" t="s">
        <v>36</v>
      </c>
      <c r="Y22" s="4" t="s">
        <v>38</v>
      </c>
      <c r="Z22" s="4" t="s">
        <v>36</v>
      </c>
      <c r="AA22" s="4" t="s">
        <v>38</v>
      </c>
      <c r="AB22" s="4" t="s">
        <v>36</v>
      </c>
      <c r="AC22" s="4" t="s">
        <v>38</v>
      </c>
      <c r="AD22" s="4" t="s">
        <v>36</v>
      </c>
      <c r="AE22" s="4" t="s">
        <v>38</v>
      </c>
      <c r="AF22" s="4" t="s">
        <v>36</v>
      </c>
      <c r="AG22" s="4" t="s">
        <v>38</v>
      </c>
      <c r="AH22" s="4" t="s">
        <v>36</v>
      </c>
      <c r="AI22" s="4" t="s">
        <v>38</v>
      </c>
    </row>
    <row r="23" spans="1:35" x14ac:dyDescent="0.25">
      <c r="A23" s="5" t="s">
        <v>9</v>
      </c>
      <c r="B23" s="6" t="s">
        <v>36</v>
      </c>
      <c r="C23" s="6" t="s">
        <v>38</v>
      </c>
      <c r="D23" s="6" t="s">
        <v>36</v>
      </c>
      <c r="E23" s="6" t="s">
        <v>38</v>
      </c>
      <c r="F23" s="6" t="s">
        <v>36</v>
      </c>
      <c r="G23" s="6" t="s">
        <v>38</v>
      </c>
      <c r="H23" s="6" t="s">
        <v>36</v>
      </c>
      <c r="I23" s="6" t="s">
        <v>38</v>
      </c>
      <c r="J23" s="6" t="s">
        <v>36</v>
      </c>
      <c r="K23" s="6" t="s">
        <v>38</v>
      </c>
      <c r="L23" s="6" t="s">
        <v>36</v>
      </c>
      <c r="M23" s="6" t="s">
        <v>38</v>
      </c>
      <c r="N23" s="6" t="s">
        <v>36</v>
      </c>
      <c r="O23" s="6" t="s">
        <v>38</v>
      </c>
      <c r="P23" s="6" t="s">
        <v>36</v>
      </c>
      <c r="Q23" s="6" t="s">
        <v>38</v>
      </c>
      <c r="R23" s="8">
        <v>823.09</v>
      </c>
      <c r="S23" s="6" t="s">
        <v>38</v>
      </c>
      <c r="T23" s="8">
        <v>814.41</v>
      </c>
      <c r="U23" s="6" t="s">
        <v>38</v>
      </c>
      <c r="V23" s="8">
        <v>810.81</v>
      </c>
      <c r="W23" s="6" t="s">
        <v>38</v>
      </c>
      <c r="X23" s="8">
        <v>830.39</v>
      </c>
      <c r="Y23" s="6" t="s">
        <v>38</v>
      </c>
      <c r="Z23" s="8">
        <v>875.07</v>
      </c>
      <c r="AA23" s="6" t="s">
        <v>38</v>
      </c>
      <c r="AB23" s="8">
        <v>916.06</v>
      </c>
      <c r="AC23" s="6" t="s">
        <v>38</v>
      </c>
      <c r="AD23" s="8">
        <v>1022.03</v>
      </c>
      <c r="AE23" s="6" t="s">
        <v>31</v>
      </c>
      <c r="AF23" s="8">
        <v>1016.15</v>
      </c>
      <c r="AG23" s="6" t="s">
        <v>31</v>
      </c>
      <c r="AH23" s="6" t="s">
        <v>36</v>
      </c>
      <c r="AI23" s="6" t="s">
        <v>38</v>
      </c>
    </row>
    <row r="24" spans="1:35" x14ac:dyDescent="0.25">
      <c r="A24" s="5" t="s">
        <v>10</v>
      </c>
      <c r="B24" s="4" t="s">
        <v>36</v>
      </c>
      <c r="C24" s="4" t="s">
        <v>38</v>
      </c>
      <c r="D24" s="4" t="s">
        <v>36</v>
      </c>
      <c r="E24" s="4" t="s">
        <v>38</v>
      </c>
      <c r="F24" s="4" t="s">
        <v>36</v>
      </c>
      <c r="G24" s="4" t="s">
        <v>38</v>
      </c>
      <c r="H24" s="4" t="s">
        <v>36</v>
      </c>
      <c r="I24" s="4" t="s">
        <v>38</v>
      </c>
      <c r="J24" s="4" t="s">
        <v>36</v>
      </c>
      <c r="K24" s="4" t="s">
        <v>38</v>
      </c>
      <c r="L24" s="4" t="s">
        <v>36</v>
      </c>
      <c r="M24" s="4" t="s">
        <v>38</v>
      </c>
      <c r="N24" s="4" t="s">
        <v>36</v>
      </c>
      <c r="O24" s="4" t="s">
        <v>38</v>
      </c>
      <c r="P24" s="4" t="s">
        <v>36</v>
      </c>
      <c r="Q24" s="4" t="s">
        <v>38</v>
      </c>
      <c r="R24" s="4" t="s">
        <v>36</v>
      </c>
      <c r="S24" s="4" t="s">
        <v>38</v>
      </c>
      <c r="T24" s="4" t="s">
        <v>36</v>
      </c>
      <c r="U24" s="4" t="s">
        <v>38</v>
      </c>
      <c r="V24" s="4">
        <v>181</v>
      </c>
      <c r="W24" s="4" t="s">
        <v>38</v>
      </c>
      <c r="X24" s="4">
        <v>180</v>
      </c>
      <c r="Y24" s="4" t="s">
        <v>38</v>
      </c>
      <c r="Z24" s="7">
        <v>193.8</v>
      </c>
      <c r="AA24" s="4" t="s">
        <v>38</v>
      </c>
      <c r="AB24" s="7">
        <v>193.8</v>
      </c>
      <c r="AC24" s="4" t="s">
        <v>38</v>
      </c>
      <c r="AD24" s="7">
        <v>191.1</v>
      </c>
      <c r="AE24" s="4" t="s">
        <v>38</v>
      </c>
      <c r="AF24" s="7">
        <v>193.3</v>
      </c>
      <c r="AG24" s="4" t="s">
        <v>38</v>
      </c>
      <c r="AH24" s="4" t="s">
        <v>36</v>
      </c>
      <c r="AI24" s="4" t="s">
        <v>38</v>
      </c>
    </row>
    <row r="25" spans="1:35" x14ac:dyDescent="0.25">
      <c r="A25" s="5" t="s">
        <v>11</v>
      </c>
      <c r="B25" s="6" t="s">
        <v>36</v>
      </c>
      <c r="C25" s="6" t="s">
        <v>38</v>
      </c>
      <c r="D25" s="6" t="s">
        <v>36</v>
      </c>
      <c r="E25" s="6" t="s">
        <v>38</v>
      </c>
      <c r="F25" s="6" t="s">
        <v>36</v>
      </c>
      <c r="G25" s="6" t="s">
        <v>38</v>
      </c>
      <c r="H25" s="6" t="s">
        <v>36</v>
      </c>
      <c r="I25" s="6" t="s">
        <v>38</v>
      </c>
      <c r="J25" s="6" t="s">
        <v>36</v>
      </c>
      <c r="K25" s="6" t="s">
        <v>38</v>
      </c>
      <c r="L25" s="6" t="s">
        <v>36</v>
      </c>
      <c r="M25" s="6" t="s">
        <v>38</v>
      </c>
      <c r="N25" s="6" t="s">
        <v>36</v>
      </c>
      <c r="O25" s="6" t="s">
        <v>38</v>
      </c>
      <c r="P25" s="6" t="s">
        <v>36</v>
      </c>
      <c r="Q25" s="6" t="s">
        <v>38</v>
      </c>
      <c r="R25" s="6" t="s">
        <v>36</v>
      </c>
      <c r="S25" s="6" t="s">
        <v>38</v>
      </c>
      <c r="T25" s="6" t="s">
        <v>36</v>
      </c>
      <c r="U25" s="6" t="s">
        <v>38</v>
      </c>
      <c r="V25" s="6" t="s">
        <v>36</v>
      </c>
      <c r="W25" s="6" t="s">
        <v>38</v>
      </c>
      <c r="X25" s="6" t="s">
        <v>36</v>
      </c>
      <c r="Y25" s="6" t="s">
        <v>38</v>
      </c>
      <c r="Z25" s="6" t="s">
        <v>36</v>
      </c>
      <c r="AA25" s="6" t="s">
        <v>38</v>
      </c>
      <c r="AB25" s="6" t="s">
        <v>36</v>
      </c>
      <c r="AC25" s="6" t="s">
        <v>38</v>
      </c>
      <c r="AD25" s="6" t="s">
        <v>36</v>
      </c>
      <c r="AE25" s="6" t="s">
        <v>38</v>
      </c>
      <c r="AF25" s="6" t="s">
        <v>36</v>
      </c>
      <c r="AG25" s="6" t="s">
        <v>38</v>
      </c>
      <c r="AH25" s="6" t="s">
        <v>36</v>
      </c>
      <c r="AI25" s="6" t="s">
        <v>38</v>
      </c>
    </row>
    <row r="26" spans="1:35" x14ac:dyDescent="0.25">
      <c r="A26" s="5" t="s">
        <v>26</v>
      </c>
      <c r="B26" s="4" t="s">
        <v>36</v>
      </c>
      <c r="C26" s="4" t="s">
        <v>38</v>
      </c>
      <c r="D26" s="4" t="s">
        <v>36</v>
      </c>
      <c r="E26" s="4" t="s">
        <v>38</v>
      </c>
      <c r="F26" s="4" t="s">
        <v>36</v>
      </c>
      <c r="G26" s="4" t="s">
        <v>38</v>
      </c>
      <c r="H26" s="4" t="s">
        <v>36</v>
      </c>
      <c r="I26" s="4" t="s">
        <v>38</v>
      </c>
      <c r="J26" s="4" t="s">
        <v>36</v>
      </c>
      <c r="K26" s="4" t="s">
        <v>38</v>
      </c>
      <c r="L26" s="4" t="s">
        <v>36</v>
      </c>
      <c r="M26" s="4" t="s">
        <v>38</v>
      </c>
      <c r="N26" s="4" t="s">
        <v>36</v>
      </c>
      <c r="O26" s="4" t="s">
        <v>38</v>
      </c>
      <c r="P26" s="4" t="s">
        <v>36</v>
      </c>
      <c r="Q26" s="4" t="s">
        <v>38</v>
      </c>
      <c r="R26" s="4" t="s">
        <v>36</v>
      </c>
      <c r="S26" s="4" t="s">
        <v>38</v>
      </c>
      <c r="T26" s="4" t="s">
        <v>36</v>
      </c>
      <c r="U26" s="4" t="s">
        <v>38</v>
      </c>
      <c r="V26" s="4">
        <v>132</v>
      </c>
      <c r="W26" s="4" t="s">
        <v>38</v>
      </c>
      <c r="X26" s="4">
        <v>132</v>
      </c>
      <c r="Y26" s="4" t="s">
        <v>38</v>
      </c>
      <c r="Z26" s="7">
        <v>131.58000000000001</v>
      </c>
      <c r="AA26" s="4" t="s">
        <v>38</v>
      </c>
      <c r="AB26" s="7">
        <v>131.47999999999999</v>
      </c>
      <c r="AC26" s="4" t="s">
        <v>38</v>
      </c>
      <c r="AD26" s="7">
        <v>131.47</v>
      </c>
      <c r="AE26" s="4" t="s">
        <v>38</v>
      </c>
      <c r="AF26" s="7">
        <v>131.41999999999999</v>
      </c>
      <c r="AG26" s="4" t="s">
        <v>38</v>
      </c>
      <c r="AH26" s="4" t="s">
        <v>36</v>
      </c>
      <c r="AI26" s="4" t="s">
        <v>38</v>
      </c>
    </row>
    <row r="27" spans="1:35" x14ac:dyDescent="0.25">
      <c r="A27" s="5" t="s">
        <v>12</v>
      </c>
      <c r="B27" s="6" t="s">
        <v>36</v>
      </c>
      <c r="C27" s="6" t="s">
        <v>38</v>
      </c>
      <c r="D27" s="6" t="s">
        <v>36</v>
      </c>
      <c r="E27" s="6" t="s">
        <v>38</v>
      </c>
      <c r="F27" s="6" t="s">
        <v>36</v>
      </c>
      <c r="G27" s="6" t="s">
        <v>38</v>
      </c>
      <c r="H27" s="6" t="s">
        <v>36</v>
      </c>
      <c r="I27" s="6" t="s">
        <v>38</v>
      </c>
      <c r="J27" s="6" t="s">
        <v>36</v>
      </c>
      <c r="K27" s="6" t="s">
        <v>38</v>
      </c>
      <c r="L27" s="6" t="s">
        <v>36</v>
      </c>
      <c r="M27" s="6" t="s">
        <v>38</v>
      </c>
      <c r="N27" s="6" t="s">
        <v>36</v>
      </c>
      <c r="O27" s="6" t="s">
        <v>38</v>
      </c>
      <c r="P27" s="6" t="s">
        <v>36</v>
      </c>
      <c r="Q27" s="6" t="s">
        <v>38</v>
      </c>
      <c r="R27" s="6" t="s">
        <v>36</v>
      </c>
      <c r="S27" s="6" t="s">
        <v>38</v>
      </c>
      <c r="T27" s="6" t="s">
        <v>36</v>
      </c>
      <c r="U27" s="6" t="s">
        <v>38</v>
      </c>
      <c r="V27" s="6" t="s">
        <v>36</v>
      </c>
      <c r="W27" s="6" t="s">
        <v>38</v>
      </c>
      <c r="X27" s="6" t="s">
        <v>36</v>
      </c>
      <c r="Y27" s="6" t="s">
        <v>38</v>
      </c>
      <c r="Z27" s="6" t="s">
        <v>36</v>
      </c>
      <c r="AA27" s="6" t="s">
        <v>38</v>
      </c>
      <c r="AB27" s="6" t="s">
        <v>36</v>
      </c>
      <c r="AC27" s="6" t="s">
        <v>38</v>
      </c>
      <c r="AD27" s="6" t="s">
        <v>36</v>
      </c>
      <c r="AE27" s="6" t="s">
        <v>38</v>
      </c>
      <c r="AF27" s="6" t="s">
        <v>36</v>
      </c>
      <c r="AG27" s="6" t="s">
        <v>38</v>
      </c>
      <c r="AH27" s="6" t="s">
        <v>36</v>
      </c>
      <c r="AI27" s="6" t="s">
        <v>38</v>
      </c>
    </row>
    <row r="28" spans="1:35" x14ac:dyDescent="0.25">
      <c r="A28" s="5" t="s">
        <v>13</v>
      </c>
      <c r="B28" s="4" t="s">
        <v>36</v>
      </c>
      <c r="C28" s="4" t="s">
        <v>38</v>
      </c>
      <c r="D28" s="4" t="s">
        <v>36</v>
      </c>
      <c r="E28" s="4" t="s">
        <v>38</v>
      </c>
      <c r="F28" s="4" t="s">
        <v>36</v>
      </c>
      <c r="G28" s="4" t="s">
        <v>38</v>
      </c>
      <c r="H28" s="4" t="s">
        <v>36</v>
      </c>
      <c r="I28" s="4" t="s">
        <v>38</v>
      </c>
      <c r="J28" s="4" t="s">
        <v>36</v>
      </c>
      <c r="K28" s="4" t="s">
        <v>38</v>
      </c>
      <c r="L28" s="4" t="s">
        <v>36</v>
      </c>
      <c r="M28" s="4" t="s">
        <v>38</v>
      </c>
      <c r="N28" s="4" t="s">
        <v>36</v>
      </c>
      <c r="O28" s="4" t="s">
        <v>38</v>
      </c>
      <c r="P28" s="4" t="s">
        <v>36</v>
      </c>
      <c r="Q28" s="4" t="s">
        <v>38</v>
      </c>
      <c r="R28" s="4" t="s">
        <v>36</v>
      </c>
      <c r="S28" s="4" t="s">
        <v>38</v>
      </c>
      <c r="T28" s="4" t="s">
        <v>36</v>
      </c>
      <c r="U28" s="4" t="s">
        <v>38</v>
      </c>
      <c r="V28" s="4">
        <v>293</v>
      </c>
      <c r="W28" s="4" t="s">
        <v>38</v>
      </c>
      <c r="X28" s="4">
        <v>293</v>
      </c>
      <c r="Y28" s="4" t="s">
        <v>38</v>
      </c>
      <c r="Z28" s="7">
        <v>293.02</v>
      </c>
      <c r="AA28" s="4" t="s">
        <v>38</v>
      </c>
      <c r="AB28" s="7">
        <v>285.79000000000002</v>
      </c>
      <c r="AC28" s="4" t="s">
        <v>38</v>
      </c>
      <c r="AD28" s="4" t="s">
        <v>36</v>
      </c>
      <c r="AE28" s="4" t="s">
        <v>38</v>
      </c>
      <c r="AF28" s="4" t="s">
        <v>36</v>
      </c>
      <c r="AG28" s="4" t="s">
        <v>38</v>
      </c>
      <c r="AH28" s="4" t="s">
        <v>36</v>
      </c>
      <c r="AI28" s="4" t="s">
        <v>38</v>
      </c>
    </row>
    <row r="29" spans="1:35" x14ac:dyDescent="0.25">
      <c r="A29" s="5" t="s">
        <v>14</v>
      </c>
      <c r="B29" s="6" t="s">
        <v>36</v>
      </c>
      <c r="C29" s="6" t="s">
        <v>38</v>
      </c>
      <c r="D29" s="6" t="s">
        <v>36</v>
      </c>
      <c r="E29" s="6" t="s">
        <v>38</v>
      </c>
      <c r="F29" s="6" t="s">
        <v>36</v>
      </c>
      <c r="G29" s="6" t="s">
        <v>38</v>
      </c>
      <c r="H29" s="6" t="s">
        <v>36</v>
      </c>
      <c r="I29" s="6" t="s">
        <v>38</v>
      </c>
      <c r="J29" s="6" t="s">
        <v>36</v>
      </c>
      <c r="K29" s="6" t="s">
        <v>38</v>
      </c>
      <c r="L29" s="6" t="s">
        <v>36</v>
      </c>
      <c r="M29" s="6" t="s">
        <v>38</v>
      </c>
      <c r="N29" s="8">
        <v>0.8</v>
      </c>
      <c r="O29" s="6" t="s">
        <v>38</v>
      </c>
      <c r="P29" s="8">
        <v>0.95</v>
      </c>
      <c r="Q29" s="6" t="s">
        <v>38</v>
      </c>
      <c r="R29" s="8">
        <v>0.95</v>
      </c>
      <c r="S29" s="6" t="s">
        <v>38</v>
      </c>
      <c r="T29" s="8">
        <v>1.08</v>
      </c>
      <c r="U29" s="6" t="s">
        <v>38</v>
      </c>
      <c r="V29" s="8">
        <v>1.08</v>
      </c>
      <c r="W29" s="6" t="s">
        <v>38</v>
      </c>
      <c r="X29" s="8">
        <v>1.26</v>
      </c>
      <c r="Y29" s="6" t="s">
        <v>38</v>
      </c>
      <c r="Z29" s="8">
        <v>1.26</v>
      </c>
      <c r="AA29" s="6" t="s">
        <v>38</v>
      </c>
      <c r="AB29" s="8">
        <v>1.26</v>
      </c>
      <c r="AC29" s="6" t="s">
        <v>38</v>
      </c>
      <c r="AD29" s="8">
        <v>1.39</v>
      </c>
      <c r="AE29" s="6" t="s">
        <v>38</v>
      </c>
      <c r="AF29" s="8">
        <v>1.39</v>
      </c>
      <c r="AG29" s="6" t="s">
        <v>38</v>
      </c>
      <c r="AH29" s="8">
        <v>1.39</v>
      </c>
      <c r="AI29" s="6" t="s">
        <v>38</v>
      </c>
    </row>
    <row r="30" spans="1:35" x14ac:dyDescent="0.25">
      <c r="A30" s="5" t="s">
        <v>15</v>
      </c>
      <c r="B30" s="4" t="s">
        <v>36</v>
      </c>
      <c r="C30" s="4" t="s">
        <v>38</v>
      </c>
      <c r="D30" s="4" t="s">
        <v>36</v>
      </c>
      <c r="E30" s="4" t="s">
        <v>38</v>
      </c>
      <c r="F30" s="4" t="s">
        <v>36</v>
      </c>
      <c r="G30" s="4" t="s">
        <v>38</v>
      </c>
      <c r="H30" s="4" t="s">
        <v>36</v>
      </c>
      <c r="I30" s="4" t="s">
        <v>38</v>
      </c>
      <c r="J30" s="4" t="s">
        <v>36</v>
      </c>
      <c r="K30" s="4" t="s">
        <v>38</v>
      </c>
      <c r="L30" s="4" t="s">
        <v>36</v>
      </c>
      <c r="M30" s="4" t="s">
        <v>38</v>
      </c>
      <c r="N30" s="4" t="s">
        <v>36</v>
      </c>
      <c r="O30" s="4" t="s">
        <v>38</v>
      </c>
      <c r="P30" s="4" t="s">
        <v>36</v>
      </c>
      <c r="Q30" s="4" t="s">
        <v>38</v>
      </c>
      <c r="R30" s="4" t="s">
        <v>36</v>
      </c>
      <c r="S30" s="4" t="s">
        <v>38</v>
      </c>
      <c r="T30" s="4" t="s">
        <v>36</v>
      </c>
      <c r="U30" s="4" t="s">
        <v>38</v>
      </c>
      <c r="V30" s="4" t="s">
        <v>36</v>
      </c>
      <c r="W30" s="4" t="s">
        <v>38</v>
      </c>
      <c r="X30" s="4" t="s">
        <v>36</v>
      </c>
      <c r="Y30" s="4" t="s">
        <v>38</v>
      </c>
      <c r="Z30" s="4" t="s">
        <v>36</v>
      </c>
      <c r="AA30" s="4" t="s">
        <v>38</v>
      </c>
      <c r="AB30" s="4" t="s">
        <v>36</v>
      </c>
      <c r="AC30" s="4" t="s">
        <v>38</v>
      </c>
      <c r="AD30" s="4" t="s">
        <v>36</v>
      </c>
      <c r="AE30" s="4" t="s">
        <v>38</v>
      </c>
      <c r="AF30" s="4" t="s">
        <v>36</v>
      </c>
      <c r="AG30" s="4" t="s">
        <v>38</v>
      </c>
      <c r="AH30" s="4" t="s">
        <v>36</v>
      </c>
      <c r="AI30" s="4" t="s">
        <v>38</v>
      </c>
    </row>
    <row r="31" spans="1:35" x14ac:dyDescent="0.25">
      <c r="A31" s="5" t="s">
        <v>16</v>
      </c>
      <c r="B31" s="6" t="s">
        <v>36</v>
      </c>
      <c r="C31" s="6" t="s">
        <v>38</v>
      </c>
      <c r="D31" s="6" t="s">
        <v>36</v>
      </c>
      <c r="E31" s="6" t="s">
        <v>38</v>
      </c>
      <c r="F31" s="6" t="s">
        <v>36</v>
      </c>
      <c r="G31" s="6" t="s">
        <v>38</v>
      </c>
      <c r="H31" s="6" t="s">
        <v>36</v>
      </c>
      <c r="I31" s="6" t="s">
        <v>38</v>
      </c>
      <c r="J31" s="6" t="s">
        <v>36</v>
      </c>
      <c r="K31" s="6" t="s">
        <v>38</v>
      </c>
      <c r="L31" s="6" t="s">
        <v>36</v>
      </c>
      <c r="M31" s="6" t="s">
        <v>38</v>
      </c>
      <c r="N31" s="6" t="s">
        <v>36</v>
      </c>
      <c r="O31" s="6" t="s">
        <v>38</v>
      </c>
      <c r="P31" s="6" t="s">
        <v>36</v>
      </c>
      <c r="Q31" s="6" t="s">
        <v>38</v>
      </c>
      <c r="R31" s="6" t="s">
        <v>36</v>
      </c>
      <c r="S31" s="6" t="s">
        <v>38</v>
      </c>
      <c r="T31" s="6" t="s">
        <v>36</v>
      </c>
      <c r="U31" s="6" t="s">
        <v>38</v>
      </c>
      <c r="V31" s="6" t="s">
        <v>36</v>
      </c>
      <c r="W31" s="6" t="s">
        <v>38</v>
      </c>
      <c r="X31" s="6" t="s">
        <v>36</v>
      </c>
      <c r="Y31" s="6" t="s">
        <v>38</v>
      </c>
      <c r="Z31" s="6" t="s">
        <v>36</v>
      </c>
      <c r="AA31" s="6" t="s">
        <v>38</v>
      </c>
      <c r="AB31" s="6" t="s">
        <v>36</v>
      </c>
      <c r="AC31" s="6" t="s">
        <v>38</v>
      </c>
      <c r="AD31" s="6" t="s">
        <v>36</v>
      </c>
      <c r="AE31" s="6" t="s">
        <v>38</v>
      </c>
      <c r="AF31" s="6" t="s">
        <v>36</v>
      </c>
      <c r="AG31" s="6" t="s">
        <v>38</v>
      </c>
      <c r="AH31" s="6" t="s">
        <v>36</v>
      </c>
      <c r="AI31" s="6" t="s">
        <v>38</v>
      </c>
    </row>
    <row r="32" spans="1:35" x14ac:dyDescent="0.25">
      <c r="A32" s="5" t="s">
        <v>17</v>
      </c>
      <c r="B32" s="4" t="s">
        <v>36</v>
      </c>
      <c r="C32" s="4" t="s">
        <v>38</v>
      </c>
      <c r="D32" s="4" t="s">
        <v>36</v>
      </c>
      <c r="E32" s="4" t="s">
        <v>38</v>
      </c>
      <c r="F32" s="4" t="s">
        <v>36</v>
      </c>
      <c r="G32" s="4" t="s">
        <v>38</v>
      </c>
      <c r="H32" s="4" t="s">
        <v>36</v>
      </c>
      <c r="I32" s="4" t="s">
        <v>38</v>
      </c>
      <c r="J32" s="4" t="s">
        <v>36</v>
      </c>
      <c r="K32" s="4" t="s">
        <v>38</v>
      </c>
      <c r="L32" s="4" t="s">
        <v>36</v>
      </c>
      <c r="M32" s="4" t="s">
        <v>38</v>
      </c>
      <c r="N32" s="4" t="s">
        <v>36</v>
      </c>
      <c r="O32" s="4" t="s">
        <v>38</v>
      </c>
      <c r="P32" s="4" t="s">
        <v>36</v>
      </c>
      <c r="Q32" s="4" t="s">
        <v>38</v>
      </c>
      <c r="R32" s="4" t="s">
        <v>36</v>
      </c>
      <c r="S32" s="4" t="s">
        <v>38</v>
      </c>
      <c r="T32" s="4" t="s">
        <v>36</v>
      </c>
      <c r="U32" s="4" t="s">
        <v>38</v>
      </c>
      <c r="V32" s="4" t="s">
        <v>36</v>
      </c>
      <c r="W32" s="4" t="s">
        <v>38</v>
      </c>
      <c r="X32" s="4" t="s">
        <v>36</v>
      </c>
      <c r="Y32" s="4" t="s">
        <v>38</v>
      </c>
      <c r="Z32" s="4" t="s">
        <v>36</v>
      </c>
      <c r="AA32" s="4" t="s">
        <v>38</v>
      </c>
      <c r="AB32" s="4" t="s">
        <v>36</v>
      </c>
      <c r="AC32" s="4" t="s">
        <v>38</v>
      </c>
      <c r="AD32" s="4" t="s">
        <v>36</v>
      </c>
      <c r="AE32" s="4" t="s">
        <v>38</v>
      </c>
      <c r="AF32" s="4" t="s">
        <v>36</v>
      </c>
      <c r="AG32" s="4" t="s">
        <v>38</v>
      </c>
      <c r="AH32" s="4" t="s">
        <v>36</v>
      </c>
      <c r="AI32" s="4" t="s">
        <v>38</v>
      </c>
    </row>
    <row r="33" spans="1:35" x14ac:dyDescent="0.25">
      <c r="A33" s="5" t="s">
        <v>18</v>
      </c>
      <c r="B33" s="6" t="s">
        <v>36</v>
      </c>
      <c r="C33" s="6" t="s">
        <v>38</v>
      </c>
      <c r="D33" s="6" t="s">
        <v>36</v>
      </c>
      <c r="E33" s="6" t="s">
        <v>38</v>
      </c>
      <c r="F33" s="6" t="s">
        <v>36</v>
      </c>
      <c r="G33" s="6" t="s">
        <v>38</v>
      </c>
      <c r="H33" s="6" t="s">
        <v>36</v>
      </c>
      <c r="I33" s="6" t="s">
        <v>38</v>
      </c>
      <c r="J33" s="6" t="s">
        <v>36</v>
      </c>
      <c r="K33" s="6" t="s">
        <v>38</v>
      </c>
      <c r="L33" s="6" t="s">
        <v>36</v>
      </c>
      <c r="M33" s="6" t="s">
        <v>38</v>
      </c>
      <c r="N33" s="6" t="s">
        <v>36</v>
      </c>
      <c r="O33" s="6" t="s">
        <v>38</v>
      </c>
      <c r="P33" s="6" t="s">
        <v>36</v>
      </c>
      <c r="Q33" s="6" t="s">
        <v>38</v>
      </c>
      <c r="R33" s="6" t="s">
        <v>36</v>
      </c>
      <c r="S33" s="6" t="s">
        <v>38</v>
      </c>
      <c r="T33" s="6" t="s">
        <v>36</v>
      </c>
      <c r="U33" s="6" t="s">
        <v>38</v>
      </c>
      <c r="V33" s="6">
        <v>525</v>
      </c>
      <c r="W33" s="6" t="s">
        <v>38</v>
      </c>
      <c r="X33" s="6" t="s">
        <v>36</v>
      </c>
      <c r="Y33" s="6" t="s">
        <v>38</v>
      </c>
      <c r="Z33" s="6" t="s">
        <v>36</v>
      </c>
      <c r="AA33" s="6" t="s">
        <v>38</v>
      </c>
      <c r="AB33" s="6" t="s">
        <v>36</v>
      </c>
      <c r="AC33" s="6" t="s">
        <v>38</v>
      </c>
      <c r="AD33" s="6" t="s">
        <v>36</v>
      </c>
      <c r="AE33" s="6" t="s">
        <v>38</v>
      </c>
      <c r="AF33" s="6" t="s">
        <v>36</v>
      </c>
      <c r="AG33" s="6" t="s">
        <v>38</v>
      </c>
      <c r="AH33" s="6" t="s">
        <v>36</v>
      </c>
      <c r="AI33" s="6" t="s">
        <v>38</v>
      </c>
    </row>
    <row r="34" spans="1:35" x14ac:dyDescent="0.25">
      <c r="A34" s="5" t="s">
        <v>19</v>
      </c>
      <c r="B34" s="4" t="s">
        <v>36</v>
      </c>
      <c r="C34" s="4" t="s">
        <v>38</v>
      </c>
      <c r="D34" s="4" t="s">
        <v>36</v>
      </c>
      <c r="E34" s="4" t="s">
        <v>38</v>
      </c>
      <c r="F34" s="4" t="s">
        <v>36</v>
      </c>
      <c r="G34" s="4" t="s">
        <v>38</v>
      </c>
      <c r="H34" s="4" t="s">
        <v>36</v>
      </c>
      <c r="I34" s="4" t="s">
        <v>38</v>
      </c>
      <c r="J34" s="4" t="s">
        <v>36</v>
      </c>
      <c r="K34" s="4" t="s">
        <v>38</v>
      </c>
      <c r="L34" s="4" t="s">
        <v>36</v>
      </c>
      <c r="M34" s="4" t="s">
        <v>38</v>
      </c>
      <c r="N34" s="4" t="s">
        <v>36</v>
      </c>
      <c r="O34" s="4" t="s">
        <v>38</v>
      </c>
      <c r="P34" s="4" t="s">
        <v>36</v>
      </c>
      <c r="Q34" s="4" t="s">
        <v>38</v>
      </c>
      <c r="R34" s="4" t="s">
        <v>36</v>
      </c>
      <c r="S34" s="4" t="s">
        <v>38</v>
      </c>
      <c r="T34" s="4" t="s">
        <v>36</v>
      </c>
      <c r="U34" s="4" t="s">
        <v>38</v>
      </c>
      <c r="V34" s="7">
        <v>299.7</v>
      </c>
      <c r="W34" s="4" t="s">
        <v>38</v>
      </c>
      <c r="X34" s="7">
        <v>299.5</v>
      </c>
      <c r="Y34" s="4" t="s">
        <v>38</v>
      </c>
      <c r="Z34" s="7">
        <v>299.7</v>
      </c>
      <c r="AA34" s="4" t="s">
        <v>38</v>
      </c>
      <c r="AB34" s="7">
        <v>300.2</v>
      </c>
      <c r="AC34" s="4" t="s">
        <v>38</v>
      </c>
      <c r="AD34" s="7">
        <v>303.8</v>
      </c>
      <c r="AE34" s="4" t="s">
        <v>38</v>
      </c>
      <c r="AF34" s="7">
        <v>305.8</v>
      </c>
      <c r="AG34" s="4" t="s">
        <v>38</v>
      </c>
      <c r="AH34" s="4" t="s">
        <v>36</v>
      </c>
      <c r="AI34" s="4" t="s">
        <v>38</v>
      </c>
    </row>
    <row r="35" spans="1:35" x14ac:dyDescent="0.25">
      <c r="A35" s="5" t="s">
        <v>20</v>
      </c>
      <c r="B35" s="6" t="s">
        <v>36</v>
      </c>
      <c r="C35" s="6" t="s">
        <v>38</v>
      </c>
      <c r="D35" s="6" t="s">
        <v>36</v>
      </c>
      <c r="E35" s="6" t="s">
        <v>38</v>
      </c>
      <c r="F35" s="6" t="s">
        <v>36</v>
      </c>
      <c r="G35" s="6" t="s">
        <v>38</v>
      </c>
      <c r="H35" s="6" t="s">
        <v>36</v>
      </c>
      <c r="I35" s="6" t="s">
        <v>38</v>
      </c>
      <c r="J35" s="6" t="s">
        <v>36</v>
      </c>
      <c r="K35" s="6" t="s">
        <v>38</v>
      </c>
      <c r="L35" s="6" t="s">
        <v>36</v>
      </c>
      <c r="M35" s="6" t="s">
        <v>38</v>
      </c>
      <c r="N35" s="6" t="s">
        <v>36</v>
      </c>
      <c r="O35" s="6" t="s">
        <v>38</v>
      </c>
      <c r="P35" s="6" t="s">
        <v>36</v>
      </c>
      <c r="Q35" s="6" t="s">
        <v>38</v>
      </c>
      <c r="R35" s="6" t="s">
        <v>36</v>
      </c>
      <c r="S35" s="6" t="s">
        <v>38</v>
      </c>
      <c r="T35" s="6" t="s">
        <v>36</v>
      </c>
      <c r="U35" s="6" t="s">
        <v>38</v>
      </c>
      <c r="V35" s="6" t="s">
        <v>36</v>
      </c>
      <c r="W35" s="6" t="s">
        <v>38</v>
      </c>
      <c r="X35" s="8">
        <v>1071.1300000000001</v>
      </c>
      <c r="Y35" s="6" t="s">
        <v>38</v>
      </c>
      <c r="Z35" s="8">
        <v>1069.26</v>
      </c>
      <c r="AA35" s="6" t="s">
        <v>33</v>
      </c>
      <c r="AB35" s="8">
        <v>1082.69</v>
      </c>
      <c r="AC35" s="6" t="s">
        <v>33</v>
      </c>
      <c r="AD35" s="8">
        <v>1098.8599999999999</v>
      </c>
      <c r="AE35" s="6" t="s">
        <v>33</v>
      </c>
      <c r="AF35" s="8">
        <v>1098.8599999999999</v>
      </c>
      <c r="AG35" s="6" t="s">
        <v>33</v>
      </c>
      <c r="AH35" s="6" t="s">
        <v>36</v>
      </c>
      <c r="AI35" s="6" t="s">
        <v>38</v>
      </c>
    </row>
    <row r="36" spans="1:35" x14ac:dyDescent="0.25">
      <c r="A36" s="5" t="s">
        <v>21</v>
      </c>
      <c r="B36" s="4" t="s">
        <v>36</v>
      </c>
      <c r="C36" s="4" t="s">
        <v>38</v>
      </c>
      <c r="D36" s="4" t="s">
        <v>36</v>
      </c>
      <c r="E36" s="4" t="s">
        <v>38</v>
      </c>
      <c r="F36" s="4" t="s">
        <v>36</v>
      </c>
      <c r="G36" s="4" t="s">
        <v>38</v>
      </c>
      <c r="H36" s="4" t="s">
        <v>36</v>
      </c>
      <c r="I36" s="4" t="s">
        <v>38</v>
      </c>
      <c r="J36" s="4" t="s">
        <v>36</v>
      </c>
      <c r="K36" s="4" t="s">
        <v>38</v>
      </c>
      <c r="L36" s="4" t="s">
        <v>36</v>
      </c>
      <c r="M36" s="4" t="s">
        <v>38</v>
      </c>
      <c r="N36" s="7">
        <v>1666.62</v>
      </c>
      <c r="O36" s="4" t="s">
        <v>38</v>
      </c>
      <c r="P36" s="7">
        <v>1664.06</v>
      </c>
      <c r="Q36" s="4" t="s">
        <v>38</v>
      </c>
      <c r="R36" s="7">
        <v>1641.36</v>
      </c>
      <c r="S36" s="4" t="s">
        <v>38</v>
      </c>
      <c r="T36" s="7">
        <v>1631.17</v>
      </c>
      <c r="U36" s="4" t="s">
        <v>38</v>
      </c>
      <c r="V36" s="7">
        <v>1593.86</v>
      </c>
      <c r="W36" s="4" t="s">
        <v>38</v>
      </c>
      <c r="X36" s="7">
        <v>1595.87</v>
      </c>
      <c r="Y36" s="4" t="s">
        <v>38</v>
      </c>
      <c r="Z36" s="7">
        <v>1614.23</v>
      </c>
      <c r="AA36" s="4" t="s">
        <v>38</v>
      </c>
      <c r="AB36" s="7">
        <v>1606.33</v>
      </c>
      <c r="AC36" s="4" t="s">
        <v>38</v>
      </c>
      <c r="AD36" s="7">
        <v>1623.12</v>
      </c>
      <c r="AE36" s="4" t="s">
        <v>38</v>
      </c>
      <c r="AF36" s="7">
        <v>1623.92</v>
      </c>
      <c r="AG36" s="4" t="s">
        <v>38</v>
      </c>
      <c r="AH36" s="4" t="s">
        <v>36</v>
      </c>
      <c r="AI36" s="4" t="s">
        <v>38</v>
      </c>
    </row>
    <row r="37" spans="1:35" x14ac:dyDescent="0.25">
      <c r="A37" s="5" t="s">
        <v>22</v>
      </c>
      <c r="B37" s="6" t="s">
        <v>36</v>
      </c>
      <c r="C37" s="6" t="s">
        <v>38</v>
      </c>
      <c r="D37" s="6" t="s">
        <v>36</v>
      </c>
      <c r="E37" s="6" t="s">
        <v>38</v>
      </c>
      <c r="F37" s="6" t="s">
        <v>36</v>
      </c>
      <c r="G37" s="6" t="s">
        <v>38</v>
      </c>
      <c r="H37" s="6" t="s">
        <v>36</v>
      </c>
      <c r="I37" s="6" t="s">
        <v>38</v>
      </c>
      <c r="J37" s="6" t="s">
        <v>36</v>
      </c>
      <c r="K37" s="6" t="s">
        <v>38</v>
      </c>
      <c r="L37" s="6" t="s">
        <v>36</v>
      </c>
      <c r="M37" s="6" t="s">
        <v>38</v>
      </c>
      <c r="N37" s="6" t="s">
        <v>36</v>
      </c>
      <c r="O37" s="6" t="s">
        <v>38</v>
      </c>
      <c r="P37" s="6" t="s">
        <v>36</v>
      </c>
      <c r="Q37" s="6" t="s">
        <v>38</v>
      </c>
      <c r="R37" s="8">
        <v>108.85</v>
      </c>
      <c r="S37" s="6" t="s">
        <v>38</v>
      </c>
      <c r="T37" s="8">
        <v>108.45</v>
      </c>
      <c r="U37" s="6" t="s">
        <v>38</v>
      </c>
      <c r="V37" s="8">
        <v>108.45</v>
      </c>
      <c r="W37" s="6" t="s">
        <v>38</v>
      </c>
      <c r="X37" s="8">
        <v>108.45</v>
      </c>
      <c r="Y37" s="6" t="s">
        <v>38</v>
      </c>
      <c r="Z37" s="8">
        <v>108.27</v>
      </c>
      <c r="AA37" s="6" t="s">
        <v>38</v>
      </c>
      <c r="AB37" s="8">
        <v>108.27</v>
      </c>
      <c r="AC37" s="6" t="s">
        <v>38</v>
      </c>
      <c r="AD37" s="8">
        <v>108.27</v>
      </c>
      <c r="AE37" s="6" t="s">
        <v>38</v>
      </c>
      <c r="AF37" s="8">
        <v>108.27</v>
      </c>
      <c r="AG37" s="6" t="s">
        <v>38</v>
      </c>
      <c r="AH37" s="6" t="s">
        <v>36</v>
      </c>
      <c r="AI37" s="6" t="s">
        <v>38</v>
      </c>
    </row>
    <row r="38" spans="1:35" x14ac:dyDescent="0.25">
      <c r="A38" s="5" t="s">
        <v>23</v>
      </c>
      <c r="B38" s="4" t="s">
        <v>36</v>
      </c>
      <c r="C38" s="4" t="s">
        <v>38</v>
      </c>
      <c r="D38" s="4" t="s">
        <v>36</v>
      </c>
      <c r="E38" s="4" t="s">
        <v>38</v>
      </c>
      <c r="F38" s="4" t="s">
        <v>36</v>
      </c>
      <c r="G38" s="4" t="s">
        <v>38</v>
      </c>
      <c r="H38" s="4" t="s">
        <v>36</v>
      </c>
      <c r="I38" s="4" t="s">
        <v>38</v>
      </c>
      <c r="J38" s="4" t="s">
        <v>36</v>
      </c>
      <c r="K38" s="4" t="s">
        <v>38</v>
      </c>
      <c r="L38" s="4" t="s">
        <v>36</v>
      </c>
      <c r="M38" s="4" t="s">
        <v>38</v>
      </c>
      <c r="N38" s="4" t="s">
        <v>36</v>
      </c>
      <c r="O38" s="4" t="s">
        <v>38</v>
      </c>
      <c r="P38" s="4" t="s">
        <v>36</v>
      </c>
      <c r="Q38" s="4" t="s">
        <v>38</v>
      </c>
      <c r="R38" s="4" t="s">
        <v>36</v>
      </c>
      <c r="S38" s="4" t="s">
        <v>38</v>
      </c>
      <c r="T38" s="4" t="s">
        <v>36</v>
      </c>
      <c r="U38" s="4" t="s">
        <v>38</v>
      </c>
      <c r="V38" s="7">
        <v>153.03</v>
      </c>
      <c r="W38" s="4" t="s">
        <v>38</v>
      </c>
      <c r="X38" s="4">
        <v>152</v>
      </c>
      <c r="Y38" s="4" t="s">
        <v>38</v>
      </c>
      <c r="Z38" s="7">
        <v>150.28</v>
      </c>
      <c r="AA38" s="4" t="s">
        <v>38</v>
      </c>
      <c r="AB38" s="7">
        <v>149.53</v>
      </c>
      <c r="AC38" s="4" t="s">
        <v>38</v>
      </c>
      <c r="AD38" s="7">
        <v>150.15</v>
      </c>
      <c r="AE38" s="4" t="s">
        <v>38</v>
      </c>
      <c r="AF38" s="7">
        <v>150.43</v>
      </c>
      <c r="AG38" s="4" t="s">
        <v>38</v>
      </c>
      <c r="AH38" s="4" t="s">
        <v>36</v>
      </c>
      <c r="AI38" s="4" t="s">
        <v>38</v>
      </c>
    </row>
    <row r="39" spans="1:35" x14ac:dyDescent="0.25">
      <c r="A39" s="5" t="s">
        <v>24</v>
      </c>
      <c r="B39" s="6" t="s">
        <v>36</v>
      </c>
      <c r="C39" s="6" t="s">
        <v>38</v>
      </c>
      <c r="D39" s="6" t="s">
        <v>36</v>
      </c>
      <c r="E39" s="6" t="s">
        <v>38</v>
      </c>
      <c r="F39" s="6" t="s">
        <v>36</v>
      </c>
      <c r="G39" s="6" t="s">
        <v>38</v>
      </c>
      <c r="H39" s="6" t="s">
        <v>36</v>
      </c>
      <c r="I39" s="6" t="s">
        <v>38</v>
      </c>
      <c r="J39" s="6" t="s">
        <v>36</v>
      </c>
      <c r="K39" s="6" t="s">
        <v>38</v>
      </c>
      <c r="L39" s="6" t="s">
        <v>36</v>
      </c>
      <c r="M39" s="6" t="s">
        <v>38</v>
      </c>
      <c r="N39" s="6" t="s">
        <v>36</v>
      </c>
      <c r="O39" s="6" t="s">
        <v>38</v>
      </c>
      <c r="P39" s="6" t="s">
        <v>36</v>
      </c>
      <c r="Q39" s="6" t="s">
        <v>38</v>
      </c>
      <c r="R39" s="6" t="s">
        <v>36</v>
      </c>
      <c r="S39" s="6" t="s">
        <v>38</v>
      </c>
      <c r="T39" s="6" t="s">
        <v>36</v>
      </c>
      <c r="U39" s="6" t="s">
        <v>38</v>
      </c>
      <c r="V39" s="6" t="s">
        <v>36</v>
      </c>
      <c r="W39" s="6" t="s">
        <v>38</v>
      </c>
      <c r="X39" s="6" t="s">
        <v>36</v>
      </c>
      <c r="Y39" s="6" t="s">
        <v>38</v>
      </c>
      <c r="Z39" s="6" t="s">
        <v>36</v>
      </c>
      <c r="AA39" s="6" t="s">
        <v>38</v>
      </c>
      <c r="AB39" s="6" t="s">
        <v>36</v>
      </c>
      <c r="AC39" s="6" t="s">
        <v>38</v>
      </c>
      <c r="AD39" s="6" t="s">
        <v>36</v>
      </c>
      <c r="AE39" s="6" t="s">
        <v>38</v>
      </c>
      <c r="AF39" s="6" t="s">
        <v>36</v>
      </c>
      <c r="AG39" s="6" t="s">
        <v>38</v>
      </c>
      <c r="AH39" s="6" t="s">
        <v>36</v>
      </c>
      <c r="AI39" s="6" t="s">
        <v>38</v>
      </c>
    </row>
    <row r="40" spans="1:35" x14ac:dyDescent="0.25">
      <c r="A40" s="5" t="s">
        <v>25</v>
      </c>
      <c r="B40" s="4" t="s">
        <v>36</v>
      </c>
      <c r="C40" s="4" t="s">
        <v>38</v>
      </c>
      <c r="D40" s="4" t="s">
        <v>36</v>
      </c>
      <c r="E40" s="4" t="s">
        <v>38</v>
      </c>
      <c r="F40" s="4" t="s">
        <v>36</v>
      </c>
      <c r="G40" s="4" t="s">
        <v>38</v>
      </c>
      <c r="H40" s="4" t="s">
        <v>36</v>
      </c>
      <c r="I40" s="4" t="s">
        <v>38</v>
      </c>
      <c r="J40" s="4" t="s">
        <v>36</v>
      </c>
      <c r="K40" s="4" t="s">
        <v>38</v>
      </c>
      <c r="L40" s="4" t="s">
        <v>36</v>
      </c>
      <c r="M40" s="4" t="s">
        <v>38</v>
      </c>
      <c r="N40" s="4" t="s">
        <v>36</v>
      </c>
      <c r="O40" s="4" t="s">
        <v>38</v>
      </c>
      <c r="P40" s="4" t="s">
        <v>36</v>
      </c>
      <c r="Q40" s="4" t="s">
        <v>38</v>
      </c>
      <c r="R40" s="4" t="s">
        <v>36</v>
      </c>
      <c r="S40" s="4" t="s">
        <v>38</v>
      </c>
      <c r="T40" s="4" t="s">
        <v>36</v>
      </c>
      <c r="U40" s="4" t="s">
        <v>38</v>
      </c>
      <c r="V40" s="4" t="s">
        <v>36</v>
      </c>
      <c r="W40" s="4" t="s">
        <v>38</v>
      </c>
      <c r="X40" s="4" t="s">
        <v>36</v>
      </c>
      <c r="Y40" s="4" t="s">
        <v>38</v>
      </c>
      <c r="Z40" s="4" t="s">
        <v>36</v>
      </c>
      <c r="AA40" s="4" t="s">
        <v>38</v>
      </c>
      <c r="AB40" s="4" t="s">
        <v>36</v>
      </c>
      <c r="AC40" s="4" t="s">
        <v>38</v>
      </c>
      <c r="AD40" s="4" t="s">
        <v>36</v>
      </c>
      <c r="AE40" s="4" t="s">
        <v>38</v>
      </c>
      <c r="AF40" s="4" t="s">
        <v>36</v>
      </c>
      <c r="AG40" s="4" t="s">
        <v>38</v>
      </c>
      <c r="AH40" s="4" t="s">
        <v>36</v>
      </c>
      <c r="AI40" s="4" t="s">
        <v>38</v>
      </c>
    </row>
    <row r="42" spans="1:35" x14ac:dyDescent="0.25">
      <c r="A42" s="3" t="s">
        <v>37</v>
      </c>
    </row>
    <row r="43" spans="1:35" x14ac:dyDescent="0.25">
      <c r="A43" s="3" t="s">
        <v>36</v>
      </c>
      <c r="B43" s="2" t="s">
        <v>35</v>
      </c>
    </row>
    <row r="44" spans="1:35" x14ac:dyDescent="0.25">
      <c r="A44" s="3" t="s">
        <v>34</v>
      </c>
    </row>
    <row r="45" spans="1:35" x14ac:dyDescent="0.25">
      <c r="A45" s="3" t="s">
        <v>33</v>
      </c>
      <c r="B45" s="2" t="s">
        <v>32</v>
      </c>
    </row>
    <row r="46" spans="1:35" x14ac:dyDescent="0.25">
      <c r="A46" s="3" t="s">
        <v>31</v>
      </c>
      <c r="B46" s="2" t="s">
        <v>30</v>
      </c>
    </row>
  </sheetData>
  <mergeCells count="17">
    <mergeCell ref="Z10:AA10"/>
    <mergeCell ref="AB10:AC10"/>
    <mergeCell ref="AD10:AE10"/>
    <mergeCell ref="AF10:AG10"/>
    <mergeCell ref="AH10:AI10"/>
    <mergeCell ref="X10:Y10"/>
    <mergeCell ref="B10:C10"/>
    <mergeCell ref="D10:E10"/>
    <mergeCell ref="F10:G10"/>
    <mergeCell ref="H10:I10"/>
    <mergeCell ref="J10:K10"/>
    <mergeCell ref="L10:M10"/>
    <mergeCell ref="N10:O10"/>
    <mergeCell ref="P10:Q10"/>
    <mergeCell ref="R10:S10"/>
    <mergeCell ref="T10:U10"/>
    <mergeCell ref="V10:W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24B02-E85E-4DD1-BF85-DFDEAF9567C9}">
  <dimension ref="A1:AI45"/>
  <sheetViews>
    <sheetView workbookViewId="0">
      <selection activeCell="A23" sqref="A23:XFD23"/>
    </sheetView>
  </sheetViews>
  <sheetFormatPr defaultRowHeight="11.45" customHeight="1" x14ac:dyDescent="0.25"/>
  <cols>
    <col min="1" max="1" width="29.85546875" style="1" customWidth="1"/>
    <col min="2" max="2" width="10" style="1" customWidth="1"/>
    <col min="3" max="3" width="5" style="1" customWidth="1"/>
    <col min="4" max="4" width="10" style="1" customWidth="1"/>
    <col min="5" max="5" width="5" style="1" customWidth="1"/>
    <col min="6" max="6" width="10" style="1" customWidth="1"/>
    <col min="7" max="7" width="5" style="1" customWidth="1"/>
    <col min="8" max="8" width="10" style="1" customWidth="1"/>
    <col min="9" max="9" width="5" style="1" customWidth="1"/>
    <col min="10" max="10" width="10" style="1" customWidth="1"/>
    <col min="11" max="11" width="5" style="1" customWidth="1"/>
    <col min="12" max="12" width="10" style="1" customWidth="1"/>
    <col min="13" max="13" width="5" style="1" customWidth="1"/>
    <col min="14" max="14" width="10" style="1" customWidth="1"/>
    <col min="15" max="15" width="5" style="1" customWidth="1"/>
    <col min="16" max="16" width="10" style="1" customWidth="1"/>
    <col min="17" max="17" width="5" style="1" customWidth="1"/>
    <col min="18" max="18" width="10" style="1" customWidth="1"/>
    <col min="19" max="19" width="5" style="1" customWidth="1"/>
    <col min="20" max="20" width="10" style="1" customWidth="1"/>
    <col min="21" max="21" width="5" style="1" customWidth="1"/>
    <col min="22" max="22" width="10" style="1" customWidth="1"/>
    <col min="23" max="23" width="5" style="1" customWidth="1"/>
    <col min="24" max="24" width="10" style="1" customWidth="1"/>
    <col min="25" max="25" width="5" style="1" customWidth="1"/>
    <col min="26" max="26" width="10" style="1" customWidth="1"/>
    <col min="27" max="27" width="5" style="1" customWidth="1"/>
    <col min="28" max="28" width="10" style="1" customWidth="1"/>
    <col min="29" max="29" width="5" style="1" customWidth="1"/>
    <col min="30" max="30" width="10" style="1" customWidth="1"/>
    <col min="31" max="31" width="5" style="1" customWidth="1"/>
    <col min="32" max="32" width="10" style="1" customWidth="1"/>
    <col min="33" max="33" width="5" style="1" customWidth="1"/>
    <col min="34" max="34" width="10" style="1" customWidth="1"/>
    <col min="35" max="35" width="5" style="1" customWidth="1"/>
    <col min="36" max="16384" width="9.140625" style="1"/>
  </cols>
  <sheetData>
    <row r="1" spans="1:35" x14ac:dyDescent="0.25">
      <c r="A1" s="2" t="s">
        <v>77</v>
      </c>
    </row>
    <row r="2" spans="1:35" x14ac:dyDescent="0.25">
      <c r="A2" s="2" t="s">
        <v>71</v>
      </c>
      <c r="B2" s="3" t="s">
        <v>70</v>
      </c>
    </row>
    <row r="3" spans="1:35" x14ac:dyDescent="0.25">
      <c r="A3" s="2" t="s">
        <v>69</v>
      </c>
      <c r="B3" s="2" t="s">
        <v>68</v>
      </c>
    </row>
    <row r="4" spans="1:35" x14ac:dyDescent="0.25"/>
    <row r="5" spans="1:35" x14ac:dyDescent="0.25">
      <c r="A5" s="3" t="s">
        <v>67</v>
      </c>
      <c r="C5" s="2" t="s">
        <v>66</v>
      </c>
    </row>
    <row r="6" spans="1:35" x14ac:dyDescent="0.25">
      <c r="A6" s="3" t="s">
        <v>65</v>
      </c>
      <c r="C6" s="2" t="s">
        <v>64</v>
      </c>
    </row>
    <row r="7" spans="1:35" x14ac:dyDescent="0.25">
      <c r="A7" s="3" t="s">
        <v>63</v>
      </c>
      <c r="C7" s="2" t="s">
        <v>78</v>
      </c>
    </row>
    <row r="8" spans="1:35" x14ac:dyDescent="0.25">
      <c r="A8" s="3" t="s">
        <v>61</v>
      </c>
      <c r="C8" s="2" t="s">
        <v>60</v>
      </c>
    </row>
    <row r="9" spans="1:35" x14ac:dyDescent="0.25"/>
    <row r="10" spans="1:35" x14ac:dyDescent="0.25">
      <c r="A10" s="11" t="s">
        <v>59</v>
      </c>
      <c r="B10" s="234" t="s">
        <v>58</v>
      </c>
      <c r="C10" s="234" t="s">
        <v>38</v>
      </c>
      <c r="D10" s="234" t="s">
        <v>57</v>
      </c>
      <c r="E10" s="234" t="s">
        <v>38</v>
      </c>
      <c r="F10" s="234" t="s">
        <v>56</v>
      </c>
      <c r="G10" s="234" t="s">
        <v>38</v>
      </c>
      <c r="H10" s="234" t="s">
        <v>55</v>
      </c>
      <c r="I10" s="234" t="s">
        <v>38</v>
      </c>
      <c r="J10" s="234" t="s">
        <v>54</v>
      </c>
      <c r="K10" s="234" t="s">
        <v>38</v>
      </c>
      <c r="L10" s="234" t="s">
        <v>53</v>
      </c>
      <c r="M10" s="234" t="s">
        <v>38</v>
      </c>
      <c r="N10" s="234" t="s">
        <v>52</v>
      </c>
      <c r="O10" s="234" t="s">
        <v>38</v>
      </c>
      <c r="P10" s="234" t="s">
        <v>51</v>
      </c>
      <c r="Q10" s="234" t="s">
        <v>38</v>
      </c>
      <c r="R10" s="234" t="s">
        <v>50</v>
      </c>
      <c r="S10" s="234" t="s">
        <v>38</v>
      </c>
      <c r="T10" s="234" t="s">
        <v>49</v>
      </c>
      <c r="U10" s="234" t="s">
        <v>38</v>
      </c>
      <c r="V10" s="234" t="s">
        <v>48</v>
      </c>
      <c r="W10" s="234" t="s">
        <v>38</v>
      </c>
      <c r="X10" s="234" t="s">
        <v>47</v>
      </c>
      <c r="Y10" s="234" t="s">
        <v>38</v>
      </c>
      <c r="Z10" s="234" t="s">
        <v>46</v>
      </c>
      <c r="AA10" s="234" t="s">
        <v>38</v>
      </c>
      <c r="AB10" s="234" t="s">
        <v>45</v>
      </c>
      <c r="AC10" s="234" t="s">
        <v>38</v>
      </c>
      <c r="AD10" s="234" t="s">
        <v>44</v>
      </c>
      <c r="AE10" s="234" t="s">
        <v>38</v>
      </c>
      <c r="AF10" s="234" t="s">
        <v>43</v>
      </c>
      <c r="AG10" s="234" t="s">
        <v>38</v>
      </c>
      <c r="AH10" s="234" t="s">
        <v>42</v>
      </c>
      <c r="AI10" s="234" t="s">
        <v>38</v>
      </c>
    </row>
    <row r="11" spans="1:35" x14ac:dyDescent="0.25">
      <c r="A11" s="10" t="s">
        <v>41</v>
      </c>
      <c r="B11" s="9" t="s">
        <v>38</v>
      </c>
      <c r="C11" s="9" t="s">
        <v>38</v>
      </c>
      <c r="D11" s="9" t="s">
        <v>38</v>
      </c>
      <c r="E11" s="9" t="s">
        <v>38</v>
      </c>
      <c r="F11" s="9" t="s">
        <v>38</v>
      </c>
      <c r="G11" s="9" t="s">
        <v>38</v>
      </c>
      <c r="H11" s="9" t="s">
        <v>38</v>
      </c>
      <c r="I11" s="9" t="s">
        <v>38</v>
      </c>
      <c r="J11" s="9" t="s">
        <v>38</v>
      </c>
      <c r="K11" s="9" t="s">
        <v>38</v>
      </c>
      <c r="L11" s="9" t="s">
        <v>38</v>
      </c>
      <c r="M11" s="9" t="s">
        <v>38</v>
      </c>
      <c r="N11" s="9" t="s">
        <v>38</v>
      </c>
      <c r="O11" s="9" t="s">
        <v>38</v>
      </c>
      <c r="P11" s="9" t="s">
        <v>38</v>
      </c>
      <c r="Q11" s="9" t="s">
        <v>38</v>
      </c>
      <c r="R11" s="9" t="s">
        <v>38</v>
      </c>
      <c r="S11" s="9" t="s">
        <v>38</v>
      </c>
      <c r="T11" s="9" t="s">
        <v>38</v>
      </c>
      <c r="U11" s="9" t="s">
        <v>38</v>
      </c>
      <c r="V11" s="9" t="s">
        <v>38</v>
      </c>
      <c r="W11" s="9" t="s">
        <v>38</v>
      </c>
      <c r="X11" s="9" t="s">
        <v>38</v>
      </c>
      <c r="Y11" s="9" t="s">
        <v>38</v>
      </c>
      <c r="Z11" s="9" t="s">
        <v>38</v>
      </c>
      <c r="AA11" s="9" t="s">
        <v>38</v>
      </c>
      <c r="AB11" s="9" t="s">
        <v>38</v>
      </c>
      <c r="AC11" s="9" t="s">
        <v>38</v>
      </c>
      <c r="AD11" s="9" t="s">
        <v>38</v>
      </c>
      <c r="AE11" s="9" t="s">
        <v>38</v>
      </c>
      <c r="AF11" s="9" t="s">
        <v>38</v>
      </c>
      <c r="AG11" s="9" t="s">
        <v>38</v>
      </c>
      <c r="AH11" s="9" t="s">
        <v>38</v>
      </c>
      <c r="AI11" s="9" t="s">
        <v>38</v>
      </c>
    </row>
    <row r="12" spans="1:35" x14ac:dyDescent="0.25">
      <c r="A12" s="5" t="s">
        <v>40</v>
      </c>
      <c r="B12" s="4" t="s">
        <v>36</v>
      </c>
      <c r="C12" s="4" t="s">
        <v>38</v>
      </c>
      <c r="D12" s="4" t="s">
        <v>36</v>
      </c>
      <c r="E12" s="4" t="s">
        <v>38</v>
      </c>
      <c r="F12" s="4" t="s">
        <v>36</v>
      </c>
      <c r="G12" s="4" t="s">
        <v>38</v>
      </c>
      <c r="H12" s="4" t="s">
        <v>36</v>
      </c>
      <c r="I12" s="4" t="s">
        <v>38</v>
      </c>
      <c r="J12" s="4" t="s">
        <v>36</v>
      </c>
      <c r="K12" s="4" t="s">
        <v>38</v>
      </c>
      <c r="L12" s="4" t="s">
        <v>36</v>
      </c>
      <c r="M12" s="4" t="s">
        <v>38</v>
      </c>
      <c r="N12" s="4" t="s">
        <v>36</v>
      </c>
      <c r="O12" s="4" t="s">
        <v>38</v>
      </c>
      <c r="P12" s="4" t="s">
        <v>36</v>
      </c>
      <c r="Q12" s="4" t="s">
        <v>38</v>
      </c>
      <c r="R12" s="4" t="s">
        <v>36</v>
      </c>
      <c r="S12" s="4" t="s">
        <v>38</v>
      </c>
      <c r="T12" s="4" t="s">
        <v>36</v>
      </c>
      <c r="U12" s="4" t="s">
        <v>38</v>
      </c>
      <c r="V12" s="4" t="s">
        <v>36</v>
      </c>
      <c r="W12" s="4" t="s">
        <v>38</v>
      </c>
      <c r="X12" s="4" t="s">
        <v>36</v>
      </c>
      <c r="Y12" s="4" t="s">
        <v>38</v>
      </c>
      <c r="Z12" s="4" t="s">
        <v>36</v>
      </c>
      <c r="AA12" s="4" t="s">
        <v>38</v>
      </c>
      <c r="AB12" s="4" t="s">
        <v>36</v>
      </c>
      <c r="AC12" s="4" t="s">
        <v>38</v>
      </c>
      <c r="AD12" s="4" t="s">
        <v>36</v>
      </c>
      <c r="AE12" s="4" t="s">
        <v>38</v>
      </c>
      <c r="AF12" s="4" t="s">
        <v>36</v>
      </c>
      <c r="AG12" s="4" t="s">
        <v>38</v>
      </c>
      <c r="AH12" s="4" t="s">
        <v>36</v>
      </c>
      <c r="AI12" s="4" t="s">
        <v>38</v>
      </c>
    </row>
    <row r="13" spans="1:35" x14ac:dyDescent="0.25">
      <c r="A13" s="5" t="s">
        <v>39</v>
      </c>
      <c r="B13" s="6" t="s">
        <v>36</v>
      </c>
      <c r="C13" s="6" t="s">
        <v>38</v>
      </c>
      <c r="D13" s="6" t="s">
        <v>36</v>
      </c>
      <c r="E13" s="6" t="s">
        <v>38</v>
      </c>
      <c r="F13" s="6" t="s">
        <v>36</v>
      </c>
      <c r="G13" s="6" t="s">
        <v>38</v>
      </c>
      <c r="H13" s="6" t="s">
        <v>36</v>
      </c>
      <c r="I13" s="6" t="s">
        <v>38</v>
      </c>
      <c r="J13" s="6" t="s">
        <v>36</v>
      </c>
      <c r="K13" s="6" t="s">
        <v>38</v>
      </c>
      <c r="L13" s="6" t="s">
        <v>36</v>
      </c>
      <c r="M13" s="6" t="s">
        <v>38</v>
      </c>
      <c r="N13" s="6" t="s">
        <v>36</v>
      </c>
      <c r="O13" s="6" t="s">
        <v>38</v>
      </c>
      <c r="P13" s="6" t="s">
        <v>36</v>
      </c>
      <c r="Q13" s="6" t="s">
        <v>38</v>
      </c>
      <c r="R13" s="6" t="s">
        <v>36</v>
      </c>
      <c r="S13" s="6" t="s">
        <v>38</v>
      </c>
      <c r="T13" s="6" t="s">
        <v>36</v>
      </c>
      <c r="U13" s="6" t="s">
        <v>38</v>
      </c>
      <c r="V13" s="6" t="s">
        <v>36</v>
      </c>
      <c r="W13" s="6" t="s">
        <v>38</v>
      </c>
      <c r="X13" s="6" t="s">
        <v>36</v>
      </c>
      <c r="Y13" s="6" t="s">
        <v>38</v>
      </c>
      <c r="Z13" s="6" t="s">
        <v>36</v>
      </c>
      <c r="AA13" s="6" t="s">
        <v>38</v>
      </c>
      <c r="AB13" s="6" t="s">
        <v>36</v>
      </c>
      <c r="AC13" s="6" t="s">
        <v>38</v>
      </c>
      <c r="AD13" s="6" t="s">
        <v>36</v>
      </c>
      <c r="AE13" s="6" t="s">
        <v>38</v>
      </c>
      <c r="AF13" s="6" t="s">
        <v>36</v>
      </c>
      <c r="AG13" s="6" t="s">
        <v>38</v>
      </c>
      <c r="AH13" s="6" t="s">
        <v>36</v>
      </c>
      <c r="AI13" s="6" t="s">
        <v>38</v>
      </c>
    </row>
    <row r="14" spans="1:35" x14ac:dyDescent="0.25">
      <c r="A14" s="5" t="s">
        <v>0</v>
      </c>
      <c r="B14" s="4" t="s">
        <v>36</v>
      </c>
      <c r="C14" s="4" t="s">
        <v>38</v>
      </c>
      <c r="D14" s="4" t="s">
        <v>36</v>
      </c>
      <c r="E14" s="4" t="s">
        <v>38</v>
      </c>
      <c r="F14" s="4" t="s">
        <v>36</v>
      </c>
      <c r="G14" s="4" t="s">
        <v>38</v>
      </c>
      <c r="H14" s="4" t="s">
        <v>36</v>
      </c>
      <c r="I14" s="4" t="s">
        <v>38</v>
      </c>
      <c r="J14" s="4" t="s">
        <v>36</v>
      </c>
      <c r="K14" s="4" t="s">
        <v>38</v>
      </c>
      <c r="L14" s="4" t="s">
        <v>36</v>
      </c>
      <c r="M14" s="4" t="s">
        <v>38</v>
      </c>
      <c r="N14" s="4" t="s">
        <v>36</v>
      </c>
      <c r="O14" s="4" t="s">
        <v>38</v>
      </c>
      <c r="P14" s="4" t="s">
        <v>36</v>
      </c>
      <c r="Q14" s="4" t="s">
        <v>38</v>
      </c>
      <c r="R14" s="4" t="s">
        <v>36</v>
      </c>
      <c r="S14" s="4" t="s">
        <v>38</v>
      </c>
      <c r="T14" s="4" t="s">
        <v>36</v>
      </c>
      <c r="U14" s="4" t="s">
        <v>38</v>
      </c>
      <c r="V14" s="4" t="s">
        <v>36</v>
      </c>
      <c r="W14" s="4" t="s">
        <v>38</v>
      </c>
      <c r="X14" s="4" t="s">
        <v>36</v>
      </c>
      <c r="Y14" s="4" t="s">
        <v>38</v>
      </c>
      <c r="Z14" s="4" t="s">
        <v>36</v>
      </c>
      <c r="AA14" s="4" t="s">
        <v>38</v>
      </c>
      <c r="AB14" s="4" t="s">
        <v>36</v>
      </c>
      <c r="AC14" s="4" t="s">
        <v>38</v>
      </c>
      <c r="AD14" s="4" t="s">
        <v>36</v>
      </c>
      <c r="AE14" s="4" t="s">
        <v>38</v>
      </c>
      <c r="AF14" s="4" t="s">
        <v>36</v>
      </c>
      <c r="AG14" s="4" t="s">
        <v>38</v>
      </c>
      <c r="AH14" s="4" t="s">
        <v>36</v>
      </c>
      <c r="AI14" s="4" t="s">
        <v>38</v>
      </c>
    </row>
    <row r="15" spans="1:35" x14ac:dyDescent="0.25">
      <c r="A15" s="5" t="s">
        <v>1</v>
      </c>
      <c r="B15" s="6" t="s">
        <v>36</v>
      </c>
      <c r="C15" s="6" t="s">
        <v>38</v>
      </c>
      <c r="D15" s="6" t="s">
        <v>36</v>
      </c>
      <c r="E15" s="6" t="s">
        <v>38</v>
      </c>
      <c r="F15" s="6" t="s">
        <v>36</v>
      </c>
      <c r="G15" s="6" t="s">
        <v>38</v>
      </c>
      <c r="H15" s="6" t="s">
        <v>36</v>
      </c>
      <c r="I15" s="6" t="s">
        <v>38</v>
      </c>
      <c r="J15" s="6" t="s">
        <v>36</v>
      </c>
      <c r="K15" s="6" t="s">
        <v>38</v>
      </c>
      <c r="L15" s="6" t="s">
        <v>36</v>
      </c>
      <c r="M15" s="6" t="s">
        <v>38</v>
      </c>
      <c r="N15" s="6" t="s">
        <v>36</v>
      </c>
      <c r="O15" s="6" t="s">
        <v>38</v>
      </c>
      <c r="P15" s="6" t="s">
        <v>36</v>
      </c>
      <c r="Q15" s="6" t="s">
        <v>38</v>
      </c>
      <c r="R15" s="6" t="s">
        <v>36</v>
      </c>
      <c r="S15" s="6" t="s">
        <v>38</v>
      </c>
      <c r="T15" s="6">
        <v>24</v>
      </c>
      <c r="U15" s="6" t="s">
        <v>38</v>
      </c>
      <c r="V15" s="6">
        <v>24</v>
      </c>
      <c r="W15" s="6" t="s">
        <v>38</v>
      </c>
      <c r="X15" s="6">
        <v>24</v>
      </c>
      <c r="Y15" s="6" t="s">
        <v>38</v>
      </c>
      <c r="Z15" s="6">
        <v>24</v>
      </c>
      <c r="AA15" s="6" t="s">
        <v>38</v>
      </c>
      <c r="AB15" s="6">
        <v>24</v>
      </c>
      <c r="AC15" s="6" t="s">
        <v>38</v>
      </c>
      <c r="AD15" s="6">
        <v>24</v>
      </c>
      <c r="AE15" s="6" t="s">
        <v>38</v>
      </c>
      <c r="AF15" s="6">
        <v>24</v>
      </c>
      <c r="AG15" s="6" t="s">
        <v>38</v>
      </c>
      <c r="AH15" s="6" t="s">
        <v>36</v>
      </c>
      <c r="AI15" s="6" t="s">
        <v>38</v>
      </c>
    </row>
    <row r="16" spans="1:35" x14ac:dyDescent="0.25">
      <c r="A16" s="5" t="s">
        <v>2</v>
      </c>
      <c r="B16" s="4" t="s">
        <v>36</v>
      </c>
      <c r="C16" s="4" t="s">
        <v>38</v>
      </c>
      <c r="D16" s="4" t="s">
        <v>36</v>
      </c>
      <c r="E16" s="4" t="s">
        <v>38</v>
      </c>
      <c r="F16" s="4" t="s">
        <v>36</v>
      </c>
      <c r="G16" s="4" t="s">
        <v>38</v>
      </c>
      <c r="H16" s="4" t="s">
        <v>36</v>
      </c>
      <c r="I16" s="4" t="s">
        <v>38</v>
      </c>
      <c r="J16" s="4" t="s">
        <v>36</v>
      </c>
      <c r="K16" s="4" t="s">
        <v>38</v>
      </c>
      <c r="L16" s="4" t="s">
        <v>36</v>
      </c>
      <c r="M16" s="4" t="s">
        <v>38</v>
      </c>
      <c r="N16" s="4" t="s">
        <v>36</v>
      </c>
      <c r="O16" s="4" t="s">
        <v>38</v>
      </c>
      <c r="P16" s="4" t="s">
        <v>36</v>
      </c>
      <c r="Q16" s="4" t="s">
        <v>38</v>
      </c>
      <c r="R16" s="4" t="s">
        <v>36</v>
      </c>
      <c r="S16" s="4" t="s">
        <v>38</v>
      </c>
      <c r="T16" s="4" t="s">
        <v>36</v>
      </c>
      <c r="U16" s="4" t="s">
        <v>38</v>
      </c>
      <c r="V16" s="4" t="s">
        <v>36</v>
      </c>
      <c r="W16" s="4" t="s">
        <v>38</v>
      </c>
      <c r="X16" s="4" t="s">
        <v>36</v>
      </c>
      <c r="Y16" s="4" t="s">
        <v>38</v>
      </c>
      <c r="Z16" s="4" t="s">
        <v>36</v>
      </c>
      <c r="AA16" s="4" t="s">
        <v>38</v>
      </c>
      <c r="AB16" s="4" t="s">
        <v>36</v>
      </c>
      <c r="AC16" s="4" t="s">
        <v>38</v>
      </c>
      <c r="AD16" s="4" t="s">
        <v>36</v>
      </c>
      <c r="AE16" s="4" t="s">
        <v>38</v>
      </c>
      <c r="AF16" s="4" t="s">
        <v>36</v>
      </c>
      <c r="AG16" s="4" t="s">
        <v>38</v>
      </c>
      <c r="AH16" s="4" t="s">
        <v>36</v>
      </c>
      <c r="AI16" s="4" t="s">
        <v>38</v>
      </c>
    </row>
    <row r="17" spans="1:35" x14ac:dyDescent="0.25">
      <c r="A17" s="5" t="s">
        <v>3</v>
      </c>
      <c r="B17" s="6" t="s">
        <v>36</v>
      </c>
      <c r="C17" s="6" t="s">
        <v>38</v>
      </c>
      <c r="D17" s="6" t="s">
        <v>36</v>
      </c>
      <c r="E17" s="6" t="s">
        <v>38</v>
      </c>
      <c r="F17" s="6" t="s">
        <v>36</v>
      </c>
      <c r="G17" s="6" t="s">
        <v>38</v>
      </c>
      <c r="H17" s="6" t="s">
        <v>36</v>
      </c>
      <c r="I17" s="6" t="s">
        <v>38</v>
      </c>
      <c r="J17" s="6" t="s">
        <v>36</v>
      </c>
      <c r="K17" s="6" t="s">
        <v>38</v>
      </c>
      <c r="L17" s="6" t="s">
        <v>36</v>
      </c>
      <c r="M17" s="6" t="s">
        <v>38</v>
      </c>
      <c r="N17" s="6" t="s">
        <v>36</v>
      </c>
      <c r="O17" s="6" t="s">
        <v>38</v>
      </c>
      <c r="P17" s="6" t="s">
        <v>36</v>
      </c>
      <c r="Q17" s="6" t="s">
        <v>38</v>
      </c>
      <c r="R17" s="6" t="s">
        <v>36</v>
      </c>
      <c r="S17" s="6" t="s">
        <v>38</v>
      </c>
      <c r="T17" s="6" t="s">
        <v>36</v>
      </c>
      <c r="U17" s="6" t="s">
        <v>38</v>
      </c>
      <c r="V17" s="6" t="s">
        <v>36</v>
      </c>
      <c r="W17" s="6" t="s">
        <v>38</v>
      </c>
      <c r="X17" s="6" t="s">
        <v>36</v>
      </c>
      <c r="Y17" s="6" t="s">
        <v>38</v>
      </c>
      <c r="Z17" s="6" t="s">
        <v>36</v>
      </c>
      <c r="AA17" s="6" t="s">
        <v>38</v>
      </c>
      <c r="AB17" s="6" t="s">
        <v>36</v>
      </c>
      <c r="AC17" s="6" t="s">
        <v>38</v>
      </c>
      <c r="AD17" s="6" t="s">
        <v>36</v>
      </c>
      <c r="AE17" s="6" t="s">
        <v>38</v>
      </c>
      <c r="AF17" s="6" t="s">
        <v>36</v>
      </c>
      <c r="AG17" s="6" t="s">
        <v>38</v>
      </c>
      <c r="AH17" s="6" t="s">
        <v>36</v>
      </c>
      <c r="AI17" s="6" t="s">
        <v>38</v>
      </c>
    </row>
    <row r="18" spans="1:35" x14ac:dyDescent="0.25">
      <c r="A18" s="5" t="s">
        <v>4</v>
      </c>
      <c r="B18" s="4" t="s">
        <v>36</v>
      </c>
      <c r="C18" s="4" t="s">
        <v>38</v>
      </c>
      <c r="D18" s="4" t="s">
        <v>36</v>
      </c>
      <c r="E18" s="4" t="s">
        <v>38</v>
      </c>
      <c r="F18" s="4" t="s">
        <v>36</v>
      </c>
      <c r="G18" s="4" t="s">
        <v>38</v>
      </c>
      <c r="H18" s="4" t="s">
        <v>36</v>
      </c>
      <c r="I18" s="4" t="s">
        <v>38</v>
      </c>
      <c r="J18" s="4" t="s">
        <v>36</v>
      </c>
      <c r="K18" s="4" t="s">
        <v>38</v>
      </c>
      <c r="L18" s="4" t="s">
        <v>36</v>
      </c>
      <c r="M18" s="4" t="s">
        <v>38</v>
      </c>
      <c r="N18" s="4" t="s">
        <v>36</v>
      </c>
      <c r="O18" s="4" t="s">
        <v>38</v>
      </c>
      <c r="P18" s="4" t="s">
        <v>36</v>
      </c>
      <c r="Q18" s="4" t="s">
        <v>38</v>
      </c>
      <c r="R18" s="4" t="s">
        <v>36</v>
      </c>
      <c r="S18" s="4" t="s">
        <v>38</v>
      </c>
      <c r="T18" s="4" t="s">
        <v>36</v>
      </c>
      <c r="U18" s="4" t="s">
        <v>38</v>
      </c>
      <c r="V18" s="4">
        <v>0</v>
      </c>
      <c r="W18" s="4" t="s">
        <v>38</v>
      </c>
      <c r="X18" s="4">
        <v>0</v>
      </c>
      <c r="Y18" s="4" t="s">
        <v>38</v>
      </c>
      <c r="Z18" s="4" t="s">
        <v>36</v>
      </c>
      <c r="AA18" s="4" t="s">
        <v>38</v>
      </c>
      <c r="AB18" s="4" t="s">
        <v>36</v>
      </c>
      <c r="AC18" s="4" t="s">
        <v>38</v>
      </c>
      <c r="AD18" s="4" t="s">
        <v>36</v>
      </c>
      <c r="AE18" s="4" t="s">
        <v>38</v>
      </c>
      <c r="AF18" s="4" t="s">
        <v>36</v>
      </c>
      <c r="AG18" s="4" t="s">
        <v>38</v>
      </c>
      <c r="AH18" s="4" t="s">
        <v>36</v>
      </c>
      <c r="AI18" s="4" t="s">
        <v>38</v>
      </c>
    </row>
    <row r="19" spans="1:35" x14ac:dyDescent="0.25">
      <c r="A19" s="5" t="s">
        <v>5</v>
      </c>
      <c r="B19" s="6" t="s">
        <v>36</v>
      </c>
      <c r="C19" s="6" t="s">
        <v>38</v>
      </c>
      <c r="D19" s="6" t="s">
        <v>36</v>
      </c>
      <c r="E19" s="6" t="s">
        <v>38</v>
      </c>
      <c r="F19" s="6" t="s">
        <v>36</v>
      </c>
      <c r="G19" s="6" t="s">
        <v>38</v>
      </c>
      <c r="H19" s="6" t="s">
        <v>36</v>
      </c>
      <c r="I19" s="6" t="s">
        <v>38</v>
      </c>
      <c r="J19" s="6" t="s">
        <v>36</v>
      </c>
      <c r="K19" s="6" t="s">
        <v>38</v>
      </c>
      <c r="L19" s="6" t="s">
        <v>36</v>
      </c>
      <c r="M19" s="6" t="s">
        <v>38</v>
      </c>
      <c r="N19" s="6" t="s">
        <v>36</v>
      </c>
      <c r="O19" s="6" t="s">
        <v>38</v>
      </c>
      <c r="P19" s="6" t="s">
        <v>36</v>
      </c>
      <c r="Q19" s="6" t="s">
        <v>38</v>
      </c>
      <c r="R19" s="6" t="s">
        <v>36</v>
      </c>
      <c r="S19" s="6" t="s">
        <v>38</v>
      </c>
      <c r="T19" s="6" t="s">
        <v>36</v>
      </c>
      <c r="U19" s="6" t="s">
        <v>38</v>
      </c>
      <c r="V19" s="6" t="s">
        <v>36</v>
      </c>
      <c r="W19" s="6" t="s">
        <v>38</v>
      </c>
      <c r="X19" s="6" t="s">
        <v>36</v>
      </c>
      <c r="Y19" s="6" t="s">
        <v>38</v>
      </c>
      <c r="Z19" s="6" t="s">
        <v>36</v>
      </c>
      <c r="AA19" s="6" t="s">
        <v>38</v>
      </c>
      <c r="AB19" s="6" t="s">
        <v>36</v>
      </c>
      <c r="AC19" s="6" t="s">
        <v>38</v>
      </c>
      <c r="AD19" s="6" t="s">
        <v>36</v>
      </c>
      <c r="AE19" s="6" t="s">
        <v>38</v>
      </c>
      <c r="AF19" s="6" t="s">
        <v>36</v>
      </c>
      <c r="AG19" s="6" t="s">
        <v>38</v>
      </c>
      <c r="AH19" s="6" t="s">
        <v>36</v>
      </c>
      <c r="AI19" s="6" t="s">
        <v>38</v>
      </c>
    </row>
    <row r="20" spans="1:35" x14ac:dyDescent="0.25">
      <c r="A20" s="5" t="s">
        <v>6</v>
      </c>
      <c r="B20" s="4" t="s">
        <v>36</v>
      </c>
      <c r="C20" s="4" t="s">
        <v>38</v>
      </c>
      <c r="D20" s="4" t="s">
        <v>36</v>
      </c>
      <c r="E20" s="4" t="s">
        <v>38</v>
      </c>
      <c r="F20" s="4" t="s">
        <v>36</v>
      </c>
      <c r="G20" s="4" t="s">
        <v>38</v>
      </c>
      <c r="H20" s="4" t="s">
        <v>36</v>
      </c>
      <c r="I20" s="4" t="s">
        <v>38</v>
      </c>
      <c r="J20" s="4" t="s">
        <v>36</v>
      </c>
      <c r="K20" s="4" t="s">
        <v>38</v>
      </c>
      <c r="L20" s="4" t="s">
        <v>36</v>
      </c>
      <c r="M20" s="4" t="s">
        <v>38</v>
      </c>
      <c r="N20" s="4" t="s">
        <v>36</v>
      </c>
      <c r="O20" s="4" t="s">
        <v>38</v>
      </c>
      <c r="P20" s="4" t="s">
        <v>36</v>
      </c>
      <c r="Q20" s="4" t="s">
        <v>38</v>
      </c>
      <c r="R20" s="4" t="s">
        <v>36</v>
      </c>
      <c r="S20" s="4" t="s">
        <v>38</v>
      </c>
      <c r="T20" s="4" t="s">
        <v>36</v>
      </c>
      <c r="U20" s="4" t="s">
        <v>38</v>
      </c>
      <c r="V20" s="7">
        <v>65.739999999999995</v>
      </c>
      <c r="W20" s="4" t="s">
        <v>38</v>
      </c>
      <c r="X20" s="7">
        <v>65.739999999999995</v>
      </c>
      <c r="Y20" s="4" t="s">
        <v>38</v>
      </c>
      <c r="Z20" s="7">
        <v>65.739999999999995</v>
      </c>
      <c r="AA20" s="4" t="s">
        <v>38</v>
      </c>
      <c r="AB20" s="7">
        <v>65.7</v>
      </c>
      <c r="AC20" s="4" t="s">
        <v>38</v>
      </c>
      <c r="AD20" s="7">
        <v>65.739999999999995</v>
      </c>
      <c r="AE20" s="4" t="s">
        <v>38</v>
      </c>
      <c r="AF20" s="7">
        <v>65.739999999999995</v>
      </c>
      <c r="AG20" s="4" t="s">
        <v>38</v>
      </c>
      <c r="AH20" s="4" t="s">
        <v>36</v>
      </c>
      <c r="AI20" s="4" t="s">
        <v>38</v>
      </c>
    </row>
    <row r="21" spans="1:35" x14ac:dyDescent="0.25">
      <c r="A21" s="5" t="s">
        <v>7</v>
      </c>
      <c r="B21" s="6" t="s">
        <v>36</v>
      </c>
      <c r="C21" s="6" t="s">
        <v>38</v>
      </c>
      <c r="D21" s="6" t="s">
        <v>36</v>
      </c>
      <c r="E21" s="6" t="s">
        <v>38</v>
      </c>
      <c r="F21" s="6" t="s">
        <v>36</v>
      </c>
      <c r="G21" s="6" t="s">
        <v>38</v>
      </c>
      <c r="H21" s="6" t="s">
        <v>36</v>
      </c>
      <c r="I21" s="6" t="s">
        <v>38</v>
      </c>
      <c r="J21" s="6" t="s">
        <v>36</v>
      </c>
      <c r="K21" s="6" t="s">
        <v>38</v>
      </c>
      <c r="L21" s="6" t="s">
        <v>36</v>
      </c>
      <c r="M21" s="6" t="s">
        <v>38</v>
      </c>
      <c r="N21" s="6" t="s">
        <v>36</v>
      </c>
      <c r="O21" s="6" t="s">
        <v>38</v>
      </c>
      <c r="P21" s="6" t="s">
        <v>36</v>
      </c>
      <c r="Q21" s="6" t="s">
        <v>38</v>
      </c>
      <c r="R21" s="6" t="s">
        <v>36</v>
      </c>
      <c r="S21" s="6" t="s">
        <v>38</v>
      </c>
      <c r="T21" s="6" t="s">
        <v>36</v>
      </c>
      <c r="U21" s="6" t="s">
        <v>38</v>
      </c>
      <c r="V21" s="6" t="s">
        <v>36</v>
      </c>
      <c r="W21" s="6" t="s">
        <v>38</v>
      </c>
      <c r="X21" s="6" t="s">
        <v>36</v>
      </c>
      <c r="Y21" s="6" t="s">
        <v>38</v>
      </c>
      <c r="Z21" s="6" t="s">
        <v>36</v>
      </c>
      <c r="AA21" s="6" t="s">
        <v>38</v>
      </c>
      <c r="AB21" s="6" t="s">
        <v>36</v>
      </c>
      <c r="AC21" s="6" t="s">
        <v>38</v>
      </c>
      <c r="AD21" s="6" t="s">
        <v>36</v>
      </c>
      <c r="AE21" s="6" t="s">
        <v>38</v>
      </c>
      <c r="AF21" s="6" t="s">
        <v>36</v>
      </c>
      <c r="AG21" s="6" t="s">
        <v>38</v>
      </c>
      <c r="AH21" s="6" t="s">
        <v>36</v>
      </c>
      <c r="AI21" s="6" t="s">
        <v>38</v>
      </c>
    </row>
    <row r="22" spans="1:35" x14ac:dyDescent="0.25">
      <c r="A22" s="5" t="s">
        <v>8</v>
      </c>
      <c r="B22" s="4" t="s">
        <v>36</v>
      </c>
      <c r="C22" s="4" t="s">
        <v>38</v>
      </c>
      <c r="D22" s="4" t="s">
        <v>36</v>
      </c>
      <c r="E22" s="4" t="s">
        <v>38</v>
      </c>
      <c r="F22" s="4" t="s">
        <v>36</v>
      </c>
      <c r="G22" s="4" t="s">
        <v>38</v>
      </c>
      <c r="H22" s="4" t="s">
        <v>36</v>
      </c>
      <c r="I22" s="4" t="s">
        <v>38</v>
      </c>
      <c r="J22" s="4" t="s">
        <v>36</v>
      </c>
      <c r="K22" s="4" t="s">
        <v>38</v>
      </c>
      <c r="L22" s="4" t="s">
        <v>36</v>
      </c>
      <c r="M22" s="4" t="s">
        <v>38</v>
      </c>
      <c r="N22" s="4" t="s">
        <v>36</v>
      </c>
      <c r="O22" s="4" t="s">
        <v>38</v>
      </c>
      <c r="P22" s="4" t="s">
        <v>36</v>
      </c>
      <c r="Q22" s="4" t="s">
        <v>38</v>
      </c>
      <c r="R22" s="4" t="s">
        <v>36</v>
      </c>
      <c r="S22" s="4" t="s">
        <v>38</v>
      </c>
      <c r="T22" s="4" t="s">
        <v>36</v>
      </c>
      <c r="U22" s="4" t="s">
        <v>38</v>
      </c>
      <c r="V22" s="4" t="s">
        <v>36</v>
      </c>
      <c r="W22" s="4" t="s">
        <v>38</v>
      </c>
      <c r="X22" s="4" t="s">
        <v>36</v>
      </c>
      <c r="Y22" s="4" t="s">
        <v>38</v>
      </c>
      <c r="Z22" s="4" t="s">
        <v>36</v>
      </c>
      <c r="AA22" s="4" t="s">
        <v>38</v>
      </c>
      <c r="AB22" s="4" t="s">
        <v>36</v>
      </c>
      <c r="AC22" s="4" t="s">
        <v>38</v>
      </c>
      <c r="AD22" s="4" t="s">
        <v>36</v>
      </c>
      <c r="AE22" s="4" t="s">
        <v>38</v>
      </c>
      <c r="AF22" s="4" t="s">
        <v>36</v>
      </c>
      <c r="AG22" s="4" t="s">
        <v>38</v>
      </c>
      <c r="AH22" s="4" t="s">
        <v>36</v>
      </c>
      <c r="AI22" s="4" t="s">
        <v>38</v>
      </c>
    </row>
    <row r="23" spans="1:35" x14ac:dyDescent="0.25">
      <c r="A23" s="5" t="s">
        <v>9</v>
      </c>
      <c r="B23" s="6" t="s">
        <v>36</v>
      </c>
      <c r="C23" s="6" t="s">
        <v>38</v>
      </c>
      <c r="D23" s="6" t="s">
        <v>36</v>
      </c>
      <c r="E23" s="6" t="s">
        <v>38</v>
      </c>
      <c r="F23" s="6" t="s">
        <v>36</v>
      </c>
      <c r="G23" s="6" t="s">
        <v>38</v>
      </c>
      <c r="H23" s="6" t="s">
        <v>36</v>
      </c>
      <c r="I23" s="6" t="s">
        <v>38</v>
      </c>
      <c r="J23" s="6" t="s">
        <v>36</v>
      </c>
      <c r="K23" s="6" t="s">
        <v>38</v>
      </c>
      <c r="L23" s="6" t="s">
        <v>36</v>
      </c>
      <c r="M23" s="6" t="s">
        <v>38</v>
      </c>
      <c r="N23" s="6" t="s">
        <v>36</v>
      </c>
      <c r="O23" s="6" t="s">
        <v>38</v>
      </c>
      <c r="P23" s="6" t="s">
        <v>36</v>
      </c>
      <c r="Q23" s="6" t="s">
        <v>38</v>
      </c>
      <c r="R23" s="8">
        <v>664.74</v>
      </c>
      <c r="S23" s="6" t="s">
        <v>38</v>
      </c>
      <c r="T23" s="8">
        <v>630.79999999999995</v>
      </c>
      <c r="U23" s="6" t="s">
        <v>38</v>
      </c>
      <c r="V23" s="8">
        <v>597.89</v>
      </c>
      <c r="W23" s="6" t="s">
        <v>38</v>
      </c>
      <c r="X23" s="6" t="s">
        <v>36</v>
      </c>
      <c r="Y23" s="6" t="s">
        <v>38</v>
      </c>
      <c r="Z23" s="6" t="s">
        <v>36</v>
      </c>
      <c r="AA23" s="6" t="s">
        <v>38</v>
      </c>
      <c r="AB23" s="6" t="s">
        <v>36</v>
      </c>
      <c r="AC23" s="6" t="s">
        <v>38</v>
      </c>
      <c r="AD23" s="6" t="s">
        <v>36</v>
      </c>
      <c r="AE23" s="6" t="s">
        <v>38</v>
      </c>
      <c r="AF23" s="6" t="s">
        <v>36</v>
      </c>
      <c r="AG23" s="6" t="s">
        <v>38</v>
      </c>
      <c r="AH23" s="6" t="s">
        <v>36</v>
      </c>
      <c r="AI23" s="6" t="s">
        <v>38</v>
      </c>
    </row>
    <row r="24" spans="1:35" x14ac:dyDescent="0.25">
      <c r="A24" s="5" t="s">
        <v>10</v>
      </c>
      <c r="B24" s="4" t="s">
        <v>36</v>
      </c>
      <c r="C24" s="4" t="s">
        <v>38</v>
      </c>
      <c r="D24" s="4" t="s">
        <v>36</v>
      </c>
      <c r="E24" s="4" t="s">
        <v>38</v>
      </c>
      <c r="F24" s="4" t="s">
        <v>36</v>
      </c>
      <c r="G24" s="4" t="s">
        <v>38</v>
      </c>
      <c r="H24" s="4" t="s">
        <v>36</v>
      </c>
      <c r="I24" s="4" t="s">
        <v>38</v>
      </c>
      <c r="J24" s="4" t="s">
        <v>36</v>
      </c>
      <c r="K24" s="4" t="s">
        <v>38</v>
      </c>
      <c r="L24" s="4" t="s">
        <v>36</v>
      </c>
      <c r="M24" s="4" t="s">
        <v>38</v>
      </c>
      <c r="N24" s="4" t="s">
        <v>36</v>
      </c>
      <c r="O24" s="4" t="s">
        <v>38</v>
      </c>
      <c r="P24" s="4" t="s">
        <v>36</v>
      </c>
      <c r="Q24" s="4" t="s">
        <v>38</v>
      </c>
      <c r="R24" s="4" t="s">
        <v>36</v>
      </c>
      <c r="S24" s="4" t="s">
        <v>38</v>
      </c>
      <c r="T24" s="4" t="s">
        <v>36</v>
      </c>
      <c r="U24" s="4" t="s">
        <v>38</v>
      </c>
      <c r="V24" s="4">
        <v>573</v>
      </c>
      <c r="W24" s="4" t="s">
        <v>38</v>
      </c>
      <c r="X24" s="4">
        <v>579</v>
      </c>
      <c r="Y24" s="4" t="s">
        <v>38</v>
      </c>
      <c r="Z24" s="7">
        <v>609.1</v>
      </c>
      <c r="AA24" s="4" t="s">
        <v>38</v>
      </c>
      <c r="AB24" s="7">
        <v>601.6</v>
      </c>
      <c r="AC24" s="4" t="s">
        <v>38</v>
      </c>
      <c r="AD24" s="7">
        <v>612.1</v>
      </c>
      <c r="AE24" s="4" t="s">
        <v>38</v>
      </c>
      <c r="AF24" s="7">
        <v>611.5</v>
      </c>
      <c r="AG24" s="4" t="s">
        <v>38</v>
      </c>
      <c r="AH24" s="4" t="s">
        <v>36</v>
      </c>
      <c r="AI24" s="4" t="s">
        <v>38</v>
      </c>
    </row>
    <row r="25" spans="1:35" x14ac:dyDescent="0.25">
      <c r="A25" s="5" t="s">
        <v>11</v>
      </c>
      <c r="B25" s="6" t="s">
        <v>36</v>
      </c>
      <c r="C25" s="6" t="s">
        <v>38</v>
      </c>
      <c r="D25" s="6" t="s">
        <v>36</v>
      </c>
      <c r="E25" s="6" t="s">
        <v>38</v>
      </c>
      <c r="F25" s="6" t="s">
        <v>36</v>
      </c>
      <c r="G25" s="6" t="s">
        <v>38</v>
      </c>
      <c r="H25" s="6" t="s">
        <v>36</v>
      </c>
      <c r="I25" s="6" t="s">
        <v>38</v>
      </c>
      <c r="J25" s="6" t="s">
        <v>36</v>
      </c>
      <c r="K25" s="6" t="s">
        <v>38</v>
      </c>
      <c r="L25" s="6" t="s">
        <v>36</v>
      </c>
      <c r="M25" s="6" t="s">
        <v>38</v>
      </c>
      <c r="N25" s="6" t="s">
        <v>36</v>
      </c>
      <c r="O25" s="6" t="s">
        <v>38</v>
      </c>
      <c r="P25" s="6" t="s">
        <v>36</v>
      </c>
      <c r="Q25" s="6" t="s">
        <v>38</v>
      </c>
      <c r="R25" s="6" t="s">
        <v>36</v>
      </c>
      <c r="S25" s="6" t="s">
        <v>38</v>
      </c>
      <c r="T25" s="6" t="s">
        <v>36</v>
      </c>
      <c r="U25" s="6" t="s">
        <v>38</v>
      </c>
      <c r="V25" s="6" t="s">
        <v>36</v>
      </c>
      <c r="W25" s="6" t="s">
        <v>38</v>
      </c>
      <c r="X25" s="6" t="s">
        <v>36</v>
      </c>
      <c r="Y25" s="6" t="s">
        <v>38</v>
      </c>
      <c r="Z25" s="6" t="s">
        <v>36</v>
      </c>
      <c r="AA25" s="6" t="s">
        <v>38</v>
      </c>
      <c r="AB25" s="6" t="s">
        <v>36</v>
      </c>
      <c r="AC25" s="6" t="s">
        <v>38</v>
      </c>
      <c r="AD25" s="6" t="s">
        <v>36</v>
      </c>
      <c r="AE25" s="6" t="s">
        <v>38</v>
      </c>
      <c r="AF25" s="6" t="s">
        <v>36</v>
      </c>
      <c r="AG25" s="6" t="s">
        <v>38</v>
      </c>
      <c r="AH25" s="6" t="s">
        <v>36</v>
      </c>
      <c r="AI25" s="6" t="s">
        <v>38</v>
      </c>
    </row>
    <row r="26" spans="1:35" x14ac:dyDescent="0.25">
      <c r="A26" s="5" t="s">
        <v>26</v>
      </c>
      <c r="B26" s="4" t="s">
        <v>36</v>
      </c>
      <c r="C26" s="4" t="s">
        <v>38</v>
      </c>
      <c r="D26" s="4" t="s">
        <v>36</v>
      </c>
      <c r="E26" s="4" t="s">
        <v>38</v>
      </c>
      <c r="F26" s="4" t="s">
        <v>36</v>
      </c>
      <c r="G26" s="4" t="s">
        <v>38</v>
      </c>
      <c r="H26" s="4" t="s">
        <v>36</v>
      </c>
      <c r="I26" s="4" t="s">
        <v>38</v>
      </c>
      <c r="J26" s="4" t="s">
        <v>36</v>
      </c>
      <c r="K26" s="4" t="s">
        <v>38</v>
      </c>
      <c r="L26" s="4" t="s">
        <v>36</v>
      </c>
      <c r="M26" s="4" t="s">
        <v>38</v>
      </c>
      <c r="N26" s="4" t="s">
        <v>36</v>
      </c>
      <c r="O26" s="4" t="s">
        <v>38</v>
      </c>
      <c r="P26" s="4" t="s">
        <v>36</v>
      </c>
      <c r="Q26" s="4" t="s">
        <v>38</v>
      </c>
      <c r="R26" s="4" t="s">
        <v>36</v>
      </c>
      <c r="S26" s="4" t="s">
        <v>38</v>
      </c>
      <c r="T26" s="4" t="s">
        <v>36</v>
      </c>
      <c r="U26" s="4" t="s">
        <v>38</v>
      </c>
      <c r="V26" s="4">
        <v>213</v>
      </c>
      <c r="W26" s="4" t="s">
        <v>38</v>
      </c>
      <c r="X26" s="4">
        <v>213</v>
      </c>
      <c r="Y26" s="4" t="s">
        <v>38</v>
      </c>
      <c r="Z26" s="7">
        <v>213.43</v>
      </c>
      <c r="AA26" s="4" t="s">
        <v>38</v>
      </c>
      <c r="AB26" s="7">
        <v>213.53</v>
      </c>
      <c r="AC26" s="4" t="s">
        <v>38</v>
      </c>
      <c r="AD26" s="7">
        <v>213.54</v>
      </c>
      <c r="AE26" s="4" t="s">
        <v>38</v>
      </c>
      <c r="AF26" s="7">
        <v>213.6</v>
      </c>
      <c r="AG26" s="4" t="s">
        <v>38</v>
      </c>
      <c r="AH26" s="4" t="s">
        <v>36</v>
      </c>
      <c r="AI26" s="4" t="s">
        <v>38</v>
      </c>
    </row>
    <row r="27" spans="1:35" x14ac:dyDescent="0.25">
      <c r="A27" s="5" t="s">
        <v>12</v>
      </c>
      <c r="B27" s="6" t="s">
        <v>36</v>
      </c>
      <c r="C27" s="6" t="s">
        <v>38</v>
      </c>
      <c r="D27" s="6" t="s">
        <v>36</v>
      </c>
      <c r="E27" s="6" t="s">
        <v>38</v>
      </c>
      <c r="F27" s="6" t="s">
        <v>36</v>
      </c>
      <c r="G27" s="6" t="s">
        <v>38</v>
      </c>
      <c r="H27" s="6" t="s">
        <v>36</v>
      </c>
      <c r="I27" s="6" t="s">
        <v>38</v>
      </c>
      <c r="J27" s="6" t="s">
        <v>36</v>
      </c>
      <c r="K27" s="6" t="s">
        <v>38</v>
      </c>
      <c r="L27" s="6" t="s">
        <v>36</v>
      </c>
      <c r="M27" s="6" t="s">
        <v>38</v>
      </c>
      <c r="N27" s="6" t="s">
        <v>36</v>
      </c>
      <c r="O27" s="6" t="s">
        <v>38</v>
      </c>
      <c r="P27" s="6" t="s">
        <v>36</v>
      </c>
      <c r="Q27" s="6" t="s">
        <v>38</v>
      </c>
      <c r="R27" s="6" t="s">
        <v>36</v>
      </c>
      <c r="S27" s="6" t="s">
        <v>38</v>
      </c>
      <c r="T27" s="6" t="s">
        <v>36</v>
      </c>
      <c r="U27" s="6" t="s">
        <v>38</v>
      </c>
      <c r="V27" s="6" t="s">
        <v>36</v>
      </c>
      <c r="W27" s="6" t="s">
        <v>38</v>
      </c>
      <c r="X27" s="6" t="s">
        <v>36</v>
      </c>
      <c r="Y27" s="6" t="s">
        <v>38</v>
      </c>
      <c r="Z27" s="6" t="s">
        <v>36</v>
      </c>
      <c r="AA27" s="6" t="s">
        <v>38</v>
      </c>
      <c r="AB27" s="6" t="s">
        <v>36</v>
      </c>
      <c r="AC27" s="6" t="s">
        <v>38</v>
      </c>
      <c r="AD27" s="6" t="s">
        <v>36</v>
      </c>
      <c r="AE27" s="6" t="s">
        <v>38</v>
      </c>
      <c r="AF27" s="6" t="s">
        <v>36</v>
      </c>
      <c r="AG27" s="6" t="s">
        <v>38</v>
      </c>
      <c r="AH27" s="6" t="s">
        <v>36</v>
      </c>
      <c r="AI27" s="6" t="s">
        <v>38</v>
      </c>
    </row>
    <row r="28" spans="1:35" x14ac:dyDescent="0.25">
      <c r="A28" s="5" t="s">
        <v>13</v>
      </c>
      <c r="B28" s="4" t="s">
        <v>36</v>
      </c>
      <c r="C28" s="4" t="s">
        <v>38</v>
      </c>
      <c r="D28" s="4" t="s">
        <v>36</v>
      </c>
      <c r="E28" s="4" t="s">
        <v>38</v>
      </c>
      <c r="F28" s="4" t="s">
        <v>36</v>
      </c>
      <c r="G28" s="4" t="s">
        <v>38</v>
      </c>
      <c r="H28" s="4" t="s">
        <v>36</v>
      </c>
      <c r="I28" s="4" t="s">
        <v>38</v>
      </c>
      <c r="J28" s="4" t="s">
        <v>36</v>
      </c>
      <c r="K28" s="4" t="s">
        <v>38</v>
      </c>
      <c r="L28" s="4" t="s">
        <v>36</v>
      </c>
      <c r="M28" s="4" t="s">
        <v>38</v>
      </c>
      <c r="N28" s="4" t="s">
        <v>36</v>
      </c>
      <c r="O28" s="4" t="s">
        <v>38</v>
      </c>
      <c r="P28" s="4" t="s">
        <v>36</v>
      </c>
      <c r="Q28" s="4" t="s">
        <v>38</v>
      </c>
      <c r="R28" s="4" t="s">
        <v>36</v>
      </c>
      <c r="S28" s="4" t="s">
        <v>38</v>
      </c>
      <c r="T28" s="4" t="s">
        <v>36</v>
      </c>
      <c r="U28" s="4" t="s">
        <v>38</v>
      </c>
      <c r="V28" s="4">
        <v>99</v>
      </c>
      <c r="W28" s="4" t="s">
        <v>38</v>
      </c>
      <c r="X28" s="4">
        <v>106</v>
      </c>
      <c r="Y28" s="4" t="s">
        <v>38</v>
      </c>
      <c r="Z28" s="7">
        <v>158.6</v>
      </c>
      <c r="AA28" s="4" t="s">
        <v>38</v>
      </c>
      <c r="AB28" s="4" t="s">
        <v>36</v>
      </c>
      <c r="AC28" s="4" t="s">
        <v>38</v>
      </c>
      <c r="AD28" s="4" t="s">
        <v>36</v>
      </c>
      <c r="AE28" s="4" t="s">
        <v>38</v>
      </c>
      <c r="AF28" s="4" t="s">
        <v>36</v>
      </c>
      <c r="AG28" s="4" t="s">
        <v>38</v>
      </c>
      <c r="AH28" s="4" t="s">
        <v>36</v>
      </c>
      <c r="AI28" s="4" t="s">
        <v>38</v>
      </c>
    </row>
    <row r="29" spans="1:35" x14ac:dyDescent="0.25">
      <c r="A29" s="5" t="s">
        <v>14</v>
      </c>
      <c r="B29" s="6" t="s">
        <v>36</v>
      </c>
      <c r="C29" s="6" t="s">
        <v>38</v>
      </c>
      <c r="D29" s="6" t="s">
        <v>36</v>
      </c>
      <c r="E29" s="6" t="s">
        <v>38</v>
      </c>
      <c r="F29" s="6" t="s">
        <v>36</v>
      </c>
      <c r="G29" s="6" t="s">
        <v>38</v>
      </c>
      <c r="H29" s="6" t="s">
        <v>36</v>
      </c>
      <c r="I29" s="6" t="s">
        <v>38</v>
      </c>
      <c r="J29" s="6" t="s">
        <v>36</v>
      </c>
      <c r="K29" s="6" t="s">
        <v>38</v>
      </c>
      <c r="L29" s="6" t="s">
        <v>36</v>
      </c>
      <c r="M29" s="6" t="s">
        <v>38</v>
      </c>
      <c r="N29" s="8">
        <v>1.7</v>
      </c>
      <c r="O29" s="6" t="s">
        <v>38</v>
      </c>
      <c r="P29" s="8">
        <v>1.7</v>
      </c>
      <c r="Q29" s="6" t="s">
        <v>38</v>
      </c>
      <c r="R29" s="8">
        <v>1.7</v>
      </c>
      <c r="S29" s="6" t="s">
        <v>38</v>
      </c>
      <c r="T29" s="8">
        <v>1.7</v>
      </c>
      <c r="U29" s="6" t="s">
        <v>38</v>
      </c>
      <c r="V29" s="8">
        <v>1.7</v>
      </c>
      <c r="W29" s="6" t="s">
        <v>38</v>
      </c>
      <c r="X29" s="8">
        <v>1.7</v>
      </c>
      <c r="Y29" s="6" t="s">
        <v>38</v>
      </c>
      <c r="Z29" s="8">
        <v>1.7</v>
      </c>
      <c r="AA29" s="6" t="s">
        <v>38</v>
      </c>
      <c r="AB29" s="8">
        <v>1.7</v>
      </c>
      <c r="AC29" s="6" t="s">
        <v>38</v>
      </c>
      <c r="AD29" s="8">
        <v>1.7</v>
      </c>
      <c r="AE29" s="6" t="s">
        <v>38</v>
      </c>
      <c r="AF29" s="8">
        <v>1.7</v>
      </c>
      <c r="AG29" s="6" t="s">
        <v>38</v>
      </c>
      <c r="AH29" s="8">
        <v>1.7</v>
      </c>
      <c r="AI29" s="6" t="s">
        <v>38</v>
      </c>
    </row>
    <row r="30" spans="1:35" x14ac:dyDescent="0.25">
      <c r="A30" s="5" t="s">
        <v>15</v>
      </c>
      <c r="B30" s="4" t="s">
        <v>36</v>
      </c>
      <c r="C30" s="4" t="s">
        <v>38</v>
      </c>
      <c r="D30" s="4" t="s">
        <v>36</v>
      </c>
      <c r="E30" s="4" t="s">
        <v>38</v>
      </c>
      <c r="F30" s="4" t="s">
        <v>36</v>
      </c>
      <c r="G30" s="4" t="s">
        <v>38</v>
      </c>
      <c r="H30" s="4" t="s">
        <v>36</v>
      </c>
      <c r="I30" s="4" t="s">
        <v>38</v>
      </c>
      <c r="J30" s="4" t="s">
        <v>36</v>
      </c>
      <c r="K30" s="4" t="s">
        <v>38</v>
      </c>
      <c r="L30" s="4" t="s">
        <v>36</v>
      </c>
      <c r="M30" s="4" t="s">
        <v>38</v>
      </c>
      <c r="N30" s="4" t="s">
        <v>36</v>
      </c>
      <c r="O30" s="4" t="s">
        <v>38</v>
      </c>
      <c r="P30" s="4" t="s">
        <v>36</v>
      </c>
      <c r="Q30" s="4" t="s">
        <v>38</v>
      </c>
      <c r="R30" s="4" t="s">
        <v>36</v>
      </c>
      <c r="S30" s="4" t="s">
        <v>38</v>
      </c>
      <c r="T30" s="4" t="s">
        <v>36</v>
      </c>
      <c r="U30" s="4" t="s">
        <v>38</v>
      </c>
      <c r="V30" s="4" t="s">
        <v>36</v>
      </c>
      <c r="W30" s="4" t="s">
        <v>38</v>
      </c>
      <c r="X30" s="4" t="s">
        <v>36</v>
      </c>
      <c r="Y30" s="4" t="s">
        <v>38</v>
      </c>
      <c r="Z30" s="4" t="s">
        <v>36</v>
      </c>
      <c r="AA30" s="4" t="s">
        <v>38</v>
      </c>
      <c r="AB30" s="4" t="s">
        <v>36</v>
      </c>
      <c r="AC30" s="4" t="s">
        <v>38</v>
      </c>
      <c r="AD30" s="4" t="s">
        <v>36</v>
      </c>
      <c r="AE30" s="4" t="s">
        <v>38</v>
      </c>
      <c r="AF30" s="4" t="s">
        <v>36</v>
      </c>
      <c r="AG30" s="4" t="s">
        <v>38</v>
      </c>
      <c r="AH30" s="4" t="s">
        <v>36</v>
      </c>
      <c r="AI30" s="4" t="s">
        <v>38</v>
      </c>
    </row>
    <row r="31" spans="1:35" x14ac:dyDescent="0.25">
      <c r="A31" s="5" t="s">
        <v>16</v>
      </c>
      <c r="B31" s="6" t="s">
        <v>36</v>
      </c>
      <c r="C31" s="6" t="s">
        <v>38</v>
      </c>
      <c r="D31" s="6" t="s">
        <v>36</v>
      </c>
      <c r="E31" s="6" t="s">
        <v>38</v>
      </c>
      <c r="F31" s="6" t="s">
        <v>36</v>
      </c>
      <c r="G31" s="6" t="s">
        <v>38</v>
      </c>
      <c r="H31" s="6" t="s">
        <v>36</v>
      </c>
      <c r="I31" s="6" t="s">
        <v>38</v>
      </c>
      <c r="J31" s="6" t="s">
        <v>36</v>
      </c>
      <c r="K31" s="6" t="s">
        <v>38</v>
      </c>
      <c r="L31" s="6" t="s">
        <v>36</v>
      </c>
      <c r="M31" s="6" t="s">
        <v>38</v>
      </c>
      <c r="N31" s="6" t="s">
        <v>36</v>
      </c>
      <c r="O31" s="6" t="s">
        <v>38</v>
      </c>
      <c r="P31" s="6" t="s">
        <v>36</v>
      </c>
      <c r="Q31" s="6" t="s">
        <v>38</v>
      </c>
      <c r="R31" s="6" t="s">
        <v>36</v>
      </c>
      <c r="S31" s="6" t="s">
        <v>38</v>
      </c>
      <c r="T31" s="6" t="s">
        <v>36</v>
      </c>
      <c r="U31" s="6" t="s">
        <v>38</v>
      </c>
      <c r="V31" s="6" t="s">
        <v>36</v>
      </c>
      <c r="W31" s="6" t="s">
        <v>38</v>
      </c>
      <c r="X31" s="6" t="s">
        <v>36</v>
      </c>
      <c r="Y31" s="6" t="s">
        <v>38</v>
      </c>
      <c r="Z31" s="6" t="s">
        <v>36</v>
      </c>
      <c r="AA31" s="6" t="s">
        <v>38</v>
      </c>
      <c r="AB31" s="6" t="s">
        <v>36</v>
      </c>
      <c r="AC31" s="6" t="s">
        <v>38</v>
      </c>
      <c r="AD31" s="6" t="s">
        <v>36</v>
      </c>
      <c r="AE31" s="6" t="s">
        <v>38</v>
      </c>
      <c r="AF31" s="6" t="s">
        <v>36</v>
      </c>
      <c r="AG31" s="6" t="s">
        <v>38</v>
      </c>
      <c r="AH31" s="6" t="s">
        <v>36</v>
      </c>
      <c r="AI31" s="6" t="s">
        <v>38</v>
      </c>
    </row>
    <row r="32" spans="1:35" x14ac:dyDescent="0.25">
      <c r="A32" s="5" t="s">
        <v>17</v>
      </c>
      <c r="B32" s="4" t="s">
        <v>36</v>
      </c>
      <c r="C32" s="4" t="s">
        <v>38</v>
      </c>
      <c r="D32" s="4" t="s">
        <v>36</v>
      </c>
      <c r="E32" s="4" t="s">
        <v>38</v>
      </c>
      <c r="F32" s="4" t="s">
        <v>36</v>
      </c>
      <c r="G32" s="4" t="s">
        <v>38</v>
      </c>
      <c r="H32" s="4" t="s">
        <v>36</v>
      </c>
      <c r="I32" s="4" t="s">
        <v>38</v>
      </c>
      <c r="J32" s="4" t="s">
        <v>36</v>
      </c>
      <c r="K32" s="4" t="s">
        <v>38</v>
      </c>
      <c r="L32" s="4" t="s">
        <v>36</v>
      </c>
      <c r="M32" s="4" t="s">
        <v>38</v>
      </c>
      <c r="N32" s="4" t="s">
        <v>36</v>
      </c>
      <c r="O32" s="4" t="s">
        <v>38</v>
      </c>
      <c r="P32" s="4" t="s">
        <v>36</v>
      </c>
      <c r="Q32" s="4" t="s">
        <v>38</v>
      </c>
      <c r="R32" s="4" t="s">
        <v>36</v>
      </c>
      <c r="S32" s="4" t="s">
        <v>38</v>
      </c>
      <c r="T32" s="4" t="s">
        <v>36</v>
      </c>
      <c r="U32" s="4" t="s">
        <v>38</v>
      </c>
      <c r="V32" s="4" t="s">
        <v>36</v>
      </c>
      <c r="W32" s="4" t="s">
        <v>38</v>
      </c>
      <c r="X32" s="4" t="s">
        <v>36</v>
      </c>
      <c r="Y32" s="4" t="s">
        <v>38</v>
      </c>
      <c r="Z32" s="4" t="s">
        <v>36</v>
      </c>
      <c r="AA32" s="4" t="s">
        <v>38</v>
      </c>
      <c r="AB32" s="4" t="s">
        <v>36</v>
      </c>
      <c r="AC32" s="4" t="s">
        <v>38</v>
      </c>
      <c r="AD32" s="4" t="s">
        <v>36</v>
      </c>
      <c r="AE32" s="4" t="s">
        <v>38</v>
      </c>
      <c r="AF32" s="4" t="s">
        <v>36</v>
      </c>
      <c r="AG32" s="4" t="s">
        <v>38</v>
      </c>
      <c r="AH32" s="4" t="s">
        <v>36</v>
      </c>
      <c r="AI32" s="4" t="s">
        <v>38</v>
      </c>
    </row>
    <row r="33" spans="1:35" x14ac:dyDescent="0.25">
      <c r="A33" s="5" t="s">
        <v>18</v>
      </c>
      <c r="B33" s="6" t="s">
        <v>36</v>
      </c>
      <c r="C33" s="6" t="s">
        <v>38</v>
      </c>
      <c r="D33" s="6" t="s">
        <v>36</v>
      </c>
      <c r="E33" s="6" t="s">
        <v>38</v>
      </c>
      <c r="F33" s="6" t="s">
        <v>36</v>
      </c>
      <c r="G33" s="6" t="s">
        <v>38</v>
      </c>
      <c r="H33" s="6" t="s">
        <v>36</v>
      </c>
      <c r="I33" s="6" t="s">
        <v>38</v>
      </c>
      <c r="J33" s="6" t="s">
        <v>36</v>
      </c>
      <c r="K33" s="6" t="s">
        <v>38</v>
      </c>
      <c r="L33" s="6" t="s">
        <v>36</v>
      </c>
      <c r="M33" s="6" t="s">
        <v>38</v>
      </c>
      <c r="N33" s="6" t="s">
        <v>36</v>
      </c>
      <c r="O33" s="6" t="s">
        <v>38</v>
      </c>
      <c r="P33" s="6" t="s">
        <v>36</v>
      </c>
      <c r="Q33" s="6" t="s">
        <v>38</v>
      </c>
      <c r="R33" s="6" t="s">
        <v>36</v>
      </c>
      <c r="S33" s="6" t="s">
        <v>38</v>
      </c>
      <c r="T33" s="6" t="s">
        <v>36</v>
      </c>
      <c r="U33" s="6" t="s">
        <v>38</v>
      </c>
      <c r="V33" s="6">
        <v>148</v>
      </c>
      <c r="W33" s="6" t="s">
        <v>38</v>
      </c>
      <c r="X33" s="6" t="s">
        <v>36</v>
      </c>
      <c r="Y33" s="6" t="s">
        <v>38</v>
      </c>
      <c r="Z33" s="6" t="s">
        <v>36</v>
      </c>
      <c r="AA33" s="6" t="s">
        <v>38</v>
      </c>
      <c r="AB33" s="6" t="s">
        <v>36</v>
      </c>
      <c r="AC33" s="6" t="s">
        <v>38</v>
      </c>
      <c r="AD33" s="6" t="s">
        <v>36</v>
      </c>
      <c r="AE33" s="6" t="s">
        <v>38</v>
      </c>
      <c r="AF33" s="6" t="s">
        <v>36</v>
      </c>
      <c r="AG33" s="6" t="s">
        <v>38</v>
      </c>
      <c r="AH33" s="6" t="s">
        <v>36</v>
      </c>
      <c r="AI33" s="6" t="s">
        <v>38</v>
      </c>
    </row>
    <row r="34" spans="1:35" x14ac:dyDescent="0.25">
      <c r="A34" s="5" t="s">
        <v>19</v>
      </c>
      <c r="B34" s="4" t="s">
        <v>36</v>
      </c>
      <c r="C34" s="4" t="s">
        <v>38</v>
      </c>
      <c r="D34" s="4" t="s">
        <v>36</v>
      </c>
      <c r="E34" s="4" t="s">
        <v>38</v>
      </c>
      <c r="F34" s="4" t="s">
        <v>36</v>
      </c>
      <c r="G34" s="4" t="s">
        <v>38</v>
      </c>
      <c r="H34" s="4" t="s">
        <v>36</v>
      </c>
      <c r="I34" s="4" t="s">
        <v>38</v>
      </c>
      <c r="J34" s="4" t="s">
        <v>36</v>
      </c>
      <c r="K34" s="4" t="s">
        <v>38</v>
      </c>
      <c r="L34" s="4" t="s">
        <v>36</v>
      </c>
      <c r="M34" s="4" t="s">
        <v>38</v>
      </c>
      <c r="N34" s="4" t="s">
        <v>36</v>
      </c>
      <c r="O34" s="4" t="s">
        <v>38</v>
      </c>
      <c r="P34" s="4" t="s">
        <v>36</v>
      </c>
      <c r="Q34" s="4" t="s">
        <v>38</v>
      </c>
      <c r="R34" s="4" t="s">
        <v>36</v>
      </c>
      <c r="S34" s="4" t="s">
        <v>38</v>
      </c>
      <c r="T34" s="4" t="s">
        <v>36</v>
      </c>
      <c r="U34" s="4" t="s">
        <v>38</v>
      </c>
      <c r="V34" s="4" t="s">
        <v>36</v>
      </c>
      <c r="W34" s="4" t="s">
        <v>38</v>
      </c>
      <c r="X34" s="4" t="s">
        <v>36</v>
      </c>
      <c r="Y34" s="4" t="s">
        <v>38</v>
      </c>
      <c r="Z34" s="4" t="s">
        <v>36</v>
      </c>
      <c r="AA34" s="4" t="s">
        <v>38</v>
      </c>
      <c r="AB34" s="4" t="s">
        <v>36</v>
      </c>
      <c r="AC34" s="4" t="s">
        <v>38</v>
      </c>
      <c r="AD34" s="4" t="s">
        <v>36</v>
      </c>
      <c r="AE34" s="4" t="s">
        <v>38</v>
      </c>
      <c r="AF34" s="4" t="s">
        <v>36</v>
      </c>
      <c r="AG34" s="4" t="s">
        <v>38</v>
      </c>
      <c r="AH34" s="4" t="s">
        <v>36</v>
      </c>
      <c r="AI34" s="4" t="s">
        <v>38</v>
      </c>
    </row>
    <row r="35" spans="1:35" x14ac:dyDescent="0.25">
      <c r="A35" s="5" t="s">
        <v>20</v>
      </c>
      <c r="B35" s="6" t="s">
        <v>36</v>
      </c>
      <c r="C35" s="6" t="s">
        <v>38</v>
      </c>
      <c r="D35" s="6" t="s">
        <v>36</v>
      </c>
      <c r="E35" s="6" t="s">
        <v>38</v>
      </c>
      <c r="F35" s="6" t="s">
        <v>36</v>
      </c>
      <c r="G35" s="6" t="s">
        <v>38</v>
      </c>
      <c r="H35" s="6" t="s">
        <v>36</v>
      </c>
      <c r="I35" s="6" t="s">
        <v>38</v>
      </c>
      <c r="J35" s="6" t="s">
        <v>36</v>
      </c>
      <c r="K35" s="6" t="s">
        <v>38</v>
      </c>
      <c r="L35" s="6" t="s">
        <v>36</v>
      </c>
      <c r="M35" s="6" t="s">
        <v>38</v>
      </c>
      <c r="N35" s="6" t="s">
        <v>36</v>
      </c>
      <c r="O35" s="6" t="s">
        <v>38</v>
      </c>
      <c r="P35" s="6" t="s">
        <v>36</v>
      </c>
      <c r="Q35" s="6" t="s">
        <v>38</v>
      </c>
      <c r="R35" s="6" t="s">
        <v>36</v>
      </c>
      <c r="S35" s="6" t="s">
        <v>38</v>
      </c>
      <c r="T35" s="6" t="s">
        <v>36</v>
      </c>
      <c r="U35" s="6" t="s">
        <v>38</v>
      </c>
      <c r="V35" s="6" t="s">
        <v>36</v>
      </c>
      <c r="W35" s="6" t="s">
        <v>38</v>
      </c>
      <c r="X35" s="8">
        <v>1433.95</v>
      </c>
      <c r="Y35" s="6" t="s">
        <v>38</v>
      </c>
      <c r="Z35" s="8">
        <v>1505.98</v>
      </c>
      <c r="AA35" s="6" t="s">
        <v>33</v>
      </c>
      <c r="AB35" s="8">
        <v>1521.76</v>
      </c>
      <c r="AC35" s="6" t="s">
        <v>33</v>
      </c>
      <c r="AD35" s="8">
        <v>1561.76</v>
      </c>
      <c r="AE35" s="6" t="s">
        <v>33</v>
      </c>
      <c r="AF35" s="8">
        <v>1565.73</v>
      </c>
      <c r="AG35" s="6" t="s">
        <v>33</v>
      </c>
      <c r="AH35" s="6" t="s">
        <v>36</v>
      </c>
      <c r="AI35" s="6" t="s">
        <v>38</v>
      </c>
    </row>
    <row r="36" spans="1:35" x14ac:dyDescent="0.25">
      <c r="A36" s="5" t="s">
        <v>21</v>
      </c>
      <c r="B36" s="4" t="s">
        <v>36</v>
      </c>
      <c r="C36" s="4" t="s">
        <v>38</v>
      </c>
      <c r="D36" s="4" t="s">
        <v>36</v>
      </c>
      <c r="E36" s="4" t="s">
        <v>38</v>
      </c>
      <c r="F36" s="4" t="s">
        <v>36</v>
      </c>
      <c r="G36" s="4" t="s">
        <v>38</v>
      </c>
      <c r="H36" s="4" t="s">
        <v>36</v>
      </c>
      <c r="I36" s="4" t="s">
        <v>38</v>
      </c>
      <c r="J36" s="4" t="s">
        <v>36</v>
      </c>
      <c r="K36" s="4" t="s">
        <v>38</v>
      </c>
      <c r="L36" s="4" t="s">
        <v>36</v>
      </c>
      <c r="M36" s="4" t="s">
        <v>38</v>
      </c>
      <c r="N36" s="7">
        <v>13.35</v>
      </c>
      <c r="O36" s="4" t="s">
        <v>38</v>
      </c>
      <c r="P36" s="7">
        <v>13.83</v>
      </c>
      <c r="Q36" s="4" t="s">
        <v>38</v>
      </c>
      <c r="R36" s="7">
        <v>14.18</v>
      </c>
      <c r="S36" s="4" t="s">
        <v>38</v>
      </c>
      <c r="T36" s="7">
        <v>14.95</v>
      </c>
      <c r="U36" s="4" t="s">
        <v>38</v>
      </c>
      <c r="V36" s="7">
        <v>15.47</v>
      </c>
      <c r="W36" s="4" t="s">
        <v>38</v>
      </c>
      <c r="X36" s="7">
        <v>14.84</v>
      </c>
      <c r="Y36" s="4" t="s">
        <v>38</v>
      </c>
      <c r="Z36" s="7">
        <v>15.3</v>
      </c>
      <c r="AA36" s="4" t="s">
        <v>38</v>
      </c>
      <c r="AB36" s="7">
        <v>15.52</v>
      </c>
      <c r="AC36" s="4" t="s">
        <v>38</v>
      </c>
      <c r="AD36" s="7">
        <v>16.21</v>
      </c>
      <c r="AE36" s="4" t="s">
        <v>38</v>
      </c>
      <c r="AF36" s="7">
        <v>16.09</v>
      </c>
      <c r="AG36" s="4" t="s">
        <v>38</v>
      </c>
      <c r="AH36" s="4" t="s">
        <v>36</v>
      </c>
      <c r="AI36" s="4" t="s">
        <v>38</v>
      </c>
    </row>
    <row r="37" spans="1:35" x14ac:dyDescent="0.25">
      <c r="A37" s="5" t="s">
        <v>22</v>
      </c>
      <c r="B37" s="6" t="s">
        <v>36</v>
      </c>
      <c r="C37" s="6" t="s">
        <v>38</v>
      </c>
      <c r="D37" s="6" t="s">
        <v>36</v>
      </c>
      <c r="E37" s="6" t="s">
        <v>38</v>
      </c>
      <c r="F37" s="6" t="s">
        <v>36</v>
      </c>
      <c r="G37" s="6" t="s">
        <v>38</v>
      </c>
      <c r="H37" s="6" t="s">
        <v>36</v>
      </c>
      <c r="I37" s="6" t="s">
        <v>38</v>
      </c>
      <c r="J37" s="6" t="s">
        <v>36</v>
      </c>
      <c r="K37" s="6" t="s">
        <v>38</v>
      </c>
      <c r="L37" s="6" t="s">
        <v>36</v>
      </c>
      <c r="M37" s="6" t="s">
        <v>38</v>
      </c>
      <c r="N37" s="6" t="s">
        <v>36</v>
      </c>
      <c r="O37" s="6" t="s">
        <v>38</v>
      </c>
      <c r="P37" s="6" t="s">
        <v>36</v>
      </c>
      <c r="Q37" s="6" t="s">
        <v>38</v>
      </c>
      <c r="R37" s="6">
        <v>68</v>
      </c>
      <c r="S37" s="6" t="s">
        <v>38</v>
      </c>
      <c r="T37" s="8">
        <v>75.41</v>
      </c>
      <c r="U37" s="6" t="s">
        <v>38</v>
      </c>
      <c r="V37" s="8">
        <v>76.95</v>
      </c>
      <c r="W37" s="6" t="s">
        <v>38</v>
      </c>
      <c r="X37" s="8">
        <v>73.17</v>
      </c>
      <c r="Y37" s="6" t="s">
        <v>38</v>
      </c>
      <c r="Z37" s="8">
        <v>74.489999999999995</v>
      </c>
      <c r="AA37" s="6" t="s">
        <v>38</v>
      </c>
      <c r="AB37" s="8">
        <v>71.849999999999994</v>
      </c>
      <c r="AC37" s="6" t="s">
        <v>38</v>
      </c>
      <c r="AD37" s="8">
        <v>72.06</v>
      </c>
      <c r="AE37" s="6" t="s">
        <v>38</v>
      </c>
      <c r="AF37" s="8">
        <v>72.22</v>
      </c>
      <c r="AG37" s="6" t="s">
        <v>38</v>
      </c>
      <c r="AH37" s="6" t="s">
        <v>36</v>
      </c>
      <c r="AI37" s="6" t="s">
        <v>38</v>
      </c>
    </row>
    <row r="38" spans="1:35" x14ac:dyDescent="0.25">
      <c r="A38" s="5" t="s">
        <v>23</v>
      </c>
      <c r="B38" s="4" t="s">
        <v>36</v>
      </c>
      <c r="C38" s="4" t="s">
        <v>38</v>
      </c>
      <c r="D38" s="4" t="s">
        <v>36</v>
      </c>
      <c r="E38" s="4" t="s">
        <v>38</v>
      </c>
      <c r="F38" s="4" t="s">
        <v>36</v>
      </c>
      <c r="G38" s="4" t="s">
        <v>38</v>
      </c>
      <c r="H38" s="4" t="s">
        <v>36</v>
      </c>
      <c r="I38" s="4" t="s">
        <v>38</v>
      </c>
      <c r="J38" s="4" t="s">
        <v>36</v>
      </c>
      <c r="K38" s="4" t="s">
        <v>38</v>
      </c>
      <c r="L38" s="4" t="s">
        <v>36</v>
      </c>
      <c r="M38" s="4" t="s">
        <v>38</v>
      </c>
      <c r="N38" s="4" t="s">
        <v>36</v>
      </c>
      <c r="O38" s="4" t="s">
        <v>38</v>
      </c>
      <c r="P38" s="4" t="s">
        <v>36</v>
      </c>
      <c r="Q38" s="4" t="s">
        <v>38</v>
      </c>
      <c r="R38" s="4" t="s">
        <v>36</v>
      </c>
      <c r="S38" s="4" t="s">
        <v>38</v>
      </c>
      <c r="T38" s="4" t="s">
        <v>36</v>
      </c>
      <c r="U38" s="4" t="s">
        <v>38</v>
      </c>
      <c r="V38" s="4" t="s">
        <v>36</v>
      </c>
      <c r="W38" s="4" t="s">
        <v>38</v>
      </c>
      <c r="X38" s="4" t="s">
        <v>36</v>
      </c>
      <c r="Y38" s="4" t="s">
        <v>38</v>
      </c>
      <c r="Z38" s="4" t="s">
        <v>36</v>
      </c>
      <c r="AA38" s="4" t="s">
        <v>38</v>
      </c>
      <c r="AB38" s="4" t="s">
        <v>36</v>
      </c>
      <c r="AC38" s="4" t="s">
        <v>38</v>
      </c>
      <c r="AD38" s="4" t="s">
        <v>36</v>
      </c>
      <c r="AE38" s="4" t="s">
        <v>38</v>
      </c>
      <c r="AF38" s="4" t="s">
        <v>36</v>
      </c>
      <c r="AG38" s="4" t="s">
        <v>38</v>
      </c>
      <c r="AH38" s="4" t="s">
        <v>36</v>
      </c>
      <c r="AI38" s="4" t="s">
        <v>38</v>
      </c>
    </row>
    <row r="39" spans="1:35" x14ac:dyDescent="0.25">
      <c r="A39" s="5" t="s">
        <v>24</v>
      </c>
      <c r="B39" s="6" t="s">
        <v>36</v>
      </c>
      <c r="C39" s="6" t="s">
        <v>38</v>
      </c>
      <c r="D39" s="6" t="s">
        <v>36</v>
      </c>
      <c r="E39" s="6" t="s">
        <v>38</v>
      </c>
      <c r="F39" s="6" t="s">
        <v>36</v>
      </c>
      <c r="G39" s="6" t="s">
        <v>38</v>
      </c>
      <c r="H39" s="6" t="s">
        <v>36</v>
      </c>
      <c r="I39" s="6" t="s">
        <v>38</v>
      </c>
      <c r="J39" s="6" t="s">
        <v>36</v>
      </c>
      <c r="K39" s="6" t="s">
        <v>38</v>
      </c>
      <c r="L39" s="6" t="s">
        <v>36</v>
      </c>
      <c r="M39" s="6" t="s">
        <v>38</v>
      </c>
      <c r="N39" s="6" t="s">
        <v>36</v>
      </c>
      <c r="O39" s="6" t="s">
        <v>38</v>
      </c>
      <c r="P39" s="6" t="s">
        <v>36</v>
      </c>
      <c r="Q39" s="6" t="s">
        <v>38</v>
      </c>
      <c r="R39" s="6" t="s">
        <v>36</v>
      </c>
      <c r="S39" s="6" t="s">
        <v>38</v>
      </c>
      <c r="T39" s="6" t="s">
        <v>36</v>
      </c>
      <c r="U39" s="6" t="s">
        <v>38</v>
      </c>
      <c r="V39" s="6" t="s">
        <v>36</v>
      </c>
      <c r="W39" s="6" t="s">
        <v>38</v>
      </c>
      <c r="X39" s="6" t="s">
        <v>36</v>
      </c>
      <c r="Y39" s="6" t="s">
        <v>38</v>
      </c>
      <c r="Z39" s="6" t="s">
        <v>36</v>
      </c>
      <c r="AA39" s="6" t="s">
        <v>38</v>
      </c>
      <c r="AB39" s="6" t="s">
        <v>36</v>
      </c>
      <c r="AC39" s="6" t="s">
        <v>38</v>
      </c>
      <c r="AD39" s="6" t="s">
        <v>36</v>
      </c>
      <c r="AE39" s="6" t="s">
        <v>38</v>
      </c>
      <c r="AF39" s="6" t="s">
        <v>36</v>
      </c>
      <c r="AG39" s="6" t="s">
        <v>38</v>
      </c>
      <c r="AH39" s="6" t="s">
        <v>36</v>
      </c>
      <c r="AI39" s="6" t="s">
        <v>38</v>
      </c>
    </row>
    <row r="40" spans="1:35" x14ac:dyDescent="0.25">
      <c r="A40" s="5" t="s">
        <v>25</v>
      </c>
      <c r="B40" s="4" t="s">
        <v>36</v>
      </c>
      <c r="C40" s="4" t="s">
        <v>38</v>
      </c>
      <c r="D40" s="4" t="s">
        <v>36</v>
      </c>
      <c r="E40" s="4" t="s">
        <v>38</v>
      </c>
      <c r="F40" s="4" t="s">
        <v>36</v>
      </c>
      <c r="G40" s="4" t="s">
        <v>38</v>
      </c>
      <c r="H40" s="4" t="s">
        <v>36</v>
      </c>
      <c r="I40" s="4" t="s">
        <v>38</v>
      </c>
      <c r="J40" s="4" t="s">
        <v>36</v>
      </c>
      <c r="K40" s="4" t="s">
        <v>38</v>
      </c>
      <c r="L40" s="4" t="s">
        <v>36</v>
      </c>
      <c r="M40" s="4" t="s">
        <v>38</v>
      </c>
      <c r="N40" s="4" t="s">
        <v>36</v>
      </c>
      <c r="O40" s="4" t="s">
        <v>38</v>
      </c>
      <c r="P40" s="4" t="s">
        <v>36</v>
      </c>
      <c r="Q40" s="4" t="s">
        <v>38</v>
      </c>
      <c r="R40" s="4" t="s">
        <v>36</v>
      </c>
      <c r="S40" s="4" t="s">
        <v>38</v>
      </c>
      <c r="T40" s="4" t="s">
        <v>36</v>
      </c>
      <c r="U40" s="4" t="s">
        <v>38</v>
      </c>
      <c r="V40" s="4" t="s">
        <v>36</v>
      </c>
      <c r="W40" s="4" t="s">
        <v>38</v>
      </c>
      <c r="X40" s="4" t="s">
        <v>36</v>
      </c>
      <c r="Y40" s="4" t="s">
        <v>38</v>
      </c>
      <c r="Z40" s="4" t="s">
        <v>36</v>
      </c>
      <c r="AA40" s="4" t="s">
        <v>38</v>
      </c>
      <c r="AB40" s="4" t="s">
        <v>36</v>
      </c>
      <c r="AC40" s="4" t="s">
        <v>38</v>
      </c>
      <c r="AD40" s="4" t="s">
        <v>36</v>
      </c>
      <c r="AE40" s="4" t="s">
        <v>38</v>
      </c>
      <c r="AF40" s="4" t="s">
        <v>36</v>
      </c>
      <c r="AG40" s="4" t="s">
        <v>38</v>
      </c>
      <c r="AH40" s="4" t="s">
        <v>36</v>
      </c>
      <c r="AI40" s="4" t="s">
        <v>38</v>
      </c>
    </row>
    <row r="42" spans="1:35" x14ac:dyDescent="0.25">
      <c r="A42" s="3" t="s">
        <v>37</v>
      </c>
    </row>
    <row r="43" spans="1:35" x14ac:dyDescent="0.25">
      <c r="A43" s="3" t="s">
        <v>36</v>
      </c>
      <c r="B43" s="2" t="s">
        <v>35</v>
      </c>
    </row>
    <row r="44" spans="1:35" x14ac:dyDescent="0.25">
      <c r="A44" s="3" t="s">
        <v>34</v>
      </c>
    </row>
    <row r="45" spans="1:35" x14ac:dyDescent="0.25">
      <c r="A45" s="3" t="s">
        <v>33</v>
      </c>
      <c r="B45" s="2" t="s">
        <v>32</v>
      </c>
    </row>
  </sheetData>
  <mergeCells count="17">
    <mergeCell ref="Z10:AA10"/>
    <mergeCell ref="AB10:AC10"/>
    <mergeCell ref="AD10:AE10"/>
    <mergeCell ref="AF10:AG10"/>
    <mergeCell ref="AH10:AI10"/>
    <mergeCell ref="X10:Y10"/>
    <mergeCell ref="B10:C10"/>
    <mergeCell ref="D10:E10"/>
    <mergeCell ref="F10:G10"/>
    <mergeCell ref="H10:I10"/>
    <mergeCell ref="J10:K10"/>
    <mergeCell ref="L10:M10"/>
    <mergeCell ref="N10:O10"/>
    <mergeCell ref="P10:Q10"/>
    <mergeCell ref="R10:S10"/>
    <mergeCell ref="T10:U10"/>
    <mergeCell ref="V10:W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30DFE-54C3-4F18-955A-D7F6BE127081}">
  <dimension ref="A1:J44"/>
  <sheetViews>
    <sheetView workbookViewId="0"/>
  </sheetViews>
  <sheetFormatPr defaultRowHeight="11.45" customHeight="1" x14ac:dyDescent="0.25"/>
  <cols>
    <col min="1" max="1" width="29.85546875" style="1" customWidth="1"/>
    <col min="2" max="10" width="10" style="1" customWidth="1"/>
    <col min="11" max="16384" width="9.140625" style="1"/>
  </cols>
  <sheetData>
    <row r="1" spans="1:10" x14ac:dyDescent="0.25">
      <c r="A1" s="2" t="s">
        <v>81</v>
      </c>
    </row>
    <row r="2" spans="1:10" x14ac:dyDescent="0.25">
      <c r="A2" s="2" t="s">
        <v>71</v>
      </c>
      <c r="B2" s="3" t="s">
        <v>82</v>
      </c>
    </row>
    <row r="3" spans="1:10" x14ac:dyDescent="0.25">
      <c r="A3" s="2" t="s">
        <v>69</v>
      </c>
      <c r="B3" s="2" t="s">
        <v>83</v>
      </c>
    </row>
    <row r="4" spans="1:10" x14ac:dyDescent="0.25"/>
    <row r="5" spans="1:10" x14ac:dyDescent="0.25">
      <c r="A5" s="3" t="s">
        <v>67</v>
      </c>
      <c r="C5" s="2" t="s">
        <v>66</v>
      </c>
    </row>
    <row r="6" spans="1:10" x14ac:dyDescent="0.25">
      <c r="A6" s="3" t="s">
        <v>61</v>
      </c>
      <c r="C6" s="2" t="s">
        <v>60</v>
      </c>
    </row>
    <row r="7" spans="1:10" x14ac:dyDescent="0.25">
      <c r="A7" s="3" t="s">
        <v>63</v>
      </c>
      <c r="C7" s="2" t="s">
        <v>62</v>
      </c>
    </row>
    <row r="8" spans="1:10" x14ac:dyDescent="0.25"/>
    <row r="9" spans="1:10" x14ac:dyDescent="0.25">
      <c r="A9" s="11" t="s">
        <v>59</v>
      </c>
      <c r="B9" s="12" t="s">
        <v>58</v>
      </c>
      <c r="C9" s="12" t="s">
        <v>57</v>
      </c>
      <c r="D9" s="12" t="s">
        <v>52</v>
      </c>
      <c r="E9" s="12" t="s">
        <v>47</v>
      </c>
      <c r="F9" s="12" t="s">
        <v>46</v>
      </c>
      <c r="G9" s="12" t="s">
        <v>45</v>
      </c>
      <c r="H9" s="12" t="s">
        <v>44</v>
      </c>
      <c r="I9" s="12" t="s">
        <v>43</v>
      </c>
      <c r="J9" s="12" t="s">
        <v>42</v>
      </c>
    </row>
    <row r="10" spans="1:10" x14ac:dyDescent="0.25">
      <c r="A10" s="10" t="s">
        <v>41</v>
      </c>
      <c r="B10" s="9" t="s">
        <v>38</v>
      </c>
      <c r="C10" s="9" t="s">
        <v>38</v>
      </c>
      <c r="D10" s="9" t="s">
        <v>38</v>
      </c>
      <c r="E10" s="9" t="s">
        <v>38</v>
      </c>
      <c r="F10" s="9" t="s">
        <v>38</v>
      </c>
      <c r="G10" s="9" t="s">
        <v>38</v>
      </c>
      <c r="H10" s="9" t="s">
        <v>38</v>
      </c>
      <c r="I10" s="9" t="s">
        <v>38</v>
      </c>
      <c r="J10" s="9" t="s">
        <v>38</v>
      </c>
    </row>
    <row r="11" spans="1:10" x14ac:dyDescent="0.25">
      <c r="A11" s="5" t="s">
        <v>0</v>
      </c>
      <c r="B11" s="13">
        <v>677.4</v>
      </c>
      <c r="C11" s="13">
        <v>667.3</v>
      </c>
      <c r="D11" s="8">
        <v>689.87</v>
      </c>
      <c r="E11" s="13">
        <v>689.3</v>
      </c>
      <c r="F11" s="13">
        <v>689.3</v>
      </c>
      <c r="G11" s="13">
        <v>689.3</v>
      </c>
      <c r="H11" s="13">
        <v>689.3</v>
      </c>
      <c r="I11" s="13">
        <v>689.3</v>
      </c>
      <c r="J11" s="13">
        <v>689.3</v>
      </c>
    </row>
    <row r="12" spans="1:10" x14ac:dyDescent="0.25">
      <c r="A12" s="5" t="s">
        <v>1</v>
      </c>
      <c r="B12" s="14">
        <v>3327</v>
      </c>
      <c r="C12" s="14">
        <v>3375</v>
      </c>
      <c r="D12" s="14">
        <v>3737</v>
      </c>
      <c r="E12" s="14">
        <v>3833</v>
      </c>
      <c r="F12" s="14">
        <v>3841</v>
      </c>
      <c r="G12" s="14">
        <v>3854</v>
      </c>
      <c r="H12" s="14">
        <v>3867</v>
      </c>
      <c r="I12" s="14">
        <v>3880</v>
      </c>
      <c r="J12" s="14">
        <v>3893</v>
      </c>
    </row>
    <row r="13" spans="1:10" x14ac:dyDescent="0.25">
      <c r="A13" s="5" t="s">
        <v>2</v>
      </c>
      <c r="B13" s="8">
        <v>2629.42</v>
      </c>
      <c r="C13" s="8">
        <v>2637.29</v>
      </c>
      <c r="D13" s="8">
        <v>2657.38</v>
      </c>
      <c r="E13" s="8">
        <v>2668.39</v>
      </c>
      <c r="F13" s="8">
        <v>2669.85</v>
      </c>
      <c r="G13" s="8">
        <v>2671.66</v>
      </c>
      <c r="H13" s="8">
        <v>2673.47</v>
      </c>
      <c r="I13" s="8">
        <v>2675.28</v>
      </c>
      <c r="J13" s="8">
        <v>2677.09</v>
      </c>
    </row>
    <row r="14" spans="1:10" x14ac:dyDescent="0.25">
      <c r="A14" s="5" t="s">
        <v>3</v>
      </c>
      <c r="B14" s="7">
        <v>531.44000000000005</v>
      </c>
      <c r="C14" s="14">
        <v>571.6</v>
      </c>
      <c r="D14" s="7">
        <v>586.49</v>
      </c>
      <c r="E14" s="7">
        <v>624.67999999999995</v>
      </c>
      <c r="F14" s="7">
        <v>624.66</v>
      </c>
      <c r="G14" s="14">
        <v>625.6</v>
      </c>
      <c r="H14" s="7">
        <v>626.55999999999995</v>
      </c>
      <c r="I14" s="14">
        <v>627.5</v>
      </c>
      <c r="J14" s="7">
        <v>628.44000000000005</v>
      </c>
    </row>
    <row r="15" spans="1:10" x14ac:dyDescent="0.25">
      <c r="A15" s="5" t="s">
        <v>4</v>
      </c>
      <c r="B15" s="13">
        <v>11300</v>
      </c>
      <c r="C15" s="13">
        <v>11354</v>
      </c>
      <c r="D15" s="13">
        <v>11409</v>
      </c>
      <c r="E15" s="13">
        <v>11419</v>
      </c>
      <c r="F15" s="13">
        <v>11419</v>
      </c>
      <c r="G15" s="13">
        <v>11419</v>
      </c>
      <c r="H15" s="13">
        <v>11419</v>
      </c>
      <c r="I15" s="13">
        <v>11419</v>
      </c>
      <c r="J15" s="13">
        <v>11419</v>
      </c>
    </row>
    <row r="16" spans="1:10" x14ac:dyDescent="0.25">
      <c r="A16" s="5" t="s">
        <v>5</v>
      </c>
      <c r="B16" s="14">
        <v>2205.9</v>
      </c>
      <c r="C16" s="7">
        <v>2238.89</v>
      </c>
      <c r="D16" s="7">
        <v>2336.02</v>
      </c>
      <c r="E16" s="7">
        <v>2421.0100000000002</v>
      </c>
      <c r="F16" s="7">
        <v>2421.25</v>
      </c>
      <c r="G16" s="14">
        <v>2438.4</v>
      </c>
      <c r="H16" s="14">
        <v>2438.4</v>
      </c>
      <c r="I16" s="14">
        <v>2438.4</v>
      </c>
      <c r="J16" s="14">
        <v>2438.4</v>
      </c>
    </row>
    <row r="17" spans="1:10" x14ac:dyDescent="0.25">
      <c r="A17" s="5" t="s">
        <v>6</v>
      </c>
      <c r="B17" s="8">
        <v>461.64</v>
      </c>
      <c r="C17" s="8">
        <v>630.36</v>
      </c>
      <c r="D17" s="8">
        <v>720.38</v>
      </c>
      <c r="E17" s="8">
        <v>754.67</v>
      </c>
      <c r="F17" s="8">
        <v>762.35</v>
      </c>
      <c r="G17" s="8">
        <v>770.02</v>
      </c>
      <c r="H17" s="8">
        <v>774.02</v>
      </c>
      <c r="I17" s="8">
        <v>778.02</v>
      </c>
      <c r="J17" s="8">
        <v>782.02</v>
      </c>
    </row>
    <row r="18" spans="1:10" x14ac:dyDescent="0.25">
      <c r="A18" s="5" t="s">
        <v>7</v>
      </c>
      <c r="B18" s="7">
        <v>3298.55</v>
      </c>
      <c r="C18" s="7">
        <v>3600.23</v>
      </c>
      <c r="D18" s="14">
        <v>3901.8</v>
      </c>
      <c r="E18" s="14">
        <v>3901.8</v>
      </c>
      <c r="F18" s="14">
        <v>3901.8</v>
      </c>
      <c r="G18" s="14">
        <v>3901.8</v>
      </c>
      <c r="H18" s="14">
        <v>3901.8</v>
      </c>
      <c r="I18" s="14">
        <v>3901.8</v>
      </c>
      <c r="J18" s="14">
        <v>3901.8</v>
      </c>
    </row>
    <row r="19" spans="1:10" x14ac:dyDescent="0.25">
      <c r="A19" s="5" t="s">
        <v>8</v>
      </c>
      <c r="B19" s="8">
        <v>13904.66</v>
      </c>
      <c r="C19" s="8">
        <v>17093.93</v>
      </c>
      <c r="D19" s="8">
        <v>18545.34</v>
      </c>
      <c r="E19" s="8">
        <v>18551.18</v>
      </c>
      <c r="F19" s="8">
        <v>18555.240000000002</v>
      </c>
      <c r="G19" s="13">
        <v>18559.3</v>
      </c>
      <c r="H19" s="8">
        <v>18563.59</v>
      </c>
      <c r="I19" s="8">
        <v>18567.88</v>
      </c>
      <c r="J19" s="8">
        <v>18572.169999999998</v>
      </c>
    </row>
    <row r="20" spans="1:10" x14ac:dyDescent="0.25">
      <c r="A20" s="5" t="s">
        <v>9</v>
      </c>
      <c r="B20" s="14">
        <v>14436</v>
      </c>
      <c r="C20" s="14">
        <v>15288</v>
      </c>
      <c r="D20" s="14">
        <v>16419</v>
      </c>
      <c r="E20" s="14">
        <v>16836</v>
      </c>
      <c r="F20" s="14">
        <v>16919.400000000001</v>
      </c>
      <c r="G20" s="14">
        <v>17002.8</v>
      </c>
      <c r="H20" s="14">
        <v>17086.2</v>
      </c>
      <c r="I20" s="14">
        <v>17169.599999999999</v>
      </c>
      <c r="J20" s="14">
        <v>17253</v>
      </c>
    </row>
    <row r="21" spans="1:10" x14ac:dyDescent="0.25">
      <c r="A21" s="5" t="s">
        <v>10</v>
      </c>
      <c r="B21" s="13">
        <v>1850</v>
      </c>
      <c r="C21" s="13">
        <v>1885</v>
      </c>
      <c r="D21" s="13">
        <v>1920</v>
      </c>
      <c r="E21" s="13">
        <v>1922</v>
      </c>
      <c r="F21" s="8">
        <v>1924.12</v>
      </c>
      <c r="G21" s="8">
        <v>1931.61</v>
      </c>
      <c r="H21" s="8">
        <v>1934.11</v>
      </c>
      <c r="I21" s="8">
        <v>1936.61</v>
      </c>
      <c r="J21" s="8">
        <v>1939.11</v>
      </c>
    </row>
    <row r="22" spans="1:10" x14ac:dyDescent="0.25">
      <c r="A22" s="5" t="s">
        <v>11</v>
      </c>
      <c r="B22" s="7">
        <v>7589.75</v>
      </c>
      <c r="C22" s="7">
        <v>8369.25</v>
      </c>
      <c r="D22" s="7">
        <v>9028.0400000000009</v>
      </c>
      <c r="E22" s="7">
        <v>9297.08</v>
      </c>
      <c r="F22" s="7">
        <v>9350.89</v>
      </c>
      <c r="G22" s="14">
        <v>9404.7000000000007</v>
      </c>
      <c r="H22" s="7">
        <v>9458.51</v>
      </c>
      <c r="I22" s="7">
        <v>9512.32</v>
      </c>
      <c r="J22" s="7">
        <v>9566.1299999999992</v>
      </c>
    </row>
    <row r="23" spans="1:10" x14ac:dyDescent="0.25">
      <c r="A23" s="5" t="s">
        <v>12</v>
      </c>
      <c r="B23" s="13">
        <v>3173</v>
      </c>
      <c r="C23" s="13">
        <v>3241</v>
      </c>
      <c r="D23" s="8">
        <v>3372.12</v>
      </c>
      <c r="E23" s="8">
        <v>3391.44</v>
      </c>
      <c r="F23" s="8">
        <v>3395.31</v>
      </c>
      <c r="G23" s="8">
        <v>3399.18</v>
      </c>
      <c r="H23" s="8">
        <v>3403.05</v>
      </c>
      <c r="I23" s="8">
        <v>3406.92</v>
      </c>
      <c r="J23" s="8">
        <v>3410.79</v>
      </c>
    </row>
    <row r="24" spans="1:10" x14ac:dyDescent="0.25">
      <c r="A24" s="5" t="s">
        <v>13</v>
      </c>
      <c r="B24" s="14">
        <v>1945</v>
      </c>
      <c r="C24" s="14">
        <v>2020</v>
      </c>
      <c r="D24" s="14">
        <v>2170</v>
      </c>
      <c r="E24" s="14">
        <v>2187</v>
      </c>
      <c r="F24" s="14">
        <v>2190</v>
      </c>
      <c r="G24" s="14">
        <v>2196</v>
      </c>
      <c r="H24" s="14">
        <v>2198</v>
      </c>
      <c r="I24" s="14">
        <v>2200</v>
      </c>
      <c r="J24" s="14">
        <v>2201</v>
      </c>
    </row>
    <row r="25" spans="1:10" x14ac:dyDescent="0.25">
      <c r="A25" s="5" t="s">
        <v>14</v>
      </c>
      <c r="B25" s="13">
        <v>85.8</v>
      </c>
      <c r="C25" s="13">
        <v>86.7</v>
      </c>
      <c r="D25" s="13">
        <v>88.7</v>
      </c>
      <c r="E25" s="13">
        <v>88.7</v>
      </c>
      <c r="F25" s="13">
        <v>88.7</v>
      </c>
      <c r="G25" s="13">
        <v>88.7</v>
      </c>
      <c r="H25" s="13">
        <v>88.7</v>
      </c>
      <c r="I25" s="13">
        <v>88.7</v>
      </c>
      <c r="J25" s="13">
        <v>88.7</v>
      </c>
    </row>
    <row r="26" spans="1:10" x14ac:dyDescent="0.25">
      <c r="A26" s="5" t="s">
        <v>15</v>
      </c>
      <c r="B26" s="14">
        <v>1813.9</v>
      </c>
      <c r="C26" s="7">
        <v>1921.17</v>
      </c>
      <c r="D26" s="7">
        <v>2046.39</v>
      </c>
      <c r="E26" s="7">
        <v>2060.8200000000002</v>
      </c>
      <c r="F26" s="7">
        <v>2058.73</v>
      </c>
      <c r="G26" s="7">
        <v>2057.27</v>
      </c>
      <c r="H26" s="7">
        <v>2055.92</v>
      </c>
      <c r="I26" s="7">
        <v>2054.4699999999998</v>
      </c>
      <c r="J26" s="7">
        <v>2053.0100000000002</v>
      </c>
    </row>
    <row r="27" spans="1:10" x14ac:dyDescent="0.25">
      <c r="A27" s="5" t="s">
        <v>16</v>
      </c>
      <c r="B27" s="8">
        <v>0.35</v>
      </c>
      <c r="C27" s="8">
        <v>0.35</v>
      </c>
      <c r="D27" s="8">
        <v>0.35</v>
      </c>
      <c r="E27" s="8">
        <v>0.35</v>
      </c>
      <c r="F27" s="8">
        <v>0.38</v>
      </c>
      <c r="G27" s="8">
        <v>0.42</v>
      </c>
      <c r="H27" s="8">
        <v>0.46</v>
      </c>
      <c r="I27" s="8">
        <v>0.46</v>
      </c>
      <c r="J27" s="8">
        <v>0.46</v>
      </c>
    </row>
    <row r="28" spans="1:10" x14ac:dyDescent="0.25">
      <c r="A28" s="5" t="s">
        <v>17</v>
      </c>
      <c r="B28" s="7">
        <v>345.33</v>
      </c>
      <c r="C28" s="14">
        <v>359.5</v>
      </c>
      <c r="D28" s="7">
        <v>373.48</v>
      </c>
      <c r="E28" s="7">
        <v>364.83</v>
      </c>
      <c r="F28" s="7">
        <v>365.76</v>
      </c>
      <c r="G28" s="14">
        <v>366.7</v>
      </c>
      <c r="H28" s="7">
        <v>367.63</v>
      </c>
      <c r="I28" s="7">
        <v>368.57</v>
      </c>
      <c r="J28" s="14">
        <v>369.5</v>
      </c>
    </row>
    <row r="29" spans="1:10" x14ac:dyDescent="0.25">
      <c r="A29" s="5" t="s">
        <v>18</v>
      </c>
      <c r="B29" s="8">
        <v>3775.67</v>
      </c>
      <c r="C29" s="8">
        <v>3838.14</v>
      </c>
      <c r="D29" s="13">
        <v>3863.2</v>
      </c>
      <c r="E29" s="8">
        <v>3881.19</v>
      </c>
      <c r="F29" s="8">
        <v>3884.79</v>
      </c>
      <c r="G29" s="8">
        <v>3888.38</v>
      </c>
      <c r="H29" s="8">
        <v>3891.97</v>
      </c>
      <c r="I29" s="8">
        <v>3895.56</v>
      </c>
      <c r="J29" s="8">
        <v>3899.15</v>
      </c>
    </row>
    <row r="30" spans="1:10" x14ac:dyDescent="0.25">
      <c r="A30" s="5" t="s">
        <v>19</v>
      </c>
      <c r="B30" s="14">
        <v>8882</v>
      </c>
      <c r="C30" s="14">
        <v>9059</v>
      </c>
      <c r="D30" s="14">
        <v>9329</v>
      </c>
      <c r="E30" s="14">
        <v>9420</v>
      </c>
      <c r="F30" s="14">
        <v>9435</v>
      </c>
      <c r="G30" s="14">
        <v>9447</v>
      </c>
      <c r="H30" s="14">
        <v>9459</v>
      </c>
      <c r="I30" s="14">
        <v>9471</v>
      </c>
      <c r="J30" s="14">
        <v>9483</v>
      </c>
    </row>
    <row r="31" spans="1:10" x14ac:dyDescent="0.25">
      <c r="A31" s="5" t="s">
        <v>20</v>
      </c>
      <c r="B31" s="13">
        <v>3399</v>
      </c>
      <c r="C31" s="13">
        <v>3281</v>
      </c>
      <c r="D31" s="13">
        <v>3252</v>
      </c>
      <c r="E31" s="13">
        <v>3312</v>
      </c>
      <c r="F31" s="13">
        <v>3312</v>
      </c>
      <c r="G31" s="13">
        <v>3312</v>
      </c>
      <c r="H31" s="13">
        <v>3312</v>
      </c>
      <c r="I31" s="13">
        <v>3312</v>
      </c>
      <c r="J31" s="13">
        <v>3312</v>
      </c>
    </row>
    <row r="32" spans="1:10" x14ac:dyDescent="0.25">
      <c r="A32" s="5" t="s">
        <v>21</v>
      </c>
      <c r="B32" s="14">
        <v>6371</v>
      </c>
      <c r="C32" s="14">
        <v>6366</v>
      </c>
      <c r="D32" s="14">
        <v>6515</v>
      </c>
      <c r="E32" s="7">
        <v>6900.96</v>
      </c>
      <c r="F32" s="7">
        <v>6929.05</v>
      </c>
      <c r="G32" s="7">
        <v>6929.05</v>
      </c>
      <c r="H32" s="7">
        <v>6929.05</v>
      </c>
      <c r="I32" s="7">
        <v>6929.05</v>
      </c>
      <c r="J32" s="7">
        <v>6929.05</v>
      </c>
    </row>
    <row r="33" spans="1:10" x14ac:dyDescent="0.25">
      <c r="A33" s="5" t="s">
        <v>22</v>
      </c>
      <c r="B33" s="13">
        <v>1188</v>
      </c>
      <c r="C33" s="13">
        <v>1233</v>
      </c>
      <c r="D33" s="13">
        <v>1247</v>
      </c>
      <c r="E33" s="13">
        <v>1248</v>
      </c>
      <c r="F33" s="8">
        <v>1245.97</v>
      </c>
      <c r="G33" s="8">
        <v>1243.93</v>
      </c>
      <c r="H33" s="13">
        <v>1241.9000000000001</v>
      </c>
      <c r="I33" s="8">
        <v>1239.8599999999999</v>
      </c>
      <c r="J33" s="8">
        <v>1237.83</v>
      </c>
    </row>
    <row r="34" spans="1:10" x14ac:dyDescent="0.25">
      <c r="A34" s="5" t="s">
        <v>23</v>
      </c>
      <c r="B34" s="7">
        <v>1902.48</v>
      </c>
      <c r="C34" s="7">
        <v>1901.41</v>
      </c>
      <c r="D34" s="7">
        <v>1917.91</v>
      </c>
      <c r="E34" s="7">
        <v>1921.75</v>
      </c>
      <c r="F34" s="7">
        <v>1923.37</v>
      </c>
      <c r="G34" s="14">
        <v>1925.9</v>
      </c>
      <c r="H34" s="14">
        <v>1925.9</v>
      </c>
      <c r="I34" s="14">
        <v>1925.9</v>
      </c>
      <c r="J34" s="14">
        <v>1925.9</v>
      </c>
    </row>
    <row r="35" spans="1:10" x14ac:dyDescent="0.25">
      <c r="A35" s="5" t="s">
        <v>24</v>
      </c>
      <c r="B35" s="8">
        <v>21875.33</v>
      </c>
      <c r="C35" s="8">
        <v>22445.64</v>
      </c>
      <c r="D35" s="13">
        <v>22242</v>
      </c>
      <c r="E35" s="13">
        <v>22409</v>
      </c>
      <c r="F35" s="13">
        <v>22409</v>
      </c>
      <c r="G35" s="13">
        <v>22409</v>
      </c>
      <c r="H35" s="13">
        <v>22409</v>
      </c>
      <c r="I35" s="13">
        <v>22409</v>
      </c>
      <c r="J35" s="13">
        <v>22409</v>
      </c>
    </row>
    <row r="36" spans="1:10" x14ac:dyDescent="0.25">
      <c r="A36" s="5" t="s">
        <v>25</v>
      </c>
      <c r="B36" s="14">
        <v>28063</v>
      </c>
      <c r="C36" s="14">
        <v>28163</v>
      </c>
      <c r="D36" s="14">
        <v>28073</v>
      </c>
      <c r="E36" s="14">
        <v>27980</v>
      </c>
      <c r="F36" s="14">
        <v>27980</v>
      </c>
      <c r="G36" s="14">
        <v>27980</v>
      </c>
      <c r="H36" s="14">
        <v>27980</v>
      </c>
      <c r="I36" s="14">
        <v>27980</v>
      </c>
      <c r="J36" s="14">
        <v>27980</v>
      </c>
    </row>
    <row r="37" spans="1:10" x14ac:dyDescent="0.25">
      <c r="A37" s="5" t="s">
        <v>84</v>
      </c>
      <c r="B37" s="13">
        <v>6.5</v>
      </c>
      <c r="C37" s="13">
        <v>6.7</v>
      </c>
      <c r="D37" s="13">
        <v>6.7</v>
      </c>
      <c r="E37" s="13">
        <v>6.7</v>
      </c>
      <c r="F37" s="13">
        <v>6.7</v>
      </c>
      <c r="G37" s="13">
        <v>6.7</v>
      </c>
      <c r="H37" s="13">
        <v>6.7</v>
      </c>
      <c r="I37" s="13">
        <v>6.7</v>
      </c>
      <c r="J37" s="13">
        <v>6.7</v>
      </c>
    </row>
    <row r="38" spans="1:10" x14ac:dyDescent="0.25">
      <c r="A38" s="5" t="s">
        <v>85</v>
      </c>
      <c r="B38" s="14">
        <v>12132</v>
      </c>
      <c r="C38" s="14">
        <v>12113</v>
      </c>
      <c r="D38" s="14">
        <v>12102</v>
      </c>
      <c r="E38" s="14">
        <v>12141</v>
      </c>
      <c r="F38" s="14">
        <v>12148.8</v>
      </c>
      <c r="G38" s="14">
        <v>12156.6</v>
      </c>
      <c r="H38" s="14">
        <v>12164.4</v>
      </c>
      <c r="I38" s="14">
        <v>12172.2</v>
      </c>
      <c r="J38" s="14">
        <v>12180</v>
      </c>
    </row>
    <row r="39" spans="1:10" x14ac:dyDescent="0.25">
      <c r="A39" s="5" t="s">
        <v>86</v>
      </c>
      <c r="B39" s="13">
        <v>1153.5</v>
      </c>
      <c r="C39" s="8">
        <v>1196.18</v>
      </c>
      <c r="D39" s="8">
        <v>1234.72</v>
      </c>
      <c r="E39" s="8">
        <v>1251.9100000000001</v>
      </c>
      <c r="F39" s="8">
        <v>1255.3499999999999</v>
      </c>
      <c r="G39" s="8">
        <v>1258.79</v>
      </c>
      <c r="H39" s="8">
        <v>1262.23</v>
      </c>
      <c r="I39" s="8">
        <v>1265.67</v>
      </c>
      <c r="J39" s="8">
        <v>1269.1099999999999</v>
      </c>
    </row>
    <row r="40" spans="1:10" x14ac:dyDescent="0.25">
      <c r="A40" s="5" t="s">
        <v>87</v>
      </c>
      <c r="B40" s="14">
        <v>2778</v>
      </c>
      <c r="C40" s="14">
        <v>2954</v>
      </c>
      <c r="D40" s="14">
        <v>3059</v>
      </c>
      <c r="E40" s="14">
        <v>3155</v>
      </c>
      <c r="F40" s="14">
        <v>3159</v>
      </c>
      <c r="G40" s="14">
        <v>3164</v>
      </c>
      <c r="H40" s="14">
        <v>3173</v>
      </c>
      <c r="I40" s="14">
        <v>3182</v>
      </c>
      <c r="J40" s="14">
        <v>3190</v>
      </c>
    </row>
    <row r="41" spans="1:10" x14ac:dyDescent="0.25">
      <c r="A41" s="5" t="s">
        <v>88</v>
      </c>
      <c r="B41" s="13">
        <v>2210</v>
      </c>
      <c r="C41" s="8">
        <v>2111.65</v>
      </c>
      <c r="D41" s="8">
        <v>2102.66</v>
      </c>
      <c r="E41" s="13">
        <v>2160.5</v>
      </c>
      <c r="F41" s="8">
        <v>2176.5100000000002</v>
      </c>
      <c r="G41" s="8">
        <v>2187.91</v>
      </c>
      <c r="H41" s="8">
        <v>2187.91</v>
      </c>
      <c r="I41" s="8">
        <v>2187.91</v>
      </c>
      <c r="J41" s="8">
        <v>2187.91</v>
      </c>
    </row>
    <row r="43" spans="1:10" x14ac:dyDescent="0.25">
      <c r="A43" s="3" t="s">
        <v>37</v>
      </c>
    </row>
    <row r="44" spans="1:10" x14ac:dyDescent="0.25">
      <c r="A44" s="3" t="s">
        <v>36</v>
      </c>
      <c r="B44" s="2" t="s">
        <v>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7D7CC-4565-4536-920C-7995B59B4957}">
  <dimension ref="A1:AK31"/>
  <sheetViews>
    <sheetView topLeftCell="A17" workbookViewId="0">
      <selection activeCell="S20" sqref="S20"/>
    </sheetView>
  </sheetViews>
  <sheetFormatPr defaultRowHeight="15" x14ac:dyDescent="0.25"/>
  <cols>
    <col min="3" max="7" width="0" hidden="1" customWidth="1"/>
  </cols>
  <sheetData>
    <row r="1" spans="1:37" x14ac:dyDescent="0.25">
      <c r="B1" t="s">
        <v>90</v>
      </c>
      <c r="C1" t="s">
        <v>91</v>
      </c>
      <c r="D1" t="s">
        <v>92</v>
      </c>
      <c r="E1" t="s">
        <v>93</v>
      </c>
      <c r="F1" t="s">
        <v>94</v>
      </c>
      <c r="G1" t="s">
        <v>95</v>
      </c>
      <c r="H1" t="s">
        <v>96</v>
      </c>
      <c r="I1" t="s">
        <v>97</v>
      </c>
      <c r="J1" t="s">
        <v>98</v>
      </c>
      <c r="K1" t="s">
        <v>99</v>
      </c>
      <c r="L1" t="s">
        <v>100</v>
      </c>
      <c r="M1" t="s">
        <v>101</v>
      </c>
      <c r="N1" t="s">
        <v>102</v>
      </c>
      <c r="O1" t="s">
        <v>103</v>
      </c>
      <c r="P1" t="s">
        <v>104</v>
      </c>
      <c r="Q1" t="s">
        <v>105</v>
      </c>
      <c r="R1" t="s">
        <v>106</v>
      </c>
      <c r="S1" t="s">
        <v>107</v>
      </c>
      <c r="T1" t="s">
        <v>108</v>
      </c>
      <c r="U1" t="s">
        <v>109</v>
      </c>
      <c r="V1" t="s">
        <v>110</v>
      </c>
      <c r="W1" t="s">
        <v>111</v>
      </c>
      <c r="X1" t="s">
        <v>112</v>
      </c>
      <c r="Y1" t="s">
        <v>113</v>
      </c>
      <c r="Z1" t="s">
        <v>114</v>
      </c>
      <c r="AA1" t="s">
        <v>115</v>
      </c>
      <c r="AB1" t="s">
        <v>116</v>
      </c>
      <c r="AC1" t="s">
        <v>117</v>
      </c>
      <c r="AD1" t="s">
        <v>118</v>
      </c>
      <c r="AE1" t="s">
        <v>119</v>
      </c>
      <c r="AF1" t="s">
        <v>120</v>
      </c>
      <c r="AG1" t="s">
        <v>121</v>
      </c>
      <c r="AH1" t="s">
        <v>122</v>
      </c>
      <c r="AI1" t="s">
        <v>123</v>
      </c>
      <c r="AJ1" t="s">
        <v>124</v>
      </c>
      <c r="AK1" t="s">
        <v>125</v>
      </c>
    </row>
    <row r="2" spans="1:37" x14ac:dyDescent="0.25">
      <c r="B2" s="21">
        <v>2020</v>
      </c>
      <c r="C2" s="21">
        <v>2015</v>
      </c>
      <c r="D2" s="21">
        <v>2010</v>
      </c>
      <c r="E2" s="21">
        <v>2005</v>
      </c>
      <c r="F2" s="21">
        <v>2000</v>
      </c>
      <c r="G2" s="21">
        <v>1990</v>
      </c>
      <c r="H2" s="21">
        <v>2020</v>
      </c>
      <c r="I2" s="21">
        <v>2015</v>
      </c>
      <c r="J2" s="21">
        <v>2010</v>
      </c>
      <c r="K2" s="21">
        <v>2005</v>
      </c>
      <c r="L2" s="21">
        <v>2000</v>
      </c>
      <c r="M2" s="21">
        <v>1990</v>
      </c>
      <c r="N2" s="21">
        <v>2020</v>
      </c>
      <c r="O2" s="21">
        <v>2015</v>
      </c>
      <c r="P2" s="21">
        <v>2010</v>
      </c>
      <c r="Q2" s="21">
        <v>2005</v>
      </c>
      <c r="R2" s="21">
        <v>2000</v>
      </c>
      <c r="S2" s="21">
        <v>1990</v>
      </c>
      <c r="T2" t="s">
        <v>126</v>
      </c>
      <c r="U2" t="s">
        <v>126</v>
      </c>
      <c r="V2" t="s">
        <v>126</v>
      </c>
      <c r="W2" t="s">
        <v>126</v>
      </c>
      <c r="X2" t="s">
        <v>126</v>
      </c>
      <c r="Y2" t="s">
        <v>126</v>
      </c>
      <c r="Z2" t="s">
        <v>126</v>
      </c>
      <c r="AA2" t="s">
        <v>126</v>
      </c>
      <c r="AB2" t="s">
        <v>126</v>
      </c>
      <c r="AC2" t="s">
        <v>126</v>
      </c>
      <c r="AD2" t="s">
        <v>126</v>
      </c>
      <c r="AE2" t="s">
        <v>126</v>
      </c>
      <c r="AF2" t="s">
        <v>126</v>
      </c>
      <c r="AG2" t="s">
        <v>126</v>
      </c>
      <c r="AH2" t="s">
        <v>126</v>
      </c>
      <c r="AI2" t="s">
        <v>126</v>
      </c>
      <c r="AJ2" t="s">
        <v>126</v>
      </c>
      <c r="AK2" t="s">
        <v>126</v>
      </c>
    </row>
    <row r="3" spans="1:37" x14ac:dyDescent="0.25">
      <c r="A3" t="s">
        <v>18</v>
      </c>
      <c r="B3">
        <v>3899</v>
      </c>
      <c r="C3">
        <v>3881</v>
      </c>
      <c r="D3">
        <v>3863</v>
      </c>
      <c r="E3">
        <v>3851</v>
      </c>
      <c r="F3">
        <v>3838</v>
      </c>
      <c r="G3">
        <v>3776</v>
      </c>
      <c r="H3">
        <v>3305</v>
      </c>
      <c r="I3">
        <v>3319</v>
      </c>
      <c r="J3">
        <v>3336</v>
      </c>
      <c r="K3">
        <v>3343</v>
      </c>
      <c r="L3">
        <v>3342</v>
      </c>
      <c r="M3">
        <v>3308</v>
      </c>
      <c r="N3">
        <v>130</v>
      </c>
      <c r="O3">
        <v>132</v>
      </c>
      <c r="P3">
        <v>134</v>
      </c>
      <c r="Q3">
        <v>127</v>
      </c>
      <c r="R3">
        <v>117</v>
      </c>
      <c r="S3">
        <v>118</v>
      </c>
      <c r="T3">
        <v>4029</v>
      </c>
      <c r="U3">
        <v>4013</v>
      </c>
      <c r="V3">
        <v>3997</v>
      </c>
      <c r="W3">
        <v>3978</v>
      </c>
      <c r="X3">
        <v>3955</v>
      </c>
      <c r="Y3">
        <v>3894</v>
      </c>
      <c r="Z3">
        <v>4223</v>
      </c>
      <c r="AA3">
        <v>4239</v>
      </c>
      <c r="AB3">
        <v>4255</v>
      </c>
      <c r="AC3">
        <v>4265.5</v>
      </c>
      <c r="AD3">
        <v>4288.5</v>
      </c>
      <c r="AE3">
        <v>4349.5</v>
      </c>
    </row>
    <row r="4" spans="1:37" x14ac:dyDescent="0.25">
      <c r="A4" t="s">
        <v>0</v>
      </c>
      <c r="B4">
        <v>688.81</v>
      </c>
      <c r="C4">
        <v>689.34</v>
      </c>
      <c r="D4">
        <v>689.87</v>
      </c>
      <c r="E4">
        <v>674.2</v>
      </c>
      <c r="F4">
        <v>667.3</v>
      </c>
      <c r="G4">
        <v>677.4</v>
      </c>
      <c r="H4">
        <v>664.35</v>
      </c>
      <c r="I4">
        <v>666.1</v>
      </c>
      <c r="J4">
        <v>667.85</v>
      </c>
      <c r="K4">
        <v>665.43</v>
      </c>
      <c r="L4">
        <v>663</v>
      </c>
      <c r="M4">
        <v>673</v>
      </c>
      <c r="N4">
        <v>33</v>
      </c>
      <c r="O4">
        <v>32.9</v>
      </c>
      <c r="P4">
        <v>32.799999999999997</v>
      </c>
      <c r="Q4">
        <v>30</v>
      </c>
      <c r="R4">
        <v>27.1</v>
      </c>
      <c r="S4">
        <v>20.7</v>
      </c>
      <c r="T4">
        <v>721.73</v>
      </c>
      <c r="U4">
        <v>722.2</v>
      </c>
      <c r="V4">
        <v>722.67</v>
      </c>
      <c r="W4">
        <v>704.2</v>
      </c>
      <c r="X4">
        <v>694.4</v>
      </c>
      <c r="Y4">
        <v>698.1</v>
      </c>
      <c r="Z4">
        <v>2306.27</v>
      </c>
      <c r="AA4">
        <v>2305.8000000000002</v>
      </c>
      <c r="AB4">
        <v>2305.33</v>
      </c>
      <c r="AC4">
        <v>2323.6</v>
      </c>
      <c r="AD4">
        <v>2333.4</v>
      </c>
      <c r="AE4">
        <v>2329.6999999999998</v>
      </c>
    </row>
    <row r="5" spans="1:37" x14ac:dyDescent="0.25">
      <c r="A5" t="s">
        <v>1</v>
      </c>
      <c r="B5">
        <v>3893</v>
      </c>
      <c r="C5">
        <v>3833</v>
      </c>
      <c r="D5">
        <v>3737</v>
      </c>
      <c r="E5">
        <v>3651</v>
      </c>
      <c r="F5">
        <v>3375</v>
      </c>
      <c r="G5">
        <v>3327</v>
      </c>
      <c r="H5">
        <v>2039</v>
      </c>
      <c r="I5">
        <v>2514</v>
      </c>
      <c r="J5">
        <v>2387</v>
      </c>
      <c r="K5">
        <v>2561</v>
      </c>
      <c r="L5">
        <v>2258</v>
      </c>
      <c r="M5">
        <v>2365</v>
      </c>
      <c r="N5">
        <v>24</v>
      </c>
      <c r="O5">
        <v>24</v>
      </c>
      <c r="P5">
        <v>24</v>
      </c>
      <c r="Q5">
        <v>26</v>
      </c>
      <c r="R5">
        <v>105</v>
      </c>
      <c r="S5">
        <v>130</v>
      </c>
      <c r="T5">
        <v>3917</v>
      </c>
      <c r="U5">
        <v>3857</v>
      </c>
      <c r="V5">
        <v>3761</v>
      </c>
      <c r="W5">
        <v>3677</v>
      </c>
      <c r="X5">
        <v>3480</v>
      </c>
      <c r="Y5">
        <v>3457</v>
      </c>
      <c r="Z5">
        <v>6939</v>
      </c>
      <c r="AA5">
        <v>6999</v>
      </c>
      <c r="AB5">
        <v>7095</v>
      </c>
      <c r="AC5">
        <v>7187</v>
      </c>
      <c r="AD5">
        <v>7377</v>
      </c>
      <c r="AE5">
        <v>7399</v>
      </c>
      <c r="AG5">
        <v>18</v>
      </c>
      <c r="AH5">
        <v>45</v>
      </c>
      <c r="AI5">
        <v>72</v>
      </c>
      <c r="AJ5">
        <v>99</v>
      </c>
    </row>
    <row r="6" spans="1:37" x14ac:dyDescent="0.25">
      <c r="A6" t="s">
        <v>10</v>
      </c>
      <c r="B6">
        <v>1939.11</v>
      </c>
      <c r="C6">
        <v>1922</v>
      </c>
      <c r="D6">
        <v>1920</v>
      </c>
      <c r="E6">
        <v>1903</v>
      </c>
      <c r="F6">
        <v>1885</v>
      </c>
      <c r="G6">
        <v>1850</v>
      </c>
      <c r="H6">
        <v>1742.5</v>
      </c>
      <c r="I6">
        <v>1740</v>
      </c>
      <c r="J6">
        <v>1741</v>
      </c>
      <c r="K6">
        <v>1745</v>
      </c>
      <c r="L6">
        <v>1749</v>
      </c>
      <c r="M6">
        <v>1758</v>
      </c>
      <c r="N6">
        <v>618.09</v>
      </c>
      <c r="O6">
        <v>569</v>
      </c>
      <c r="P6">
        <v>554</v>
      </c>
      <c r="Q6">
        <v>484</v>
      </c>
      <c r="R6">
        <v>415</v>
      </c>
      <c r="S6">
        <v>277</v>
      </c>
      <c r="T6">
        <v>2557.1999999999998</v>
      </c>
      <c r="U6">
        <v>2491</v>
      </c>
      <c r="V6">
        <v>2474</v>
      </c>
      <c r="W6">
        <v>2387</v>
      </c>
      <c r="X6">
        <v>2300</v>
      </c>
      <c r="Y6">
        <v>2127</v>
      </c>
      <c r="Z6">
        <v>3038.8</v>
      </c>
      <c r="AA6">
        <v>3105</v>
      </c>
      <c r="AB6">
        <v>3122</v>
      </c>
      <c r="AC6">
        <v>3209</v>
      </c>
      <c r="AD6">
        <v>3296</v>
      </c>
      <c r="AE6">
        <v>3469</v>
      </c>
      <c r="AF6">
        <v>205</v>
      </c>
      <c r="AG6">
        <v>205</v>
      </c>
      <c r="AH6">
        <v>205</v>
      </c>
      <c r="AI6">
        <v>205</v>
      </c>
    </row>
    <row r="7" spans="1:37" x14ac:dyDescent="0.25">
      <c r="A7" t="s">
        <v>26</v>
      </c>
      <c r="B7">
        <v>172.7</v>
      </c>
      <c r="C7">
        <v>172.7</v>
      </c>
      <c r="D7">
        <v>172.84</v>
      </c>
      <c r="E7">
        <v>172.85</v>
      </c>
      <c r="F7">
        <v>171.61</v>
      </c>
      <c r="G7">
        <v>161.11000000000001</v>
      </c>
      <c r="H7">
        <v>41.12</v>
      </c>
      <c r="I7">
        <v>41.12</v>
      </c>
      <c r="J7">
        <v>41.4</v>
      </c>
      <c r="K7">
        <v>41.4</v>
      </c>
      <c r="L7">
        <v>43.17</v>
      </c>
      <c r="M7">
        <v>43.22</v>
      </c>
      <c r="N7">
        <v>213.49</v>
      </c>
      <c r="O7">
        <v>213.49</v>
      </c>
      <c r="P7">
        <v>213.29</v>
      </c>
      <c r="Q7">
        <v>213.87</v>
      </c>
      <c r="R7">
        <v>213.86</v>
      </c>
      <c r="S7">
        <v>195</v>
      </c>
      <c r="T7">
        <v>386.19</v>
      </c>
      <c r="U7">
        <v>386.19</v>
      </c>
      <c r="V7">
        <v>386.13</v>
      </c>
      <c r="W7">
        <v>386.72</v>
      </c>
      <c r="X7">
        <v>385.47</v>
      </c>
      <c r="Y7">
        <v>356.11</v>
      </c>
      <c r="Z7">
        <v>537.96</v>
      </c>
      <c r="AA7">
        <v>537.96</v>
      </c>
      <c r="AB7">
        <v>538.02</v>
      </c>
      <c r="AC7">
        <v>537.42999999999995</v>
      </c>
      <c r="AD7">
        <v>538.67999999999995</v>
      </c>
      <c r="AE7">
        <v>568.04</v>
      </c>
      <c r="AF7">
        <v>9.8699999999999992</v>
      </c>
      <c r="AG7">
        <v>9.8699999999999992</v>
      </c>
      <c r="AI7">
        <v>25.93</v>
      </c>
    </row>
    <row r="8" spans="1:37" x14ac:dyDescent="0.25">
      <c r="A8" t="s">
        <v>2</v>
      </c>
      <c r="B8">
        <v>2677.09</v>
      </c>
      <c r="C8">
        <v>2668.39</v>
      </c>
      <c r="D8">
        <v>2657.38</v>
      </c>
      <c r="E8">
        <v>2647.42</v>
      </c>
      <c r="F8">
        <v>2637.29</v>
      </c>
      <c r="G8">
        <v>2629.42</v>
      </c>
      <c r="H8">
        <v>2304.38</v>
      </c>
      <c r="I8">
        <v>2298.31</v>
      </c>
      <c r="J8">
        <v>2310.37</v>
      </c>
      <c r="K8">
        <v>2518.5500000000002</v>
      </c>
      <c r="L8">
        <v>2561</v>
      </c>
      <c r="M8">
        <v>2575</v>
      </c>
      <c r="N8">
        <v>0</v>
      </c>
      <c r="O8">
        <v>0</v>
      </c>
      <c r="P8">
        <v>0</v>
      </c>
      <c r="Q8">
        <v>0</v>
      </c>
      <c r="R8">
        <v>0</v>
      </c>
      <c r="S8">
        <v>0</v>
      </c>
      <c r="T8">
        <v>2677.09</v>
      </c>
      <c r="U8">
        <v>2668.39</v>
      </c>
      <c r="V8">
        <v>2657.38</v>
      </c>
      <c r="W8">
        <v>2647.42</v>
      </c>
      <c r="X8">
        <v>2637.29</v>
      </c>
      <c r="Y8">
        <v>2629.42</v>
      </c>
      <c r="Z8">
        <v>5044.91</v>
      </c>
      <c r="AA8">
        <v>5053.6099999999997</v>
      </c>
      <c r="AB8">
        <v>5064.62</v>
      </c>
      <c r="AC8">
        <v>5074.58</v>
      </c>
      <c r="AD8">
        <v>5084.71</v>
      </c>
      <c r="AE8">
        <v>5092.58</v>
      </c>
      <c r="AF8">
        <v>45.25</v>
      </c>
      <c r="AG8">
        <v>45.61</v>
      </c>
      <c r="AH8">
        <v>46.56</v>
      </c>
      <c r="AI8">
        <v>46.99</v>
      </c>
      <c r="AJ8">
        <v>49</v>
      </c>
    </row>
    <row r="9" spans="1:37" x14ac:dyDescent="0.25">
      <c r="A9" t="s">
        <v>3</v>
      </c>
      <c r="B9">
        <v>628.44000000000005</v>
      </c>
      <c r="C9">
        <v>624.67999999999995</v>
      </c>
      <c r="D9">
        <v>586.49</v>
      </c>
      <c r="E9">
        <v>538.05999999999995</v>
      </c>
      <c r="F9">
        <v>571.6</v>
      </c>
      <c r="G9">
        <v>531.44000000000005</v>
      </c>
      <c r="H9">
        <v>613.88</v>
      </c>
      <c r="I9">
        <v>617.07000000000005</v>
      </c>
      <c r="J9">
        <v>578.87</v>
      </c>
      <c r="K9">
        <v>530.6</v>
      </c>
      <c r="L9">
        <v>564.21</v>
      </c>
      <c r="M9">
        <v>531.07000000000005</v>
      </c>
      <c r="N9">
        <v>36.950000000000003</v>
      </c>
      <c r="O9">
        <v>44.08</v>
      </c>
      <c r="P9">
        <v>46.9</v>
      </c>
      <c r="Q9">
        <v>39.58</v>
      </c>
      <c r="R9">
        <v>136</v>
      </c>
      <c r="S9">
        <v>136</v>
      </c>
      <c r="T9">
        <v>665.39</v>
      </c>
      <c r="U9">
        <v>668.76</v>
      </c>
      <c r="V9">
        <v>633.39</v>
      </c>
      <c r="W9">
        <v>577.65</v>
      </c>
      <c r="X9">
        <v>707.6</v>
      </c>
      <c r="Y9">
        <v>667.44</v>
      </c>
      <c r="Z9">
        <v>3533.61</v>
      </c>
      <c r="AA9">
        <v>3530.24</v>
      </c>
      <c r="AB9">
        <v>3609.61</v>
      </c>
      <c r="AC9">
        <v>3665.35</v>
      </c>
      <c r="AD9">
        <v>3535.4</v>
      </c>
      <c r="AE9">
        <v>3571.56</v>
      </c>
      <c r="AF9">
        <v>2.67</v>
      </c>
      <c r="AG9">
        <v>2.88</v>
      </c>
      <c r="AH9">
        <v>3.78</v>
      </c>
      <c r="AI9">
        <v>4.1900000000000004</v>
      </c>
      <c r="AJ9">
        <v>8</v>
      </c>
      <c r="AK9">
        <v>7</v>
      </c>
    </row>
    <row r="10" spans="1:37" x14ac:dyDescent="0.25">
      <c r="A10" t="s">
        <v>5</v>
      </c>
      <c r="B10">
        <v>2438.4</v>
      </c>
      <c r="C10">
        <v>2421.0100000000002</v>
      </c>
      <c r="D10">
        <v>2336.02</v>
      </c>
      <c r="E10">
        <v>2300.1799999999998</v>
      </c>
      <c r="F10">
        <v>2238.89</v>
      </c>
      <c r="G10">
        <v>2205.9</v>
      </c>
      <c r="H10">
        <v>2106.04</v>
      </c>
      <c r="I10">
        <v>2110.4899999999998</v>
      </c>
      <c r="J10">
        <v>2075.8200000000002</v>
      </c>
      <c r="K10">
        <v>2070.14</v>
      </c>
      <c r="L10">
        <v>2049.42</v>
      </c>
      <c r="M10">
        <v>2079</v>
      </c>
      <c r="N10">
        <v>94.44</v>
      </c>
      <c r="O10">
        <v>99.9</v>
      </c>
      <c r="P10">
        <v>108.04</v>
      </c>
      <c r="Q10">
        <v>114.09</v>
      </c>
      <c r="R10">
        <v>153.71</v>
      </c>
      <c r="S10">
        <v>196.23</v>
      </c>
      <c r="T10">
        <v>2532.85</v>
      </c>
      <c r="U10">
        <v>2520.91</v>
      </c>
      <c r="V10">
        <v>2444.06</v>
      </c>
      <c r="W10">
        <v>2414.27</v>
      </c>
      <c r="X10">
        <v>2392.59</v>
      </c>
      <c r="Y10">
        <v>2402.13</v>
      </c>
      <c r="Z10">
        <v>2001.05</v>
      </c>
      <c r="AA10">
        <v>2012.99</v>
      </c>
      <c r="AB10">
        <v>2089.84</v>
      </c>
      <c r="AC10">
        <v>2119.63</v>
      </c>
      <c r="AD10">
        <v>2141.31</v>
      </c>
      <c r="AE10">
        <v>2131.77</v>
      </c>
    </row>
    <row r="11" spans="1:37" x14ac:dyDescent="0.25">
      <c r="A11" t="s">
        <v>24</v>
      </c>
      <c r="B11">
        <v>22409</v>
      </c>
      <c r="C11">
        <v>22409</v>
      </c>
      <c r="D11">
        <v>22242</v>
      </c>
      <c r="E11">
        <v>22162</v>
      </c>
      <c r="F11">
        <v>22445.64</v>
      </c>
      <c r="G11">
        <v>21875.33</v>
      </c>
      <c r="H11">
        <v>19719.02</v>
      </c>
      <c r="I11">
        <v>19719.02</v>
      </c>
      <c r="J11">
        <v>19409.36</v>
      </c>
      <c r="K11">
        <v>20050.91</v>
      </c>
      <c r="L11">
        <v>20305.580000000002</v>
      </c>
      <c r="M11">
        <v>20427.98</v>
      </c>
      <c r="N11">
        <v>746</v>
      </c>
      <c r="O11">
        <v>746</v>
      </c>
      <c r="P11">
        <v>789</v>
      </c>
      <c r="Q11">
        <v>1137.77</v>
      </c>
      <c r="R11">
        <v>823.48</v>
      </c>
      <c r="S11">
        <v>925.9</v>
      </c>
      <c r="T11">
        <v>23155</v>
      </c>
      <c r="U11">
        <v>23155</v>
      </c>
      <c r="V11">
        <v>23031</v>
      </c>
      <c r="W11">
        <v>23300</v>
      </c>
      <c r="X11">
        <v>23269.119999999999</v>
      </c>
      <c r="Y11">
        <v>22801.23</v>
      </c>
      <c r="Z11">
        <v>7236</v>
      </c>
      <c r="AA11">
        <v>7236</v>
      </c>
      <c r="AB11">
        <v>7360</v>
      </c>
      <c r="AC11">
        <v>7109.55</v>
      </c>
      <c r="AD11">
        <v>7121.88</v>
      </c>
      <c r="AE11">
        <v>7589.77</v>
      </c>
      <c r="AF11">
        <v>214</v>
      </c>
      <c r="AG11">
        <v>214</v>
      </c>
      <c r="AH11">
        <v>214</v>
      </c>
      <c r="AI11">
        <v>183</v>
      </c>
      <c r="AJ11">
        <v>183</v>
      </c>
      <c r="AK11">
        <v>183</v>
      </c>
    </row>
    <row r="12" spans="1:37" x14ac:dyDescent="0.25">
      <c r="A12" t="s">
        <v>9</v>
      </c>
      <c r="B12">
        <v>17253</v>
      </c>
      <c r="C12">
        <v>16836</v>
      </c>
      <c r="D12">
        <v>16419</v>
      </c>
      <c r="E12">
        <v>15882</v>
      </c>
      <c r="F12">
        <v>15289</v>
      </c>
      <c r="G12">
        <v>14436</v>
      </c>
      <c r="H12">
        <v>16493</v>
      </c>
      <c r="I12">
        <v>16015</v>
      </c>
      <c r="J12">
        <v>15607</v>
      </c>
      <c r="K12">
        <v>15195</v>
      </c>
      <c r="L12">
        <v>14465</v>
      </c>
      <c r="M12">
        <v>13779</v>
      </c>
      <c r="N12">
        <v>843</v>
      </c>
      <c r="O12">
        <v>791</v>
      </c>
      <c r="P12">
        <v>739</v>
      </c>
      <c r="Q12">
        <v>887</v>
      </c>
      <c r="R12">
        <v>1804</v>
      </c>
      <c r="S12">
        <v>2038</v>
      </c>
      <c r="T12">
        <v>18096</v>
      </c>
      <c r="U12">
        <v>17627</v>
      </c>
      <c r="V12">
        <v>17158</v>
      </c>
      <c r="W12">
        <v>16769</v>
      </c>
      <c r="X12">
        <v>17093</v>
      </c>
      <c r="Y12">
        <v>16474</v>
      </c>
      <c r="Z12">
        <v>36660</v>
      </c>
      <c r="AA12">
        <v>37129</v>
      </c>
      <c r="AB12">
        <v>37598</v>
      </c>
      <c r="AC12">
        <v>37987</v>
      </c>
      <c r="AD12">
        <v>37673</v>
      </c>
      <c r="AE12">
        <v>38292</v>
      </c>
    </row>
    <row r="13" spans="1:37" x14ac:dyDescent="0.25">
      <c r="A13" t="s">
        <v>127</v>
      </c>
      <c r="B13">
        <v>11419</v>
      </c>
      <c r="C13">
        <v>11419</v>
      </c>
      <c r="D13">
        <v>11409</v>
      </c>
      <c r="E13">
        <v>11384</v>
      </c>
      <c r="F13">
        <v>11354</v>
      </c>
      <c r="G13">
        <v>11300</v>
      </c>
      <c r="H13">
        <v>9942</v>
      </c>
      <c r="I13">
        <v>10124</v>
      </c>
      <c r="J13">
        <v>10306</v>
      </c>
      <c r="K13">
        <v>10489</v>
      </c>
      <c r="L13">
        <v>10671</v>
      </c>
      <c r="M13">
        <v>10671</v>
      </c>
      <c r="N13">
        <v>0</v>
      </c>
      <c r="O13">
        <v>0</v>
      </c>
      <c r="P13">
        <v>0</v>
      </c>
      <c r="Q13">
        <v>0</v>
      </c>
      <c r="R13">
        <v>0</v>
      </c>
      <c r="S13">
        <v>0</v>
      </c>
      <c r="T13">
        <v>11419</v>
      </c>
      <c r="U13">
        <v>11419</v>
      </c>
      <c r="V13">
        <v>11409</v>
      </c>
      <c r="W13">
        <v>11384</v>
      </c>
      <c r="X13">
        <v>11354</v>
      </c>
      <c r="Y13">
        <v>11300</v>
      </c>
      <c r="Z13">
        <v>23467</v>
      </c>
      <c r="AA13">
        <v>23467</v>
      </c>
      <c r="AB13">
        <v>23477</v>
      </c>
      <c r="AC13">
        <v>23502</v>
      </c>
      <c r="AD13">
        <v>23532</v>
      </c>
      <c r="AE13">
        <v>23586</v>
      </c>
      <c r="AF13">
        <v>1400</v>
      </c>
      <c r="AG13">
        <v>1400</v>
      </c>
      <c r="AH13">
        <v>1400</v>
      </c>
      <c r="AI13">
        <v>1400</v>
      </c>
      <c r="AJ13">
        <v>1400</v>
      </c>
      <c r="AK13">
        <v>1400</v>
      </c>
    </row>
    <row r="14" spans="1:37" x14ac:dyDescent="0.25">
      <c r="A14" t="s">
        <v>7</v>
      </c>
      <c r="B14">
        <v>3903</v>
      </c>
      <c r="C14">
        <v>3903</v>
      </c>
      <c r="D14">
        <v>3903</v>
      </c>
      <c r="E14">
        <v>3752</v>
      </c>
      <c r="F14">
        <v>3601</v>
      </c>
      <c r="G14">
        <v>3299</v>
      </c>
      <c r="H14">
        <v>3594.66</v>
      </c>
      <c r="I14">
        <v>3594.66</v>
      </c>
      <c r="J14">
        <v>3594.66</v>
      </c>
      <c r="K14">
        <v>3455.59</v>
      </c>
      <c r="L14">
        <v>3316.52</v>
      </c>
      <c r="M14">
        <v>3038.38</v>
      </c>
      <c r="N14">
        <v>2636</v>
      </c>
      <c r="O14">
        <v>2636</v>
      </c>
      <c r="P14">
        <v>2636</v>
      </c>
      <c r="Q14">
        <v>2780</v>
      </c>
      <c r="R14">
        <v>2924</v>
      </c>
      <c r="S14">
        <v>3212</v>
      </c>
      <c r="T14">
        <v>6539</v>
      </c>
      <c r="U14">
        <v>6539</v>
      </c>
      <c r="V14">
        <v>6539</v>
      </c>
      <c r="W14">
        <v>6532</v>
      </c>
      <c r="X14">
        <v>6525</v>
      </c>
      <c r="Y14">
        <v>6511</v>
      </c>
      <c r="Z14">
        <v>6351</v>
      </c>
      <c r="AA14">
        <v>6351</v>
      </c>
      <c r="AB14">
        <v>6351</v>
      </c>
      <c r="AC14">
        <v>6358</v>
      </c>
      <c r="AD14">
        <v>6365</v>
      </c>
      <c r="AE14">
        <v>6379</v>
      </c>
    </row>
    <row r="15" spans="1:37" x14ac:dyDescent="0.25">
      <c r="A15" t="s">
        <v>15</v>
      </c>
      <c r="B15">
        <v>2053.0100000000002</v>
      </c>
      <c r="C15">
        <v>2060.8200000000002</v>
      </c>
      <c r="D15">
        <v>2046.39</v>
      </c>
      <c r="E15">
        <v>1983.9</v>
      </c>
      <c r="F15">
        <v>1921.17</v>
      </c>
      <c r="G15">
        <v>1813.9</v>
      </c>
      <c r="H15">
        <v>1871.12</v>
      </c>
      <c r="I15">
        <v>1910.03</v>
      </c>
      <c r="J15">
        <v>1924.82</v>
      </c>
      <c r="K15">
        <v>1878.35</v>
      </c>
      <c r="L15">
        <v>1835.22</v>
      </c>
      <c r="M15">
        <v>1740.62</v>
      </c>
      <c r="N15">
        <v>200</v>
      </c>
      <c r="O15">
        <v>152.80000000000001</v>
      </c>
      <c r="T15">
        <v>2253.0100000000002</v>
      </c>
      <c r="U15">
        <v>2213.62</v>
      </c>
      <c r="Z15">
        <v>6799.99</v>
      </c>
      <c r="AA15">
        <v>6839.38</v>
      </c>
      <c r="AB15">
        <v>7006.61</v>
      </c>
      <c r="AC15">
        <v>7069.1</v>
      </c>
      <c r="AD15">
        <v>7131.83</v>
      </c>
      <c r="AE15">
        <v>7239.1</v>
      </c>
      <c r="AF15">
        <v>82.24</v>
      </c>
      <c r="AG15">
        <v>81.37</v>
      </c>
      <c r="AI15">
        <v>91.5</v>
      </c>
      <c r="AJ15">
        <v>78.819999999999993</v>
      </c>
      <c r="AK15">
        <v>59.97</v>
      </c>
    </row>
    <row r="16" spans="1:37" x14ac:dyDescent="0.25">
      <c r="A16" t="s">
        <v>6</v>
      </c>
      <c r="B16">
        <v>782.02</v>
      </c>
      <c r="C16">
        <v>754.67</v>
      </c>
      <c r="D16">
        <v>720.38</v>
      </c>
      <c r="E16">
        <v>689.81</v>
      </c>
      <c r="F16">
        <v>630.36</v>
      </c>
      <c r="G16">
        <v>461.64</v>
      </c>
      <c r="H16">
        <v>607.41999999999996</v>
      </c>
      <c r="I16">
        <v>586.16999999999996</v>
      </c>
      <c r="J16">
        <v>603.47</v>
      </c>
      <c r="K16">
        <v>581.09</v>
      </c>
      <c r="N16">
        <v>65.739999999999995</v>
      </c>
      <c r="O16">
        <v>58.2</v>
      </c>
      <c r="P16">
        <v>47.68</v>
      </c>
      <c r="Q16">
        <v>49.27</v>
      </c>
      <c r="R16">
        <v>49.27</v>
      </c>
      <c r="S16">
        <v>49.27</v>
      </c>
      <c r="T16">
        <v>847.76</v>
      </c>
      <c r="U16">
        <v>812.87</v>
      </c>
      <c r="V16">
        <v>768.06</v>
      </c>
      <c r="W16">
        <v>739.08</v>
      </c>
      <c r="X16">
        <v>679.63</v>
      </c>
      <c r="Y16">
        <v>510.91</v>
      </c>
      <c r="Z16">
        <v>6041.24</v>
      </c>
      <c r="AA16">
        <v>6076.13</v>
      </c>
      <c r="AB16">
        <v>6120.94</v>
      </c>
      <c r="AC16">
        <v>6149.92</v>
      </c>
      <c r="AD16">
        <v>6209.37</v>
      </c>
      <c r="AE16">
        <v>6378.09</v>
      </c>
      <c r="AF16">
        <v>7.43</v>
      </c>
      <c r="AG16">
        <v>7.43</v>
      </c>
      <c r="AH16">
        <v>7.43</v>
      </c>
    </row>
    <row r="17" spans="1:37" x14ac:dyDescent="0.25">
      <c r="A17" t="s">
        <v>11</v>
      </c>
      <c r="B17">
        <v>9566.1299999999992</v>
      </c>
      <c r="C17">
        <v>9297</v>
      </c>
      <c r="D17">
        <v>9028</v>
      </c>
      <c r="E17">
        <v>8759</v>
      </c>
      <c r="F17">
        <v>8369</v>
      </c>
      <c r="G17">
        <v>7590</v>
      </c>
      <c r="H17">
        <v>8454.33</v>
      </c>
      <c r="I17">
        <v>8216.4699999999993</v>
      </c>
      <c r="J17">
        <v>7978.74</v>
      </c>
      <c r="K17">
        <v>7741</v>
      </c>
      <c r="L17">
        <v>7396.33</v>
      </c>
      <c r="M17">
        <v>6707.87</v>
      </c>
      <c r="N17">
        <v>1865.84</v>
      </c>
      <c r="O17">
        <v>1813</v>
      </c>
      <c r="P17">
        <v>1761</v>
      </c>
      <c r="Q17">
        <v>1708</v>
      </c>
      <c r="R17">
        <v>1650</v>
      </c>
      <c r="S17">
        <v>1533</v>
      </c>
      <c r="T17">
        <v>11431.97</v>
      </c>
      <c r="U17">
        <v>11110</v>
      </c>
      <c r="V17">
        <v>10789</v>
      </c>
      <c r="W17">
        <v>10467</v>
      </c>
      <c r="X17">
        <v>10019</v>
      </c>
      <c r="Y17">
        <v>9123</v>
      </c>
      <c r="Z17">
        <v>17982.03</v>
      </c>
      <c r="AA17">
        <v>18304</v>
      </c>
      <c r="AB17">
        <v>18625</v>
      </c>
      <c r="AC17">
        <v>18947</v>
      </c>
      <c r="AD17">
        <v>19395</v>
      </c>
      <c r="AE17">
        <v>20291</v>
      </c>
      <c r="AF17">
        <v>2865.18</v>
      </c>
    </row>
    <row r="18" spans="1:37" x14ac:dyDescent="0.25">
      <c r="A18" t="s">
        <v>12</v>
      </c>
      <c r="B18">
        <v>3410.79</v>
      </c>
      <c r="C18">
        <v>3391.44</v>
      </c>
      <c r="D18">
        <v>3372.12</v>
      </c>
      <c r="E18">
        <v>3297</v>
      </c>
      <c r="F18">
        <v>3241</v>
      </c>
      <c r="G18">
        <v>3173</v>
      </c>
      <c r="H18">
        <v>3198.71</v>
      </c>
      <c r="I18">
        <v>3177.39</v>
      </c>
      <c r="J18">
        <v>3166.56</v>
      </c>
      <c r="K18">
        <v>3088</v>
      </c>
      <c r="L18">
        <v>3024</v>
      </c>
      <c r="M18">
        <v>2824</v>
      </c>
      <c r="N18">
        <v>107.8</v>
      </c>
      <c r="O18">
        <v>110.8</v>
      </c>
      <c r="P18">
        <v>113.8</v>
      </c>
      <c r="Q18">
        <v>118</v>
      </c>
      <c r="R18">
        <v>123</v>
      </c>
      <c r="S18">
        <v>115</v>
      </c>
      <c r="T18">
        <v>3518.59</v>
      </c>
      <c r="U18">
        <v>3502.24</v>
      </c>
      <c r="V18">
        <v>3485.92</v>
      </c>
      <c r="W18">
        <v>3415</v>
      </c>
      <c r="X18">
        <v>3364</v>
      </c>
      <c r="Y18">
        <v>3288</v>
      </c>
      <c r="Z18">
        <v>2699.41</v>
      </c>
      <c r="AA18">
        <v>2715.76</v>
      </c>
      <c r="AB18">
        <v>2732.08</v>
      </c>
      <c r="AC18">
        <v>2814</v>
      </c>
      <c r="AD18">
        <v>2854</v>
      </c>
      <c r="AE18">
        <v>2930</v>
      </c>
      <c r="AF18">
        <v>35.700000000000003</v>
      </c>
      <c r="AG18">
        <v>35.700000000000003</v>
      </c>
      <c r="AH18">
        <v>34</v>
      </c>
      <c r="AI18">
        <v>33</v>
      </c>
      <c r="AJ18">
        <v>32.299999999999997</v>
      </c>
      <c r="AK18">
        <v>24</v>
      </c>
    </row>
    <row r="19" spans="1:37" x14ac:dyDescent="0.25">
      <c r="A19" t="s">
        <v>13</v>
      </c>
      <c r="B19">
        <v>2201</v>
      </c>
      <c r="C19">
        <v>2187</v>
      </c>
      <c r="D19">
        <v>2170</v>
      </c>
      <c r="E19">
        <v>2121</v>
      </c>
      <c r="F19">
        <v>2020</v>
      </c>
      <c r="G19">
        <v>1945</v>
      </c>
      <c r="H19">
        <v>1936</v>
      </c>
      <c r="I19">
        <v>1924</v>
      </c>
      <c r="J19">
        <v>1852</v>
      </c>
      <c r="K19">
        <v>1835</v>
      </c>
      <c r="L19">
        <v>1756</v>
      </c>
      <c r="M19">
        <v>1695</v>
      </c>
      <c r="N19">
        <v>62.1</v>
      </c>
      <c r="O19">
        <v>62.1</v>
      </c>
      <c r="P19">
        <v>84</v>
      </c>
      <c r="Q19">
        <v>73</v>
      </c>
      <c r="R19">
        <v>83</v>
      </c>
      <c r="S19">
        <v>80</v>
      </c>
      <c r="T19">
        <v>2263.1</v>
      </c>
      <c r="U19">
        <v>2249.1</v>
      </c>
      <c r="V19">
        <v>2254</v>
      </c>
      <c r="W19">
        <v>2194</v>
      </c>
      <c r="X19">
        <v>2103</v>
      </c>
      <c r="Y19">
        <v>2025</v>
      </c>
      <c r="Z19">
        <v>4001.9</v>
      </c>
      <c r="AA19">
        <v>4015.9</v>
      </c>
      <c r="AB19">
        <v>4011</v>
      </c>
      <c r="AC19">
        <v>4071</v>
      </c>
      <c r="AD19">
        <v>4162</v>
      </c>
      <c r="AE19">
        <v>4240</v>
      </c>
      <c r="AF19">
        <v>17.5</v>
      </c>
      <c r="AG19">
        <v>17.5</v>
      </c>
      <c r="AH19">
        <v>63</v>
      </c>
      <c r="AI19">
        <v>63</v>
      </c>
      <c r="AJ19">
        <v>62</v>
      </c>
      <c r="AK19">
        <v>63</v>
      </c>
    </row>
    <row r="20" spans="1:37" x14ac:dyDescent="0.25">
      <c r="A20" t="s">
        <v>14</v>
      </c>
      <c r="B20">
        <v>88.7</v>
      </c>
      <c r="C20">
        <v>88.7</v>
      </c>
      <c r="D20">
        <v>88.7</v>
      </c>
      <c r="E20">
        <v>86.7</v>
      </c>
      <c r="F20">
        <v>86.7</v>
      </c>
      <c r="G20">
        <v>85.8</v>
      </c>
      <c r="I20">
        <v>86.1</v>
      </c>
      <c r="J20">
        <v>86.1</v>
      </c>
      <c r="K20">
        <v>86.1</v>
      </c>
      <c r="L20">
        <v>86.75</v>
      </c>
      <c r="M20">
        <v>85.8</v>
      </c>
      <c r="N20">
        <v>2.7</v>
      </c>
      <c r="O20">
        <v>2.7</v>
      </c>
      <c r="P20">
        <v>2.7</v>
      </c>
      <c r="Q20">
        <v>2.4</v>
      </c>
      <c r="R20">
        <v>2.4</v>
      </c>
      <c r="S20">
        <v>2.8</v>
      </c>
      <c r="T20">
        <v>91.4</v>
      </c>
      <c r="U20">
        <v>91.4</v>
      </c>
      <c r="V20">
        <v>91.4</v>
      </c>
      <c r="W20">
        <v>89.1</v>
      </c>
      <c r="X20">
        <v>89.1</v>
      </c>
      <c r="Y20">
        <v>88.6</v>
      </c>
      <c r="Z20">
        <v>151.6</v>
      </c>
      <c r="AA20">
        <v>151.6</v>
      </c>
      <c r="AB20">
        <v>151.6</v>
      </c>
      <c r="AC20">
        <v>153.9</v>
      </c>
      <c r="AD20">
        <v>153.9</v>
      </c>
      <c r="AE20">
        <v>154.4</v>
      </c>
    </row>
    <row r="21" spans="1:37" x14ac:dyDescent="0.25">
      <c r="A21" t="s">
        <v>16</v>
      </c>
      <c r="B21">
        <v>0.35</v>
      </c>
      <c r="C21">
        <v>0.35</v>
      </c>
      <c r="D21">
        <v>0.35</v>
      </c>
      <c r="E21">
        <v>0.35</v>
      </c>
      <c r="F21">
        <v>0.35</v>
      </c>
      <c r="G21">
        <v>0.35</v>
      </c>
      <c r="N21">
        <v>0</v>
      </c>
      <c r="O21">
        <v>0</v>
      </c>
      <c r="P21">
        <v>0</v>
      </c>
      <c r="Q21">
        <v>0</v>
      </c>
      <c r="R21">
        <v>0</v>
      </c>
      <c r="S21">
        <v>0</v>
      </c>
      <c r="T21">
        <v>0.35</v>
      </c>
      <c r="U21">
        <v>0.35</v>
      </c>
      <c r="V21">
        <v>0.35</v>
      </c>
      <c r="W21">
        <v>0.35</v>
      </c>
      <c r="X21">
        <v>0.35</v>
      </c>
      <c r="Y21">
        <v>0.35</v>
      </c>
      <c r="Z21">
        <v>31.65</v>
      </c>
      <c r="AA21">
        <v>31.65</v>
      </c>
      <c r="AB21">
        <v>31.65</v>
      </c>
      <c r="AC21">
        <v>31.65</v>
      </c>
      <c r="AD21">
        <v>31.65</v>
      </c>
      <c r="AE21">
        <v>31.65</v>
      </c>
    </row>
    <row r="22" spans="1:37" x14ac:dyDescent="0.25">
      <c r="A22" t="s">
        <v>17</v>
      </c>
      <c r="B22">
        <v>369.5</v>
      </c>
      <c r="C22">
        <v>364.83</v>
      </c>
      <c r="D22">
        <v>373.48</v>
      </c>
      <c r="E22">
        <v>365</v>
      </c>
      <c r="F22">
        <v>360</v>
      </c>
      <c r="G22">
        <v>345</v>
      </c>
      <c r="H22">
        <v>299.07</v>
      </c>
      <c r="I22">
        <v>295.29000000000002</v>
      </c>
      <c r="J22">
        <v>298.8</v>
      </c>
      <c r="K22">
        <v>292</v>
      </c>
      <c r="L22">
        <v>288</v>
      </c>
      <c r="M22">
        <v>276</v>
      </c>
      <c r="N22">
        <v>0</v>
      </c>
      <c r="O22">
        <v>0</v>
      </c>
      <c r="P22">
        <v>0</v>
      </c>
      <c r="Q22">
        <v>0</v>
      </c>
      <c r="R22">
        <v>0</v>
      </c>
      <c r="S22">
        <v>0</v>
      </c>
      <c r="T22">
        <v>369.5</v>
      </c>
      <c r="U22">
        <v>364.83</v>
      </c>
      <c r="V22">
        <v>373.48</v>
      </c>
      <c r="W22">
        <v>365</v>
      </c>
      <c r="X22">
        <v>360</v>
      </c>
      <c r="Y22">
        <v>345</v>
      </c>
      <c r="Z22">
        <v>3001.37</v>
      </c>
      <c r="AA22">
        <v>3004.17</v>
      </c>
      <c r="AB22">
        <v>2999</v>
      </c>
      <c r="AC22">
        <v>3012</v>
      </c>
      <c r="AD22">
        <v>3021</v>
      </c>
      <c r="AE22">
        <v>3043</v>
      </c>
    </row>
    <row r="23" spans="1:37" x14ac:dyDescent="0.25">
      <c r="A23" t="s">
        <v>19</v>
      </c>
      <c r="B23">
        <v>9483</v>
      </c>
      <c r="C23">
        <v>9420</v>
      </c>
      <c r="D23">
        <v>9329</v>
      </c>
      <c r="E23">
        <v>9200</v>
      </c>
      <c r="F23">
        <v>9059</v>
      </c>
      <c r="G23">
        <v>8882</v>
      </c>
      <c r="H23">
        <v>8331</v>
      </c>
      <c r="I23">
        <v>8268</v>
      </c>
      <c r="J23">
        <v>8128</v>
      </c>
      <c r="K23">
        <v>8417</v>
      </c>
      <c r="L23">
        <v>8342</v>
      </c>
      <c r="M23">
        <v>8323</v>
      </c>
      <c r="T23">
        <v>9483</v>
      </c>
      <c r="U23">
        <v>9420</v>
      </c>
      <c r="V23">
        <v>9329</v>
      </c>
      <c r="W23">
        <v>9200</v>
      </c>
      <c r="X23">
        <v>9059</v>
      </c>
      <c r="Y23">
        <v>8882</v>
      </c>
      <c r="AA23">
        <v>21187</v>
      </c>
      <c r="AB23">
        <v>21294</v>
      </c>
      <c r="AC23">
        <v>21433</v>
      </c>
      <c r="AD23">
        <v>21377</v>
      </c>
      <c r="AE23">
        <v>21561</v>
      </c>
    </row>
    <row r="24" spans="1:37" x14ac:dyDescent="0.25">
      <c r="A24" t="s">
        <v>20</v>
      </c>
      <c r="B24">
        <v>3311.75</v>
      </c>
      <c r="C24">
        <v>3311.75</v>
      </c>
      <c r="D24">
        <v>3251.59</v>
      </c>
      <c r="E24">
        <v>3303.43</v>
      </c>
      <c r="F24">
        <v>3280.61</v>
      </c>
      <c r="G24">
        <v>3399.02</v>
      </c>
      <c r="H24">
        <v>2199.2600000000002</v>
      </c>
      <c r="I24">
        <v>2199.2600000000002</v>
      </c>
      <c r="J24">
        <v>2141.98</v>
      </c>
      <c r="K24">
        <v>2193.54</v>
      </c>
      <c r="L24">
        <v>2172.5300000000002</v>
      </c>
      <c r="M24">
        <v>2239.4</v>
      </c>
      <c r="N24">
        <v>1543.38</v>
      </c>
      <c r="O24">
        <v>1543.38</v>
      </c>
      <c r="P24">
        <v>1500.84</v>
      </c>
      <c r="Q24">
        <v>1311.03</v>
      </c>
      <c r="R24">
        <v>1219.4000000000001</v>
      </c>
      <c r="S24">
        <v>1085.99</v>
      </c>
      <c r="T24">
        <v>4855.26</v>
      </c>
      <c r="U24">
        <v>4855.26</v>
      </c>
      <c r="V24">
        <v>4752.71</v>
      </c>
      <c r="W24">
        <v>4614.6000000000004</v>
      </c>
      <c r="X24">
        <v>4500.1899999999996</v>
      </c>
      <c r="Y24">
        <v>4485.13</v>
      </c>
      <c r="AA24">
        <v>4367.3</v>
      </c>
      <c r="AB24">
        <v>4469.8599999999997</v>
      </c>
      <c r="AC24">
        <v>4607.96</v>
      </c>
      <c r="AD24">
        <v>4722.37</v>
      </c>
      <c r="AE24">
        <v>4737.43</v>
      </c>
      <c r="AG24">
        <v>369.55</v>
      </c>
      <c r="AH24">
        <v>351.32</v>
      </c>
      <c r="AI24">
        <v>363.08</v>
      </c>
      <c r="AJ24">
        <v>354.85</v>
      </c>
      <c r="AK24">
        <v>360.42</v>
      </c>
    </row>
    <row r="25" spans="1:37" x14ac:dyDescent="0.25">
      <c r="A25" t="s">
        <v>21</v>
      </c>
      <c r="B25">
        <v>6929.05</v>
      </c>
      <c r="C25">
        <v>6901</v>
      </c>
      <c r="D25">
        <v>6515</v>
      </c>
      <c r="E25">
        <v>6391</v>
      </c>
      <c r="F25">
        <v>6366</v>
      </c>
      <c r="G25">
        <v>6371</v>
      </c>
      <c r="H25">
        <v>5585.9</v>
      </c>
      <c r="I25">
        <v>4627</v>
      </c>
      <c r="J25">
        <v>5147</v>
      </c>
      <c r="K25">
        <v>5049</v>
      </c>
      <c r="L25">
        <v>5029</v>
      </c>
      <c r="M25">
        <v>5617</v>
      </c>
      <c r="N25">
        <v>15.57</v>
      </c>
      <c r="O25">
        <v>94</v>
      </c>
      <c r="P25">
        <v>404</v>
      </c>
      <c r="Q25">
        <v>352</v>
      </c>
      <c r="R25">
        <v>234</v>
      </c>
      <c r="S25">
        <v>314</v>
      </c>
      <c r="T25">
        <v>6946.61</v>
      </c>
      <c r="U25">
        <v>6995</v>
      </c>
      <c r="V25">
        <v>6919</v>
      </c>
      <c r="W25">
        <v>6743</v>
      </c>
      <c r="X25">
        <v>6600</v>
      </c>
      <c r="Y25">
        <v>6685</v>
      </c>
      <c r="Z25">
        <v>15953</v>
      </c>
      <c r="AA25">
        <v>16051</v>
      </c>
      <c r="AB25">
        <v>16086</v>
      </c>
      <c r="AC25">
        <v>16255</v>
      </c>
      <c r="AD25">
        <v>16398</v>
      </c>
      <c r="AE25">
        <v>16313</v>
      </c>
    </row>
    <row r="26" spans="1:37" x14ac:dyDescent="0.25">
      <c r="A26" t="s">
        <v>23</v>
      </c>
      <c r="B26">
        <v>1925.9</v>
      </c>
      <c r="C26">
        <v>1921.75</v>
      </c>
      <c r="D26">
        <v>1917.91</v>
      </c>
      <c r="E26">
        <v>1911.56</v>
      </c>
      <c r="F26">
        <v>1901.41</v>
      </c>
      <c r="G26">
        <v>1902.48</v>
      </c>
      <c r="H26">
        <v>1796.16</v>
      </c>
      <c r="I26">
        <v>1794.59</v>
      </c>
      <c r="J26">
        <v>1778.51</v>
      </c>
      <c r="K26">
        <v>1751.16</v>
      </c>
      <c r="L26">
        <v>1767</v>
      </c>
      <c r="M26">
        <v>1772</v>
      </c>
      <c r="N26">
        <v>20.41</v>
      </c>
      <c r="O26">
        <v>20.82</v>
      </c>
      <c r="P26">
        <v>20.99</v>
      </c>
      <c r="Q26">
        <v>20.079999999999998</v>
      </c>
      <c r="R26">
        <v>19.989999999999998</v>
      </c>
      <c r="S26">
        <v>19.22</v>
      </c>
      <c r="T26">
        <v>1946.31</v>
      </c>
      <c r="U26">
        <v>1942.57</v>
      </c>
      <c r="V26">
        <v>1938.9</v>
      </c>
      <c r="W26">
        <v>1931.64</v>
      </c>
      <c r="X26">
        <v>1921.4</v>
      </c>
      <c r="Y26">
        <v>1921.7</v>
      </c>
      <c r="Z26">
        <v>2861.69</v>
      </c>
      <c r="AA26">
        <v>2865.43</v>
      </c>
      <c r="AB26">
        <v>2869.1</v>
      </c>
      <c r="AC26">
        <v>2876.36</v>
      </c>
      <c r="AD26">
        <v>2886.6</v>
      </c>
      <c r="AE26">
        <v>2886.3</v>
      </c>
      <c r="AF26">
        <v>288</v>
      </c>
      <c r="AG26">
        <v>288</v>
      </c>
      <c r="AH26">
        <v>275</v>
      </c>
      <c r="AI26">
        <v>32</v>
      </c>
      <c r="AJ26">
        <v>30</v>
      </c>
      <c r="AK26">
        <v>26</v>
      </c>
    </row>
    <row r="27" spans="1:37" x14ac:dyDescent="0.25">
      <c r="A27" t="s">
        <v>22</v>
      </c>
      <c r="B27">
        <v>1237.83</v>
      </c>
      <c r="C27">
        <v>1248</v>
      </c>
      <c r="D27">
        <v>1247</v>
      </c>
      <c r="E27">
        <v>1243</v>
      </c>
      <c r="F27">
        <v>1233</v>
      </c>
      <c r="G27">
        <v>1188</v>
      </c>
      <c r="H27">
        <v>1129.56</v>
      </c>
      <c r="I27">
        <v>1139</v>
      </c>
      <c r="J27">
        <v>1175</v>
      </c>
      <c r="K27">
        <v>1166</v>
      </c>
      <c r="L27">
        <v>1157</v>
      </c>
      <c r="M27">
        <v>1114</v>
      </c>
      <c r="N27">
        <v>27.42</v>
      </c>
      <c r="O27">
        <v>23</v>
      </c>
      <c r="P27">
        <v>25</v>
      </c>
      <c r="Q27">
        <v>29</v>
      </c>
      <c r="R27">
        <v>38</v>
      </c>
      <c r="S27">
        <v>41</v>
      </c>
      <c r="T27">
        <v>1265.25</v>
      </c>
      <c r="U27">
        <v>1271</v>
      </c>
      <c r="V27">
        <v>1272</v>
      </c>
      <c r="W27">
        <v>1272</v>
      </c>
      <c r="X27">
        <v>1271</v>
      </c>
      <c r="Y27">
        <v>1229</v>
      </c>
      <c r="Z27">
        <v>761.83</v>
      </c>
      <c r="AA27">
        <v>743</v>
      </c>
      <c r="AB27">
        <v>742</v>
      </c>
      <c r="AC27">
        <v>742</v>
      </c>
      <c r="AD27">
        <v>743</v>
      </c>
      <c r="AE27">
        <v>785</v>
      </c>
      <c r="AF27">
        <v>35.159999999999997</v>
      </c>
      <c r="AG27">
        <v>33</v>
      </c>
      <c r="AH27">
        <v>29</v>
      </c>
      <c r="AI27">
        <v>27</v>
      </c>
      <c r="AJ27">
        <v>26</v>
      </c>
      <c r="AK27">
        <v>27</v>
      </c>
    </row>
    <row r="28" spans="1:37" x14ac:dyDescent="0.25">
      <c r="A28" t="s">
        <v>8</v>
      </c>
      <c r="B28">
        <v>18572.169999999998</v>
      </c>
      <c r="C28">
        <v>18551.18</v>
      </c>
      <c r="D28">
        <v>18545.34</v>
      </c>
      <c r="E28">
        <v>18083.2</v>
      </c>
      <c r="F28">
        <v>17093.93</v>
      </c>
      <c r="G28">
        <v>13904.66</v>
      </c>
      <c r="H28">
        <v>17079.400000000001</v>
      </c>
      <c r="I28">
        <v>17081.650000000001</v>
      </c>
      <c r="J28">
        <v>17082.37</v>
      </c>
      <c r="N28">
        <v>9381.82</v>
      </c>
      <c r="O28">
        <v>9403.94</v>
      </c>
      <c r="P28">
        <v>9250.07</v>
      </c>
      <c r="Q28">
        <v>9344.27</v>
      </c>
      <c r="R28">
        <v>10431.42</v>
      </c>
      <c r="S28">
        <v>12079.4</v>
      </c>
      <c r="T28">
        <v>27954</v>
      </c>
      <c r="U28">
        <v>27955.11</v>
      </c>
      <c r="V28">
        <v>27795.41</v>
      </c>
      <c r="W28">
        <v>27427.47</v>
      </c>
      <c r="X28">
        <v>27525.35</v>
      </c>
      <c r="Y28">
        <v>25984.06</v>
      </c>
    </row>
    <row r="29" spans="1:37" x14ac:dyDescent="0.25">
      <c r="A29" t="s">
        <v>25</v>
      </c>
      <c r="B29">
        <v>27980</v>
      </c>
      <c r="C29">
        <v>27980</v>
      </c>
      <c r="D29">
        <v>28073</v>
      </c>
      <c r="E29">
        <v>28218</v>
      </c>
      <c r="F29">
        <v>28163</v>
      </c>
      <c r="G29">
        <v>28063</v>
      </c>
      <c r="H29">
        <v>19556.46</v>
      </c>
      <c r="I29">
        <v>19664.21</v>
      </c>
      <c r="J29">
        <v>20032.91</v>
      </c>
      <c r="K29">
        <v>20233.689999999999</v>
      </c>
      <c r="L29">
        <v>20770.810000000001</v>
      </c>
      <c r="M29">
        <v>22830</v>
      </c>
      <c r="N29">
        <v>2363.7800000000002</v>
      </c>
      <c r="O29">
        <v>2363.7800000000002</v>
      </c>
      <c r="P29">
        <v>2432</v>
      </c>
      <c r="Q29">
        <v>2432</v>
      </c>
      <c r="R29">
        <v>2432</v>
      </c>
      <c r="S29">
        <v>2432</v>
      </c>
      <c r="T29">
        <v>30343.78</v>
      </c>
      <c r="U29">
        <v>30343.78</v>
      </c>
      <c r="V29">
        <v>30505</v>
      </c>
      <c r="W29">
        <v>30650</v>
      </c>
      <c r="X29">
        <v>30595</v>
      </c>
      <c r="Y29">
        <v>30495</v>
      </c>
      <c r="Z29">
        <v>10386.83</v>
      </c>
      <c r="AA29">
        <v>10386.83</v>
      </c>
      <c r="AB29">
        <v>10225.89</v>
      </c>
      <c r="AC29">
        <v>10081.09</v>
      </c>
      <c r="AD29">
        <v>10136.09</v>
      </c>
      <c r="AE29">
        <v>10236.09</v>
      </c>
    </row>
    <row r="30" spans="1:37" x14ac:dyDescent="0.25">
      <c r="A30" t="s">
        <v>128</v>
      </c>
    </row>
    <row r="31" spans="1:37" x14ac:dyDescent="0.25">
      <c r="A31" s="15">
        <v>44823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Read_me_First</vt:lpstr>
      <vt:lpstr>Area_Comparison</vt:lpstr>
      <vt:lpstr>for_area_WL</vt:lpstr>
      <vt:lpstr>for_area_WL figure</vt:lpstr>
      <vt:lpstr>for_area_FAWS</vt:lpstr>
      <vt:lpstr>for_area_FnAWS</vt:lpstr>
      <vt:lpstr>for_area_OWL</vt:lpstr>
      <vt:lpstr>FAO_WL</vt:lpstr>
      <vt:lpstr>panEuropean-forestArea</vt:lpstr>
      <vt:lpstr>UNFCCC</vt:lpstr>
      <vt:lpstr>JRC_Integrated_Assessment</vt:lpstr>
      <vt:lpstr>LUCAS_WL</vt:lpstr>
      <vt:lpstr>C3SLC</vt:lpstr>
      <vt:lpstr>GIS_Map</vt:lpstr>
      <vt:lpstr>Area_Comp</vt:lpstr>
      <vt:lpstr>EU27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Pilli</dc:creator>
  <cp:lastModifiedBy>Rev</cp:lastModifiedBy>
  <dcterms:created xsi:type="dcterms:W3CDTF">2022-09-19T13:09:45Z</dcterms:created>
  <dcterms:modified xsi:type="dcterms:W3CDTF">2022-12-21T11:00:53Z</dcterms:modified>
</cp:coreProperties>
</file>