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s>
  <definedNames>
    <definedName name="_xlnm._FilterDatabase" localSheetId="1" hidden="1">'Form'!$A$1:$A$400</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2" authorId="0">
      <text>
        <r>
          <rPr>
            <sz val="9"/>
            <rFont val="Tahoma"/>
            <family val="2"/>
          </rPr>
          <t>The project ID is the acronym of the project registered in the JRC Data Catalogue.</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Short name of the dataset (max 50 characters).</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 xml:space="preserve">URL / DOI for direct download or of the download page.
</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54" authorId="0">
      <text>
        <r>
          <rPr>
            <sz val="9"/>
            <rFont val="Tahoma"/>
            <family val="2"/>
          </rPr>
          <t xml:space="preserve">URL / DOI for direct download or of the download page.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<sst xmlns="http://schemas.openxmlformats.org/spreadsheetml/2006/main" count="786" uniqueCount="506">
  <si>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</si>
  <si>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</si>
  <si>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</si>
  <si>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</si>
  <si>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</si>
  <si>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</si>
  <si>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</si>
  <si>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</si>
  <si>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</si>
  <si>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</si>
  <si>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</si>
  <si>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</si>
  <si>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</si>
  <si>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</si>
  <si>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</si>
  <si>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</si>
  <si>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</si>
  <si>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</si>
  <si>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</si>
  <si>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</si>
  <si>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</si>
  <si>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</si>
  <si>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</si>
  <si>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</si>
  <si>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</si>
  <si>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</si>
  <si>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</si>
  <si>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</si>
  <si>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</si>
  <si>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</si>
  <si>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</si>
  <si>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</si>
  <si>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</si>
  <si>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</si>
  <si>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</si>
  <si>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</si>
  <si>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</si>
  <si>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</si>
  <si>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</si>
  <si>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</si>
  <si>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</si>
  <si>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</si>
  <si>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</si>
  <si>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</si>
  <si>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</si>
  <si>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</si>
  <si>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</si>
  <si>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</si>
  <si>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</si>
  <si>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</si>
  <si>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</si>
  <si>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</si>
  <si>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</si>
  <si>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</si>
  <si>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</si>
  <si>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</si>
  <si>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</si>
  <si>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</si>
  <si>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</si>
  <si>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</si>
  <si>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</si>
  <si>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</si>
  <si>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</si>
  <si>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</si>
  <si>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</si>
  <si>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</si>
  <si>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</si>
  <si>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</si>
  <si>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</si>
  <si>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</si>
  <si>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</si>
  <si>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</si>
  <si>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</si>
  <si>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</si>
  <si>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</si>
  <si>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</si>
  <si>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</si>
  <si>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</si>
  <si>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</si>
  <si>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</si>
  <si>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</si>
  <si>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</si>
  <si>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</si>
  <si>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</si>
  <si>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</si>
  <si>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</si>
  <si>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</si>
  <si>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</si>
  <si>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</si>
  <si>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</si>
  <si>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</si>
  <si>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</si>
  <si>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</si>
  <si>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</si>
  <si>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</si>
  <si>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</si>
  <si>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</si>
  <si>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</si>
  <si>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</si>
  <si>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</si>
  <si>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</si>
  <si>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</si>
  <si>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</si>
  <si>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</si>
  <si>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</si>
  <si>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</si>
  <si>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</si>
  <si>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</si>
  <si>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</si>
  <si>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</si>
  <si>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</si>
  <si>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</si>
  <si>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</si>
  <si>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</si>
  <si>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</si>
  <si>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</si>
  <si>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</si>
  <si>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</si>
  <si>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</si>
  <si>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</si>
  <si>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</si>
  <si>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</si>
  <si>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</si>
  <si>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</si>
  <si>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</si>
  <si>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</si>
  <si>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</si>
  <si>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</si>
  <si>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</si>
  <si>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</si>
  <si>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</si>
  <si>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</si>
  <si>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</si>
  <si>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</si>
  <si>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</si>
  <si>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</si>
  <si>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</si>
  <si>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</si>
  <si>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</si>
  <si>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</si>
  <si>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</si>
  <si>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</si>
  <si>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</si>
  <si>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</si>
  <si>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</si>
  <si>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</si>
  <si>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</si>
  <si>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</si>
  <si>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</si>
  <si>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</si>
  <si>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</si>
  <si>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</si>
  <si>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</si>
  <si>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</si>
  <si>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</si>
  <si>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</si>
  <si>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</si>
  <si>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</si>
  <si>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</si>
  <si>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ORCID</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</si>
  <si>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</si>
  <si>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</si>
  <si>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</si>
  <si>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</si>
  <si>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</si>
  <si>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</si>
  <si>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</si>
  <si>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</si>
  <si>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</si>
  <si>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</si>
  <si>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</si>
  <si>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</si>
  <si>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</si>
  <si>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</si>
  <si>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</si>
  <si>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</si>
  <si>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</si>
  <si>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</si>
  <si>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</si>
  <si>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</si>
  <si>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</si>
  <si>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</si>
  <si>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</si>
  <si>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</si>
  <si>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</si>
  <si>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</si>
  <si>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</si>
  <si>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</si>
  <si>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</si>
  <si>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</si>
  <si>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</si>
  <si>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</si>
  <si>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</si>
  <si>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</si>
  <si>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</si>
  <si>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</si>
  <si>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</si>
  <si>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</si>
  <si>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</si>
  <si>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</si>
  <si>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</si>
  <si>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</si>
  <si>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</si>
  <si>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</si>
  <si>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</si>
  <si>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</si>
  <si>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</si>
  <si>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</si>
  <si>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</si>
  <si>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</si>
  <si>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</si>
  <si>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</si>
  <si>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</si>
  <si>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</si>
  <si>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</si>
  <si>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</si>
  <si>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</si>
  <si>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</si>
  <si>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</si>
  <si>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</si>
  <si>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</si>
  <si>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</si>
  <si>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</si>
  <si>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</si>
  <si>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</si>
  <si>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</si>
  <si>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</si>
  <si>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</si>
  <si>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</si>
  <si>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</si>
  <si>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</si>
  <si>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</si>
  <si>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</si>
  <si>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</si>
  <si>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</si>
  <si>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</si>
  <si>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</si>
  <si>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</si>
  <si>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</si>
  <si>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 xml:space="preserve">Additional resource </t>
  </si>
  <si>
    <t>Distribution</t>
  </si>
  <si>
    <t>Publication URL / DOI</t>
  </si>
  <si>
    <t>Contributor / author #1</t>
  </si>
  <si>
    <t>Contributor / author #2</t>
  </si>
  <si>
    <t>Licence name</t>
  </si>
  <si>
    <t>Project</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</si>
  <si>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</si>
  <si>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</si>
  <si>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</si>
  <si>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</si>
  <si>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</si>
  <si>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</si>
  <si>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</si>
  <si>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</si>
  <si>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</si>
  <si>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</si>
  <si>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</si>
  <si>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</si>
  <si>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</si>
  <si>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</si>
  <si>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</si>
  <si>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</si>
  <si>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</si>
  <si>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</si>
  <si>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</si>
  <si>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</si>
  <si>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The generated RDF file will be saved in the same directory of this spreadsheet, and it can be harvested or imported in the JRC Data Catalogue.</t>
  </si>
  <si>
    <t>3) RDF+XML Template</t>
  </si>
  <si>
    <t>This spreadsheet can used to create metadata for the JRC Data Catalogue.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</si>
  <si>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</si>
  <si>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</si>
  <si>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</si>
  <si>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</si>
  <si>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</si>
  <si>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</si>
  <si>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</si>
  <si>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</si>
  <si>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</si>
  <si>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</si>
  <si>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</si>
  <si>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</si>
  <si>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</si>
  <si>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</si>
  <si>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</si>
  <si>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</si>
  <si>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</si>
  <si>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</si>
  <si>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</si>
  <si>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</si>
  <si>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</si>
  <si>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</si>
  <si>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</si>
  <si>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</si>
  <si>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</si>
  <si>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</si>
  <si>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</si>
  <si>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</si>
  <si>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</si>
  <si>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</si>
  <si>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</si>
  <si>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</si>
  <si>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</si>
  <si>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</si>
  <si>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</si>
  <si>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</si>
  <si>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</si>
  <si>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</si>
  <si>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</si>
  <si>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</si>
  <si>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</si>
  <si>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</si>
  <si>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</si>
  <si>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</si>
  <si>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</si>
  <si>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</si>
  <si>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</si>
  <si>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</si>
  <si>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</si>
  <si>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</si>
  <si>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</si>
  <si>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</si>
  <si>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</si>
  <si>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</si>
  <si>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</si>
  <si>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</si>
  <si>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</si>
  <si>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Jacquet</t>
  </si>
  <si>
    <t>guillaume.jacquet@jrc.ec.europa.eu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</si>
  <si>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</si>
  <si>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</si>
  <si>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</si>
  <si>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</si>
  <si>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</si>
  <si>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</si>
  <si>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</si>
  <si>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</si>
  <si>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</si>
  <si>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</si>
  <si>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Steinberger, R., Pouliquen, B., Kabadjov, M. A., Van der Goot, E.</t>
  </si>
  <si>
    <t>Publication year</t>
  </si>
  <si>
    <t>CoRR</t>
  </si>
  <si>
    <t>Guillaume</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</si>
  <si>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</si>
  <si>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</si>
  <si>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</si>
  <si>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</si>
  <si>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</si>
  <si>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</si>
  <si>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</si>
  <si>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</si>
  <si>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</si>
  <si>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</si>
  <si>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</si>
  <si>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</si>
  <si>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</si>
  <si>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</si>
  <si>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</si>
  <si>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</si>
  <si>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</si>
  <si>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</si>
  <si>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</si>
  <si>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</si>
  <si>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</si>
  <si>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</si>
  <si>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</si>
  <si>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Other resource</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</si>
  <si>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</si>
  <si>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</si>
  <si>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</si>
  <si>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</si>
  <si>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</si>
  <si>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</si>
  <si>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</si>
  <si>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</si>
  <si>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</si>
  <si>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</si>
  <si>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</si>
  <si>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</si>
  <si>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</si>
  <si>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</si>
  <si>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</si>
  <si>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</si>
  <si>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</si>
  <si>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</si>
  <si>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</si>
  <si>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</si>
  <si>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</si>
  <si>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</si>
  <si>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</si>
  <si>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</si>
  <si>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</si>
  <si>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</si>
  <si>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</si>
  <si>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</si>
  <si>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</si>
  <si>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</si>
  <si>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</si>
  <si>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</si>
  <si>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</si>
  <si>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</si>
  <si>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</si>
  <si>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</si>
  <si>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</si>
  <si>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</si>
  <si>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</si>
  <si>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</si>
  <si>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</si>
  <si>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</si>
  <si>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</si>
  <si>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</si>
  <si>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</si>
  <si>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</si>
  <si>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</si>
  <si>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</si>
  <si>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</si>
  <si>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</si>
  <si>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</si>
  <si>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</si>
  <si>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</si>
  <si>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</si>
  <si>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</si>
  <si>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</si>
  <si>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</si>
  <si>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</si>
  <si>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</si>
  <si>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</si>
  <si>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</si>
  <si>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</si>
  <si>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</si>
  <si>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</si>
  <si>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</si>
  <si>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</si>
  <si>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</si>
  <si>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</si>
  <si>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</si>
  <si>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</si>
  <si>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</si>
  <si>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</si>
  <si>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</si>
  <si>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</si>
  <si>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</si>
  <si>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</si>
  <si>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</si>
  <si>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</si>
  <si>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</si>
  <si>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</si>
  <si>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</si>
  <si>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</si>
  <si>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</si>
  <si>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</si>
  <si>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</si>
  <si>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</si>
  <si>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</si>
  <si>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</si>
  <si>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</si>
  <si>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</si>
  <si>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</si>
  <si>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</si>
  <si>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</si>
  <si>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</si>
  <si>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</si>
  <si>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</si>
  <si>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</si>
  <si>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</si>
  <si>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</si>
  <si>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</si>
  <si>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</si>
  <si>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</si>
  <si>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</si>
  <si>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</si>
  <si>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</si>
  <si>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</si>
  <si>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</si>
  <si>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</si>
  <si>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</si>
  <si>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</si>
  <si>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</si>
  <si>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</si>
  <si>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</si>
  <si>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Project ID used in the JRC Data Catalogue</t>
  </si>
  <si>
    <t>General information about the dataset</t>
  </si>
  <si>
    <t>Dataset temporal coverage</t>
  </si>
  <si>
    <t>Dataset spatial coverage</t>
  </si>
  <si>
    <t>Dataset publisher</t>
  </si>
  <si>
    <t>Dataset contact point</t>
  </si>
  <si>
    <t>European Union</t>
  </si>
  <si>
    <t>Europen Union</t>
  </si>
  <si>
    <t>&lt;?xml-stylesheet type= "text/xsl" href= "http://od-metadata.jrc.it/xslt/jrc-md-core-dataset-rdf2html.xsl"?&gt;</t>
  </si>
  <si>
    <t>JRC MD Core Editor - v1.1.0</t>
  </si>
  <si>
    <t>MAPPE</t>
  </si>
  <si>
    <t xml:space="preserve">The MAPPE model is a collection of ArcGIS raster calculations, originally implemented in VBA for ArcGIS 9.x; as this environment is obsolete, the author recommends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(search either in the catalogue within the project MAPPE the 'Formula' Dataset,  or in the FTP folder under \MAPPE\MAPPE_Europe\LATEST the file 'formula.cfg').  
Finally, also an Excel workbook with a list of chemicals and associated physic-chemical properties that can be used as a starting point for calculations is provided, (this dataset, search also  in the FTP folder under \MAPPE\MAPPE_Europe\LATEST the file 'chemicals.xls'). For additional information see related publications </t>
  </si>
  <si>
    <t>http://fate.jrc.ec.europa.eu/modelling/chemicals.html</t>
  </si>
  <si>
    <t xml:space="preserve">Alberto </t>
  </si>
  <si>
    <t>Pistocchi</t>
  </si>
  <si>
    <t>pistoal</t>
  </si>
  <si>
    <t>Chemicals of MAPPE</t>
  </si>
  <si>
    <t>ftp://cidportal.jrc.ec.europa.eu/jrc-opendata/MAPPE/MAPPE_Europe/LATEST/chemicals.csv</t>
  </si>
  <si>
    <t>Analysis of Landscape and Climate Parameters for Continental Scale Assessment of the Fate of Pollutants</t>
  </si>
  <si>
    <t xml:space="preserve">Pistocchi, A., Vizcaino, P., Pennington, D. </t>
  </si>
  <si>
    <t>ftp://cidportal.jrc.ec.europa.eu/jrc-opendata/MAPPE/MAPPE_Europe/LATEST/EUR%2022624%20EN.pdf</t>
  </si>
  <si>
    <t>Archived FATE web site</t>
  </si>
  <si>
    <t xml:space="preserve">Datasets were previously accessible from the FATE web site, now archived. </t>
  </si>
  <si>
    <t>List of chemicals and associated physic-chemical (MAPPE model)</t>
  </si>
  <si>
    <t>http://orcid.org/0000-0002-3696-873X</t>
  </si>
  <si>
    <t>europe-setup-chemicals</t>
  </si>
  <si>
    <t>alberto.pistocchi@ec.europa.eu</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</si>
</sst>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lt;=9999999]###\-####;\(###\)\ ###\-####"/>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409]h:mm:ss\ AM/PM"/>
    <numFmt numFmtId="199" formatCode="00000"/>
    <numFmt numFmtId="200" formatCode="[$-10434]yyyy\-mm\-dd;@"/>
    <numFmt numFmtId="201" formatCode="&quot;Sì&quot;;&quot;Sì&quot;;&quot;No&quot;"/>
    <numFmt numFmtId="202" formatCode="&quot;Vero&quot;;&quot;Vero&quot;;&quot;Falso&quot;"/>
    <numFmt numFmtId="203" formatCode="&quot;Attivo&quot;;&quot;Attivo&quot;;&quot;Inattivo&quot;"/>
    <numFmt numFmtId="204" formatCode="[$€-2]\ #.##000_);[Red]\([$€-2]\ #.##000\)"/>
    <numFmt numFmtId="205" formatCode="#,###"/>
    <numFmt numFmtId="206" formatCode="[$-410]dddd\ d\ mmmm\ yyyy"/>
    <numFmt numFmtId="207" formatCode="yyyy\-mm\-dd"/>
    <numFmt numFmtId="208" formatCode="yyyy\-mm\-dd\Thh:mm"/>
    <numFmt numFmtId="209" formatCode="[$-409]d/m/yy\ h\.mm\ AM/PM;@"/>
    <numFmt numFmtId="210" formatCode="[$-409]dddd\,\ mmmm\ d\,\ yyyy"/>
    <numFmt numFmtId="211" formatCode="[$-409]d\-mmm\-yyyy;@"/>
    <numFmt numFmtId="212" formatCode="yyyy\-mmm\-dd"/>
    <numFmt numFmtId="213" formatCode="[$-409]d\-mmm\-yy;@"/>
    <numFmt numFmtId="214" formatCode="dd/mm/yyyy;@"/>
    <numFmt numFmtId="215" formatCode="yyyy"/>
    <numFmt numFmtId="216" formatCode="[$-809]d\ mmmm\ yyyy;@"/>
    <numFmt numFmtId="217" formatCode="[$-809]dd\ mmmm\ yyyy;@"/>
    <numFmt numFmtId="218" formatCode="0.0000"/>
    <numFmt numFmtId="219" formatCode="[$-809]dd\ mmmm\ yyyy"/>
  </numFmts>
  <fonts count="61">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4">
    <xf numFmtId="0" fontId="0" fillId="0" borderId="0" xfId="0" applyFont="1" applyAlignment="1">
      <alignment/>
    </xf>
    <xf numFmtId="0" fontId="48"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wrapText="1"/>
      <protection/>
    </xf>
    <xf numFmtId="0" fontId="52"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2" fillId="21" borderId="0" xfId="34" applyBorder="1" applyAlignment="1">
      <alignment/>
    </xf>
    <xf numFmtId="0" fontId="0" fillId="0" borderId="11" xfId="0" applyBorder="1" applyAlignment="1">
      <alignment/>
    </xf>
    <xf numFmtId="0" fontId="32" fillId="0" borderId="10" xfId="34" applyFill="1" applyBorder="1" applyAlignment="1">
      <alignment/>
    </xf>
    <xf numFmtId="0" fontId="32" fillId="0" borderId="0" xfId="34" applyFill="1" applyBorder="1" applyAlignment="1">
      <alignment/>
    </xf>
    <xf numFmtId="0" fontId="32" fillId="0" borderId="11" xfId="34" applyFill="1" applyBorder="1" applyAlignment="1">
      <alignment/>
    </xf>
    <xf numFmtId="207" fontId="0" fillId="0" borderId="0" xfId="0" applyNumberFormat="1" applyAlignment="1">
      <alignment vertical="center"/>
    </xf>
    <xf numFmtId="0" fontId="0" fillId="33" borderId="0" xfId="0" applyFill="1" applyAlignment="1" applyProtection="1">
      <alignment vertical="center" wrapText="1"/>
      <protection/>
    </xf>
    <xf numFmtId="0" fontId="53" fillId="0" borderId="0" xfId="0" applyFont="1" applyAlignment="1" applyProtection="1">
      <alignment horizontal="center" vertical="center" wrapText="1"/>
      <protection/>
    </xf>
    <xf numFmtId="0" fontId="48"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5" fillId="31" borderId="13" xfId="56" applyBorder="1" applyAlignment="1">
      <alignment vertical="center"/>
    </xf>
    <xf numFmtId="0" fontId="0" fillId="7" borderId="0" xfId="0" applyNumberFormat="1" applyFill="1" applyAlignment="1">
      <alignment/>
    </xf>
    <xf numFmtId="0" fontId="0" fillId="34" borderId="0" xfId="0" applyNumberFormat="1" applyFill="1" applyBorder="1" applyAlignment="1">
      <alignment/>
    </xf>
    <xf numFmtId="0" fontId="0" fillId="35" borderId="0" xfId="0" applyNumberFormat="1" applyFill="1" applyAlignment="1">
      <alignment/>
    </xf>
    <xf numFmtId="0" fontId="0" fillId="34" borderId="14" xfId="0" applyNumberFormat="1" applyFill="1" applyBorder="1" applyAlignment="1">
      <alignment/>
    </xf>
    <xf numFmtId="0" fontId="0" fillId="34" borderId="15" xfId="0" applyNumberFormat="1" applyFill="1" applyBorder="1" applyAlignment="1">
      <alignment/>
    </xf>
    <xf numFmtId="0" fontId="0" fillId="34" borderId="16" xfId="0" applyNumberFormat="1" applyFill="1" applyBorder="1" applyAlignment="1">
      <alignment/>
    </xf>
    <xf numFmtId="0" fontId="0" fillId="7" borderId="14" xfId="0" applyNumberFormat="1" applyFill="1" applyBorder="1" applyAlignment="1">
      <alignment/>
    </xf>
    <xf numFmtId="0" fontId="0" fillId="7" borderId="15" xfId="0" applyNumberFormat="1" applyFill="1" applyBorder="1" applyAlignment="1">
      <alignment/>
    </xf>
    <xf numFmtId="0" fontId="0" fillId="7" borderId="16" xfId="0" applyNumberFormat="1" applyFill="1" applyBorder="1" applyAlignment="1">
      <alignment/>
    </xf>
    <xf numFmtId="0" fontId="45" fillId="31" borderId="15" xfId="56" applyNumberFormat="1" applyBorder="1" applyAlignment="1">
      <alignment/>
    </xf>
    <xf numFmtId="0" fontId="38" fillId="34" borderId="15" xfId="48" applyNumberFormat="1" applyFill="1" applyBorder="1" applyAlignment="1">
      <alignment/>
    </xf>
    <xf numFmtId="0" fontId="0" fillId="0" borderId="0" xfId="0" applyNumberFormat="1" applyFill="1" applyAlignment="1">
      <alignment/>
    </xf>
    <xf numFmtId="0" fontId="32"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8" fillId="33" borderId="12" xfId="0" applyFont="1" applyFill="1" applyBorder="1" applyAlignment="1">
      <alignment/>
    </xf>
    <xf numFmtId="0" fontId="0" fillId="36" borderId="13" xfId="0" applyFont="1" applyFill="1" applyBorder="1" applyAlignment="1" applyProtection="1">
      <alignment horizontal="left" vertical="center"/>
      <protection locked="0"/>
    </xf>
    <xf numFmtId="0" fontId="0" fillId="7" borderId="17" xfId="20" applyFill="1" applyBorder="1" applyAlignment="1">
      <alignment/>
    </xf>
    <xf numFmtId="0" fontId="42" fillId="7" borderId="17" xfId="53" applyFill="1" applyBorder="1" applyAlignment="1">
      <alignment/>
    </xf>
    <xf numFmtId="0" fontId="0" fillId="6" borderId="17" xfId="19" applyFill="1" applyBorder="1" applyAlignment="1">
      <alignment/>
    </xf>
    <xf numFmtId="0" fontId="0" fillId="37" borderId="17" xfId="18" applyFill="1" applyBorder="1" applyAlignment="1" applyProtection="1">
      <alignment/>
      <protection locked="0"/>
    </xf>
    <xf numFmtId="0" fontId="0" fillId="38" borderId="17" xfId="17" applyFill="1" applyBorder="1" applyAlignment="1" applyProtection="1">
      <alignment/>
      <protection locked="0"/>
    </xf>
    <xf numFmtId="0" fontId="0" fillId="6" borderId="17" xfId="0" applyFill="1" applyBorder="1" applyAlignment="1" applyProtection="1">
      <alignment/>
      <protection locked="0"/>
    </xf>
    <xf numFmtId="0" fontId="0" fillId="39" borderId="17" xfId="15" applyFont="1" applyFill="1" applyBorder="1" applyAlignment="1">
      <alignment/>
    </xf>
    <xf numFmtId="0" fontId="42" fillId="39" borderId="17" xfId="53" applyFill="1" applyBorder="1" applyAlignment="1">
      <alignment/>
    </xf>
    <xf numFmtId="0" fontId="0" fillId="3" borderId="17" xfId="16" applyFont="1" applyBorder="1" applyAlignment="1" applyProtection="1">
      <alignment/>
      <protection locked="0"/>
    </xf>
    <xf numFmtId="0" fontId="42" fillId="6" borderId="17" xfId="53" applyFill="1" applyBorder="1" applyAlignment="1" applyProtection="1">
      <alignment/>
      <protection locked="0"/>
    </xf>
    <xf numFmtId="0" fontId="0" fillId="7" borderId="17" xfId="20" applyFont="1" applyFill="1" applyBorder="1" applyAlignment="1">
      <alignment/>
    </xf>
    <xf numFmtId="0" fontId="0" fillId="38" borderId="17" xfId="17" applyFont="1" applyFill="1" applyBorder="1" applyAlignment="1" applyProtection="1">
      <alignment/>
      <protection locked="0"/>
    </xf>
    <xf numFmtId="0" fontId="0" fillId="6" borderId="17" xfId="0" applyFont="1" applyFill="1" applyBorder="1" applyAlignment="1">
      <alignment/>
    </xf>
    <xf numFmtId="0" fontId="0" fillId="3" borderId="17" xfId="16" applyBorder="1" applyAlignment="1" applyProtection="1">
      <alignment/>
      <protection locked="0"/>
    </xf>
    <xf numFmtId="0" fontId="0" fillId="39" borderId="17" xfId="15" applyFill="1" applyBorder="1" applyAlignment="1">
      <alignment/>
    </xf>
    <xf numFmtId="0" fontId="0" fillId="6" borderId="17" xfId="19" applyFont="1" applyFill="1" applyBorder="1" applyAlignment="1">
      <alignment/>
    </xf>
    <xf numFmtId="0" fontId="0" fillId="39" borderId="17" xfId="15" applyFill="1" applyBorder="1" applyAlignment="1" applyProtection="1">
      <alignment/>
      <protection locked="0"/>
    </xf>
    <xf numFmtId="0" fontId="0" fillId="7" borderId="17" xfId="0" applyFill="1" applyBorder="1" applyAlignment="1">
      <alignment/>
    </xf>
    <xf numFmtId="0" fontId="0" fillId="6" borderId="17" xfId="0" applyFill="1" applyBorder="1" applyAlignment="1">
      <alignment/>
    </xf>
    <xf numFmtId="0" fontId="0" fillId="37" borderId="17" xfId="0" applyFill="1" applyBorder="1" applyAlignment="1" applyProtection="1">
      <alignment/>
      <protection locked="0"/>
    </xf>
    <xf numFmtId="0" fontId="0" fillId="38" borderId="17" xfId="0" applyFill="1" applyBorder="1" applyAlignment="1" applyProtection="1">
      <alignment/>
      <protection locked="0"/>
    </xf>
    <xf numFmtId="0" fontId="0" fillId="39" borderId="17" xfId="0" applyFill="1" applyBorder="1" applyAlignment="1" applyProtection="1">
      <alignment/>
      <protection locked="0"/>
    </xf>
    <xf numFmtId="0" fontId="32" fillId="21" borderId="18" xfId="34" applyBorder="1" applyAlignment="1">
      <alignment/>
    </xf>
    <xf numFmtId="0" fontId="32" fillId="21" borderId="19" xfId="34" applyBorder="1" applyAlignment="1">
      <alignment/>
    </xf>
    <xf numFmtId="0" fontId="32" fillId="21" borderId="20" xfId="34" applyBorder="1" applyAlignment="1">
      <alignment/>
    </xf>
    <xf numFmtId="0" fontId="0" fillId="7" borderId="17" xfId="20" applyFont="1" applyFill="1" applyBorder="1" applyAlignment="1">
      <alignment/>
    </xf>
    <xf numFmtId="0" fontId="0" fillId="0" borderId="0" xfId="0" applyFill="1" applyAlignment="1">
      <alignment/>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20" xfId="0" applyFill="1" applyBorder="1" applyAlignment="1" applyProtection="1">
      <alignment wrapText="1"/>
      <protection/>
    </xf>
    <xf numFmtId="0" fontId="48" fillId="33" borderId="21" xfId="0" applyFont="1" applyFill="1" applyBorder="1" applyAlignment="1" applyProtection="1">
      <alignment/>
      <protection/>
    </xf>
    <xf numFmtId="0" fontId="0" fillId="33" borderId="22" xfId="0" applyFill="1" applyBorder="1" applyAlignment="1" applyProtection="1">
      <alignment wrapText="1"/>
      <protection/>
    </xf>
    <xf numFmtId="0" fontId="0" fillId="33" borderId="15" xfId="0" applyFill="1" applyBorder="1" applyAlignment="1">
      <alignment/>
    </xf>
    <xf numFmtId="0" fontId="0" fillId="0" borderId="20" xfId="0" applyBorder="1" applyAlignment="1">
      <alignment wrapText="1"/>
    </xf>
    <xf numFmtId="0" fontId="0" fillId="33" borderId="20" xfId="0" applyFill="1" applyBorder="1" applyAlignment="1">
      <alignment wrapText="1"/>
    </xf>
    <xf numFmtId="0" fontId="48" fillId="33" borderId="21" xfId="0" applyFont="1" applyFill="1" applyBorder="1" applyAlignment="1">
      <alignment/>
    </xf>
    <xf numFmtId="0" fontId="48" fillId="33" borderId="22" xfId="0" applyFont="1" applyFill="1" applyBorder="1" applyAlignment="1">
      <alignment wrapText="1"/>
    </xf>
    <xf numFmtId="0" fontId="42" fillId="33" borderId="20" xfId="53" applyFill="1" applyBorder="1" applyAlignment="1">
      <alignment wrapText="1"/>
    </xf>
    <xf numFmtId="0" fontId="0" fillId="33" borderId="16" xfId="0" applyFill="1" applyBorder="1" applyAlignment="1">
      <alignment/>
    </xf>
    <xf numFmtId="0" fontId="0" fillId="33" borderId="11" xfId="0" applyFill="1" applyBorder="1" applyAlignment="1">
      <alignment/>
    </xf>
    <xf numFmtId="0" fontId="0" fillId="33" borderId="18" xfId="0" applyFill="1" applyBorder="1" applyAlignment="1">
      <alignment wrapText="1"/>
    </xf>
    <xf numFmtId="0" fontId="0" fillId="33" borderId="14"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9" xfId="0" applyFill="1" applyBorder="1" applyAlignment="1" applyProtection="1">
      <alignment wrapText="1"/>
      <protection/>
    </xf>
    <xf numFmtId="0" fontId="0" fillId="37" borderId="17" xfId="18" applyFont="1" applyFill="1" applyBorder="1" applyAlignment="1" applyProtection="1">
      <alignment/>
      <protection locked="0"/>
    </xf>
    <xf numFmtId="0" fontId="48" fillId="7" borderId="23" xfId="20" applyFont="1" applyFill="1" applyBorder="1" applyAlignment="1" applyProtection="1">
      <alignment horizontal="center"/>
      <protection locked="0"/>
    </xf>
    <xf numFmtId="0" fontId="48" fillId="6" borderId="23" xfId="19" applyFont="1" applyFill="1" applyBorder="1" applyAlignment="1">
      <alignment/>
    </xf>
    <xf numFmtId="0" fontId="48" fillId="37" borderId="23" xfId="18" applyFont="1" applyFill="1" applyBorder="1" applyAlignment="1" applyProtection="1">
      <alignment/>
      <protection/>
    </xf>
    <xf numFmtId="0" fontId="48" fillId="38" borderId="23" xfId="17" applyFont="1" applyFill="1" applyBorder="1" applyAlignment="1">
      <alignment/>
    </xf>
    <xf numFmtId="0" fontId="48" fillId="6" borderId="23" xfId="0" applyFont="1" applyFill="1" applyBorder="1" applyAlignment="1" applyProtection="1">
      <alignment/>
      <protection/>
    </xf>
    <xf numFmtId="0" fontId="48" fillId="39" borderId="23" xfId="15" applyFont="1" applyFill="1" applyBorder="1" applyAlignment="1" applyProtection="1">
      <alignment/>
      <protection/>
    </xf>
    <xf numFmtId="0" fontId="48" fillId="3" borderId="23" xfId="16" applyFont="1" applyBorder="1" applyAlignment="1" applyProtection="1">
      <alignment/>
      <protection/>
    </xf>
    <xf numFmtId="0" fontId="0" fillId="33" borderId="14" xfId="0" applyFill="1" applyBorder="1" applyAlignment="1">
      <alignment/>
    </xf>
    <xf numFmtId="0" fontId="0" fillId="33" borderId="19" xfId="0" applyFill="1" applyBorder="1" applyAlignment="1">
      <alignment wrapText="1"/>
    </xf>
    <xf numFmtId="0" fontId="48" fillId="33" borderId="0" xfId="0" applyFont="1" applyFill="1" applyBorder="1" applyAlignment="1">
      <alignment/>
    </xf>
    <xf numFmtId="0" fontId="42" fillId="33" borderId="0" xfId="53" applyFill="1" applyBorder="1" applyAlignment="1">
      <alignment/>
    </xf>
    <xf numFmtId="0" fontId="0" fillId="0" borderId="0" xfId="0" applyFont="1" applyAlignment="1" applyProtection="1">
      <alignment horizontal="left" vertical="center" wrapText="1"/>
      <protection/>
    </xf>
    <xf numFmtId="0" fontId="54" fillId="0" borderId="0" xfId="0" applyFont="1" applyFill="1" applyAlignment="1" applyProtection="1">
      <alignment horizontal="center" vertical="center"/>
      <protection/>
    </xf>
    <xf numFmtId="0" fontId="55" fillId="33" borderId="24" xfId="0" applyFont="1" applyFill="1" applyBorder="1" applyAlignment="1" applyProtection="1">
      <alignment horizontal="center" vertical="center" wrapText="1"/>
      <protection/>
    </xf>
    <xf numFmtId="0" fontId="38" fillId="29" borderId="25" xfId="48" applyBorder="1" applyAlignment="1" applyProtection="1">
      <alignment vertical="center"/>
      <protection/>
    </xf>
    <xf numFmtId="0" fontId="0" fillId="0" borderId="0" xfId="0" applyAlignment="1" applyProtection="1">
      <alignment/>
      <protection/>
    </xf>
    <xf numFmtId="0" fontId="45" fillId="31" borderId="0" xfId="56" applyAlignment="1" applyProtection="1">
      <alignment vertical="center"/>
      <protection/>
    </xf>
    <xf numFmtId="0" fontId="0" fillId="0" borderId="0" xfId="0" applyAlignment="1" applyProtection="1">
      <alignment vertical="center"/>
      <protection/>
    </xf>
    <xf numFmtId="0" fontId="38" fillId="29" borderId="26" xfId="48" applyBorder="1" applyAlignment="1" applyProtection="1">
      <alignment vertical="center"/>
      <protection/>
    </xf>
    <xf numFmtId="0" fontId="38" fillId="29" borderId="27" xfId="48" applyBorder="1" applyAlignment="1" applyProtection="1">
      <alignment vertical="center"/>
      <protection/>
    </xf>
    <xf numFmtId="0" fontId="45" fillId="31" borderId="0" xfId="56" applyAlignment="1" applyProtection="1">
      <alignment wrapText="1"/>
      <protection/>
    </xf>
    <xf numFmtId="0" fontId="48" fillId="0" borderId="0" xfId="0" applyFont="1" applyAlignment="1" applyProtection="1">
      <alignment vertical="center"/>
      <protection/>
    </xf>
    <xf numFmtId="0" fontId="45" fillId="31" borderId="0" xfId="56" applyAlignment="1" applyProtection="1">
      <alignment/>
      <protection/>
    </xf>
    <xf numFmtId="0" fontId="38" fillId="29" borderId="28" xfId="48" applyBorder="1" applyAlignment="1" applyProtection="1">
      <alignment vertical="center"/>
      <protection/>
    </xf>
    <xf numFmtId="49" fontId="45" fillId="31" borderId="0" xfId="56" applyNumberFormat="1" applyAlignment="1" applyProtection="1">
      <alignment horizontal="left"/>
      <protection/>
    </xf>
    <xf numFmtId="0" fontId="38" fillId="29" borderId="29" xfId="48" applyBorder="1" applyAlignment="1" applyProtection="1">
      <alignment vertical="center"/>
      <protection/>
    </xf>
    <xf numFmtId="0" fontId="42" fillId="31" borderId="0" xfId="53" applyFill="1" applyAlignment="1" applyProtection="1">
      <alignment/>
      <protection/>
    </xf>
    <xf numFmtId="0" fontId="38" fillId="29" borderId="30" xfId="48" applyBorder="1" applyAlignment="1" applyProtection="1">
      <alignment vertical="center"/>
      <protection/>
    </xf>
    <xf numFmtId="49" fontId="45"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6"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3" fillId="40"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7" fillId="0" borderId="0" xfId="0" applyFont="1" applyAlignment="1" applyProtection="1">
      <alignment vertical="center"/>
      <protection/>
    </xf>
    <xf numFmtId="0" fontId="54" fillId="0" borderId="0" xfId="0" applyFont="1" applyAlignment="1" applyProtection="1">
      <alignment horizontal="center" vertical="center"/>
      <protection/>
    </xf>
    <xf numFmtId="0" fontId="42" fillId="0" borderId="0" xfId="53" applyAlignment="1">
      <alignment/>
    </xf>
    <xf numFmtId="0" fontId="58" fillId="0" borderId="0" xfId="0" applyFont="1" applyAlignment="1">
      <alignment vertical="center"/>
    </xf>
    <xf numFmtId="0" fontId="38"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2" fillId="24" borderId="34" xfId="37" applyBorder="1" applyAlignment="1" applyProtection="1">
      <alignment horizontal="left" vertical="center"/>
      <protection locked="0"/>
    </xf>
    <xf numFmtId="207" fontId="32" fillId="24" borderId="34" xfId="37" applyNumberFormat="1" applyBorder="1" applyAlignment="1" applyProtection="1">
      <alignment horizontal="left" vertical="center"/>
      <protection locked="0"/>
    </xf>
    <xf numFmtId="0" fontId="32" fillId="24" borderId="35" xfId="37" applyNumberFormat="1" applyBorder="1" applyAlignment="1" applyProtection="1">
      <alignment horizontal="left" vertical="center"/>
      <protection locked="0"/>
    </xf>
    <xf numFmtId="0" fontId="42" fillId="6" borderId="34" xfId="53" applyFill="1" applyBorder="1" applyAlignment="1" applyProtection="1">
      <alignment horizontal="left" vertical="center"/>
      <protection locked="0"/>
    </xf>
    <xf numFmtId="0" fontId="42"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2" fillId="24" borderId="34" xfId="37" applyNumberFormat="1" applyBorder="1" applyAlignment="1" applyProtection="1">
      <alignment horizontal="left" vertical="center"/>
      <protection locked="0"/>
    </xf>
    <xf numFmtId="0" fontId="32"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16"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2" fillId="6" borderId="32" xfId="53" applyFill="1" applyBorder="1" applyAlignment="1" applyProtection="1">
      <alignment horizontal="left" vertical="center"/>
      <protection locked="0"/>
    </xf>
    <xf numFmtId="216"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2" fillId="6" borderId="38" xfId="53" applyNumberFormat="1" applyFill="1" applyBorder="1" applyAlignment="1" applyProtection="1">
      <alignment horizontal="left" vertical="center"/>
      <protection locked="0"/>
    </xf>
    <xf numFmtId="0" fontId="42" fillId="37" borderId="17" xfId="53" applyFill="1" applyBorder="1" applyAlignment="1" applyProtection="1">
      <alignment/>
      <protection locked="0"/>
    </xf>
    <xf numFmtId="0" fontId="0" fillId="7" borderId="17" xfId="20" applyFont="1" applyFill="1" applyBorder="1" applyAlignment="1">
      <alignment/>
    </xf>
    <xf numFmtId="0" fontId="0" fillId="37" borderId="17" xfId="18" applyFont="1" applyFill="1" applyBorder="1" applyAlignment="1" applyProtection="1">
      <alignment/>
      <protection locked="0"/>
    </xf>
    <xf numFmtId="0" fontId="38" fillId="29" borderId="39" xfId="48" applyBorder="1" applyAlignment="1" applyProtection="1">
      <alignment vertical="center"/>
      <protection/>
    </xf>
    <xf numFmtId="2" fontId="0" fillId="0" borderId="0" xfId="0" applyNumberFormat="1" applyAlignment="1" applyProtection="1">
      <alignment/>
      <protection/>
    </xf>
    <xf numFmtId="2" fontId="45" fillId="31" borderId="0" xfId="56" applyNumberFormat="1" applyAlignment="1" applyProtection="1">
      <alignment horizontal="left"/>
      <protection/>
    </xf>
    <xf numFmtId="0" fontId="0" fillId="6" borderId="33" xfId="0" applyFont="1" applyFill="1" applyBorder="1" applyAlignment="1" applyProtection="1">
      <alignment horizontal="left" vertical="center" wrapText="1"/>
      <protection locked="0"/>
    </xf>
    <xf numFmtId="216" fontId="0" fillId="6" borderId="36" xfId="0" applyNumberFormat="1" applyFont="1" applyFill="1" applyBorder="1" applyAlignment="1" applyProtection="1">
      <alignment horizontal="left" vertical="center"/>
      <protection locked="0"/>
    </xf>
    <xf numFmtId="0" fontId="0" fillId="6" borderId="36" xfId="0" applyNumberFormat="1" applyFont="1" applyFill="1" applyBorder="1" applyAlignment="1" applyProtection="1">
      <alignment horizontal="left" vertical="center"/>
      <protection locked="0"/>
    </xf>
    <xf numFmtId="0" fontId="42" fillId="6" borderId="36" xfId="53" applyNumberFormat="1" applyFill="1" applyBorder="1" applyAlignment="1" applyProtection="1">
      <alignment horizontal="left" vertical="center"/>
      <protection locked="0"/>
    </xf>
    <xf numFmtId="0" fontId="42" fillId="6" borderId="34" xfId="53" applyNumberFormat="1" applyFill="1" applyBorder="1" applyAlignment="1" applyProtection="1">
      <alignment horizontal="left" vertical="center"/>
      <protection locked="0"/>
    </xf>
    <xf numFmtId="0" fontId="59" fillId="0" borderId="40" xfId="0" applyFont="1" applyBorder="1" applyAlignment="1">
      <alignment/>
    </xf>
    <xf numFmtId="0" fontId="59" fillId="0" borderId="41" xfId="0" applyFont="1" applyBorder="1" applyAlignment="1">
      <alignment/>
    </xf>
    <xf numFmtId="0" fontId="59" fillId="0" borderId="42" xfId="0" applyFont="1" applyBorder="1" applyAlignment="1">
      <alignment/>
    </xf>
    <xf numFmtId="0" fontId="55" fillId="33" borderId="43" xfId="0" applyFont="1" applyFill="1" applyBorder="1" applyAlignment="1" applyProtection="1">
      <alignment horizontal="center" vertical="center" wrapText="1"/>
      <protection/>
    </xf>
    <xf numFmtId="0" fontId="55" fillId="33" borderId="44" xfId="0" applyFont="1" applyFill="1" applyBorder="1" applyAlignment="1" applyProtection="1">
      <alignment horizontal="center" vertical="center" wrapText="1"/>
      <protection/>
    </xf>
    <xf numFmtId="0" fontId="55" fillId="33" borderId="45" xfId="0" applyFont="1" applyFill="1" applyBorder="1" applyAlignment="1" applyProtection="1">
      <alignment horizontal="center" vertical="center" wrapText="1"/>
      <protection/>
    </xf>
    <xf numFmtId="0" fontId="55" fillId="33" borderId="43" xfId="0" applyFont="1" applyFill="1" applyBorder="1" applyAlignment="1" applyProtection="1">
      <alignment horizontal="center" vertical="center" wrapText="1"/>
      <protection locked="0"/>
    </xf>
    <xf numFmtId="0" fontId="55" fillId="33" borderId="44" xfId="0" applyFont="1" applyFill="1" applyBorder="1" applyAlignment="1" applyProtection="1">
      <alignment horizontal="center" vertical="center" wrapText="1"/>
      <protection locked="0"/>
    </xf>
    <xf numFmtId="0" fontId="55" fillId="33" borderId="45" xfId="0" applyFont="1" applyFill="1" applyBorder="1" applyAlignment="1" applyProtection="1">
      <alignment horizontal="center" vertical="center" wrapText="1"/>
      <protection locked="0"/>
    </xf>
    <xf numFmtId="0" fontId="55" fillId="33" borderId="19" xfId="0" applyFont="1" applyFill="1" applyBorder="1" applyAlignment="1" applyProtection="1">
      <alignment horizontal="center" vertical="center" wrapText="1"/>
      <protection locked="0"/>
    </xf>
    <xf numFmtId="0" fontId="55" fillId="33" borderId="20" xfId="0" applyFont="1" applyFill="1" applyBorder="1" applyAlignment="1" applyProtection="1">
      <alignment horizontal="center" vertical="center" wrapText="1"/>
      <protection locked="0"/>
    </xf>
    <xf numFmtId="0" fontId="55" fillId="33" borderId="18"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uillaume.jacquet@jrc.ec.europa.eu" TargetMode="External" /><Relationship Id="rId2" Type="http://schemas.openxmlformats.org/officeDocument/2006/relationships/hyperlink" Target="mailto:ralf.steinberger@jrc.ec.europa.eu" TargetMode="External" /><Relationship Id="rId3" Type="http://schemas.openxmlformats.org/officeDocument/2006/relationships/hyperlink" Target="http://arxiv.org/abs/1309.6162" TargetMode="External" /><Relationship Id="rId4" Type="http://schemas.openxmlformats.org/officeDocument/2006/relationships/hyperlink" Target="ftp://cidportal.jrc.ec.europa.eu/jrc-opendata/EMM/JRC-Names/LATEST/entity_uri.zip" TargetMode="External" /><Relationship Id="rId5" Type="http://schemas.openxmlformats.org/officeDocument/2006/relationships/hyperlink" Target="ftp://cidportal.jrc.ec.europa.eu/jrc-opendata/EMM/JRC-Names/LATEST/jrc-names-schema.pdf" TargetMode="External" /><Relationship Id="rId6" Type="http://schemas.openxmlformats.org/officeDocument/2006/relationships/hyperlink" Target="mailto:ralf.steinberger@jrc.ec.europa.eu" TargetMode="External" /><Relationship Id="rId7" Type="http://schemas.openxmlformats.org/officeDocument/2006/relationships/hyperlink" Target="https://ec.europa.eu/jrc/en/language-technologies/jrc-names" TargetMode="External" /><Relationship Id="rId8" Type="http://schemas.openxmlformats.org/officeDocument/2006/relationships/hyperlink" Target="http://orcid.org/0000-0001-8388-3897" TargetMode="External" /><Relationship Id="rId9" Type="http://schemas.openxmlformats.org/officeDocument/2006/relationships/hyperlink" Target="http://orcid.org/0000-0001-8388-3897" TargetMode="External" /><Relationship Id="rId10" Type="http://schemas.openxmlformats.org/officeDocument/2006/relationships/hyperlink" Target="ftp://cidportal.jrc.ec.europa.eu/jrc-opendata/MAPPE/MAPPE_Europe/LATEST/chemicals.csv"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publications.europa.eu/resource/authority/corporate-body/JRC" TargetMode="External" /><Relationship Id="rId7" Type="http://schemas.openxmlformats.org/officeDocument/2006/relationships/hyperlink" Target="https://ec.europa.eu/jrc/" TargetMode="External" /><Relationship Id="rId8" Type="http://schemas.openxmlformats.org/officeDocument/2006/relationships/hyperlink" Target="http://publications.europa.eu/resource/authority/file-type/RDF_XML" TargetMode="External" /><Relationship Id="rId9" Type="http://schemas.openxmlformats.org/officeDocument/2006/relationships/hyperlink" Target="http://publications.europa.eu/resource/authority/file-type/RDF_TURTLE" TargetMode="External" /><Relationship Id="rId10" Type="http://schemas.openxmlformats.org/officeDocument/2006/relationships/hyperlink" Target="http://publications.europa.eu/resource/authority/file-type/TXT" TargetMode="External" /><Relationship Id="rId11" Type="http://schemas.openxmlformats.org/officeDocument/2006/relationships/hyperlink" Target="http://publications.europa.eu/resource/authority/file-type/JSON" TargetMode="External" /><Relationship Id="rId12" Type="http://schemas.openxmlformats.org/officeDocument/2006/relationships/hyperlink" Target="http://publications.europa.eu/resource/authority/file-type/RDF" TargetMode="External" /><Relationship Id="rId13" Type="http://schemas.openxmlformats.org/officeDocument/2006/relationships/hyperlink" Target="https://creativecommons.org/publicdomain/zero/1.0/" TargetMode="External" /><Relationship Id="rId14" Type="http://schemas.openxmlformats.org/officeDocument/2006/relationships/hyperlink" Target="https://creativecommons.org/licenses/by/4.0/" TargetMode="External" /><Relationship Id="rId15" Type="http://schemas.openxmlformats.org/officeDocument/2006/relationships/hyperlink" Target="http://dbpedia.org/resource/World" TargetMode="External" /><Relationship Id="rId16" Type="http://schemas.openxmlformats.org/officeDocument/2006/relationships/hyperlink" Target="http://publications.europa.eu/resource/authority/file-type/TAR" TargetMode="External" /><Relationship Id="rId17" Type="http://schemas.openxmlformats.org/officeDocument/2006/relationships/hyperlink" Target="http://publications.europa.eu/resource/authority/file-type/ZIP" TargetMode="External" /><Relationship Id="rId18" Type="http://schemas.openxmlformats.org/officeDocument/2006/relationships/hyperlink" Target="https://creativecommons.org/licenses/by/4.0/" TargetMode="External" /><Relationship Id="rId19" Type="http://schemas.openxmlformats.org/officeDocument/2006/relationships/hyperlink" Target="http://inspire.ec.europa.eu/media-types/application/x-esri-grid" TargetMode="External" /><Relationship Id="rId20" Type="http://schemas.openxmlformats.org/officeDocument/2006/relationships/comments" Target="../comments4.xml" /><Relationship Id="rId21" Type="http://schemas.openxmlformats.org/officeDocument/2006/relationships/vmlDrawing" Target="../drawings/vmlDrawing3.vml" /><Relationship Id="rId2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A2" sqref="A2"/>
    </sheetView>
  </sheetViews>
  <sheetFormatPr defaultColWidth="9.140625" defaultRowHeight="15"/>
  <cols>
    <col min="2" max="2" width="26.7109375" style="0" customWidth="1"/>
    <col min="3" max="3" width="4.28125" style="0" customWidth="1"/>
    <col min="4" max="4" width="86.7109375" style="35" customWidth="1"/>
    <col min="5" max="5" width="22.57421875" style="0" customWidth="1"/>
  </cols>
  <sheetData>
    <row r="1" spans="1:4" ht="21.75" thickBot="1">
      <c r="A1" s="162" t="s">
        <v>488</v>
      </c>
      <c r="B1" s="163"/>
      <c r="C1" s="163"/>
      <c r="D1" s="164"/>
    </row>
    <row r="2" spans="1:5" ht="15">
      <c r="A2" s="82"/>
      <c r="B2" s="83"/>
      <c r="C2" s="84"/>
      <c r="D2" s="85"/>
      <c r="E2" s="66"/>
    </row>
    <row r="3" spans="1:5" ht="15">
      <c r="A3" s="71" t="s">
        <v>315</v>
      </c>
      <c r="B3" s="19"/>
      <c r="C3" s="36"/>
      <c r="D3" s="72"/>
      <c r="E3" s="66"/>
    </row>
    <row r="4" spans="1:5" ht="15">
      <c r="A4" s="67"/>
      <c r="B4" s="68"/>
      <c r="C4" s="69"/>
      <c r="D4" s="70" t="s">
        <v>268</v>
      </c>
      <c r="E4" s="66"/>
    </row>
    <row r="5" spans="1:5" ht="30">
      <c r="A5" s="67"/>
      <c r="B5" s="68"/>
      <c r="C5" s="69"/>
      <c r="D5" s="70" t="s">
        <v>415</v>
      </c>
      <c r="E5" s="66"/>
    </row>
    <row r="6" spans="1:5" ht="30">
      <c r="A6" s="67"/>
      <c r="B6" s="68"/>
      <c r="C6" s="69"/>
      <c r="D6" s="70" t="s">
        <v>266</v>
      </c>
      <c r="E6" s="66"/>
    </row>
    <row r="7" spans="1:5" ht="15">
      <c r="A7" s="67"/>
      <c r="B7" s="68"/>
      <c r="C7" s="69"/>
      <c r="D7" s="70"/>
      <c r="E7" s="66"/>
    </row>
    <row r="8" spans="1:5" ht="15">
      <c r="A8" s="71" t="s">
        <v>253</v>
      </c>
      <c r="B8" s="19"/>
      <c r="C8" s="36"/>
      <c r="D8" s="72"/>
      <c r="E8" s="66"/>
    </row>
    <row r="9" spans="1:5" ht="15">
      <c r="A9" s="67"/>
      <c r="B9" s="68" t="s">
        <v>254</v>
      </c>
      <c r="C9" s="69"/>
      <c r="D9" s="70" t="s">
        <v>316</v>
      </c>
      <c r="E9" s="66"/>
    </row>
    <row r="10" spans="1:5" ht="15">
      <c r="A10" s="67"/>
      <c r="B10" s="68" t="s">
        <v>255</v>
      </c>
      <c r="C10" s="69"/>
      <c r="D10" s="70" t="s">
        <v>317</v>
      </c>
      <c r="E10" s="66"/>
    </row>
    <row r="11" spans="1:5" ht="15">
      <c r="A11" s="67"/>
      <c r="B11" s="68" t="s">
        <v>267</v>
      </c>
      <c r="C11" s="69"/>
      <c r="D11" s="70" t="s">
        <v>353</v>
      </c>
      <c r="E11" s="66"/>
    </row>
    <row r="12" spans="1:5" ht="15">
      <c r="A12" s="67"/>
      <c r="B12" s="68" t="s">
        <v>256</v>
      </c>
      <c r="C12" s="69"/>
      <c r="D12" s="70" t="s">
        <v>318</v>
      </c>
      <c r="E12" s="66"/>
    </row>
    <row r="13" spans="1:5" ht="15">
      <c r="A13" s="67"/>
      <c r="B13" s="68"/>
      <c r="C13" s="69"/>
      <c r="D13" s="70"/>
      <c r="E13" s="66"/>
    </row>
    <row r="14" spans="1:5" ht="15">
      <c r="A14" s="71" t="s">
        <v>258</v>
      </c>
      <c r="B14" s="20"/>
      <c r="C14" s="36"/>
      <c r="D14" s="72"/>
      <c r="E14" s="66"/>
    </row>
    <row r="15" spans="1:5" ht="30">
      <c r="A15" s="67"/>
      <c r="B15" s="68"/>
      <c r="C15" s="69"/>
      <c r="D15" s="70" t="s">
        <v>280</v>
      </c>
      <c r="E15" s="66"/>
    </row>
    <row r="16" spans="1:5" ht="15">
      <c r="A16" s="67"/>
      <c r="B16" s="68"/>
      <c r="C16" s="69"/>
      <c r="D16" s="70"/>
      <c r="E16" s="66"/>
    </row>
    <row r="17" spans="1:5" ht="30">
      <c r="A17" s="67"/>
      <c r="B17" s="39" t="s">
        <v>282</v>
      </c>
      <c r="C17" s="69"/>
      <c r="D17" s="70" t="s">
        <v>299</v>
      </c>
      <c r="E17" s="66"/>
    </row>
    <row r="18" spans="1:5" ht="15">
      <c r="A18" s="67"/>
      <c r="B18" s="8"/>
      <c r="C18" s="69"/>
      <c r="D18" s="70"/>
      <c r="E18" s="66"/>
    </row>
    <row r="19" spans="1:5" ht="30">
      <c r="A19" s="67"/>
      <c r="B19" s="37" t="s">
        <v>281</v>
      </c>
      <c r="C19" s="69"/>
      <c r="D19" s="70" t="s">
        <v>257</v>
      </c>
      <c r="E19" s="66"/>
    </row>
    <row r="20" spans="1:5" ht="15">
      <c r="A20" s="67"/>
      <c r="B20" s="8"/>
      <c r="C20" s="69"/>
      <c r="D20" s="70"/>
      <c r="E20" s="66"/>
    </row>
    <row r="21" spans="1:5" ht="30">
      <c r="A21" s="67"/>
      <c r="B21" s="34" t="s">
        <v>292</v>
      </c>
      <c r="C21" s="69"/>
      <c r="D21" s="70" t="s">
        <v>284</v>
      </c>
      <c r="E21" s="66"/>
    </row>
    <row r="22" spans="1:5" ht="15">
      <c r="A22" s="67"/>
      <c r="B22" s="68"/>
      <c r="C22" s="69"/>
      <c r="D22" s="70"/>
      <c r="E22" s="66"/>
    </row>
    <row r="23" spans="1:5" ht="30">
      <c r="A23" s="67"/>
      <c r="B23" s="21" t="s">
        <v>161</v>
      </c>
      <c r="C23" s="69"/>
      <c r="D23" s="70" t="s">
        <v>283</v>
      </c>
      <c r="E23" s="66"/>
    </row>
    <row r="24" spans="1:5" ht="15">
      <c r="A24" s="73"/>
      <c r="B24" s="69"/>
      <c r="C24" s="69"/>
      <c r="D24" s="74"/>
      <c r="E24" s="66"/>
    </row>
    <row r="25" spans="1:5" ht="45">
      <c r="A25" s="73"/>
      <c r="B25" s="37"/>
      <c r="C25" s="69"/>
      <c r="D25" s="70" t="s">
        <v>298</v>
      </c>
      <c r="E25" s="66"/>
    </row>
    <row r="26" spans="1:5" ht="15">
      <c r="A26" s="73"/>
      <c r="B26" s="69"/>
      <c r="C26" s="69"/>
      <c r="D26" s="75"/>
      <c r="E26" s="66"/>
    </row>
    <row r="27" spans="1:5" ht="15">
      <c r="A27" s="76" t="s">
        <v>285</v>
      </c>
      <c r="B27" s="38"/>
      <c r="C27" s="38"/>
      <c r="D27" s="77"/>
      <c r="E27" s="66"/>
    </row>
    <row r="28" spans="1:5" ht="15">
      <c r="A28" s="73"/>
      <c r="B28" s="69"/>
      <c r="C28" s="69"/>
      <c r="D28" s="75" t="s">
        <v>286</v>
      </c>
      <c r="E28" s="66"/>
    </row>
    <row r="29" spans="1:5" ht="15">
      <c r="A29" s="73"/>
      <c r="B29" s="69"/>
      <c r="C29" s="69"/>
      <c r="D29" s="75" t="s">
        <v>287</v>
      </c>
      <c r="E29" s="66"/>
    </row>
    <row r="30" spans="1:5" ht="30">
      <c r="A30" s="73"/>
      <c r="B30" s="69"/>
      <c r="C30" s="69"/>
      <c r="D30" s="75" t="s">
        <v>288</v>
      </c>
      <c r="E30" s="66"/>
    </row>
    <row r="31" spans="1:5" ht="15">
      <c r="A31" s="73"/>
      <c r="B31" s="69"/>
      <c r="C31" s="69"/>
      <c r="D31" s="75"/>
      <c r="E31" s="66"/>
    </row>
    <row r="32" spans="1:5" ht="15">
      <c r="A32" s="73"/>
      <c r="B32" s="69"/>
      <c r="C32" s="69"/>
      <c r="D32" s="75" t="s">
        <v>289</v>
      </c>
      <c r="E32" s="66"/>
    </row>
    <row r="33" spans="1:5" ht="15">
      <c r="A33" s="73"/>
      <c r="B33" s="69"/>
      <c r="C33" s="69"/>
      <c r="D33" s="78" t="s">
        <v>290</v>
      </c>
      <c r="E33" s="66"/>
    </row>
    <row r="34" spans="1:5" ht="15">
      <c r="A34" s="73"/>
      <c r="B34" s="69"/>
      <c r="C34" s="69"/>
      <c r="D34" s="75"/>
      <c r="E34" s="66"/>
    </row>
    <row r="35" spans="1:5" ht="15">
      <c r="A35" s="73"/>
      <c r="B35" s="69"/>
      <c r="C35" s="69"/>
      <c r="D35" s="75" t="s">
        <v>291</v>
      </c>
      <c r="E35" s="66"/>
    </row>
    <row r="36" spans="1:5" ht="15.75" thickBot="1">
      <c r="A36" s="79"/>
      <c r="B36" s="80"/>
      <c r="C36" s="80"/>
      <c r="D36" s="81"/>
      <c r="E36" s="66"/>
    </row>
    <row r="37" spans="1:5" ht="15">
      <c r="A37" s="94"/>
      <c r="B37" s="84"/>
      <c r="C37" s="84"/>
      <c r="D37" s="95"/>
      <c r="E37" s="66"/>
    </row>
    <row r="38" spans="1:4" ht="15">
      <c r="A38" s="73"/>
      <c r="B38" s="96" t="s">
        <v>364</v>
      </c>
      <c r="C38" s="69"/>
      <c r="D38" s="75"/>
    </row>
    <row r="39" spans="1:4" ht="15">
      <c r="A39" s="73"/>
      <c r="B39" s="69"/>
      <c r="C39" s="69"/>
      <c r="D39" s="75"/>
    </row>
    <row r="40" spans="1:4" ht="15">
      <c r="A40" s="73"/>
      <c r="B40" s="69" t="s">
        <v>354</v>
      </c>
      <c r="C40" s="69"/>
      <c r="D40" s="75"/>
    </row>
    <row r="41" spans="1:4" ht="15">
      <c r="A41" s="73"/>
      <c r="B41" s="69" t="s">
        <v>355</v>
      </c>
      <c r="C41" s="69"/>
      <c r="D41" s="75"/>
    </row>
    <row r="42" spans="1:4" ht="15">
      <c r="A42" s="73"/>
      <c r="B42" s="69" t="s">
        <v>356</v>
      </c>
      <c r="C42" s="69"/>
      <c r="D42" s="75"/>
    </row>
    <row r="43" spans="1:4" ht="15">
      <c r="A43" s="73"/>
      <c r="B43" s="69" t="s">
        <v>357</v>
      </c>
      <c r="C43" s="69"/>
      <c r="D43" s="75"/>
    </row>
    <row r="44" spans="1:4" ht="15">
      <c r="A44" s="73"/>
      <c r="B44" s="69" t="s">
        <v>4</v>
      </c>
      <c r="C44" s="69"/>
      <c r="D44" s="75"/>
    </row>
    <row r="45" spans="1:4" ht="15">
      <c r="A45" s="73"/>
      <c r="B45" s="97" t="s">
        <v>358</v>
      </c>
      <c r="C45" s="69"/>
      <c r="D45" s="75"/>
    </row>
    <row r="46" spans="1:4" ht="15">
      <c r="A46" s="73"/>
      <c r="B46" s="69"/>
      <c r="C46" s="69"/>
      <c r="D46" s="75"/>
    </row>
    <row r="47" spans="1:4" ht="15">
      <c r="A47" s="73"/>
      <c r="B47" s="69" t="s">
        <v>359</v>
      </c>
      <c r="C47" s="69"/>
      <c r="D47" s="75"/>
    </row>
    <row r="48" spans="1:4" ht="15">
      <c r="A48" s="73"/>
      <c r="B48" s="69" t="s">
        <v>360</v>
      </c>
      <c r="C48" s="69"/>
      <c r="D48" s="75"/>
    </row>
    <row r="49" spans="1:4" ht="15">
      <c r="A49" s="73"/>
      <c r="B49" s="69" t="s">
        <v>361</v>
      </c>
      <c r="C49" s="69"/>
      <c r="D49" s="75"/>
    </row>
    <row r="50" spans="1:4" ht="15">
      <c r="A50" s="73"/>
      <c r="B50" s="69" t="s">
        <v>362</v>
      </c>
      <c r="C50" s="69"/>
      <c r="D50" s="75"/>
    </row>
    <row r="51" spans="1:4" ht="15">
      <c r="A51" s="73"/>
      <c r="B51" s="69" t="s">
        <v>363</v>
      </c>
      <c r="C51" s="69"/>
      <c r="D51" s="75"/>
    </row>
    <row r="52" spans="1:4" ht="15.75" thickBot="1">
      <c r="A52" s="79"/>
      <c r="B52" s="80"/>
      <c r="C52" s="80"/>
      <c r="D52" s="81"/>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0"/>
  <sheetViews>
    <sheetView showGridLines="0" tabSelected="1" zoomScalePageLayoutView="0" workbookViewId="0" topLeftCell="B1">
      <pane ySplit="1" topLeftCell="A2" activePane="bottomLeft" state="frozen"/>
      <selection pane="topLeft" activeCell="B1" sqref="B1"/>
      <selection pane="bottomLeft" activeCell="D23" sqref="D23"/>
    </sheetView>
  </sheetViews>
  <sheetFormatPr defaultColWidth="16.8515625" defaultRowHeight="15"/>
  <cols>
    <col min="1" max="1" width="8.8515625" style="127" hidden="1" customWidth="1"/>
    <col min="2" max="2" width="28.8515625" style="4" customWidth="1"/>
    <col min="3" max="3" width="39.421875" style="126" customWidth="1"/>
    <col min="4" max="4" width="44.57421875" style="98" customWidth="1"/>
    <col min="5" max="5" width="1.57421875" style="102" customWidth="1"/>
    <col min="6" max="6" width="57.7109375" style="104" customWidth="1"/>
    <col min="7" max="7" width="18.28125" style="104" customWidth="1"/>
    <col min="8" max="8" width="19.7109375" style="104" bestFit="1" customWidth="1"/>
    <col min="9" max="16384" width="16.8515625" style="104" customWidth="1"/>
  </cols>
  <sheetData>
    <row r="1" spans="1:8" s="7" customFormat="1" ht="36" customHeight="1" thickBot="1">
      <c r="A1" s="5" t="s">
        <v>3</v>
      </c>
      <c r="B1" s="6"/>
      <c r="D1" s="98"/>
      <c r="F1" s="17" t="s">
        <v>161</v>
      </c>
      <c r="G1" s="16"/>
      <c r="H1" s="16"/>
    </row>
    <row r="2" spans="1:7" ht="19.5" thickBot="1">
      <c r="A2" s="99" t="s">
        <v>6</v>
      </c>
      <c r="B2" s="100" t="s">
        <v>245</v>
      </c>
      <c r="C2" s="101" t="s">
        <v>479</v>
      </c>
      <c r="D2" s="131" t="s">
        <v>489</v>
      </c>
      <c r="E2" s="102" t="s">
        <v>4</v>
      </c>
      <c r="F2" s="103" t="s">
        <v>247</v>
      </c>
      <c r="G2" s="104" t="s">
        <v>4</v>
      </c>
    </row>
    <row r="3" spans="1:7" ht="15">
      <c r="A3" s="99"/>
      <c r="B3" s="166" t="s">
        <v>480</v>
      </c>
      <c r="C3" s="105" t="s">
        <v>478</v>
      </c>
      <c r="D3" s="132" t="s">
        <v>504</v>
      </c>
      <c r="E3" s="102" t="s">
        <v>4</v>
      </c>
      <c r="F3" s="103" t="s">
        <v>248</v>
      </c>
      <c r="G3" s="104" t="s">
        <v>4</v>
      </c>
    </row>
    <row r="4" spans="1:7" ht="15">
      <c r="A4" s="99"/>
      <c r="B4" s="166"/>
      <c r="C4" s="106" t="s">
        <v>54</v>
      </c>
      <c r="D4" s="132" t="s">
        <v>502</v>
      </c>
      <c r="E4" s="102" t="s">
        <v>4</v>
      </c>
      <c r="F4" s="103" t="s">
        <v>319</v>
      </c>
      <c r="G4" s="104" t="s">
        <v>4</v>
      </c>
    </row>
    <row r="5" spans="1:10" ht="58.5" customHeight="1">
      <c r="A5" s="99" t="s">
        <v>6</v>
      </c>
      <c r="B5" s="166"/>
      <c r="C5" s="106" t="s">
        <v>65</v>
      </c>
      <c r="D5" s="157" t="s">
        <v>490</v>
      </c>
      <c r="E5" s="102" t="s">
        <v>4</v>
      </c>
      <c r="F5" s="107" t="s">
        <v>351</v>
      </c>
      <c r="G5" s="104" t="s">
        <v>4</v>
      </c>
      <c r="J5" s="108"/>
    </row>
    <row r="6" spans="1:7" ht="15">
      <c r="A6" s="99"/>
      <c r="B6" s="166"/>
      <c r="C6" s="106" t="s">
        <v>5</v>
      </c>
      <c r="D6" s="133" t="s">
        <v>191</v>
      </c>
      <c r="E6" s="102" t="s">
        <v>4</v>
      </c>
      <c r="F6" s="109" t="s">
        <v>191</v>
      </c>
      <c r="G6" s="104" t="s">
        <v>4</v>
      </c>
    </row>
    <row r="7" spans="1:6" ht="15">
      <c r="A7" s="99"/>
      <c r="B7" s="166"/>
      <c r="C7" s="106" t="s">
        <v>414</v>
      </c>
      <c r="D7" s="141" t="s">
        <v>380</v>
      </c>
      <c r="F7" s="109" t="s">
        <v>380</v>
      </c>
    </row>
    <row r="8" spans="1:6" ht="15">
      <c r="A8" s="99"/>
      <c r="B8" s="166"/>
      <c r="C8" s="106" t="s">
        <v>413</v>
      </c>
      <c r="D8" s="133"/>
      <c r="F8" s="109" t="s">
        <v>384</v>
      </c>
    </row>
    <row r="9" spans="1:7" ht="15">
      <c r="A9" s="99" t="s">
        <v>6</v>
      </c>
      <c r="B9" s="166"/>
      <c r="C9" s="106" t="s">
        <v>261</v>
      </c>
      <c r="D9" s="146"/>
      <c r="E9" s="102" t="s">
        <v>4</v>
      </c>
      <c r="F9" s="109" t="s">
        <v>334</v>
      </c>
      <c r="G9" s="104" t="s">
        <v>4</v>
      </c>
    </row>
    <row r="10" spans="1:7" ht="15">
      <c r="A10" s="99"/>
      <c r="B10" s="166"/>
      <c r="C10" s="110" t="s">
        <v>72</v>
      </c>
      <c r="D10" s="145">
        <v>42116</v>
      </c>
      <c r="E10" s="102" t="s">
        <v>4</v>
      </c>
      <c r="F10" s="111" t="s">
        <v>345</v>
      </c>
      <c r="G10" s="104" t="s">
        <v>4</v>
      </c>
    </row>
    <row r="11" spans="1:9" ht="15">
      <c r="A11" s="99"/>
      <c r="B11" s="166"/>
      <c r="C11" s="106" t="s">
        <v>73</v>
      </c>
      <c r="D11" s="145">
        <v>39082</v>
      </c>
      <c r="E11" s="102" t="s">
        <v>4</v>
      </c>
      <c r="F11" s="111" t="s">
        <v>320</v>
      </c>
      <c r="G11" s="104" t="s">
        <v>4</v>
      </c>
      <c r="H11" s="102"/>
      <c r="I11" s="102"/>
    </row>
    <row r="12" spans="1:9" ht="15">
      <c r="A12" s="99"/>
      <c r="B12" s="166"/>
      <c r="C12" s="106" t="s">
        <v>74</v>
      </c>
      <c r="D12" s="134" t="s">
        <v>168</v>
      </c>
      <c r="E12" s="102" t="s">
        <v>4</v>
      </c>
      <c r="F12" s="109" t="s">
        <v>93</v>
      </c>
      <c r="G12" s="104" t="s">
        <v>4</v>
      </c>
      <c r="H12" s="102"/>
      <c r="I12" s="102"/>
    </row>
    <row r="13" spans="1:7" ht="15.75" thickBot="1">
      <c r="A13" s="99" t="s">
        <v>1</v>
      </c>
      <c r="B13" s="167"/>
      <c r="C13" s="112" t="s">
        <v>66</v>
      </c>
      <c r="D13" s="137" t="s">
        <v>491</v>
      </c>
      <c r="E13" s="102" t="s">
        <v>4</v>
      </c>
      <c r="F13" s="113" t="s">
        <v>343</v>
      </c>
      <c r="G13" s="104" t="s">
        <v>4</v>
      </c>
    </row>
    <row r="14" spans="1:7" ht="21" customHeight="1">
      <c r="A14" s="99"/>
      <c r="B14" s="165" t="s">
        <v>481</v>
      </c>
      <c r="C14" s="114" t="s">
        <v>78</v>
      </c>
      <c r="D14" s="148">
        <v>37257</v>
      </c>
      <c r="E14" s="102" t="s">
        <v>4</v>
      </c>
      <c r="F14" s="111" t="s">
        <v>344</v>
      </c>
      <c r="G14" s="104" t="s">
        <v>4</v>
      </c>
    </row>
    <row r="15" spans="1:7" ht="21" customHeight="1" thickBot="1">
      <c r="A15" s="99"/>
      <c r="B15" s="167"/>
      <c r="C15" s="112" t="s">
        <v>79</v>
      </c>
      <c r="D15" s="158">
        <v>39082</v>
      </c>
      <c r="E15" s="102" t="s">
        <v>4</v>
      </c>
      <c r="F15" s="111" t="s">
        <v>320</v>
      </c>
      <c r="G15" s="104" t="s">
        <v>4</v>
      </c>
    </row>
    <row r="16" spans="1:7" ht="15">
      <c r="A16" s="99" t="s">
        <v>6</v>
      </c>
      <c r="B16" s="165" t="s">
        <v>482</v>
      </c>
      <c r="C16" s="114" t="s">
        <v>246</v>
      </c>
      <c r="D16" s="135" t="s">
        <v>444</v>
      </c>
      <c r="E16" s="102" t="s">
        <v>4</v>
      </c>
      <c r="F16" s="109" t="s">
        <v>486</v>
      </c>
      <c r="G16" s="104" t="s">
        <v>4</v>
      </c>
    </row>
    <row r="17" spans="1:10" ht="15">
      <c r="A17" s="99"/>
      <c r="B17" s="166"/>
      <c r="C17" s="110" t="s">
        <v>426</v>
      </c>
      <c r="D17" s="132"/>
      <c r="E17" s="155"/>
      <c r="F17" s="156">
        <v>-12.33664</v>
      </c>
      <c r="J17"/>
    </row>
    <row r="18" spans="1:6" ht="15">
      <c r="A18" s="99"/>
      <c r="B18" s="166"/>
      <c r="C18" s="154" t="s">
        <v>427</v>
      </c>
      <c r="D18" s="132"/>
      <c r="E18" s="155"/>
      <c r="F18" s="156">
        <v>32.970699</v>
      </c>
    </row>
    <row r="19" spans="1:7" ht="15">
      <c r="A19" s="99"/>
      <c r="B19" s="166"/>
      <c r="C19" s="110" t="s">
        <v>428</v>
      </c>
      <c r="D19" s="132"/>
      <c r="E19" s="155" t="s">
        <v>4</v>
      </c>
      <c r="F19" s="156">
        <v>38.0415</v>
      </c>
      <c r="G19" s="104" t="s">
        <v>4</v>
      </c>
    </row>
    <row r="20" spans="1:7" ht="15.75" thickBot="1">
      <c r="A20" s="99" t="s">
        <v>6</v>
      </c>
      <c r="B20" s="167"/>
      <c r="C20" s="112" t="s">
        <v>429</v>
      </c>
      <c r="D20" s="159"/>
      <c r="E20" s="155" t="s">
        <v>4</v>
      </c>
      <c r="F20" s="156">
        <v>73.042122</v>
      </c>
      <c r="G20" s="104" t="s">
        <v>4</v>
      </c>
    </row>
    <row r="21" spans="1:7" ht="19.5" thickBot="1">
      <c r="A21" s="99" t="s">
        <v>6</v>
      </c>
      <c r="B21" s="100" t="s">
        <v>483</v>
      </c>
      <c r="C21" s="101" t="s">
        <v>346</v>
      </c>
      <c r="D21" s="141" t="s">
        <v>296</v>
      </c>
      <c r="E21" s="102" t="s">
        <v>4</v>
      </c>
      <c r="F21" s="109" t="s">
        <v>296</v>
      </c>
      <c r="G21" s="104" t="s">
        <v>4</v>
      </c>
    </row>
    <row r="22" spans="1:7" ht="38.25" thickBot="1">
      <c r="A22" s="99" t="s">
        <v>1</v>
      </c>
      <c r="B22" s="100" t="s">
        <v>484</v>
      </c>
      <c r="C22" s="101" t="s">
        <v>2</v>
      </c>
      <c r="D22" s="147" t="s">
        <v>505</v>
      </c>
      <c r="E22" s="102" t="s">
        <v>4</v>
      </c>
      <c r="F22" s="113" t="s">
        <v>325</v>
      </c>
      <c r="G22" s="104" t="s">
        <v>4</v>
      </c>
    </row>
    <row r="23" spans="1:7" ht="15">
      <c r="A23" s="99" t="s">
        <v>1</v>
      </c>
      <c r="B23" s="166" t="s">
        <v>242</v>
      </c>
      <c r="C23" s="105" t="s">
        <v>260</v>
      </c>
      <c r="D23" s="132" t="s">
        <v>492</v>
      </c>
      <c r="E23" s="102" t="s">
        <v>4</v>
      </c>
      <c r="F23" s="109" t="s">
        <v>323</v>
      </c>
      <c r="G23" s="104" t="s">
        <v>4</v>
      </c>
    </row>
    <row r="24" spans="1:7" ht="15">
      <c r="A24" s="99"/>
      <c r="B24" s="166"/>
      <c r="C24" s="106" t="s">
        <v>259</v>
      </c>
      <c r="D24" s="138" t="s">
        <v>493</v>
      </c>
      <c r="E24" s="102" t="s">
        <v>4</v>
      </c>
      <c r="F24" s="109" t="s">
        <v>324</v>
      </c>
      <c r="G24" s="104" t="s">
        <v>4</v>
      </c>
    </row>
    <row r="25" spans="1:7" ht="15">
      <c r="A25" s="99"/>
      <c r="B25" s="166"/>
      <c r="C25" s="106" t="s">
        <v>2</v>
      </c>
      <c r="D25" s="136" t="s">
        <v>505</v>
      </c>
      <c r="E25" s="102" t="s">
        <v>4</v>
      </c>
      <c r="F25" s="113" t="s">
        <v>325</v>
      </c>
      <c r="G25" s="104" t="s">
        <v>4</v>
      </c>
    </row>
    <row r="26" spans="1:6" ht="15">
      <c r="A26" s="99"/>
      <c r="B26" s="166"/>
      <c r="C26" s="130" t="s">
        <v>432</v>
      </c>
      <c r="D26" s="132" t="s">
        <v>494</v>
      </c>
      <c r="F26" s="113"/>
    </row>
    <row r="27" spans="1:7" ht="15.75" thickBot="1">
      <c r="A27" s="99" t="s">
        <v>1</v>
      </c>
      <c r="B27" s="167"/>
      <c r="C27" s="112" t="s">
        <v>159</v>
      </c>
      <c r="D27" s="150" t="s">
        <v>503</v>
      </c>
      <c r="E27" s="102" t="s">
        <v>4</v>
      </c>
      <c r="F27" s="113" t="s">
        <v>416</v>
      </c>
      <c r="G27" s="104" t="s">
        <v>4</v>
      </c>
    </row>
    <row r="28" spans="1:7" ht="15">
      <c r="A28" s="99" t="s">
        <v>1</v>
      </c>
      <c r="B28" s="166" t="s">
        <v>243</v>
      </c>
      <c r="C28" s="106" t="s">
        <v>260</v>
      </c>
      <c r="D28" s="139"/>
      <c r="E28" s="102" t="s">
        <v>4</v>
      </c>
      <c r="F28" s="109" t="s">
        <v>341</v>
      </c>
      <c r="G28" s="104" t="s">
        <v>4</v>
      </c>
    </row>
    <row r="29" spans="1:7" ht="15">
      <c r="A29" s="99"/>
      <c r="B29" s="166"/>
      <c r="C29" s="106" t="s">
        <v>259</v>
      </c>
      <c r="D29" s="140"/>
      <c r="E29" s="102" t="s">
        <v>4</v>
      </c>
      <c r="F29" s="109" t="s">
        <v>326</v>
      </c>
      <c r="G29" s="104" t="s">
        <v>4</v>
      </c>
    </row>
    <row r="30" spans="1:7" ht="15">
      <c r="A30" s="99"/>
      <c r="B30" s="166"/>
      <c r="C30" s="106" t="s">
        <v>2</v>
      </c>
      <c r="D30" s="132"/>
      <c r="E30" s="102" t="s">
        <v>4</v>
      </c>
      <c r="F30" s="113" t="s">
        <v>327</v>
      </c>
      <c r="G30" s="104" t="s">
        <v>4</v>
      </c>
    </row>
    <row r="31" spans="1:6" ht="15">
      <c r="A31" s="99"/>
      <c r="B31" s="166"/>
      <c r="C31" s="130" t="s">
        <v>432</v>
      </c>
      <c r="D31" s="132"/>
      <c r="F31" s="113"/>
    </row>
    <row r="32" spans="1:7" ht="15.75" thickBot="1">
      <c r="A32" s="99" t="s">
        <v>1</v>
      </c>
      <c r="B32" s="167"/>
      <c r="C32" s="112" t="s">
        <v>159</v>
      </c>
      <c r="D32" s="160"/>
      <c r="E32" s="102" t="s">
        <v>4</v>
      </c>
      <c r="F32" s="113" t="s">
        <v>416</v>
      </c>
      <c r="G32" s="104" t="s">
        <v>4</v>
      </c>
    </row>
    <row r="33" spans="1:7" ht="15">
      <c r="A33" s="99"/>
      <c r="B33" s="165" t="s">
        <v>240</v>
      </c>
      <c r="C33" s="106" t="s">
        <v>54</v>
      </c>
      <c r="D33" s="139" t="s">
        <v>495</v>
      </c>
      <c r="E33" s="102" t="s">
        <v>4</v>
      </c>
      <c r="F33" s="109" t="s">
        <v>328</v>
      </c>
      <c r="G33" s="104" t="s">
        <v>4</v>
      </c>
    </row>
    <row r="34" spans="1:7" ht="45">
      <c r="A34" s="99"/>
      <c r="B34" s="166"/>
      <c r="C34" s="110" t="s">
        <v>65</v>
      </c>
      <c r="D34" s="149"/>
      <c r="E34" s="102" t="s">
        <v>4</v>
      </c>
      <c r="F34" s="107" t="s">
        <v>329</v>
      </c>
      <c r="G34" s="104" t="s">
        <v>4</v>
      </c>
    </row>
    <row r="35" spans="1:7" ht="15">
      <c r="A35" s="99" t="s">
        <v>6</v>
      </c>
      <c r="B35" s="166"/>
      <c r="C35" s="106" t="s">
        <v>157</v>
      </c>
      <c r="D35" s="141" t="s">
        <v>52</v>
      </c>
      <c r="E35" s="102" t="s">
        <v>4</v>
      </c>
      <c r="F35" s="109" t="s">
        <v>337</v>
      </c>
      <c r="G35" s="104" t="s">
        <v>4</v>
      </c>
    </row>
    <row r="36" spans="1:7" ht="15">
      <c r="A36" s="99" t="s">
        <v>6</v>
      </c>
      <c r="B36" s="166"/>
      <c r="C36" s="106" t="s">
        <v>53</v>
      </c>
      <c r="D36" s="142" t="s">
        <v>184</v>
      </c>
      <c r="E36" s="102" t="s">
        <v>4</v>
      </c>
      <c r="F36" s="109" t="s">
        <v>184</v>
      </c>
      <c r="G36" s="104" t="s">
        <v>4</v>
      </c>
    </row>
    <row r="37" spans="1:8" ht="15">
      <c r="A37" s="99" t="s">
        <v>6</v>
      </c>
      <c r="B37" s="166"/>
      <c r="C37" s="106" t="s">
        <v>91</v>
      </c>
      <c r="D37" s="142" t="s">
        <v>92</v>
      </c>
      <c r="E37" s="102" t="s">
        <v>4</v>
      </c>
      <c r="F37" s="109" t="s">
        <v>92</v>
      </c>
      <c r="G37" s="104" t="s">
        <v>4</v>
      </c>
      <c r="H37" s="102"/>
    </row>
    <row r="38" spans="1:7" ht="15.75" thickBot="1">
      <c r="A38" s="99" t="s">
        <v>1</v>
      </c>
      <c r="B38" s="166"/>
      <c r="C38" s="106" t="s">
        <v>348</v>
      </c>
      <c r="D38" s="161" t="s">
        <v>496</v>
      </c>
      <c r="E38" s="102" t="s">
        <v>4</v>
      </c>
      <c r="F38" s="113" t="s">
        <v>330</v>
      </c>
      <c r="G38" s="104" t="s">
        <v>4</v>
      </c>
    </row>
    <row r="39" spans="1:7" ht="15">
      <c r="A39" s="99"/>
      <c r="B39" s="165" t="s">
        <v>164</v>
      </c>
      <c r="C39" s="114" t="s">
        <v>54</v>
      </c>
      <c r="D39" s="139" t="s">
        <v>497</v>
      </c>
      <c r="E39" s="102" t="s">
        <v>4</v>
      </c>
      <c r="F39" s="109" t="s">
        <v>322</v>
      </c>
      <c r="G39" s="104" t="s">
        <v>4</v>
      </c>
    </row>
    <row r="40" spans="1:7" ht="15">
      <c r="A40" s="99"/>
      <c r="B40" s="166"/>
      <c r="C40" s="105" t="s">
        <v>342</v>
      </c>
      <c r="D40" s="143" t="s">
        <v>498</v>
      </c>
      <c r="E40" s="102" t="s">
        <v>4</v>
      </c>
      <c r="F40" s="109" t="s">
        <v>338</v>
      </c>
      <c r="G40" s="104" t="s">
        <v>4</v>
      </c>
    </row>
    <row r="41" spans="1:7" ht="15">
      <c r="A41" s="99"/>
      <c r="B41" s="166"/>
      <c r="C41" s="105" t="s">
        <v>339</v>
      </c>
      <c r="D41" s="144">
        <v>2006</v>
      </c>
      <c r="E41" s="102" t="s">
        <v>4</v>
      </c>
      <c r="F41" s="115">
        <v>2013</v>
      </c>
      <c r="G41" s="104" t="s">
        <v>4</v>
      </c>
    </row>
    <row r="42" spans="1:7" ht="15">
      <c r="A42" s="99"/>
      <c r="B42" s="166"/>
      <c r="C42" s="105" t="s">
        <v>68</v>
      </c>
      <c r="D42" s="143" t="s">
        <v>296</v>
      </c>
      <c r="E42" s="102" t="s">
        <v>4</v>
      </c>
      <c r="F42" s="109" t="s">
        <v>340</v>
      </c>
      <c r="G42" s="104" t="s">
        <v>4</v>
      </c>
    </row>
    <row r="43" spans="1:7" ht="15.75" thickBot="1">
      <c r="A43" s="99" t="s">
        <v>6</v>
      </c>
      <c r="B43" s="167"/>
      <c r="C43" s="112" t="s">
        <v>349</v>
      </c>
      <c r="D43" s="137" t="s">
        <v>499</v>
      </c>
      <c r="E43" s="102" t="s">
        <v>4</v>
      </c>
      <c r="F43" s="113" t="s">
        <v>321</v>
      </c>
      <c r="G43" s="104" t="s">
        <v>4</v>
      </c>
    </row>
    <row r="44" spans="1:7" ht="15">
      <c r="A44" s="99"/>
      <c r="B44" s="165" t="s">
        <v>165</v>
      </c>
      <c r="C44" s="114" t="s">
        <v>54</v>
      </c>
      <c r="D44" s="139"/>
      <c r="E44" s="102" t="s">
        <v>4</v>
      </c>
      <c r="F44" s="109"/>
      <c r="G44" s="104" t="s">
        <v>4</v>
      </c>
    </row>
    <row r="45" spans="1:7" ht="15">
      <c r="A45" s="99"/>
      <c r="B45" s="166"/>
      <c r="C45" s="105" t="s">
        <v>342</v>
      </c>
      <c r="D45" s="143"/>
      <c r="E45" s="102" t="s">
        <v>4</v>
      </c>
      <c r="F45" s="109"/>
      <c r="G45" s="104" t="s">
        <v>4</v>
      </c>
    </row>
    <row r="46" spans="1:7" ht="15">
      <c r="A46" s="99"/>
      <c r="B46" s="166"/>
      <c r="C46" s="105" t="s">
        <v>339</v>
      </c>
      <c r="D46" s="144"/>
      <c r="E46" s="102" t="s">
        <v>4</v>
      </c>
      <c r="F46" s="109"/>
      <c r="G46" s="104" t="s">
        <v>4</v>
      </c>
    </row>
    <row r="47" spans="1:7" ht="15">
      <c r="A47" s="99"/>
      <c r="B47" s="166"/>
      <c r="C47" s="105" t="s">
        <v>68</v>
      </c>
      <c r="D47" s="140"/>
      <c r="E47" s="102" t="s">
        <v>4</v>
      </c>
      <c r="F47" s="109"/>
      <c r="G47" s="104" t="s">
        <v>4</v>
      </c>
    </row>
    <row r="48" spans="1:7" ht="15.75" thickBot="1">
      <c r="A48" s="99" t="s">
        <v>6</v>
      </c>
      <c r="B48" s="167"/>
      <c r="C48" s="112" t="s">
        <v>349</v>
      </c>
      <c r="D48" s="137"/>
      <c r="E48" s="102" t="s">
        <v>4</v>
      </c>
      <c r="F48" s="113"/>
      <c r="G48" s="104" t="s">
        <v>4</v>
      </c>
    </row>
    <row r="49" spans="1:7" ht="15">
      <c r="A49" s="99" t="s">
        <v>6</v>
      </c>
      <c r="B49" s="165" t="s">
        <v>365</v>
      </c>
      <c r="C49" s="114" t="s">
        <v>54</v>
      </c>
      <c r="D49" s="139" t="s">
        <v>500</v>
      </c>
      <c r="E49" s="102" t="s">
        <v>4</v>
      </c>
      <c r="F49" s="109" t="s">
        <v>332</v>
      </c>
      <c r="G49" s="104" t="s">
        <v>4</v>
      </c>
    </row>
    <row r="50" spans="1:7" ht="45">
      <c r="A50" s="99" t="s">
        <v>6</v>
      </c>
      <c r="B50" s="166"/>
      <c r="C50" s="106" t="s">
        <v>65</v>
      </c>
      <c r="D50" s="149" t="s">
        <v>501</v>
      </c>
      <c r="E50" s="102" t="s">
        <v>4</v>
      </c>
      <c r="F50" s="107" t="s">
        <v>333</v>
      </c>
      <c r="G50" s="104" t="s">
        <v>4</v>
      </c>
    </row>
    <row r="51" spans="1:7" ht="15">
      <c r="A51" s="99" t="s">
        <v>1</v>
      </c>
      <c r="B51" s="166"/>
      <c r="C51" s="106" t="s">
        <v>157</v>
      </c>
      <c r="D51" s="141" t="s">
        <v>306</v>
      </c>
      <c r="E51" s="102" t="s">
        <v>4</v>
      </c>
      <c r="F51" s="109" t="s">
        <v>262</v>
      </c>
      <c r="G51" s="104" t="s">
        <v>4</v>
      </c>
    </row>
    <row r="52" spans="1:7" s="102" customFormat="1" ht="15">
      <c r="A52" s="3"/>
      <c r="B52" s="166"/>
      <c r="C52" s="106" t="s">
        <v>53</v>
      </c>
      <c r="D52" s="142" t="s">
        <v>184</v>
      </c>
      <c r="E52" s="102" t="s">
        <v>4</v>
      </c>
      <c r="F52" s="109" t="s">
        <v>184</v>
      </c>
      <c r="G52" s="104" t="s">
        <v>4</v>
      </c>
    </row>
    <row r="53" spans="1:7" s="102" customFormat="1" ht="15">
      <c r="A53" s="3"/>
      <c r="B53" s="166"/>
      <c r="C53" s="106" t="s">
        <v>91</v>
      </c>
      <c r="D53" s="142" t="s">
        <v>92</v>
      </c>
      <c r="E53" s="102" t="s">
        <v>4</v>
      </c>
      <c r="F53" s="109" t="s">
        <v>92</v>
      </c>
      <c r="G53" s="104" t="s">
        <v>4</v>
      </c>
    </row>
    <row r="54" spans="1:7" s="102" customFormat="1" ht="15.75" thickBot="1">
      <c r="A54" s="3"/>
      <c r="B54" s="167"/>
      <c r="C54" s="112" t="s">
        <v>348</v>
      </c>
      <c r="D54" s="137" t="s">
        <v>491</v>
      </c>
      <c r="E54" s="102" t="s">
        <v>4</v>
      </c>
      <c r="F54" s="113" t="s">
        <v>331</v>
      </c>
      <c r="G54" s="104" t="s">
        <v>4</v>
      </c>
    </row>
    <row r="55" spans="1:4" s="102" customFormat="1" ht="15">
      <c r="A55" s="3"/>
      <c r="B55" s="3"/>
      <c r="C55" s="116"/>
      <c r="D55" s="117"/>
    </row>
    <row r="56" spans="1:4" s="102" customFormat="1" ht="15">
      <c r="A56" s="3"/>
      <c r="B56" s="3"/>
      <c r="C56" s="116"/>
      <c r="D56" s="117"/>
    </row>
    <row r="57" spans="1:4" s="102" customFormat="1" ht="15">
      <c r="A57" s="3"/>
      <c r="B57" s="3"/>
      <c r="C57" s="116"/>
      <c r="D57" s="117"/>
    </row>
    <row r="58" spans="1:4" s="102" customFormat="1" ht="15">
      <c r="A58" s="3"/>
      <c r="B58" s="3"/>
      <c r="C58" s="116"/>
      <c r="D58" s="117"/>
    </row>
    <row r="59" spans="1:4" s="102" customFormat="1" ht="15">
      <c r="A59" s="3"/>
      <c r="B59" s="3"/>
      <c r="C59" s="116"/>
      <c r="D59" s="118"/>
    </row>
    <row r="60" spans="1:4" s="102" customFormat="1" ht="15">
      <c r="A60" s="3"/>
      <c r="B60" s="3"/>
      <c r="C60" s="116"/>
      <c r="D60" s="117"/>
    </row>
    <row r="61" spans="1:4" s="102" customFormat="1" ht="15">
      <c r="A61" s="3"/>
      <c r="B61" s="3"/>
      <c r="C61" s="119"/>
      <c r="D61" s="118"/>
    </row>
    <row r="62" spans="1:4" s="102" customFormat="1" ht="15">
      <c r="A62" s="3"/>
      <c r="B62" s="3"/>
      <c r="C62" s="116"/>
      <c r="D62" s="117"/>
    </row>
    <row r="63" spans="1:4" s="102" customFormat="1" ht="15">
      <c r="A63" s="3"/>
      <c r="B63" s="3"/>
      <c r="C63" s="116"/>
      <c r="D63" s="117"/>
    </row>
    <row r="64" spans="1:4" s="102" customFormat="1" ht="15">
      <c r="A64" s="3"/>
      <c r="B64" s="3"/>
      <c r="C64" s="116"/>
      <c r="D64" s="117"/>
    </row>
    <row r="65" spans="1:4" s="102" customFormat="1" ht="15">
      <c r="A65" s="3"/>
      <c r="B65" s="3"/>
      <c r="C65" s="116"/>
      <c r="D65" s="117"/>
    </row>
    <row r="66" spans="1:4" s="102" customFormat="1" ht="15">
      <c r="A66" s="3"/>
      <c r="B66" s="3"/>
      <c r="C66" s="116"/>
      <c r="D66" s="118"/>
    </row>
    <row r="67" spans="1:4" s="102" customFormat="1" ht="15">
      <c r="A67" s="3"/>
      <c r="B67" s="3"/>
      <c r="C67" s="116"/>
      <c r="D67" s="117"/>
    </row>
    <row r="68" spans="1:4" s="102" customFormat="1" ht="15">
      <c r="A68" s="3"/>
      <c r="B68" s="3"/>
      <c r="C68" s="119"/>
      <c r="D68" s="120"/>
    </row>
    <row r="69" spans="1:4" s="102" customFormat="1" ht="15">
      <c r="A69" s="3"/>
      <c r="B69" s="3"/>
      <c r="C69" s="116"/>
      <c r="D69" s="117"/>
    </row>
    <row r="70" spans="1:4" s="102" customFormat="1" ht="15">
      <c r="A70" s="3"/>
      <c r="B70" s="3"/>
      <c r="C70" s="116"/>
      <c r="D70" s="117"/>
    </row>
    <row r="71" spans="1:4" s="102" customFormat="1" ht="15">
      <c r="A71" s="3"/>
      <c r="B71" s="3"/>
      <c r="C71" s="116"/>
      <c r="D71" s="117"/>
    </row>
    <row r="72" spans="1:4" s="102" customFormat="1" ht="15">
      <c r="A72" s="3"/>
      <c r="B72" s="3"/>
      <c r="C72" s="116"/>
      <c r="D72" s="117"/>
    </row>
    <row r="73" spans="1:4" s="102" customFormat="1" ht="15">
      <c r="A73" s="3"/>
      <c r="B73" s="3"/>
      <c r="C73" s="116"/>
      <c r="D73" s="118"/>
    </row>
    <row r="74" spans="1:4" s="102" customFormat="1" ht="15">
      <c r="A74" s="3"/>
      <c r="B74" s="3"/>
      <c r="C74" s="116"/>
      <c r="D74" s="117"/>
    </row>
    <row r="75" spans="1:4" s="102" customFormat="1" ht="15">
      <c r="A75" s="3"/>
      <c r="B75" s="3"/>
      <c r="C75" s="119"/>
      <c r="D75" s="118"/>
    </row>
    <row r="76" spans="1:4" s="102" customFormat="1" ht="15">
      <c r="A76" s="3"/>
      <c r="B76" s="3"/>
      <c r="C76" s="116"/>
      <c r="D76" s="118"/>
    </row>
    <row r="77" spans="1:4" s="102" customFormat="1" ht="15">
      <c r="A77" s="3"/>
      <c r="B77" s="3"/>
      <c r="C77" s="116"/>
      <c r="D77" s="118"/>
    </row>
    <row r="78" spans="1:4" s="102" customFormat="1" ht="15">
      <c r="A78" s="3"/>
      <c r="B78" s="3"/>
      <c r="C78" s="116"/>
      <c r="D78" s="118"/>
    </row>
    <row r="79" spans="1:4" s="102" customFormat="1" ht="15">
      <c r="A79" s="3"/>
      <c r="B79" s="3"/>
      <c r="C79" s="116"/>
      <c r="D79" s="118"/>
    </row>
    <row r="80" spans="1:4" s="102" customFormat="1" ht="15">
      <c r="A80" s="3"/>
      <c r="B80" s="3"/>
      <c r="C80" s="116"/>
      <c r="D80" s="118"/>
    </row>
    <row r="81" spans="1:4" s="102" customFormat="1" ht="15">
      <c r="A81" s="3"/>
      <c r="B81" s="3"/>
      <c r="C81" s="116"/>
      <c r="D81" s="118"/>
    </row>
    <row r="82" spans="1:4" s="102" customFormat="1" ht="15">
      <c r="A82" s="3"/>
      <c r="B82" s="3"/>
      <c r="C82" s="119"/>
      <c r="D82" s="118"/>
    </row>
    <row r="83" spans="1:4" s="102" customFormat="1" ht="15">
      <c r="A83" s="3"/>
      <c r="B83" s="3"/>
      <c r="C83" s="116"/>
      <c r="D83" s="117"/>
    </row>
    <row r="84" spans="1:4" s="102" customFormat="1" ht="15">
      <c r="A84" s="3"/>
      <c r="B84" s="3"/>
      <c r="C84" s="116"/>
      <c r="D84" s="117"/>
    </row>
    <row r="85" spans="1:4" s="102" customFormat="1" ht="15">
      <c r="A85" s="3"/>
      <c r="B85" s="3"/>
      <c r="C85" s="116"/>
      <c r="D85" s="117"/>
    </row>
    <row r="86" spans="1:4" s="102" customFormat="1" ht="15">
      <c r="A86" s="3"/>
      <c r="B86" s="3"/>
      <c r="C86" s="116"/>
      <c r="D86" s="117"/>
    </row>
    <row r="87" spans="1:4" s="102" customFormat="1" ht="15">
      <c r="A87" s="3"/>
      <c r="B87" s="3"/>
      <c r="C87" s="116"/>
      <c r="D87" s="118"/>
    </row>
    <row r="88" spans="1:4" s="102" customFormat="1" ht="15">
      <c r="A88" s="3"/>
      <c r="B88" s="3"/>
      <c r="C88" s="116"/>
      <c r="D88" s="117"/>
    </row>
    <row r="89" spans="1:4" s="102" customFormat="1" ht="15">
      <c r="A89" s="3"/>
      <c r="B89" s="3"/>
      <c r="C89" s="116"/>
      <c r="D89" s="117"/>
    </row>
    <row r="90" spans="1:4" s="102" customFormat="1" ht="15">
      <c r="A90" s="3"/>
      <c r="B90" s="3"/>
      <c r="C90" s="116"/>
      <c r="D90" s="117"/>
    </row>
    <row r="91" spans="1:4" s="102" customFormat="1" ht="15">
      <c r="A91" s="3"/>
      <c r="B91" s="3"/>
      <c r="C91" s="116"/>
      <c r="D91" s="117"/>
    </row>
    <row r="92" spans="1:4" s="102" customFormat="1" ht="15">
      <c r="A92" s="3"/>
      <c r="B92" s="3"/>
      <c r="C92" s="116"/>
      <c r="D92" s="118"/>
    </row>
    <row r="93" spans="1:4" s="102" customFormat="1" ht="15">
      <c r="A93" s="3"/>
      <c r="B93" s="3"/>
      <c r="C93" s="116"/>
      <c r="D93" s="117"/>
    </row>
    <row r="94" spans="1:4" s="102" customFormat="1" ht="15">
      <c r="A94" s="3"/>
      <c r="B94" s="3"/>
      <c r="C94" s="119"/>
      <c r="D94" s="121"/>
    </row>
    <row r="95" spans="1:4" s="102" customFormat="1" ht="15">
      <c r="A95" s="3"/>
      <c r="B95" s="3"/>
      <c r="C95" s="116"/>
      <c r="D95" s="118"/>
    </row>
    <row r="96" spans="1:4" s="102" customFormat="1" ht="15">
      <c r="A96" s="3"/>
      <c r="B96" s="3"/>
      <c r="C96" s="116"/>
      <c r="D96" s="117"/>
    </row>
    <row r="97" spans="1:4" s="102" customFormat="1" ht="15">
      <c r="A97" s="3"/>
      <c r="B97" s="3"/>
      <c r="C97" s="116"/>
      <c r="D97" s="117"/>
    </row>
    <row r="98" spans="1:4" s="102" customFormat="1" ht="15">
      <c r="A98" s="3"/>
      <c r="B98" s="3"/>
      <c r="C98" s="116"/>
      <c r="D98" s="117"/>
    </row>
    <row r="99" spans="1:4" s="102" customFormat="1" ht="15">
      <c r="A99" s="3"/>
      <c r="B99" s="3"/>
      <c r="C99" s="119"/>
      <c r="D99" s="118"/>
    </row>
    <row r="100" spans="1:4" s="102" customFormat="1" ht="15">
      <c r="A100" s="3"/>
      <c r="B100" s="3"/>
      <c r="C100" s="116"/>
      <c r="D100" s="117"/>
    </row>
    <row r="101" spans="1:4" s="102" customFormat="1" ht="15">
      <c r="A101" s="3"/>
      <c r="B101" s="3"/>
      <c r="C101" s="116"/>
      <c r="D101" s="117"/>
    </row>
    <row r="102" spans="1:4" s="102" customFormat="1" ht="15">
      <c r="A102" s="3"/>
      <c r="B102" s="3"/>
      <c r="C102" s="116"/>
      <c r="D102" s="117"/>
    </row>
    <row r="103" spans="1:4" s="102" customFormat="1" ht="15">
      <c r="A103" s="3"/>
      <c r="B103" s="3"/>
      <c r="C103" s="116"/>
      <c r="D103" s="117"/>
    </row>
    <row r="104" spans="1:4" s="102" customFormat="1" ht="15">
      <c r="A104" s="3"/>
      <c r="B104" s="3"/>
      <c r="C104" s="116"/>
      <c r="D104" s="117"/>
    </row>
    <row r="105" spans="1:4" s="102" customFormat="1" ht="15">
      <c r="A105" s="3"/>
      <c r="B105" s="3"/>
      <c r="C105" s="116"/>
      <c r="D105" s="118"/>
    </row>
    <row r="106" spans="1:4" s="102" customFormat="1" ht="15">
      <c r="A106" s="3"/>
      <c r="B106" s="3"/>
      <c r="C106" s="119"/>
      <c r="D106" s="118"/>
    </row>
    <row r="107" spans="1:4" s="102" customFormat="1" ht="15">
      <c r="A107" s="3"/>
      <c r="B107" s="3"/>
      <c r="C107" s="116"/>
      <c r="D107" s="117"/>
    </row>
    <row r="108" spans="1:4" s="102" customFormat="1" ht="15">
      <c r="A108" s="3"/>
      <c r="B108" s="3"/>
      <c r="C108" s="116"/>
      <c r="D108" s="117"/>
    </row>
    <row r="109" spans="1:4" s="102" customFormat="1" ht="15">
      <c r="A109" s="3"/>
      <c r="B109" s="3"/>
      <c r="C109" s="116"/>
      <c r="D109" s="117"/>
    </row>
    <row r="110" spans="1:4" s="102" customFormat="1" ht="15">
      <c r="A110" s="3"/>
      <c r="B110" s="3"/>
      <c r="C110" s="116"/>
      <c r="D110" s="117"/>
    </row>
    <row r="111" spans="1:4" s="102" customFormat="1" ht="15">
      <c r="A111" s="3"/>
      <c r="B111" s="3"/>
      <c r="C111" s="119"/>
      <c r="D111" s="118"/>
    </row>
    <row r="112" spans="1:4" s="102" customFormat="1" ht="15">
      <c r="A112" s="3"/>
      <c r="B112" s="3"/>
      <c r="C112" s="116"/>
      <c r="D112" s="117"/>
    </row>
    <row r="113" spans="1:4" s="102" customFormat="1" ht="15">
      <c r="A113" s="3"/>
      <c r="B113" s="3"/>
      <c r="C113" s="116"/>
      <c r="D113" s="118"/>
    </row>
    <row r="114" spans="1:4" s="102" customFormat="1" ht="15">
      <c r="A114" s="3"/>
      <c r="B114" s="3"/>
      <c r="C114" s="116"/>
      <c r="D114" s="117"/>
    </row>
    <row r="115" spans="1:4" s="102" customFormat="1" ht="15">
      <c r="A115" s="3"/>
      <c r="B115" s="3"/>
      <c r="C115" s="116"/>
      <c r="D115" s="117"/>
    </row>
    <row r="116" spans="1:4" s="102" customFormat="1" ht="15">
      <c r="A116" s="3"/>
      <c r="B116" s="3"/>
      <c r="C116" s="116"/>
      <c r="D116" s="117"/>
    </row>
    <row r="117" spans="1:4" s="102" customFormat="1" ht="15">
      <c r="A117" s="3"/>
      <c r="B117" s="3"/>
      <c r="C117" s="116"/>
      <c r="D117" s="117"/>
    </row>
    <row r="118" spans="1:4" s="102" customFormat="1" ht="15">
      <c r="A118" s="3"/>
      <c r="B118" s="3"/>
      <c r="C118" s="119"/>
      <c r="D118" s="120"/>
    </row>
    <row r="119" spans="1:4" s="102" customFormat="1" ht="15">
      <c r="A119" s="3"/>
      <c r="B119" s="3"/>
      <c r="C119" s="116"/>
      <c r="D119" s="117"/>
    </row>
    <row r="120" spans="1:4" s="102" customFormat="1" ht="15">
      <c r="A120" s="3"/>
      <c r="B120" s="3"/>
      <c r="C120" s="116"/>
      <c r="D120" s="117"/>
    </row>
    <row r="121" spans="1:4" s="102" customFormat="1" ht="15">
      <c r="A121" s="3"/>
      <c r="B121" s="3"/>
      <c r="C121" s="116"/>
      <c r="D121" s="117"/>
    </row>
    <row r="122" spans="1:4" s="102" customFormat="1" ht="15">
      <c r="A122" s="3"/>
      <c r="B122" s="3"/>
      <c r="C122" s="116"/>
      <c r="D122" s="117"/>
    </row>
    <row r="123" spans="1:4" s="102" customFormat="1" ht="15">
      <c r="A123" s="3"/>
      <c r="B123" s="3"/>
      <c r="C123" s="116"/>
      <c r="D123" s="117"/>
    </row>
    <row r="124" spans="1:4" s="102" customFormat="1" ht="15">
      <c r="A124" s="3"/>
      <c r="B124" s="3"/>
      <c r="C124" s="116"/>
      <c r="D124" s="117"/>
    </row>
    <row r="125" spans="1:4" s="102" customFormat="1" ht="15">
      <c r="A125" s="3"/>
      <c r="B125" s="3"/>
      <c r="C125" s="119"/>
      <c r="D125" s="118"/>
    </row>
    <row r="126" spans="1:4" s="102" customFormat="1" ht="15">
      <c r="A126" s="3"/>
      <c r="B126" s="3"/>
      <c r="C126" s="116"/>
      <c r="D126" s="118"/>
    </row>
    <row r="127" spans="1:4" s="102" customFormat="1" ht="15">
      <c r="A127" s="3"/>
      <c r="B127" s="3"/>
      <c r="C127" s="116"/>
      <c r="D127" s="118"/>
    </row>
    <row r="128" spans="1:4" s="102" customFormat="1" ht="15">
      <c r="A128" s="3"/>
      <c r="B128" s="3"/>
      <c r="C128" s="116"/>
      <c r="D128" s="118"/>
    </row>
    <row r="129" spans="1:4" s="102" customFormat="1" ht="15">
      <c r="A129" s="3"/>
      <c r="B129" s="3"/>
      <c r="C129" s="116"/>
      <c r="D129" s="118"/>
    </row>
    <row r="130" spans="1:4" s="102" customFormat="1" ht="15">
      <c r="A130" s="3"/>
      <c r="B130" s="3"/>
      <c r="C130" s="116"/>
      <c r="D130" s="118"/>
    </row>
    <row r="131" spans="1:4" s="102" customFormat="1" ht="15">
      <c r="A131" s="3"/>
      <c r="B131" s="3"/>
      <c r="C131" s="116"/>
      <c r="D131" s="118"/>
    </row>
    <row r="132" spans="1:4" s="102" customFormat="1" ht="15">
      <c r="A132" s="3"/>
      <c r="B132" s="3"/>
      <c r="C132" s="119"/>
      <c r="D132" s="118"/>
    </row>
    <row r="133" spans="1:4" s="102" customFormat="1" ht="15">
      <c r="A133" s="3"/>
      <c r="B133" s="3"/>
      <c r="C133" s="116"/>
      <c r="D133" s="117"/>
    </row>
    <row r="134" spans="1:4" s="102" customFormat="1" ht="15">
      <c r="A134" s="3"/>
      <c r="B134" s="3"/>
      <c r="C134" s="116"/>
      <c r="D134" s="117"/>
    </row>
    <row r="135" spans="1:4" s="102" customFormat="1" ht="15">
      <c r="A135" s="3"/>
      <c r="B135" s="3"/>
      <c r="C135" s="116"/>
      <c r="D135" s="117"/>
    </row>
    <row r="136" spans="1:4" s="102" customFormat="1" ht="15">
      <c r="A136" s="3"/>
      <c r="B136" s="3"/>
      <c r="C136" s="116"/>
      <c r="D136" s="117"/>
    </row>
    <row r="137" spans="1:4" s="102" customFormat="1" ht="15">
      <c r="A137" s="3"/>
      <c r="B137" s="3"/>
      <c r="C137" s="116"/>
      <c r="D137" s="117"/>
    </row>
    <row r="138" spans="1:4" s="102" customFormat="1" ht="15">
      <c r="A138" s="3"/>
      <c r="B138" s="3"/>
      <c r="C138" s="116"/>
      <c r="D138" s="117"/>
    </row>
    <row r="139" spans="1:4" s="102" customFormat="1" ht="15">
      <c r="A139" s="3"/>
      <c r="B139" s="3"/>
      <c r="C139" s="116"/>
      <c r="D139" s="117"/>
    </row>
    <row r="140" spans="1:4" s="102" customFormat="1" ht="15">
      <c r="A140" s="3"/>
      <c r="B140" s="3"/>
      <c r="C140" s="116"/>
      <c r="D140" s="117"/>
    </row>
    <row r="141" spans="1:4" s="102" customFormat="1" ht="15">
      <c r="A141" s="3"/>
      <c r="B141" s="3"/>
      <c r="C141" s="116"/>
      <c r="D141" s="117"/>
    </row>
    <row r="142" spans="1:4" s="102" customFormat="1" ht="15">
      <c r="A142" s="3"/>
      <c r="B142" s="3"/>
      <c r="C142" s="116"/>
      <c r="D142" s="117"/>
    </row>
    <row r="143" spans="1:4" s="102" customFormat="1" ht="15">
      <c r="A143" s="3"/>
      <c r="B143" s="3"/>
      <c r="C143" s="116"/>
      <c r="D143" s="117"/>
    </row>
    <row r="144" spans="1:4" s="102" customFormat="1" ht="15">
      <c r="A144" s="3"/>
      <c r="B144" s="3"/>
      <c r="C144" s="116"/>
      <c r="D144" s="117"/>
    </row>
    <row r="145" spans="1:4" s="102" customFormat="1" ht="15">
      <c r="A145" s="3"/>
      <c r="B145" s="3"/>
      <c r="C145" s="116"/>
      <c r="D145" s="117"/>
    </row>
    <row r="146" spans="1:4" s="102" customFormat="1" ht="15">
      <c r="A146" s="3"/>
      <c r="B146" s="3"/>
      <c r="C146" s="119"/>
      <c r="D146" s="118"/>
    </row>
    <row r="147" spans="1:4" s="102" customFormat="1" ht="15">
      <c r="A147" s="3"/>
      <c r="B147" s="3"/>
      <c r="C147" s="116"/>
      <c r="D147" s="117"/>
    </row>
    <row r="148" spans="1:4" s="102" customFormat="1" ht="15">
      <c r="A148" s="3"/>
      <c r="B148" s="3"/>
      <c r="C148" s="116"/>
      <c r="D148" s="117"/>
    </row>
    <row r="149" spans="1:4" s="102" customFormat="1" ht="15">
      <c r="A149" s="3"/>
      <c r="B149" s="3"/>
      <c r="C149" s="116"/>
      <c r="D149" s="117"/>
    </row>
    <row r="150" spans="1:4" s="102" customFormat="1" ht="15">
      <c r="A150" s="3"/>
      <c r="B150" s="3"/>
      <c r="C150" s="116"/>
      <c r="D150" s="117"/>
    </row>
    <row r="151" spans="1:4" s="102" customFormat="1" ht="15">
      <c r="A151" s="3"/>
      <c r="B151" s="3"/>
      <c r="C151" s="116"/>
      <c r="D151" s="117"/>
    </row>
    <row r="152" spans="1:4" s="102" customFormat="1" ht="15">
      <c r="A152" s="3"/>
      <c r="B152" s="3"/>
      <c r="C152" s="116"/>
      <c r="D152" s="117"/>
    </row>
    <row r="153" spans="1:4" s="102" customFormat="1" ht="15">
      <c r="A153" s="3"/>
      <c r="B153" s="3"/>
      <c r="C153" s="116"/>
      <c r="D153" s="117"/>
    </row>
    <row r="154" spans="1:4" s="102" customFormat="1" ht="15">
      <c r="A154" s="3"/>
      <c r="B154" s="3"/>
      <c r="C154" s="116"/>
      <c r="D154" s="117"/>
    </row>
    <row r="155" spans="1:4" s="102" customFormat="1" ht="15">
      <c r="A155" s="3"/>
      <c r="B155" s="3"/>
      <c r="C155" s="116"/>
      <c r="D155" s="117"/>
    </row>
    <row r="156" spans="1:4" s="102" customFormat="1" ht="15">
      <c r="A156" s="3"/>
      <c r="B156" s="3"/>
      <c r="C156" s="119"/>
      <c r="D156" s="121"/>
    </row>
    <row r="157" spans="1:4" s="102" customFormat="1" ht="15">
      <c r="A157" s="3"/>
      <c r="B157" s="3"/>
      <c r="C157" s="116"/>
      <c r="D157" s="117"/>
    </row>
    <row r="158" spans="1:4" s="102" customFormat="1" ht="15">
      <c r="A158" s="3"/>
      <c r="B158" s="3"/>
      <c r="C158" s="116"/>
      <c r="D158" s="118"/>
    </row>
    <row r="159" spans="1:4" s="102" customFormat="1" ht="15">
      <c r="A159" s="3"/>
      <c r="B159" s="3"/>
      <c r="C159" s="116"/>
      <c r="D159" s="117"/>
    </row>
    <row r="160" spans="1:4" s="102" customFormat="1" ht="15">
      <c r="A160" s="3"/>
      <c r="B160" s="3"/>
      <c r="C160" s="116"/>
      <c r="D160" s="117"/>
    </row>
    <row r="161" spans="1:4" s="102" customFormat="1" ht="15">
      <c r="A161" s="3"/>
      <c r="B161" s="3"/>
      <c r="C161" s="116"/>
      <c r="D161" s="117"/>
    </row>
    <row r="162" spans="1:4" s="102" customFormat="1" ht="15">
      <c r="A162" s="3"/>
      <c r="B162" s="3"/>
      <c r="C162" s="116"/>
      <c r="D162" s="117"/>
    </row>
    <row r="163" spans="1:4" s="102" customFormat="1" ht="15">
      <c r="A163" s="3"/>
      <c r="B163" s="3"/>
      <c r="C163" s="116"/>
      <c r="D163" s="117"/>
    </row>
    <row r="164" spans="1:4" s="102" customFormat="1" ht="15">
      <c r="A164" s="3"/>
      <c r="B164" s="3"/>
      <c r="C164" s="116"/>
      <c r="D164" s="117"/>
    </row>
    <row r="165" spans="1:4" s="102" customFormat="1" ht="15">
      <c r="A165" s="3"/>
      <c r="B165" s="3"/>
      <c r="C165" s="116"/>
      <c r="D165" s="118"/>
    </row>
    <row r="166" spans="1:4" s="102" customFormat="1" ht="15">
      <c r="A166" s="3"/>
      <c r="B166" s="3"/>
      <c r="C166" s="116"/>
      <c r="D166" s="118"/>
    </row>
    <row r="167" spans="1:4" s="102" customFormat="1" ht="15">
      <c r="A167" s="3"/>
      <c r="B167" s="3"/>
      <c r="C167" s="116"/>
      <c r="D167" s="118"/>
    </row>
    <row r="168" spans="1:4" s="102" customFormat="1" ht="15">
      <c r="A168" s="3"/>
      <c r="B168" s="3"/>
      <c r="C168" s="116"/>
      <c r="D168" s="118"/>
    </row>
    <row r="169" spans="1:4" s="102" customFormat="1" ht="15">
      <c r="A169" s="3"/>
      <c r="B169" s="3"/>
      <c r="C169" s="116"/>
      <c r="D169" s="118"/>
    </row>
    <row r="170" spans="1:4" s="102" customFormat="1" ht="15">
      <c r="A170" s="3"/>
      <c r="B170" s="3"/>
      <c r="C170" s="116"/>
      <c r="D170" s="118"/>
    </row>
    <row r="171" spans="1:4" s="102" customFormat="1" ht="15">
      <c r="A171" s="3"/>
      <c r="B171" s="3"/>
      <c r="C171" s="116"/>
      <c r="D171" s="118"/>
    </row>
    <row r="172" spans="1:4" s="102" customFormat="1" ht="15">
      <c r="A172" s="3"/>
      <c r="B172" s="3"/>
      <c r="C172" s="116"/>
      <c r="D172" s="118"/>
    </row>
    <row r="173" spans="1:4" s="102" customFormat="1" ht="15">
      <c r="A173" s="3"/>
      <c r="B173" s="3"/>
      <c r="C173" s="116"/>
      <c r="D173" s="118"/>
    </row>
    <row r="174" spans="1:4" s="102" customFormat="1" ht="15">
      <c r="A174" s="3"/>
      <c r="B174" s="3"/>
      <c r="C174" s="116"/>
      <c r="D174" s="118"/>
    </row>
    <row r="175" spans="1:4" s="102" customFormat="1" ht="15">
      <c r="A175" s="3"/>
      <c r="B175" s="3"/>
      <c r="C175" s="116"/>
      <c r="D175" s="117"/>
    </row>
    <row r="176" spans="1:4" s="102" customFormat="1" ht="15">
      <c r="A176" s="3"/>
      <c r="B176" s="3"/>
      <c r="C176" s="116"/>
      <c r="D176" s="117"/>
    </row>
    <row r="177" spans="1:4" s="102" customFormat="1" ht="15">
      <c r="A177" s="3"/>
      <c r="B177" s="3"/>
      <c r="C177" s="116"/>
      <c r="D177" s="117"/>
    </row>
    <row r="178" spans="1:4" s="102" customFormat="1" ht="15">
      <c r="A178" s="3"/>
      <c r="B178" s="3"/>
      <c r="C178" s="116"/>
      <c r="D178" s="117"/>
    </row>
    <row r="179" spans="1:4" s="102" customFormat="1" ht="15">
      <c r="A179" s="3"/>
      <c r="B179" s="3"/>
      <c r="C179" s="116"/>
      <c r="D179" s="117"/>
    </row>
    <row r="180" spans="1:4" s="102" customFormat="1" ht="15">
      <c r="A180" s="3"/>
      <c r="B180" s="3"/>
      <c r="C180" s="116"/>
      <c r="D180" s="117"/>
    </row>
    <row r="181" spans="1:4" s="102" customFormat="1" ht="15">
      <c r="A181" s="3"/>
      <c r="B181" s="3"/>
      <c r="C181" s="116"/>
      <c r="D181" s="117"/>
    </row>
    <row r="182" spans="1:4" s="102" customFormat="1" ht="15">
      <c r="A182" s="3"/>
      <c r="B182" s="3"/>
      <c r="C182" s="116"/>
      <c r="D182" s="117"/>
    </row>
    <row r="183" spans="1:4" s="102" customFormat="1" ht="15">
      <c r="A183" s="3"/>
      <c r="B183" s="3"/>
      <c r="C183" s="116"/>
      <c r="D183" s="117"/>
    </row>
    <row r="184" spans="1:4" s="102" customFormat="1" ht="15">
      <c r="A184" s="3"/>
      <c r="B184" s="3"/>
      <c r="C184" s="116"/>
      <c r="D184" s="117"/>
    </row>
    <row r="185" spans="1:4" s="102" customFormat="1" ht="15">
      <c r="A185" s="3"/>
      <c r="B185" s="3"/>
      <c r="C185" s="116"/>
      <c r="D185" s="117"/>
    </row>
    <row r="186" spans="1:4" s="102" customFormat="1" ht="15">
      <c r="A186" s="3"/>
      <c r="B186" s="3"/>
      <c r="C186" s="116"/>
      <c r="D186" s="117"/>
    </row>
    <row r="187" spans="1:4" s="102" customFormat="1" ht="15">
      <c r="A187" s="3"/>
      <c r="B187" s="3"/>
      <c r="C187" s="116"/>
      <c r="D187" s="117"/>
    </row>
    <row r="188" spans="1:4" s="102" customFormat="1" ht="15">
      <c r="A188" s="3"/>
      <c r="B188" s="3"/>
      <c r="C188" s="116"/>
      <c r="D188" s="117"/>
    </row>
    <row r="189" spans="1:4" s="102" customFormat="1" ht="15">
      <c r="A189" s="3"/>
      <c r="B189" s="3"/>
      <c r="C189" s="116"/>
      <c r="D189" s="117"/>
    </row>
    <row r="190" spans="1:4" s="102" customFormat="1" ht="15">
      <c r="A190" s="3"/>
      <c r="B190" s="3"/>
      <c r="C190" s="116"/>
      <c r="D190" s="117"/>
    </row>
    <row r="191" spans="1:4" s="102" customFormat="1" ht="15">
      <c r="A191" s="3"/>
      <c r="B191" s="3"/>
      <c r="C191" s="116"/>
      <c r="D191" s="117"/>
    </row>
    <row r="192" spans="1:4" s="102" customFormat="1" ht="15">
      <c r="A192" s="3"/>
      <c r="B192" s="3"/>
      <c r="C192" s="116"/>
      <c r="D192" s="117"/>
    </row>
    <row r="193" spans="1:4" s="102" customFormat="1" ht="15">
      <c r="A193" s="3"/>
      <c r="B193" s="3"/>
      <c r="C193" s="116"/>
      <c r="D193" s="117"/>
    </row>
    <row r="194" spans="1:4" s="102" customFormat="1" ht="15">
      <c r="A194" s="3"/>
      <c r="B194" s="3"/>
      <c r="C194" s="116"/>
      <c r="D194" s="117"/>
    </row>
    <row r="195" spans="1:4" s="102" customFormat="1" ht="15">
      <c r="A195" s="3"/>
      <c r="B195" s="3"/>
      <c r="C195" s="116"/>
      <c r="D195" s="118"/>
    </row>
    <row r="196" spans="1:4" s="102" customFormat="1" ht="15">
      <c r="A196" s="3"/>
      <c r="B196" s="3"/>
      <c r="C196" s="116"/>
      <c r="D196" s="117"/>
    </row>
    <row r="197" spans="1:4" s="102" customFormat="1" ht="15">
      <c r="A197" s="3"/>
      <c r="B197" s="3"/>
      <c r="C197" s="116"/>
      <c r="D197" s="117"/>
    </row>
    <row r="198" spans="1:4" s="102" customFormat="1" ht="15">
      <c r="A198" s="3"/>
      <c r="B198" s="3"/>
      <c r="C198" s="116"/>
      <c r="D198" s="117"/>
    </row>
    <row r="199" spans="1:4" s="102" customFormat="1" ht="15">
      <c r="A199" s="3"/>
      <c r="B199" s="3"/>
      <c r="C199" s="116"/>
      <c r="D199" s="117"/>
    </row>
    <row r="200" spans="1:4" s="102" customFormat="1" ht="15">
      <c r="A200" s="3"/>
      <c r="B200" s="3"/>
      <c r="C200" s="116"/>
      <c r="D200" s="117"/>
    </row>
    <row r="201" spans="1:4" s="102" customFormat="1" ht="15">
      <c r="A201" s="3"/>
      <c r="B201" s="3"/>
      <c r="C201" s="119"/>
      <c r="D201" s="121"/>
    </row>
    <row r="202" spans="1:4" s="102" customFormat="1" ht="15">
      <c r="A202" s="3"/>
      <c r="B202" s="3"/>
      <c r="C202" s="116"/>
      <c r="D202" s="118"/>
    </row>
    <row r="203" spans="1:4" s="102" customFormat="1" ht="15">
      <c r="A203" s="3"/>
      <c r="B203" s="3"/>
      <c r="C203" s="116"/>
      <c r="D203" s="117"/>
    </row>
    <row r="204" spans="1:4" s="102" customFormat="1" ht="15">
      <c r="A204" s="3"/>
      <c r="B204" s="3"/>
      <c r="C204" s="116"/>
      <c r="D204" s="117"/>
    </row>
    <row r="205" spans="1:4" s="102" customFormat="1" ht="15">
      <c r="A205" s="3"/>
      <c r="B205" s="3"/>
      <c r="C205" s="116"/>
      <c r="D205" s="117"/>
    </row>
    <row r="206" spans="1:4" s="102" customFormat="1" ht="15">
      <c r="A206" s="3"/>
      <c r="B206" s="3"/>
      <c r="C206" s="116"/>
      <c r="D206" s="117"/>
    </row>
    <row r="207" spans="1:4" s="102" customFormat="1" ht="15">
      <c r="A207" s="3"/>
      <c r="B207" s="3"/>
      <c r="C207" s="116"/>
      <c r="D207" s="117"/>
    </row>
    <row r="208" spans="1:4" s="102" customFormat="1" ht="15">
      <c r="A208" s="3"/>
      <c r="B208" s="3"/>
      <c r="C208" s="119"/>
      <c r="D208" s="122"/>
    </row>
    <row r="209" spans="1:4" s="102" customFormat="1" ht="15">
      <c r="A209" s="3"/>
      <c r="B209" s="3"/>
      <c r="C209" s="116"/>
      <c r="D209" s="117"/>
    </row>
    <row r="210" spans="1:4" s="102" customFormat="1" ht="15">
      <c r="A210" s="3"/>
      <c r="B210" s="3"/>
      <c r="C210" s="116"/>
      <c r="D210" s="117"/>
    </row>
    <row r="211" spans="1:4" s="102" customFormat="1" ht="15">
      <c r="A211" s="3"/>
      <c r="B211" s="3"/>
      <c r="C211" s="116"/>
      <c r="D211" s="117"/>
    </row>
    <row r="212" spans="1:4" s="102" customFormat="1" ht="15">
      <c r="A212" s="3"/>
      <c r="B212" s="3"/>
      <c r="C212" s="116"/>
      <c r="D212" s="117"/>
    </row>
    <row r="213" spans="1:4" s="102" customFormat="1" ht="15">
      <c r="A213" s="3"/>
      <c r="B213" s="3"/>
      <c r="C213" s="116"/>
      <c r="D213" s="117"/>
    </row>
    <row r="214" spans="1:4" s="102" customFormat="1" ht="15">
      <c r="A214" s="3"/>
      <c r="B214" s="3"/>
      <c r="C214" s="116"/>
      <c r="D214" s="117"/>
    </row>
    <row r="215" spans="1:4" s="102" customFormat="1" ht="15">
      <c r="A215" s="3"/>
      <c r="B215" s="3"/>
      <c r="C215" s="116"/>
      <c r="D215" s="118"/>
    </row>
    <row r="216" spans="1:4" s="102" customFormat="1" ht="15">
      <c r="A216" s="3"/>
      <c r="B216" s="3"/>
      <c r="C216" s="116"/>
      <c r="D216" s="117"/>
    </row>
    <row r="217" spans="1:4" s="102" customFormat="1" ht="15">
      <c r="A217" s="3"/>
      <c r="B217" s="3"/>
      <c r="C217" s="116"/>
      <c r="D217" s="117"/>
    </row>
    <row r="218" spans="1:4" s="102" customFormat="1" ht="15">
      <c r="A218" s="3"/>
      <c r="B218" s="3"/>
      <c r="C218" s="116"/>
      <c r="D218" s="117"/>
    </row>
    <row r="219" spans="1:4" s="102" customFormat="1" ht="15">
      <c r="A219" s="3"/>
      <c r="B219" s="3"/>
      <c r="C219" s="116"/>
      <c r="D219" s="117"/>
    </row>
    <row r="220" spans="1:4" s="102" customFormat="1" ht="15">
      <c r="A220" s="3"/>
      <c r="B220" s="3"/>
      <c r="C220" s="116"/>
      <c r="D220" s="117"/>
    </row>
    <row r="221" spans="1:4" s="102" customFormat="1" ht="15">
      <c r="A221" s="3"/>
      <c r="B221" s="3"/>
      <c r="C221" s="119"/>
      <c r="D221" s="121"/>
    </row>
    <row r="222" spans="1:4" s="102" customFormat="1" ht="15">
      <c r="A222" s="3"/>
      <c r="B222" s="3"/>
      <c r="C222" s="116"/>
      <c r="D222" s="118"/>
    </row>
    <row r="223" spans="1:4" s="102" customFormat="1" ht="15">
      <c r="A223" s="3"/>
      <c r="B223" s="3"/>
      <c r="C223" s="116"/>
      <c r="D223" s="118"/>
    </row>
    <row r="224" spans="1:4" s="102" customFormat="1" ht="15">
      <c r="A224" s="3"/>
      <c r="B224" s="3"/>
      <c r="C224" s="116"/>
      <c r="D224" s="118"/>
    </row>
    <row r="225" spans="1:4" s="102" customFormat="1" ht="15">
      <c r="A225" s="3"/>
      <c r="B225" s="3"/>
      <c r="C225" s="116"/>
      <c r="D225" s="118"/>
    </row>
    <row r="226" spans="1:4" s="102" customFormat="1" ht="15">
      <c r="A226" s="3"/>
      <c r="B226" s="3"/>
      <c r="C226" s="116"/>
      <c r="D226" s="118"/>
    </row>
    <row r="227" spans="1:4" s="102" customFormat="1" ht="15">
      <c r="A227" s="3"/>
      <c r="B227" s="3"/>
      <c r="C227" s="116"/>
      <c r="D227" s="118"/>
    </row>
    <row r="228" spans="1:4" s="102" customFormat="1" ht="15">
      <c r="A228" s="3"/>
      <c r="B228" s="3"/>
      <c r="C228" s="119"/>
      <c r="D228" s="123"/>
    </row>
    <row r="229" spans="1:4" s="102" customFormat="1" ht="15">
      <c r="A229" s="3"/>
      <c r="B229" s="3"/>
      <c r="C229" s="116"/>
      <c r="D229" s="117"/>
    </row>
    <row r="230" spans="1:4" s="102" customFormat="1" ht="15">
      <c r="A230" s="3"/>
      <c r="B230" s="3"/>
      <c r="C230" s="116"/>
      <c r="D230" s="117"/>
    </row>
    <row r="231" spans="1:4" s="102" customFormat="1" ht="15">
      <c r="A231" s="3"/>
      <c r="B231" s="3"/>
      <c r="C231" s="119"/>
      <c r="D231" s="123"/>
    </row>
    <row r="232" spans="1:4" s="102" customFormat="1" ht="15">
      <c r="A232" s="3"/>
      <c r="B232" s="3"/>
      <c r="C232" s="116"/>
      <c r="D232" s="117"/>
    </row>
    <row r="233" spans="1:4" s="102" customFormat="1" ht="15">
      <c r="A233" s="3"/>
      <c r="B233" s="3"/>
      <c r="C233" s="116"/>
      <c r="D233" s="117"/>
    </row>
    <row r="234" spans="1:4" s="102" customFormat="1" ht="15">
      <c r="A234" s="3"/>
      <c r="B234" s="3"/>
      <c r="C234" s="119"/>
      <c r="D234" s="123"/>
    </row>
    <row r="235" spans="1:4" s="102" customFormat="1" ht="15">
      <c r="A235" s="3"/>
      <c r="B235" s="3"/>
      <c r="C235" s="116"/>
      <c r="D235" s="117"/>
    </row>
    <row r="236" spans="1:4" s="102" customFormat="1" ht="15">
      <c r="A236" s="3"/>
      <c r="B236" s="3"/>
      <c r="C236" s="116"/>
      <c r="D236" s="117"/>
    </row>
    <row r="237" spans="1:4" s="102" customFormat="1" ht="15">
      <c r="A237" s="3"/>
      <c r="B237" s="3"/>
      <c r="C237" s="119"/>
      <c r="D237" s="123"/>
    </row>
    <row r="238" spans="1:4" s="102" customFormat="1" ht="15">
      <c r="A238" s="3"/>
      <c r="B238" s="3"/>
      <c r="C238" s="116"/>
      <c r="D238" s="117"/>
    </row>
    <row r="239" spans="1:4" s="102" customFormat="1" ht="15">
      <c r="A239" s="3"/>
      <c r="B239" s="3"/>
      <c r="C239" s="116"/>
      <c r="D239" s="117"/>
    </row>
    <row r="240" spans="1:4" s="102" customFormat="1" ht="15">
      <c r="A240" s="3"/>
      <c r="B240" s="3"/>
      <c r="C240" s="116"/>
      <c r="D240" s="117"/>
    </row>
    <row r="241" spans="1:4" s="102" customFormat="1" ht="15">
      <c r="A241" s="3"/>
      <c r="B241" s="3"/>
      <c r="C241" s="116"/>
      <c r="D241" s="117"/>
    </row>
    <row r="242" spans="1:4" s="102" customFormat="1" ht="15">
      <c r="A242" s="3"/>
      <c r="B242" s="3"/>
      <c r="C242" s="116"/>
      <c r="D242" s="117"/>
    </row>
    <row r="243" spans="1:4" s="102" customFormat="1" ht="15">
      <c r="A243" s="3"/>
      <c r="B243" s="3"/>
      <c r="C243" s="116"/>
      <c r="D243" s="117"/>
    </row>
    <row r="244" spans="1:4" s="102" customFormat="1" ht="15">
      <c r="A244" s="3"/>
      <c r="B244" s="3"/>
      <c r="C244" s="116"/>
      <c r="D244" s="118"/>
    </row>
    <row r="245" spans="1:4" s="102" customFormat="1" ht="15">
      <c r="A245" s="3"/>
      <c r="B245" s="3"/>
      <c r="C245" s="116"/>
      <c r="D245" s="117"/>
    </row>
    <row r="246" spans="1:4" s="102" customFormat="1" ht="15">
      <c r="A246" s="3"/>
      <c r="B246" s="3"/>
      <c r="C246" s="116"/>
      <c r="D246" s="117"/>
    </row>
    <row r="247" spans="1:4" s="102" customFormat="1" ht="15">
      <c r="A247" s="3"/>
      <c r="B247" s="3"/>
      <c r="C247" s="116"/>
      <c r="D247" s="117"/>
    </row>
    <row r="248" spans="1:4" s="102" customFormat="1" ht="15">
      <c r="A248" s="3"/>
      <c r="B248" s="3"/>
      <c r="C248" s="116"/>
      <c r="D248" s="117"/>
    </row>
    <row r="249" spans="1:4" s="102" customFormat="1" ht="15">
      <c r="A249" s="3"/>
      <c r="B249" s="3"/>
      <c r="C249" s="116"/>
      <c r="D249" s="117"/>
    </row>
    <row r="250" spans="1:4" s="102" customFormat="1" ht="15">
      <c r="A250" s="3"/>
      <c r="B250" s="3"/>
      <c r="C250" s="119"/>
      <c r="D250" s="124"/>
    </row>
    <row r="251" spans="1:4" s="102" customFormat="1" ht="15">
      <c r="A251" s="3"/>
      <c r="B251" s="3"/>
      <c r="C251" s="116"/>
      <c r="D251" s="117"/>
    </row>
    <row r="252" spans="1:4" s="102" customFormat="1" ht="15">
      <c r="A252" s="3"/>
      <c r="B252" s="3"/>
      <c r="C252" s="116"/>
      <c r="D252" s="117"/>
    </row>
    <row r="253" spans="1:4" s="102" customFormat="1" ht="15">
      <c r="A253" s="3"/>
      <c r="B253" s="3"/>
      <c r="C253" s="116"/>
      <c r="D253" s="117"/>
    </row>
    <row r="254" spans="1:4" s="102" customFormat="1" ht="15">
      <c r="A254" s="3"/>
      <c r="B254" s="3"/>
      <c r="C254" s="116"/>
      <c r="D254" s="117"/>
    </row>
    <row r="255" spans="1:4" s="102" customFormat="1" ht="15">
      <c r="A255" s="3"/>
      <c r="B255" s="3"/>
      <c r="C255" s="116"/>
      <c r="D255" s="117"/>
    </row>
    <row r="256" spans="1:4" s="102" customFormat="1" ht="15">
      <c r="A256" s="3"/>
      <c r="B256" s="3"/>
      <c r="C256" s="116"/>
      <c r="D256" s="118"/>
    </row>
    <row r="257" spans="1:4" s="102" customFormat="1" ht="15">
      <c r="A257" s="3"/>
      <c r="B257" s="3"/>
      <c r="C257" s="116"/>
      <c r="D257" s="118"/>
    </row>
    <row r="258" spans="1:4" s="102" customFormat="1" ht="15">
      <c r="A258" s="3"/>
      <c r="B258" s="3"/>
      <c r="C258" s="116"/>
      <c r="D258" s="118"/>
    </row>
    <row r="259" spans="1:4" s="102" customFormat="1" ht="15">
      <c r="A259" s="3"/>
      <c r="B259" s="3"/>
      <c r="C259" s="116"/>
      <c r="D259" s="118"/>
    </row>
    <row r="260" spans="1:4" s="102" customFormat="1" ht="15">
      <c r="A260" s="3"/>
      <c r="B260" s="3"/>
      <c r="C260" s="116"/>
      <c r="D260" s="118"/>
    </row>
    <row r="261" spans="1:4" s="102" customFormat="1" ht="15">
      <c r="A261" s="3"/>
      <c r="B261" s="3"/>
      <c r="C261" s="116"/>
      <c r="D261" s="118"/>
    </row>
    <row r="262" spans="1:4" s="102" customFormat="1" ht="15">
      <c r="A262" s="3"/>
      <c r="B262" s="3"/>
      <c r="C262" s="119"/>
      <c r="D262" s="118"/>
    </row>
    <row r="263" spans="1:4" s="102" customFormat="1" ht="15">
      <c r="A263" s="3"/>
      <c r="B263" s="3"/>
      <c r="C263" s="116"/>
      <c r="D263" s="117"/>
    </row>
    <row r="264" spans="1:4" s="102" customFormat="1" ht="15">
      <c r="A264" s="3"/>
      <c r="B264" s="3"/>
      <c r="C264" s="116"/>
      <c r="D264" s="118"/>
    </row>
    <row r="265" spans="1:4" s="102" customFormat="1" ht="15">
      <c r="A265" s="3"/>
      <c r="B265" s="3"/>
      <c r="C265" s="116"/>
      <c r="D265" s="117"/>
    </row>
    <row r="266" spans="1:4" s="102" customFormat="1" ht="15">
      <c r="A266" s="3"/>
      <c r="B266" s="3"/>
      <c r="C266" s="116"/>
      <c r="D266" s="117"/>
    </row>
    <row r="267" spans="1:4" s="102" customFormat="1" ht="15">
      <c r="A267" s="3"/>
      <c r="B267" s="3"/>
      <c r="C267" s="116"/>
      <c r="D267" s="117"/>
    </row>
    <row r="268" spans="1:4" s="102" customFormat="1" ht="15">
      <c r="A268" s="3"/>
      <c r="B268" s="3"/>
      <c r="C268" s="116"/>
      <c r="D268" s="117"/>
    </row>
    <row r="269" spans="1:4" s="102" customFormat="1" ht="15">
      <c r="A269" s="3"/>
      <c r="B269" s="3"/>
      <c r="C269" s="119"/>
      <c r="D269" s="120"/>
    </row>
    <row r="270" spans="1:4" s="102" customFormat="1" ht="15">
      <c r="A270" s="3"/>
      <c r="B270" s="3"/>
      <c r="C270" s="116"/>
      <c r="D270" s="117"/>
    </row>
    <row r="271" spans="1:4" s="102" customFormat="1" ht="15">
      <c r="A271" s="3"/>
      <c r="B271" s="3"/>
      <c r="C271" s="116"/>
      <c r="D271" s="117"/>
    </row>
    <row r="272" spans="1:4" s="102" customFormat="1" ht="15">
      <c r="A272" s="3"/>
      <c r="B272" s="3"/>
      <c r="C272" s="116"/>
      <c r="D272" s="117"/>
    </row>
    <row r="273" spans="1:4" s="102" customFormat="1" ht="15">
      <c r="A273" s="3"/>
      <c r="B273" s="3"/>
      <c r="C273" s="116"/>
      <c r="D273" s="117"/>
    </row>
    <row r="274" spans="1:4" s="102" customFormat="1" ht="15">
      <c r="A274" s="3"/>
      <c r="B274" s="3"/>
      <c r="C274" s="116"/>
      <c r="D274" s="117"/>
    </row>
    <row r="275" spans="1:4" s="102" customFormat="1" ht="15">
      <c r="A275" s="3"/>
      <c r="B275" s="3"/>
      <c r="C275" s="116"/>
      <c r="D275" s="117"/>
    </row>
    <row r="276" spans="1:4" s="102" customFormat="1" ht="15">
      <c r="A276" s="3"/>
      <c r="B276" s="3"/>
      <c r="C276" s="119"/>
      <c r="D276" s="118"/>
    </row>
    <row r="277" spans="1:4" s="102" customFormat="1" ht="15">
      <c r="A277" s="3"/>
      <c r="B277" s="3"/>
      <c r="C277" s="116"/>
      <c r="D277" s="118"/>
    </row>
    <row r="278" spans="1:4" s="102" customFormat="1" ht="15">
      <c r="A278" s="3"/>
      <c r="B278" s="3"/>
      <c r="C278" s="116"/>
      <c r="D278" s="118"/>
    </row>
    <row r="279" spans="1:4" s="102" customFormat="1" ht="15">
      <c r="A279" s="3"/>
      <c r="B279" s="3"/>
      <c r="C279" s="116"/>
      <c r="D279" s="118"/>
    </row>
    <row r="280" spans="1:4" s="102" customFormat="1" ht="15">
      <c r="A280" s="3"/>
      <c r="B280" s="3"/>
      <c r="C280" s="116"/>
      <c r="D280" s="118"/>
    </row>
    <row r="281" spans="1:4" s="102" customFormat="1" ht="15">
      <c r="A281" s="3"/>
      <c r="B281" s="3"/>
      <c r="C281" s="116"/>
      <c r="D281" s="118"/>
    </row>
    <row r="282" spans="1:4" s="102" customFormat="1" ht="15">
      <c r="A282" s="3"/>
      <c r="B282" s="3"/>
      <c r="C282" s="116"/>
      <c r="D282" s="118"/>
    </row>
    <row r="283" spans="1:4" s="102" customFormat="1" ht="15">
      <c r="A283" s="3"/>
      <c r="B283" s="3"/>
      <c r="C283" s="119"/>
      <c r="D283" s="118"/>
    </row>
    <row r="284" spans="1:4" s="102" customFormat="1" ht="15">
      <c r="A284" s="3"/>
      <c r="B284" s="3"/>
      <c r="C284" s="116"/>
      <c r="D284" s="118"/>
    </row>
    <row r="285" spans="1:4" s="102" customFormat="1" ht="15">
      <c r="A285" s="3"/>
      <c r="B285" s="3"/>
      <c r="C285" s="116"/>
      <c r="D285" s="118"/>
    </row>
    <row r="286" spans="1:4" s="102" customFormat="1" ht="15">
      <c r="A286" s="3"/>
      <c r="B286" s="3"/>
      <c r="C286" s="116"/>
      <c r="D286" s="118"/>
    </row>
    <row r="287" spans="1:4" s="102" customFormat="1" ht="15">
      <c r="A287" s="3"/>
      <c r="B287" s="3"/>
      <c r="C287" s="116"/>
      <c r="D287" s="118"/>
    </row>
    <row r="288" spans="1:4" s="102" customFormat="1" ht="15">
      <c r="A288" s="3"/>
      <c r="B288" s="3"/>
      <c r="C288" s="116"/>
      <c r="D288" s="118"/>
    </row>
    <row r="289" spans="1:4" s="102" customFormat="1" ht="15">
      <c r="A289" s="3"/>
      <c r="B289" s="3"/>
      <c r="C289" s="116"/>
      <c r="D289" s="118"/>
    </row>
    <row r="290" spans="1:4" s="102" customFormat="1" ht="15">
      <c r="A290" s="3"/>
      <c r="B290" s="3"/>
      <c r="C290" s="116"/>
      <c r="D290" s="118"/>
    </row>
    <row r="291" spans="1:4" s="102" customFormat="1" ht="15">
      <c r="A291" s="3"/>
      <c r="B291" s="3"/>
      <c r="C291" s="116"/>
      <c r="D291" s="118"/>
    </row>
    <row r="292" spans="1:4" s="102" customFormat="1" ht="15">
      <c r="A292" s="3"/>
      <c r="B292" s="3"/>
      <c r="C292" s="116"/>
      <c r="D292" s="118"/>
    </row>
    <row r="293" spans="1:4" s="102" customFormat="1" ht="15">
      <c r="A293" s="3"/>
      <c r="B293" s="3"/>
      <c r="C293" s="116"/>
      <c r="D293" s="118"/>
    </row>
    <row r="294" spans="1:4" s="102" customFormat="1" ht="15">
      <c r="A294" s="3"/>
      <c r="B294" s="3"/>
      <c r="C294" s="116"/>
      <c r="D294" s="118"/>
    </row>
    <row r="295" spans="1:4" s="102" customFormat="1" ht="15">
      <c r="A295" s="3"/>
      <c r="B295" s="3"/>
      <c r="C295" s="116"/>
      <c r="D295" s="118"/>
    </row>
    <row r="296" spans="1:4" s="102" customFormat="1" ht="15">
      <c r="A296" s="3"/>
      <c r="B296" s="3"/>
      <c r="C296" s="116"/>
      <c r="D296" s="118"/>
    </row>
    <row r="297" spans="1:4" s="102" customFormat="1" ht="15">
      <c r="A297" s="3"/>
      <c r="B297" s="3"/>
      <c r="C297" s="116"/>
      <c r="D297" s="118"/>
    </row>
    <row r="298" spans="1:4" s="102" customFormat="1" ht="15">
      <c r="A298" s="3"/>
      <c r="B298" s="3"/>
      <c r="C298" s="116"/>
      <c r="D298" s="118"/>
    </row>
    <row r="299" spans="1:4" s="102" customFormat="1" ht="15">
      <c r="A299" s="3"/>
      <c r="B299" s="3"/>
      <c r="C299" s="116"/>
      <c r="D299" s="118"/>
    </row>
    <row r="300" spans="1:4" s="102" customFormat="1" ht="15">
      <c r="A300" s="3"/>
      <c r="B300" s="3"/>
      <c r="C300" s="116"/>
      <c r="D300" s="118"/>
    </row>
    <row r="301" spans="1:4" s="102" customFormat="1" ht="15">
      <c r="A301" s="3"/>
      <c r="B301" s="3"/>
      <c r="C301" s="119"/>
      <c r="D301" s="118"/>
    </row>
    <row r="302" spans="1:4" s="102" customFormat="1" ht="15">
      <c r="A302" s="3"/>
      <c r="B302" s="3"/>
      <c r="C302" s="116"/>
      <c r="D302" s="118"/>
    </row>
    <row r="303" spans="1:4" s="102" customFormat="1" ht="15">
      <c r="A303" s="3"/>
      <c r="B303" s="3"/>
      <c r="C303" s="116"/>
      <c r="D303" s="118"/>
    </row>
    <row r="304" spans="1:4" s="102" customFormat="1" ht="15">
      <c r="A304" s="3"/>
      <c r="B304" s="3"/>
      <c r="C304" s="116"/>
      <c r="D304" s="118"/>
    </row>
    <row r="305" spans="1:4" s="102" customFormat="1" ht="15">
      <c r="A305" s="3"/>
      <c r="B305" s="3"/>
      <c r="C305" s="116"/>
      <c r="D305" s="118"/>
    </row>
    <row r="306" spans="1:4" s="102" customFormat="1" ht="15">
      <c r="A306" s="3"/>
      <c r="B306" s="3"/>
      <c r="C306" s="116"/>
      <c r="D306" s="118"/>
    </row>
    <row r="307" spans="1:4" s="102" customFormat="1" ht="15">
      <c r="A307" s="3"/>
      <c r="B307" s="3"/>
      <c r="C307" s="116"/>
      <c r="D307" s="118"/>
    </row>
    <row r="308" spans="1:4" s="102" customFormat="1" ht="15">
      <c r="A308" s="3"/>
      <c r="B308" s="3"/>
      <c r="C308" s="116"/>
      <c r="D308" s="118"/>
    </row>
    <row r="309" spans="1:4" s="102" customFormat="1" ht="15">
      <c r="A309" s="3"/>
      <c r="B309" s="3"/>
      <c r="C309" s="116"/>
      <c r="D309" s="118"/>
    </row>
    <row r="310" spans="1:4" s="102" customFormat="1" ht="15">
      <c r="A310" s="3"/>
      <c r="B310" s="3"/>
      <c r="C310" s="116"/>
      <c r="D310" s="118"/>
    </row>
    <row r="311" spans="1:4" s="102" customFormat="1" ht="15">
      <c r="A311" s="3"/>
      <c r="B311" s="3"/>
      <c r="C311" s="116"/>
      <c r="D311" s="118"/>
    </row>
    <row r="312" spans="1:4" s="102" customFormat="1" ht="15">
      <c r="A312" s="3"/>
      <c r="B312" s="3"/>
      <c r="C312" s="116"/>
      <c r="D312" s="118"/>
    </row>
    <row r="313" spans="1:4" s="102" customFormat="1" ht="15">
      <c r="A313" s="3"/>
      <c r="B313" s="3"/>
      <c r="C313" s="116"/>
      <c r="D313" s="118"/>
    </row>
    <row r="314" spans="1:4" s="102" customFormat="1" ht="15">
      <c r="A314" s="3"/>
      <c r="B314" s="3"/>
      <c r="C314" s="116"/>
      <c r="D314" s="118"/>
    </row>
    <row r="315" spans="1:4" s="102" customFormat="1" ht="15">
      <c r="A315" s="3"/>
      <c r="B315" s="3"/>
      <c r="C315" s="116"/>
      <c r="D315" s="118"/>
    </row>
    <row r="316" spans="1:4" s="102" customFormat="1" ht="15">
      <c r="A316" s="3"/>
      <c r="B316" s="3"/>
      <c r="C316" s="116"/>
      <c r="D316" s="118"/>
    </row>
    <row r="317" spans="1:4" s="102" customFormat="1" ht="15">
      <c r="A317" s="3"/>
      <c r="B317" s="3"/>
      <c r="C317" s="116"/>
      <c r="D317" s="118"/>
    </row>
    <row r="318" spans="1:4" s="102" customFormat="1" ht="15">
      <c r="A318" s="3"/>
      <c r="B318" s="3"/>
      <c r="C318" s="116"/>
      <c r="D318" s="118"/>
    </row>
    <row r="319" spans="1:4" s="102" customFormat="1" ht="15">
      <c r="A319" s="3"/>
      <c r="B319" s="3"/>
      <c r="C319" s="116"/>
      <c r="D319" s="118"/>
    </row>
    <row r="320" spans="1:4" s="102" customFormat="1" ht="15">
      <c r="A320" s="3"/>
      <c r="B320" s="3"/>
      <c r="C320" s="116"/>
      <c r="D320" s="118"/>
    </row>
    <row r="321" spans="1:4" s="102" customFormat="1" ht="15">
      <c r="A321" s="3"/>
      <c r="B321" s="3"/>
      <c r="C321" s="116"/>
      <c r="D321" s="118"/>
    </row>
    <row r="322" spans="1:4" s="102" customFormat="1" ht="15">
      <c r="A322" s="3"/>
      <c r="B322" s="3"/>
      <c r="C322" s="116"/>
      <c r="D322" s="118"/>
    </row>
    <row r="323" spans="1:4" s="102" customFormat="1" ht="15">
      <c r="A323" s="3"/>
      <c r="B323" s="3"/>
      <c r="C323" s="116"/>
      <c r="D323" s="118"/>
    </row>
    <row r="324" spans="1:4" s="102" customFormat="1" ht="15">
      <c r="A324" s="3"/>
      <c r="B324" s="3"/>
      <c r="C324" s="116"/>
      <c r="D324" s="118"/>
    </row>
    <row r="325" spans="1:4" s="102" customFormat="1" ht="15">
      <c r="A325" s="3"/>
      <c r="B325" s="3"/>
      <c r="C325" s="116"/>
      <c r="D325" s="118"/>
    </row>
    <row r="326" spans="1:4" s="102" customFormat="1" ht="15">
      <c r="A326" s="3"/>
      <c r="B326" s="3"/>
      <c r="C326" s="116"/>
      <c r="D326" s="118"/>
    </row>
    <row r="327" spans="1:4" s="102" customFormat="1" ht="15">
      <c r="A327" s="3"/>
      <c r="B327" s="3"/>
      <c r="C327" s="116"/>
      <c r="D327" s="118"/>
    </row>
    <row r="328" spans="1:4" s="102" customFormat="1" ht="15">
      <c r="A328" s="3"/>
      <c r="B328" s="3"/>
      <c r="C328" s="116"/>
      <c r="D328" s="118"/>
    </row>
    <row r="329" spans="1:4" s="102" customFormat="1" ht="15">
      <c r="A329" s="3"/>
      <c r="B329" s="3"/>
      <c r="C329" s="116"/>
      <c r="D329" s="118"/>
    </row>
    <row r="330" spans="1:4" s="102" customFormat="1" ht="15">
      <c r="A330" s="3"/>
      <c r="B330" s="3"/>
      <c r="C330" s="119"/>
      <c r="D330" s="125"/>
    </row>
    <row r="331" spans="1:4" s="102" customFormat="1" ht="15">
      <c r="A331" s="3"/>
      <c r="B331" s="3"/>
      <c r="C331" s="116"/>
      <c r="D331" s="118"/>
    </row>
    <row r="332" spans="1:4" s="102" customFormat="1" ht="15">
      <c r="A332" s="3"/>
      <c r="B332" s="3"/>
      <c r="C332" s="116"/>
      <c r="D332" s="118"/>
    </row>
    <row r="333" spans="1:4" s="102" customFormat="1" ht="15">
      <c r="A333" s="3"/>
      <c r="B333" s="3"/>
      <c r="C333" s="116"/>
      <c r="D333" s="118"/>
    </row>
    <row r="334" spans="1:4" s="102" customFormat="1" ht="15">
      <c r="A334" s="3"/>
      <c r="B334" s="3"/>
      <c r="C334" s="116"/>
      <c r="D334" s="118"/>
    </row>
    <row r="335" spans="1:4" s="102" customFormat="1" ht="15">
      <c r="A335" s="3"/>
      <c r="B335" s="3"/>
      <c r="C335" s="116"/>
      <c r="D335" s="118"/>
    </row>
    <row r="336" spans="1:4" s="102" customFormat="1" ht="15">
      <c r="A336" s="3"/>
      <c r="B336" s="3"/>
      <c r="C336" s="116"/>
      <c r="D336" s="118"/>
    </row>
    <row r="337" spans="1:4" s="102" customFormat="1" ht="15">
      <c r="A337" s="3"/>
      <c r="B337" s="3"/>
      <c r="C337" s="116"/>
      <c r="D337" s="118"/>
    </row>
    <row r="338" spans="1:4" s="102" customFormat="1" ht="15">
      <c r="A338" s="3"/>
      <c r="B338" s="3"/>
      <c r="C338" s="116"/>
      <c r="D338" s="118"/>
    </row>
    <row r="339" spans="1:4" s="102" customFormat="1" ht="15">
      <c r="A339" s="3"/>
      <c r="B339" s="3"/>
      <c r="C339" s="116"/>
      <c r="D339" s="118"/>
    </row>
    <row r="340" spans="1:4" s="102" customFormat="1" ht="15">
      <c r="A340" s="3"/>
      <c r="B340" s="3"/>
      <c r="C340" s="116"/>
      <c r="D340" s="118"/>
    </row>
    <row r="341" spans="1:4" s="102" customFormat="1" ht="15">
      <c r="A341" s="3"/>
      <c r="B341" s="3"/>
      <c r="C341" s="116"/>
      <c r="D341" s="118"/>
    </row>
    <row r="342" spans="1:4" s="102" customFormat="1" ht="15">
      <c r="A342" s="3"/>
      <c r="B342" s="3"/>
      <c r="C342" s="116"/>
      <c r="D342" s="118"/>
    </row>
    <row r="343" spans="1:4" s="102" customFormat="1" ht="15">
      <c r="A343" s="3"/>
      <c r="B343" s="3"/>
      <c r="C343" s="116"/>
      <c r="D343" s="118"/>
    </row>
    <row r="344" spans="1:4" s="102" customFormat="1" ht="15">
      <c r="A344" s="3"/>
      <c r="B344" s="3"/>
      <c r="C344" s="116"/>
      <c r="D344" s="118"/>
    </row>
    <row r="345" spans="1:4" s="102" customFormat="1" ht="15">
      <c r="A345" s="3"/>
      <c r="B345" s="3"/>
      <c r="C345" s="116"/>
      <c r="D345" s="118"/>
    </row>
    <row r="346" spans="1:4" s="102" customFormat="1" ht="15">
      <c r="A346" s="3"/>
      <c r="B346" s="3"/>
      <c r="C346" s="116"/>
      <c r="D346" s="118"/>
    </row>
    <row r="347" spans="1:4" s="102" customFormat="1" ht="15">
      <c r="A347" s="3"/>
      <c r="B347" s="3"/>
      <c r="C347" s="116"/>
      <c r="D347" s="118"/>
    </row>
    <row r="348" spans="1:4" s="102" customFormat="1" ht="15">
      <c r="A348" s="3"/>
      <c r="B348" s="3"/>
      <c r="C348" s="116"/>
      <c r="D348" s="118"/>
    </row>
    <row r="349" spans="1:4" s="102" customFormat="1" ht="15">
      <c r="A349" s="3"/>
      <c r="B349" s="3"/>
      <c r="C349" s="116"/>
      <c r="D349" s="118"/>
    </row>
    <row r="350" spans="1:4" s="102" customFormat="1" ht="15">
      <c r="A350" s="3"/>
      <c r="B350" s="3"/>
      <c r="C350" s="116"/>
      <c r="D350" s="118"/>
    </row>
    <row r="351" spans="1:4" s="102" customFormat="1" ht="15">
      <c r="A351" s="3"/>
      <c r="B351" s="3"/>
      <c r="C351" s="116"/>
      <c r="D351" s="118"/>
    </row>
    <row r="352" spans="1:4" s="102" customFormat="1" ht="15">
      <c r="A352" s="3"/>
      <c r="B352" s="3"/>
      <c r="C352" s="116"/>
      <c r="D352" s="118"/>
    </row>
    <row r="353" spans="1:4" s="102" customFormat="1" ht="15">
      <c r="A353" s="3"/>
      <c r="B353" s="3"/>
      <c r="C353" s="116"/>
      <c r="D353" s="118"/>
    </row>
    <row r="354" spans="1:4" s="102" customFormat="1" ht="15">
      <c r="A354" s="3"/>
      <c r="B354" s="3"/>
      <c r="C354" s="116"/>
      <c r="D354" s="118"/>
    </row>
    <row r="355" spans="1:4" s="102" customFormat="1" ht="15">
      <c r="A355" s="3"/>
      <c r="B355" s="3"/>
      <c r="C355" s="116"/>
      <c r="D355" s="118"/>
    </row>
    <row r="356" spans="1:4" s="102" customFormat="1" ht="15">
      <c r="A356" s="3"/>
      <c r="B356" s="3"/>
      <c r="C356" s="116"/>
      <c r="D356" s="118"/>
    </row>
    <row r="357" spans="1:4" s="102" customFormat="1" ht="15">
      <c r="A357" s="3"/>
      <c r="B357" s="3"/>
      <c r="C357" s="116"/>
      <c r="D357" s="118"/>
    </row>
    <row r="358" spans="1:4" s="102" customFormat="1" ht="15">
      <c r="A358" s="3"/>
      <c r="B358" s="3"/>
      <c r="C358" s="116"/>
      <c r="D358" s="118"/>
    </row>
    <row r="359" spans="1:4" s="102" customFormat="1" ht="15">
      <c r="A359" s="3"/>
      <c r="B359" s="3"/>
      <c r="C359" s="116"/>
      <c r="D359" s="118"/>
    </row>
    <row r="360" spans="1:4" s="102" customFormat="1" ht="15">
      <c r="A360" s="3"/>
      <c r="B360" s="3"/>
      <c r="C360" s="116"/>
      <c r="D360" s="118"/>
    </row>
    <row r="361" spans="1:4" s="102" customFormat="1" ht="15">
      <c r="A361" s="3"/>
      <c r="B361" s="3"/>
      <c r="C361" s="116"/>
      <c r="D361" s="118"/>
    </row>
    <row r="362" spans="1:4" s="102" customFormat="1" ht="15">
      <c r="A362" s="3"/>
      <c r="B362" s="3"/>
      <c r="C362" s="116"/>
      <c r="D362" s="118"/>
    </row>
    <row r="363" spans="1:4" s="102" customFormat="1" ht="15">
      <c r="A363" s="3"/>
      <c r="B363" s="3"/>
      <c r="C363" s="116"/>
      <c r="D363" s="118"/>
    </row>
    <row r="364" spans="1:4" s="102" customFormat="1" ht="15">
      <c r="A364" s="3"/>
      <c r="B364" s="3"/>
      <c r="C364" s="116"/>
      <c r="D364" s="118"/>
    </row>
    <row r="365" spans="1:4" s="102" customFormat="1" ht="15">
      <c r="A365" s="3"/>
      <c r="B365" s="3"/>
      <c r="C365" s="116"/>
      <c r="D365" s="118"/>
    </row>
    <row r="366" spans="1:4" s="102" customFormat="1" ht="15">
      <c r="A366" s="3"/>
      <c r="B366" s="3"/>
      <c r="C366" s="116"/>
      <c r="D366" s="118"/>
    </row>
    <row r="367" spans="1:4" s="102" customFormat="1" ht="15">
      <c r="A367" s="3"/>
      <c r="B367" s="3"/>
      <c r="C367" s="116"/>
      <c r="D367" s="118"/>
    </row>
    <row r="368" spans="1:4" s="102" customFormat="1" ht="15">
      <c r="A368" s="3"/>
      <c r="B368" s="3"/>
      <c r="C368" s="116"/>
      <c r="D368" s="118"/>
    </row>
    <row r="369" spans="1:4" s="102" customFormat="1" ht="15">
      <c r="A369" s="3"/>
      <c r="B369" s="3"/>
      <c r="C369" s="116"/>
      <c r="D369" s="118"/>
    </row>
    <row r="370" spans="1:4" s="102" customFormat="1" ht="15">
      <c r="A370" s="3"/>
      <c r="B370" s="3"/>
      <c r="C370" s="116"/>
      <c r="D370" s="118"/>
    </row>
    <row r="371" spans="1:4" s="102" customFormat="1" ht="15">
      <c r="A371" s="3"/>
      <c r="B371" s="3"/>
      <c r="C371" s="116"/>
      <c r="D371" s="118"/>
    </row>
    <row r="372" spans="1:4" s="102" customFormat="1" ht="15">
      <c r="A372" s="3"/>
      <c r="B372" s="3"/>
      <c r="C372" s="116"/>
      <c r="D372" s="118"/>
    </row>
    <row r="373" spans="1:4" s="102" customFormat="1" ht="15">
      <c r="A373" s="3"/>
      <c r="B373" s="3"/>
      <c r="C373" s="116"/>
      <c r="D373" s="118"/>
    </row>
    <row r="374" spans="1:4" s="102" customFormat="1" ht="15">
      <c r="A374" s="3"/>
      <c r="B374" s="3"/>
      <c r="C374" s="116"/>
      <c r="D374" s="118"/>
    </row>
    <row r="375" spans="1:4" s="102" customFormat="1" ht="15">
      <c r="A375" s="3"/>
      <c r="B375" s="3"/>
      <c r="C375" s="116"/>
      <c r="D375" s="118"/>
    </row>
    <row r="376" spans="1:4" s="102" customFormat="1" ht="15">
      <c r="A376" s="3"/>
      <c r="B376" s="3"/>
      <c r="C376" s="116"/>
      <c r="D376" s="118"/>
    </row>
    <row r="377" spans="1:4" s="102" customFormat="1" ht="15">
      <c r="A377" s="3"/>
      <c r="B377" s="3"/>
      <c r="C377" s="116"/>
      <c r="D377" s="118"/>
    </row>
    <row r="378" spans="1:4" s="102" customFormat="1" ht="15">
      <c r="A378" s="3"/>
      <c r="B378" s="3"/>
      <c r="C378" s="116"/>
      <c r="D378" s="118"/>
    </row>
    <row r="379" spans="1:4" s="102" customFormat="1" ht="15">
      <c r="A379" s="3"/>
      <c r="B379" s="3"/>
      <c r="C379" s="116"/>
      <c r="D379" s="118"/>
    </row>
    <row r="380" spans="1:4" s="102" customFormat="1" ht="15">
      <c r="A380" s="3"/>
      <c r="B380" s="3"/>
      <c r="C380" s="116"/>
      <c r="D380" s="118"/>
    </row>
    <row r="381" spans="1:4" s="102" customFormat="1" ht="15">
      <c r="A381" s="3"/>
      <c r="B381" s="3"/>
      <c r="C381" s="116"/>
      <c r="D381" s="118"/>
    </row>
    <row r="382" spans="1:4" s="102" customFormat="1" ht="15">
      <c r="A382" s="3"/>
      <c r="B382" s="3"/>
      <c r="C382" s="116"/>
      <c r="D382" s="118"/>
    </row>
    <row r="383" spans="1:4" s="102" customFormat="1" ht="15">
      <c r="A383" s="3"/>
      <c r="B383" s="3"/>
      <c r="C383" s="116"/>
      <c r="D383" s="118"/>
    </row>
    <row r="384" spans="1:4" s="102" customFormat="1" ht="15">
      <c r="A384" s="3"/>
      <c r="B384" s="3"/>
      <c r="C384" s="116"/>
      <c r="D384" s="118"/>
    </row>
    <row r="385" spans="1:4" s="102" customFormat="1" ht="15">
      <c r="A385" s="3"/>
      <c r="B385" s="3"/>
      <c r="C385" s="116"/>
      <c r="D385" s="118"/>
    </row>
    <row r="386" spans="1:4" s="102" customFormat="1" ht="15">
      <c r="A386" s="3"/>
      <c r="B386" s="3"/>
      <c r="C386" s="116"/>
      <c r="D386" s="118"/>
    </row>
    <row r="387" spans="1:4" s="102" customFormat="1" ht="15">
      <c r="A387" s="3"/>
      <c r="B387" s="3"/>
      <c r="C387" s="116"/>
      <c r="D387" s="118"/>
    </row>
    <row r="388" spans="1:4" s="102" customFormat="1" ht="15">
      <c r="A388" s="3"/>
      <c r="B388" s="3"/>
      <c r="C388" s="116"/>
      <c r="D388" s="118"/>
    </row>
    <row r="389" spans="1:4" s="102" customFormat="1" ht="15">
      <c r="A389" s="3"/>
      <c r="B389" s="3"/>
      <c r="C389" s="116"/>
      <c r="D389" s="118"/>
    </row>
    <row r="390" spans="1:4" s="102" customFormat="1" ht="15">
      <c r="A390" s="3"/>
      <c r="B390" s="3"/>
      <c r="C390" s="116"/>
      <c r="D390" s="118"/>
    </row>
    <row r="391" spans="1:4" s="102" customFormat="1" ht="15">
      <c r="A391" s="3"/>
      <c r="B391" s="3"/>
      <c r="C391" s="116"/>
      <c r="D391" s="118"/>
    </row>
    <row r="392" spans="1:4" s="102" customFormat="1" ht="15">
      <c r="A392" s="3"/>
      <c r="B392" s="3"/>
      <c r="C392" s="116"/>
      <c r="D392" s="118"/>
    </row>
    <row r="393" spans="1:4" s="102" customFormat="1" ht="15">
      <c r="A393" s="3"/>
      <c r="B393" s="3"/>
      <c r="C393" s="116"/>
      <c r="D393" s="118"/>
    </row>
    <row r="394" spans="1:4" s="102" customFormat="1" ht="15">
      <c r="A394" s="3"/>
      <c r="B394" s="3"/>
      <c r="C394" s="119"/>
      <c r="D394" s="118"/>
    </row>
    <row r="395" spans="1:4" s="102" customFormat="1" ht="15">
      <c r="A395" s="3"/>
      <c r="B395" s="3"/>
      <c r="C395" s="116"/>
      <c r="D395" s="118"/>
    </row>
    <row r="396" spans="1:4" s="102" customFormat="1" ht="15">
      <c r="A396" s="3"/>
      <c r="B396" s="3"/>
      <c r="C396" s="116"/>
      <c r="D396" s="118"/>
    </row>
    <row r="397" spans="1:4" s="102" customFormat="1" ht="15">
      <c r="A397" s="3"/>
      <c r="B397" s="3"/>
      <c r="C397" s="116"/>
      <c r="D397" s="118"/>
    </row>
    <row r="398" spans="1:4" s="102" customFormat="1" ht="15">
      <c r="A398" s="3"/>
      <c r="B398" s="3"/>
      <c r="C398" s="126"/>
      <c r="D398" s="98"/>
    </row>
    <row r="399" spans="1:4" s="102" customFormat="1" ht="15">
      <c r="A399" s="3"/>
      <c r="B399" s="3"/>
      <c r="C399" s="126"/>
      <c r="D399" s="98"/>
    </row>
    <row r="400" spans="1:4" s="102" customFormat="1" ht="15">
      <c r="A400" s="3"/>
      <c r="B400" s="3"/>
      <c r="C400" s="126"/>
      <c r="D400" s="98"/>
    </row>
  </sheetData>
  <sheetProtection sheet="1" selectLockedCells="1"/>
  <autoFilter ref="A1:A400"/>
  <mergeCells count="9">
    <mergeCell ref="B49:B54"/>
    <mergeCell ref="B33:B38"/>
    <mergeCell ref="B14:B15"/>
    <mergeCell ref="B16:B20"/>
    <mergeCell ref="B3:B13"/>
    <mergeCell ref="B39:B43"/>
    <mergeCell ref="B44:B48"/>
    <mergeCell ref="B23:B27"/>
    <mergeCell ref="B28:B32"/>
  </mergeCells>
  <conditionalFormatting sqref="D2:D5">
    <cfRule type="containsBlanks" priority="8" dxfId="0" stopIfTrue="1">
      <formula>LEN(TRIM(D2))=0</formula>
    </cfRule>
  </conditionalFormatting>
  <conditionalFormatting sqref="D7">
    <cfRule type="containsBlanks" priority="6" dxfId="0" stopIfTrue="1">
      <formula>LEN(TRIM(D7))=0</formula>
    </cfRule>
  </conditionalFormatting>
  <conditionalFormatting sqref="D33 D35:D38 D22:D24">
    <cfRule type="containsBlanks" priority="4" dxfId="0" stopIfTrue="1">
      <formula>LEN(TRIM(D22))=0</formula>
    </cfRule>
  </conditionalFormatting>
  <conditionalFormatting sqref="D21">
    <cfRule type="containsBlanks" priority="3" dxfId="0" stopIfTrue="1">
      <formula>LEN(TRIM(D21))=0</formula>
    </cfRule>
  </conditionalFormatting>
  <conditionalFormatting sqref="D25">
    <cfRule type="containsBlanks" priority="2" dxfId="0" stopIfTrue="1">
      <formula>LEN(TRIM(D25))=0</formula>
    </cfRule>
  </conditionalFormatting>
  <conditionalFormatting sqref="D12">
    <cfRule type="containsBlanks" priority="1" dxfId="0" stopIfTrue="1">
      <formula>LEN(TRIM(D12))=0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1 D35">
      <formula1>Format</formula1>
    </dataValidation>
    <dataValidation type="list" showInputMessage="1" showErrorMessage="1" errorTitle="Value not valid" error="Please select a value from the drop down list" sqref="D52 D36">
      <formula1>AccessRestriction</formula1>
    </dataValidation>
    <dataValidation type="list" showInputMessage="1" showErrorMessage="1" errorTitle="Value not valid" error="Please select a value from the drop down list" sqref="D53 D37">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1 D46">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30" r:id="rId1" display="guillaume.jacquet@jrc.ec.europa.eu"/>
    <hyperlink ref="F25" r:id="rId2" display="ralf.steinberger@jrc.ec.europa.eu"/>
    <hyperlink ref="F43" r:id="rId3" display="http://arxiv.org/abs/1309.6162"/>
    <hyperlink ref="F38" r:id="rId4" display="ftp://cidportal.jrc.ec.europa.eu/jrc-opendata/EMM/JRC-Names/LATEST/entity_uri.zip"/>
    <hyperlink ref="F54" r:id="rId5" display="ftp://cidportal.jrc.ec.europa.eu/jrc-opendata/EMM/JRC-Names/LATEST/jrc-names-schema.pdf"/>
    <hyperlink ref="F22" r:id="rId6" display="ralf.steinberger@jrc.ec.europa.eu"/>
    <hyperlink ref="F13" r:id="rId7" display="https://ec.europa.eu/jrc/en/language-technologies/jrc-names"/>
    <hyperlink ref="F32" r:id="rId8" display="http://orcid.org/0000-0001-8388-3897"/>
    <hyperlink ref="F27" r:id="rId9" display="http://orcid.org/0000-0001-8388-3897"/>
    <hyperlink ref="D38" r:id="rId10" display="ftp://cidportal.jrc.ec.europa.eu/jrc-opendata/MAPPE/MAPPE_Europe/LATEST/chemicals.csv"/>
  </hyperlinks>
  <printOptions/>
  <pageMargins left="0.7" right="0.7" top="0.75" bottom="0.75" header="0.3" footer="0.3"/>
  <pageSetup horizontalDpi="600" verticalDpi="600" orientation="landscape" r:id="rId13"/>
  <legacyDrawing r:id="rId12"/>
</worksheet>
</file>

<file path=xl/worksheets/sheet3.xml><?xml version="1.0" encoding="utf-8"?>
<worksheet xmlns="http://schemas.openxmlformats.org/spreadsheetml/2006/main" xmlns:r="http://schemas.openxmlformats.org/officeDocument/2006/relationships">
  <sheetPr codeName="Foglio10"/>
  <dimension ref="A1:F172"/>
  <sheetViews>
    <sheetView zoomScalePageLayoutView="0" workbookViewId="0" topLeftCell="B1">
      <selection activeCell="F75" sqref="F75"/>
    </sheetView>
  </sheetViews>
  <sheetFormatPr defaultColWidth="16.8515625" defaultRowHeight="15"/>
  <cols>
    <col min="1" max="1" width="0" style="0" hidden="1" customWidth="1"/>
    <col min="2" max="2" width="129.57421875" style="33" customWidth="1"/>
    <col min="3" max="3" width="28.140625" style="0" customWidth="1"/>
    <col min="4" max="4" width="44.140625" style="0" bestFit="1" customWidth="1"/>
    <col min="5" max="5" width="16.8515625" style="1" customWidth="1"/>
  </cols>
  <sheetData>
    <row r="1" spans="2:3" ht="15" customHeight="1">
      <c r="B1" s="22" t="s">
        <v>0</v>
      </c>
      <c r="C1" t="s">
        <v>4</v>
      </c>
    </row>
    <row r="2" ht="15" customHeight="1">
      <c r="B2" s="24" t="s">
        <v>487</v>
      </c>
    </row>
    <row r="3" ht="15" customHeight="1">
      <c r="B3" s="22" t="str">
        <f>CONCATENATE("&lt;!-- Generated with ",Readme!A1," --&gt;")</f>
        <v>&lt;!-- Generated with JRC MD Core Editor - v1.1.0 --&gt;</v>
      </c>
    </row>
    <row r="4" spans="2:3" ht="15" customHeight="1">
      <c r="B4" s="22" t="s">
        <v>347</v>
      </c>
      <c r="C4" t="s">
        <v>4</v>
      </c>
    </row>
    <row r="5" spans="2:3" ht="15" customHeight="1">
      <c r="B5" s="23" t="str">
        <f>CONCATENATE("  &lt;rdf:Description rdf:about=""http://data.jrc.ec.europa.eu/dataset/jrc-",LOWER(Form!D2),"-",LOWER(Form!D3),"""&gt;")</f>
        <v>  &lt;rdf:Description rdf:about="http://data.jrc.ec.europa.eu/dataset/jrc-mappe-europe-setup-chemicals"&gt;</v>
      </c>
      <c r="C5" s="10" t="s">
        <v>249</v>
      </c>
    </row>
    <row r="6" ht="15" customHeight="1" thickBot="1">
      <c r="B6" s="24" t="s">
        <v>8</v>
      </c>
    </row>
    <row r="7" spans="2:4" ht="15" customHeight="1">
      <c r="B7" s="25" t="str">
        <f>CONCATENATE("    &lt;dct:title xml:lang=""en""&gt;",Form!D4,"&lt;/dct:title&gt;")</f>
        <v>    &lt;dct:title xml:lang="en"&gt;List of chemicals and associated physic-chemical (MAPPE model)&lt;/dct:title&gt;</v>
      </c>
      <c r="C7" s="63" t="s">
        <v>54</v>
      </c>
      <c r="D7" s="171" t="s">
        <v>69</v>
      </c>
    </row>
    <row r="8" spans="2:4" ht="15" customHeight="1">
      <c r="B8" s="26" t="str">
        <f>CONCATENATE("    &lt;dct:description xml:lang=""en""&gt;",Form!D5,"&lt;/dct:description&gt;")</f>
        <v>    &lt;dct:description xml:lang="en"&gt;The MAPPE model is a collection of ArcGIS raster calculations, originally implemented in VBA for ArcGIS 9.x; as this environment is obsolete, the author recommends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(search either in the catalogue within the project MAPPE the 'Formula' Dataset,  or in the FTP folder under \MAPPE\MAPPE_Europe\LATEST the file 'formula.cfg').  
Finally, also an Excel workbook with a list of chemicals and associated physic-chemical properties that can be used as a starting point for calculations is provided, (this dataset, search also  in the FTP folder under \MAPPE\MAPPE_Europe\LATEST the file 'chemicals.xls'). For additional information see related publications &lt;/dct:description&gt;</v>
      </c>
      <c r="C8" s="64" t="s">
        <v>65</v>
      </c>
      <c r="D8" s="172"/>
    </row>
    <row r="9" spans="2:4" ht="15" customHeight="1">
      <c r="B9" s="26">
        <f>IF(Form!D6="","&lt;!--","")</f>
      </c>
      <c r="C9" s="64"/>
      <c r="D9" s="172"/>
    </row>
    <row r="10" spans="2:4" ht="15" customHeight="1">
      <c r="B10" s="26" t="s">
        <v>417</v>
      </c>
      <c r="C10" s="64" t="s">
        <v>5</v>
      </c>
      <c r="D10" s="172"/>
    </row>
    <row r="11" spans="2:4" ht="15" customHeight="1">
      <c r="B11" s="26" t="str">
        <f ca="1">CONCATENATE("        &lt;rdf:Description rdf:about=""http://publications.europa.eu/resource/authority/language/",INDEX(OFFSET(Language,0,1),MATCH(Form!D6,Language,0)),"""&gt;")</f>
        <v>        &lt;rdf:Description rdf:about="http://publications.europa.eu/resource/authority/language/ENG"&gt;</v>
      </c>
      <c r="C11" s="64"/>
      <c r="D11" s="172"/>
    </row>
    <row r="12" spans="2:4" ht="15" customHeight="1">
      <c r="B12" s="26" t="str">
        <f>CONCATENATE("            &lt;rdfs:label xml:lang=""en""&gt;",Form!D6,"&lt;/rdfs:label&gt;")</f>
        <v>            &lt;rdfs:label xml:lang="en"&gt;English&lt;/rdfs:label&gt;</v>
      </c>
      <c r="C12" s="64"/>
      <c r="D12" s="172"/>
    </row>
    <row r="13" spans="2:4" ht="15" customHeight="1">
      <c r="B13" s="26" t="s">
        <v>418</v>
      </c>
      <c r="C13" s="64"/>
      <c r="D13" s="172"/>
    </row>
    <row r="14" spans="2:4" ht="15" customHeight="1">
      <c r="B14" s="26" t="s">
        <v>419</v>
      </c>
      <c r="C14" s="64"/>
      <c r="D14" s="172"/>
    </row>
    <row r="15" spans="2:4" ht="15" customHeight="1">
      <c r="B15" s="26">
        <f>IF(Form!D6="","--&gt;","")</f>
      </c>
      <c r="C15" s="64"/>
      <c r="D15" s="172"/>
    </row>
    <row r="16" spans="2:4" ht="15" customHeight="1">
      <c r="B16" s="26" t="s">
        <v>422</v>
      </c>
      <c r="C16" s="64" t="s">
        <v>420</v>
      </c>
      <c r="D16" s="172"/>
    </row>
    <row r="17" spans="2:4" ht="15" customHeight="1">
      <c r="B17" s="26" t="str">
        <f ca="1">CONCATENATE("        &lt;rdf:Description rdf:about=""",INDEX(OFFSET(EuroVocDomain,0,1),MATCH(Form!D7,EuroVocDomain,0)),"""&gt;")</f>
        <v>        &lt;rdf:Description rdf:about="http://eurovoc.europa.eu/100151"&gt;</v>
      </c>
      <c r="C17" s="64"/>
      <c r="D17" s="172"/>
    </row>
    <row r="18" spans="2:4" ht="15" customHeight="1">
      <c r="B18" s="26" t="str">
        <f>CONCATENATE("            &lt;rdfs:label xml:lang=""en""&gt;",Form!D7,"&lt;/rdfs:label&gt;")</f>
        <v>            &lt;rdfs:label xml:lang="en"&gt;36 SCIENCE&lt;/rdfs:label&gt;</v>
      </c>
      <c r="C18" s="64"/>
      <c r="D18" s="172"/>
    </row>
    <row r="19" spans="2:4" ht="15" customHeight="1">
      <c r="B19" s="26" t="s">
        <v>418</v>
      </c>
      <c r="C19" s="64"/>
      <c r="D19" s="172"/>
    </row>
    <row r="20" spans="2:4" ht="15" customHeight="1">
      <c r="B20" s="26" t="s">
        <v>421</v>
      </c>
      <c r="C20" s="64"/>
      <c r="D20" s="172"/>
    </row>
    <row r="21" spans="2:4" ht="15" customHeight="1">
      <c r="B21" s="26" t="str">
        <f>IF(Form!D8="","&lt;!--","")</f>
        <v>&lt;!--</v>
      </c>
      <c r="C21" s="64"/>
      <c r="D21" s="172"/>
    </row>
    <row r="22" spans="2:4" ht="15" customHeight="1">
      <c r="B22" s="26" t="s">
        <v>422</v>
      </c>
      <c r="C22" s="64" t="s">
        <v>32</v>
      </c>
      <c r="D22" s="172"/>
    </row>
    <row r="23" spans="2:4" ht="15" customHeight="1">
      <c r="B23" s="26" t="e">
        <f ca="1">CONCATENATE("        &lt;rdf:Description rdf:about=""",INDEX(OFFSET(EuroVocDomain,0,1),MATCH(Form!D8,EuroVocDomain,0)),"""&gt;")</f>
        <v>#N/A</v>
      </c>
      <c r="C23" s="64"/>
      <c r="D23" s="172"/>
    </row>
    <row r="24" spans="2:4" ht="15" customHeight="1">
      <c r="B24" s="26" t="str">
        <f>CONCATENATE("            &lt;rdfs:label xml:lang=""en""&gt;",Form!D8,"&lt;/rdfs:label&gt;")</f>
        <v>            &lt;rdfs:label xml:lang="en"&gt;&lt;/rdfs:label&gt;</v>
      </c>
      <c r="C24" s="64"/>
      <c r="D24" s="172"/>
    </row>
    <row r="25" spans="2:4" ht="15" customHeight="1">
      <c r="B25" s="26" t="s">
        <v>418</v>
      </c>
      <c r="C25" s="64"/>
      <c r="D25" s="172"/>
    </row>
    <row r="26" spans="2:4" ht="15" customHeight="1">
      <c r="B26" s="26" t="s">
        <v>421</v>
      </c>
      <c r="C26" s="64"/>
      <c r="D26" s="172"/>
    </row>
    <row r="27" spans="2:4" ht="15" customHeight="1">
      <c r="B27" s="26" t="str">
        <f>IF(Form!D8="","--&gt;","")</f>
        <v>--&gt;</v>
      </c>
      <c r="C27" s="64"/>
      <c r="D27" s="172"/>
    </row>
    <row r="28" spans="2:4" ht="15" customHeight="1">
      <c r="B28" s="26" t="str">
        <f>IF(Form!D9="","&lt;!--","")</f>
        <v>&lt;!--</v>
      </c>
      <c r="C28" s="64"/>
      <c r="D28" s="172"/>
    </row>
    <row r="29" spans="2:4" ht="15" customHeight="1">
      <c r="B29" s="26" t="str">
        <f>CONCATENATE("    &lt;dcat:keyword xml:lang=""en""&gt;",Form!D9,"&lt;/dcat:keyword&gt;")</f>
        <v>    &lt;dcat:keyword xml:lang="en"&gt;&lt;/dcat:keyword&gt;</v>
      </c>
      <c r="C29" s="64" t="s">
        <v>32</v>
      </c>
      <c r="D29" s="172"/>
    </row>
    <row r="30" spans="2:4" ht="15" customHeight="1">
      <c r="B30" s="26" t="str">
        <f>IF(Form!D9="","--&gt;","")</f>
        <v>--&gt;</v>
      </c>
      <c r="C30" s="64"/>
      <c r="D30" s="172"/>
    </row>
    <row r="31" spans="2:6" ht="15" customHeight="1">
      <c r="B31" s="26" t="str">
        <f>CONCATENATE("    &lt;dct:issued rdf:datatype=""http://www.w3.org/2001/XMLSchema#date""&gt;",TEXT(Form!D10,"yyyy-mm-dd"),"&lt;/dct:issued&gt;")</f>
        <v>    &lt;dct:issued rdf:datatype="http://www.w3.org/2001/XMLSchema#date"&gt;2015-04-22&lt;/dct:issued&gt;</v>
      </c>
      <c r="C31" s="64" t="s">
        <v>72</v>
      </c>
      <c r="D31" s="172"/>
      <c r="F31" s="15"/>
    </row>
    <row r="32" spans="2:6" ht="15" customHeight="1">
      <c r="B32" s="26">
        <f>IF(Form!D11="","&lt;!--","")</f>
      </c>
      <c r="C32" s="64"/>
      <c r="D32" s="172"/>
      <c r="F32" s="15"/>
    </row>
    <row r="33" spans="2:4" ht="15" customHeight="1">
      <c r="B33" s="26" t="str">
        <f>CONCATENATE("    &lt;dct:modified rdf:datatype=""http://www.w3.org/2001/XMLSchema#date""&gt;",TEXT(Form!D11,"yyyy-mm-dd"),"&lt;/dct:modified&gt;")</f>
        <v>    &lt;dct:modified rdf:datatype="http://www.w3.org/2001/XMLSchema#date"&gt;2006-12-31&lt;/dct:modified&gt;</v>
      </c>
      <c r="C33" s="64" t="s">
        <v>73</v>
      </c>
      <c r="D33" s="172"/>
    </row>
    <row r="34" spans="2:4" ht="15" customHeight="1">
      <c r="B34" s="26">
        <f>IF(Form!D11="","--&gt;","")</f>
      </c>
      <c r="C34" s="64"/>
      <c r="D34" s="172"/>
    </row>
    <row r="35" spans="2:4" ht="15" customHeight="1">
      <c r="B35" s="26" t="s">
        <v>424</v>
      </c>
      <c r="C35" s="64" t="s">
        <v>74</v>
      </c>
      <c r="D35" s="172"/>
    </row>
    <row r="36" spans="2:4" ht="15" customHeight="1">
      <c r="B36" s="26" t="str">
        <f ca="1">CONCATENATE("        &lt;rdf:Description rdf:about=""http://purl.org/cld/freq/",INDEX(OFFSET(UpdateFrequency,0,1),MATCH(Form!D12,UpdateFrequency,0)),"""&gt;")</f>
        <v>        &lt;rdf:Description rdf:about="http://purl.org/cld/freq/triennial"&gt;</v>
      </c>
      <c r="C36" s="64"/>
      <c r="D36" s="172"/>
    </row>
    <row r="37" spans="2:4" ht="15" customHeight="1">
      <c r="B37" s="26" t="str">
        <f>CONCATENATE("            &lt;rdfs:label xml:lang=""en""&gt;",Form!D12,"&lt;/rdfs:label&gt;")</f>
        <v>            &lt;rdfs:label xml:lang="en"&gt;triennial&lt;/rdfs:label&gt;</v>
      </c>
      <c r="C37" s="64"/>
      <c r="D37" s="172"/>
    </row>
    <row r="38" spans="2:4" ht="15" customHeight="1">
      <c r="B38" s="26" t="s">
        <v>418</v>
      </c>
      <c r="C38" s="64"/>
      <c r="D38" s="172"/>
    </row>
    <row r="39" spans="2:4" ht="15" customHeight="1">
      <c r="B39" s="26" t="s">
        <v>423</v>
      </c>
      <c r="C39" s="64"/>
      <c r="D39" s="172"/>
    </row>
    <row r="40" spans="2:4" ht="15" customHeight="1">
      <c r="B40" s="26">
        <f>IF(Form!D13="","&lt;!--","")</f>
      </c>
      <c r="C40" s="64"/>
      <c r="D40" s="172"/>
    </row>
    <row r="41" spans="2:4" ht="15" customHeight="1">
      <c r="B41" s="26" t="str">
        <f>CONCATENATE("    &lt;dcat:landingPage rdf:resource=""",Form!D13,"""/&gt;")</f>
        <v>    &lt;dcat:landingPage rdf:resource="http://fate.jrc.ec.europa.eu/modelling/chemicals.html"/&gt;</v>
      </c>
      <c r="C41" s="64" t="s">
        <v>25</v>
      </c>
      <c r="D41" s="172"/>
    </row>
    <row r="42" spans="2:4" ht="15" customHeight="1" thickBot="1">
      <c r="B42" s="27">
        <f>IF(Form!D13="","--&gt;","")</f>
      </c>
      <c r="C42" s="62"/>
      <c r="D42" s="173"/>
    </row>
    <row r="43" spans="1:4" ht="15" customHeight="1">
      <c r="A43" t="s">
        <v>80</v>
      </c>
      <c r="B43" s="28" t="s">
        <v>80</v>
      </c>
      <c r="C43" s="12"/>
      <c r="D43" s="168" t="s">
        <v>68</v>
      </c>
    </row>
    <row r="44" spans="1:4" ht="15" customHeight="1">
      <c r="A44" t="s">
        <v>22</v>
      </c>
      <c r="B44" s="29" t="str">
        <f ca="1">CONCATENATE("      &lt;foaf:Organization rdf:about=""",INDEX(OFFSET(Publisher,0,1),MATCH(Form!D21,Publisher,0)),"""&gt;")</f>
        <v>      &lt;foaf:Organization rdf:about="http://publications.europa.eu/resource/authority/corporate-body/JRC"&gt;</v>
      </c>
      <c r="C44" s="13"/>
      <c r="D44" s="169"/>
    </row>
    <row r="45" spans="1:4" ht="15" customHeight="1">
      <c r="A45" t="s">
        <v>81</v>
      </c>
      <c r="B45" s="26" t="str">
        <f>CONCATENATE("        &lt;foaf:name xml:lang=""en""&gt;",Form!D21,"&lt;/foaf:name&gt;")</f>
        <v>        &lt;foaf:name xml:lang="en"&gt;European Commission - Joint Research Centre&lt;/foaf:name&gt;</v>
      </c>
      <c r="C45" s="10" t="s">
        <v>96</v>
      </c>
      <c r="D45" s="169"/>
    </row>
    <row r="46" spans="1:4" ht="15" customHeight="1">
      <c r="A46" t="s">
        <v>82</v>
      </c>
      <c r="B46" s="26" t="str">
        <f ca="1">CONCATENATE("        &lt;foaf:homepage rdf:resource=""",INDEX(OFFSET(Publisher,0,2),MATCH(Form!D21,Publisher,0)),"""/&gt;")</f>
        <v>        &lt;foaf:homepage rdf:resource="https://ec.europa.eu/jrc/"/&gt;</v>
      </c>
      <c r="C46" s="10" t="s">
        <v>97</v>
      </c>
      <c r="D46" s="169"/>
    </row>
    <row r="47" spans="1:4" ht="15" customHeight="1">
      <c r="A47" t="s">
        <v>23</v>
      </c>
      <c r="B47" s="29" t="s">
        <v>23</v>
      </c>
      <c r="C47" s="13"/>
      <c r="D47" s="169"/>
    </row>
    <row r="48" spans="1:4" ht="15" customHeight="1" thickBot="1">
      <c r="A48" t="s">
        <v>83</v>
      </c>
      <c r="B48" s="30" t="s">
        <v>83</v>
      </c>
      <c r="C48" s="14"/>
      <c r="D48" s="169"/>
    </row>
    <row r="49" spans="2:4" ht="15" customHeight="1">
      <c r="B49" s="28" t="s">
        <v>26</v>
      </c>
      <c r="C49" s="9"/>
      <c r="D49" s="168" t="s">
        <v>67</v>
      </c>
    </row>
    <row r="50" spans="2:4" ht="15" customHeight="1">
      <c r="B50" s="29" t="s">
        <v>27</v>
      </c>
      <c r="C50" s="8" t="s">
        <v>4</v>
      </c>
      <c r="D50" s="169"/>
    </row>
    <row r="51" spans="2:4" ht="15" customHeight="1">
      <c r="B51" s="26" t="str">
        <f>CONCATENATE("        &lt;vcard:organization-name xml:lang=""en""&gt;",Form!D21,"&lt;/vcard:organization-name&gt;")</f>
        <v>        &lt;vcard:organization-name xml:lang="en"&gt;European Commission - Joint Research Centre&lt;/vcard:organization-name&gt;</v>
      </c>
      <c r="C51" s="10" t="s">
        <v>252</v>
      </c>
      <c r="D51" s="169"/>
    </row>
    <row r="52" spans="2:4" ht="15" customHeight="1">
      <c r="B52" s="26" t="str">
        <f>CONCATENATE("        &lt;vcard:hasEmail rdf:resource=""mailto:",Form!D22,"""/&gt;")</f>
        <v>        &lt;vcard:hasEmail rdf:resource="mailto:alberto.pistocchi@ec.europa.eu"/&gt;</v>
      </c>
      <c r="C52" s="10" t="s">
        <v>98</v>
      </c>
      <c r="D52" s="169"/>
    </row>
    <row r="53" spans="2:4" ht="15" customHeight="1">
      <c r="B53" s="29" t="s">
        <v>28</v>
      </c>
      <c r="C53" s="8"/>
      <c r="D53" s="169"/>
    </row>
    <row r="54" spans="2:4" ht="15" customHeight="1" thickBot="1">
      <c r="B54" s="30" t="s">
        <v>29</v>
      </c>
      <c r="C54" s="11"/>
      <c r="D54" s="170"/>
    </row>
    <row r="55" spans="2:4" ht="15" customHeight="1">
      <c r="B55" s="29">
        <f>IF(Form!D23="","&lt;!--","")</f>
      </c>
      <c r="C55" s="8"/>
      <c r="D55" s="168" t="s">
        <v>242</v>
      </c>
    </row>
    <row r="56" spans="2:4" ht="15" customHeight="1">
      <c r="B56" s="29" t="s">
        <v>166</v>
      </c>
      <c r="C56" s="8"/>
      <c r="D56" s="169"/>
    </row>
    <row r="57" spans="2:4" ht="15" customHeight="1">
      <c r="B57" s="31" t="str">
        <f>IF(Form!D27="","        &lt;foaf:Person&gt;",CONCATENATE("        &lt;foaf:Person rdf:about=""",Form!D27,"""&gt;"))</f>
        <v>        &lt;foaf:Person rdf:about="http://orcid.org/0000-0002-3696-873X"&gt;</v>
      </c>
      <c r="C57" s="10" t="s">
        <v>163</v>
      </c>
      <c r="D57" s="169"/>
    </row>
    <row r="58" spans="2:4" ht="15" customHeight="1">
      <c r="B58" s="26" t="str">
        <f>CONCATENATE("          &lt;foaf:name&gt;",Form!D23," ",Form!D24,"&lt;/foaf:name&gt;")</f>
        <v>          &lt;foaf:name&gt;Alberto  Pistocchi&lt;/foaf:name&gt;</v>
      </c>
      <c r="C58" s="10" t="s">
        <v>162</v>
      </c>
      <c r="D58" s="169"/>
    </row>
    <row r="59" spans="2:4" ht="15" customHeight="1">
      <c r="B59" s="26" t="str">
        <f>CONCATENATE("          &lt;foaf:givenName&gt;",Form!D23,"&lt;/foaf:givenName&gt;")</f>
        <v>          &lt;foaf:givenName&gt;Alberto &lt;/foaf:givenName&gt;</v>
      </c>
      <c r="C59" s="10" t="s">
        <v>264</v>
      </c>
      <c r="D59" s="169"/>
    </row>
    <row r="60" spans="2:4" ht="15" customHeight="1">
      <c r="B60" s="26" t="str">
        <f>CONCATENATE("          &lt;foaf:familyName&gt;",Form!D24,"&lt;/foaf:familyName&gt;")</f>
        <v>          &lt;foaf:familyName&gt;Pistocchi&lt;/foaf:familyName&gt;</v>
      </c>
      <c r="C60" s="10" t="s">
        <v>265</v>
      </c>
      <c r="D60" s="169"/>
    </row>
    <row r="61" spans="2:4" ht="15" customHeight="1">
      <c r="B61" s="26" t="str">
        <f>CONCATENATE("          &lt;foaf:mbox rdf:resource=""mailto:",Form!D25,"""/&gt;")</f>
        <v>          &lt;foaf:mbox rdf:resource="mailto:alberto.pistocchi@ec.europa.eu"/&gt;</v>
      </c>
      <c r="C61" s="10"/>
      <c r="D61" s="169"/>
    </row>
    <row r="62" spans="2:4" ht="15" customHeight="1">
      <c r="B62" s="26" t="str">
        <f>IF(Form!D26="","",CONCATENATE("          &lt;dct:identifier rdf:datatype=""http://www.w3.org/2001/XMLSchema#string""&gt;",Form!D26,"&lt;/dct:identifier&gt;"))</f>
        <v>          &lt;dct:identifier rdf:datatype="http://www.w3.org/2001/XMLSchema#string"&gt;pistoal&lt;/dct:identifier&gt;</v>
      </c>
      <c r="C62" s="10" t="s">
        <v>432</v>
      </c>
      <c r="D62" s="169"/>
    </row>
    <row r="63" spans="2:4" ht="15" customHeight="1">
      <c r="B63" s="29" t="s">
        <v>160</v>
      </c>
      <c r="C63" s="8"/>
      <c r="D63" s="169"/>
    </row>
    <row r="64" spans="2:4" ht="15" customHeight="1">
      <c r="B64" s="29" t="s">
        <v>167</v>
      </c>
      <c r="C64" s="8"/>
      <c r="D64" s="169"/>
    </row>
    <row r="65" spans="2:4" ht="15" customHeight="1" thickBot="1">
      <c r="B65" s="29">
        <f>IF(Form!D23="","--&gt;","")</f>
      </c>
      <c r="C65" s="11"/>
      <c r="D65" s="170"/>
    </row>
    <row r="66" spans="2:4" ht="15" customHeight="1">
      <c r="B66" s="28" t="str">
        <f>IF(Form!D28="","&lt;!--","")</f>
        <v>&lt;!--</v>
      </c>
      <c r="C66" s="8"/>
      <c r="D66" s="168" t="s">
        <v>243</v>
      </c>
    </row>
    <row r="67" spans="2:4" ht="15" customHeight="1">
      <c r="B67" s="29" t="s">
        <v>166</v>
      </c>
      <c r="C67" s="8"/>
      <c r="D67" s="169"/>
    </row>
    <row r="68" spans="2:4" ht="15" customHeight="1">
      <c r="B68" s="31" t="str">
        <f>IF(Form!D20="","        &lt;foaf:Person&gt;",CONCATENATE("        &lt;foaf:Person rdf:about=""",Form!D32,"""&gt;"))</f>
        <v>        &lt;foaf:Person&gt;</v>
      </c>
      <c r="C68" s="10" t="s">
        <v>163</v>
      </c>
      <c r="D68" s="169"/>
    </row>
    <row r="69" spans="2:4" ht="15" customHeight="1">
      <c r="B69" s="26" t="str">
        <f>CONCATENATE("          &lt;foaf:name&gt;",Form!D28," ",Form!D29,"&lt;/foaf:name&gt;")</f>
        <v>          &lt;foaf:name&gt; &lt;/foaf:name&gt;</v>
      </c>
      <c r="C69" s="10" t="s">
        <v>162</v>
      </c>
      <c r="D69" s="169"/>
    </row>
    <row r="70" spans="2:4" ht="15" customHeight="1">
      <c r="B70" s="26" t="str">
        <f>CONCATENATE("          &lt;foaf:givenName&gt;",Form!D28,"&lt;/foaf:givenName&gt;")</f>
        <v>          &lt;foaf:givenName&gt;&lt;/foaf:givenName&gt;</v>
      </c>
      <c r="C70" s="10" t="s">
        <v>264</v>
      </c>
      <c r="D70" s="169"/>
    </row>
    <row r="71" spans="2:4" ht="15" customHeight="1">
      <c r="B71" s="26" t="str">
        <f>CONCATENATE("          &lt;foaf:familyName&gt;",Form!D29,"&lt;/foaf:familyName&gt;")</f>
        <v>          &lt;foaf:familyName&gt;&lt;/foaf:familyName&gt;</v>
      </c>
      <c r="C71" s="10" t="s">
        <v>265</v>
      </c>
      <c r="D71" s="169"/>
    </row>
    <row r="72" spans="2:4" ht="15" customHeight="1">
      <c r="B72" s="26" t="str">
        <f>CONCATENATE("          &lt;foaf:mbox rdf:resource=""mailto:",Form!D30,"""/&gt;")</f>
        <v>          &lt;foaf:mbox rdf:resource="mailto:"/&gt;</v>
      </c>
      <c r="C72" s="10"/>
      <c r="D72" s="169"/>
    </row>
    <row r="73" spans="2:4" ht="15" customHeight="1">
      <c r="B73" s="26">
        <f>IF(Form!D31="","",CONCATENATE("          &lt;dct:identifier rdf:datatype=""http://www.w3.org/2001/XMLSchema#string""&gt;",Form!D31,"&lt;/dct:identifier&gt;"))</f>
      </c>
      <c r="C73" s="10" t="s">
        <v>432</v>
      </c>
      <c r="D73" s="169"/>
    </row>
    <row r="74" spans="2:4" ht="15" customHeight="1">
      <c r="B74" s="29" t="s">
        <v>160</v>
      </c>
      <c r="C74" s="8"/>
      <c r="D74" s="169"/>
    </row>
    <row r="75" spans="2:4" ht="15" customHeight="1">
      <c r="B75" s="29" t="s">
        <v>167</v>
      </c>
      <c r="C75" s="8"/>
      <c r="D75" s="169"/>
    </row>
    <row r="76" spans="2:4" ht="15" customHeight="1" thickBot="1">
      <c r="B76" s="29" t="str">
        <f>IF(Form!D28="","--&gt;","")</f>
        <v>--&gt;</v>
      </c>
      <c r="C76" s="11"/>
      <c r="D76" s="170"/>
    </row>
    <row r="77" spans="2:4" ht="15" customHeight="1">
      <c r="B77" s="28" t="s">
        <v>84</v>
      </c>
      <c r="C77" s="9"/>
      <c r="D77" s="168" t="s">
        <v>70</v>
      </c>
    </row>
    <row r="78" spans="2:4" ht="15" customHeight="1">
      <c r="B78" s="29" t="s">
        <v>85</v>
      </c>
      <c r="C78" s="8"/>
      <c r="D78" s="169"/>
    </row>
    <row r="79" spans="2:4" ht="15" customHeight="1">
      <c r="B79" s="26" t="str">
        <f>IF(Form!D14="","",CONCATENATE("        &lt;schema:startDate rdf:datatype=""http://www.w3.org/2001/XMLSchema#date""&gt;",TEXT(Form!D14,"yyyy-mm-dd"),"&lt;/schema:startDate&gt; "))</f>
        <v>        &lt;schema:startDate rdf:datatype="http://www.w3.org/2001/XMLSchema#date"&gt;2002-01-01&lt;/schema:startDate&gt; </v>
      </c>
      <c r="C79" s="10" t="s">
        <v>78</v>
      </c>
      <c r="D79" s="169"/>
    </row>
    <row r="80" spans="2:4" ht="15" customHeight="1">
      <c r="B80" s="26" t="str">
        <f>IF(Form!D15="","",CONCATENATE("        &lt;schema:endDate rdf:datatype=""http://www.w3.org/2001/XMLSchema#date""&gt;",TEXT(Form!D15,"yyyy-mm-dd"),"&lt;/schema:endDate&gt; "))</f>
        <v>        &lt;schema:endDate rdf:datatype="http://www.w3.org/2001/XMLSchema#date"&gt;2006-12-31&lt;/schema:endDate&gt; </v>
      </c>
      <c r="C80" s="10" t="s">
        <v>79</v>
      </c>
      <c r="D80" s="169"/>
    </row>
    <row r="81" spans="2:4" ht="15" customHeight="1">
      <c r="B81" s="29" t="s">
        <v>86</v>
      </c>
      <c r="C81" s="8"/>
      <c r="D81" s="169"/>
    </row>
    <row r="82" spans="2:4" ht="15" customHeight="1" thickBot="1">
      <c r="B82" s="30" t="s">
        <v>87</v>
      </c>
      <c r="C82" s="11"/>
      <c r="D82" s="170"/>
    </row>
    <row r="83" spans="2:4" ht="15" customHeight="1">
      <c r="B83" s="28" t="s">
        <v>9</v>
      </c>
      <c r="C83" s="9"/>
      <c r="D83" s="168" t="s">
        <v>71</v>
      </c>
    </row>
    <row r="84" spans="2:4" ht="15" customHeight="1">
      <c r="B84" s="26" t="str">
        <f ca="1">IF(Form!D16="","        &lt;dct:Location&gt;",CONCATENATE("        &lt;dct:Location rdf:about=""",INDEX(OFFSET(Location,0,1),MATCH(Form!D16,Location,0)),"""&gt;"))</f>
        <v>        &lt;dct:Location rdf:about="http://publications.europa.eu/mdr/authority/continent/EUROPE"&gt;</v>
      </c>
      <c r="C84" s="10" t="s">
        <v>75</v>
      </c>
      <c r="D84" s="169"/>
    </row>
    <row r="85" spans="2:4" ht="15" customHeight="1">
      <c r="B85" s="26" t="str">
        <f>CONCATENATE("        &lt;rdfs:label xml:lang=""en""&gt;",Form!D16,"&lt;/rdfs:label&gt;")</f>
        <v>        &lt;rdfs:label xml:lang="en"&gt;Europe&lt;/rdfs:label&gt;</v>
      </c>
      <c r="C85" s="10"/>
      <c r="D85" s="169"/>
    </row>
    <row r="86" spans="2:6" ht="15" customHeight="1">
      <c r="B86" s="29" t="str">
        <f>IF(AND(Form!D19="",Form!D20=""),"&lt;!--","")</f>
        <v>&lt;!--</v>
      </c>
      <c r="D86" s="169"/>
      <c r="F86" s="128"/>
    </row>
    <row r="87" spans="2:4" ht="15" customHeight="1">
      <c r="B87" s="29" t="s">
        <v>425</v>
      </c>
      <c r="C87" s="8" t="s">
        <v>4</v>
      </c>
      <c r="D87" s="169"/>
    </row>
    <row r="88" spans="2:4" ht="15" customHeight="1">
      <c r="B88" s="29" t="s">
        <v>10</v>
      </c>
      <c r="C88" s="8" t="s">
        <v>4</v>
      </c>
      <c r="D88" s="169"/>
    </row>
    <row r="89" spans="2:6" ht="15" customHeight="1">
      <c r="B89" s="32" t="str">
        <f>CONCATENATE("&lt;gml:lowerCorner&gt;",Form!D17," ",Form!D18,"&lt;/gml:lowerCorner&gt;")</f>
        <v>&lt;gml:lowerCorner&gt; &lt;/gml:lowerCorner&gt;</v>
      </c>
      <c r="C89" s="10" t="s">
        <v>140</v>
      </c>
      <c r="D89" s="169"/>
      <c r="F89" s="128"/>
    </row>
    <row r="90" spans="2:6" ht="15" customHeight="1">
      <c r="B90" s="32" t="str">
        <f>CONCATENATE("&lt;gml:upperCorner&gt;",Form!D19," ",Form!D20,"&lt;/gml:upperCorner&gt;")</f>
        <v>&lt;gml:upperCorner&gt; &lt;/gml:upperCorner&gt;</v>
      </c>
      <c r="C90" s="10" t="s">
        <v>139</v>
      </c>
      <c r="D90" s="169"/>
      <c r="F90" s="129"/>
    </row>
    <row r="91" spans="2:4" ht="15" customHeight="1">
      <c r="B91" s="29" t="s">
        <v>11</v>
      </c>
      <c r="C91" s="8" t="s">
        <v>4</v>
      </c>
      <c r="D91" s="169"/>
    </row>
    <row r="92" spans="2:4" ht="15" customHeight="1">
      <c r="B92" s="29" t="s">
        <v>430</v>
      </c>
      <c r="C92" s="8"/>
      <c r="D92" s="169"/>
    </row>
    <row r="93" spans="2:4" ht="15" customHeight="1">
      <c r="B93" s="29" t="str">
        <f>CONCATENATE("POLYGON((",Form!D17," ",Form!D20,",",Form!D19," ",Form!D20,",",Form!D19," ",Form!D18,",",Form!D17," ",Form!D18,",",Form!D17," ",Form!D20,"))")</f>
        <v>POLYGON(( , , , , ))</v>
      </c>
      <c r="C93" s="8"/>
      <c r="D93" s="169"/>
    </row>
    <row r="94" spans="2:4" ht="15" customHeight="1">
      <c r="B94" s="29" t="s">
        <v>11</v>
      </c>
      <c r="C94" s="8"/>
      <c r="D94" s="169"/>
    </row>
    <row r="95" spans="2:4" ht="15" customHeight="1">
      <c r="B95" s="29" t="s">
        <v>431</v>
      </c>
      <c r="C95" s="8"/>
      <c r="D95" s="169"/>
    </row>
    <row r="96" spans="2:4" ht="15" customHeight="1">
      <c r="B96" s="29" t="str">
        <f>CONCATENATE("{""type"":""Polygon"",""crs"":{""type"":""name"",""properties"":{""name"":""urn:ogc:def:crs:EPSG:4326""}},""coordinates"":[[[",Form!D17,",",Form!D20,"],[",Form!D19,",",Form!D20,"],[",Form!D19,",",Form!D18,"],[",Form!D17,",",Form!D18,"],[",Form!D17,",",Form!D20,"]]]}")</f>
        <v>{"type":"Polygon","crs":{"type":"name","properties":{"name":"urn:ogc:def:crs:EPSG:4326"}},"coordinates":[[[,],[,],[,],[,],[,]]]}</v>
      </c>
      <c r="C96" s="8"/>
      <c r="D96" s="169"/>
    </row>
    <row r="97" spans="2:4" ht="15" customHeight="1">
      <c r="B97" s="29" t="s">
        <v>11</v>
      </c>
      <c r="C97" s="8"/>
      <c r="D97" s="169"/>
    </row>
    <row r="98" spans="2:4" ht="15" customHeight="1">
      <c r="B98" s="29" t="str">
        <f>IF(AND(Form!D19="",Form!D20=""),"--&gt;","")</f>
        <v>--&gt;</v>
      </c>
      <c r="C98" s="8"/>
      <c r="D98" s="169"/>
    </row>
    <row r="99" spans="2:4" ht="15" customHeight="1">
      <c r="B99" s="29" t="s">
        <v>12</v>
      </c>
      <c r="C99" s="8" t="s">
        <v>4</v>
      </c>
      <c r="D99" s="169"/>
    </row>
    <row r="100" spans="2:4" ht="15" customHeight="1" thickBot="1">
      <c r="B100" s="30" t="s">
        <v>13</v>
      </c>
      <c r="C100" s="11"/>
      <c r="D100" s="169"/>
    </row>
    <row r="101" spans="2:4" ht="15" customHeight="1">
      <c r="B101" s="28" t="s">
        <v>14</v>
      </c>
      <c r="C101" s="9" t="s">
        <v>4</v>
      </c>
      <c r="D101" s="168" t="s">
        <v>240</v>
      </c>
    </row>
    <row r="102" spans="2:4" ht="15" customHeight="1">
      <c r="B102" s="29" t="s">
        <v>15</v>
      </c>
      <c r="C102" s="8" t="s">
        <v>4</v>
      </c>
      <c r="D102" s="169"/>
    </row>
    <row r="103" spans="2:4" ht="15" customHeight="1">
      <c r="B103" s="26" t="str">
        <f>CONCATENATE("        &lt;dct:title xml:lang=""en""&gt;",Form!D33,"&lt;/dct:title&gt;")</f>
        <v>        &lt;dct:title xml:lang="en"&gt;Chemicals of MAPPE&lt;/dct:title&gt;</v>
      </c>
      <c r="C103" s="10" t="s">
        <v>54</v>
      </c>
      <c r="D103" s="169"/>
    </row>
    <row r="104" spans="2:4" ht="15" customHeight="1">
      <c r="B104" s="26" t="str">
        <f>CONCATENATE("        &lt;dct:description xml:lang=""en""&gt;",Form!D34,"&lt;/dct:description&gt;")</f>
        <v>        &lt;dct:description xml:lang="en"&gt;&lt;/dct:description&gt;</v>
      </c>
      <c r="C104" s="10" t="s">
        <v>65</v>
      </c>
      <c r="D104" s="169"/>
    </row>
    <row r="105" spans="2:4" ht="15" customHeight="1">
      <c r="B105" s="29" t="s">
        <v>34</v>
      </c>
      <c r="C105" s="8" t="s">
        <v>4</v>
      </c>
      <c r="D105" s="169"/>
    </row>
    <row r="106" spans="2:4" ht="15" customHeight="1">
      <c r="B106" s="26" t="str">
        <f>CONCATENATE("        &lt;rdf:Description rdf:about=""",INDEX(Codelists!D2:D29,MATCH(Form!D35,Codelists!C2:C29,0)),"""&gt;")</f>
        <v>        &lt;rdf:Description rdf:about="http://publications.europa.eu/resource/authority/file-type/CSV"&gt;</v>
      </c>
      <c r="C106" s="8"/>
      <c r="D106" s="169"/>
    </row>
    <row r="107" spans="2:4" ht="15" customHeight="1">
      <c r="B107" s="26" t="str">
        <f>CONCATENATE("            &lt;rdfs:label xml:lang=""en""&gt;",Form!D35,"&lt;/rdfs:label&gt;")</f>
        <v>            &lt;rdfs:label xml:lang="en"&gt;text/csv&lt;/rdfs:label&gt;</v>
      </c>
      <c r="C107" s="10" t="s">
        <v>7</v>
      </c>
      <c r="D107" s="169"/>
    </row>
    <row r="108" spans="2:4" ht="15" customHeight="1">
      <c r="B108" s="29" t="s">
        <v>33</v>
      </c>
      <c r="C108" s="8" t="s">
        <v>4</v>
      </c>
      <c r="D108" s="169"/>
    </row>
    <row r="109" spans="2:4" ht="15" customHeight="1">
      <c r="B109" s="29" t="s">
        <v>35</v>
      </c>
      <c r="C109" s="8" t="s">
        <v>4</v>
      </c>
      <c r="D109" s="169"/>
    </row>
    <row r="110" spans="2:4" ht="15" customHeight="1">
      <c r="B110" s="29" t="s">
        <v>18</v>
      </c>
      <c r="C110" s="8"/>
      <c r="D110" s="169"/>
    </row>
    <row r="111" spans="2:4" ht="15" customHeight="1">
      <c r="B111" s="29" t="s">
        <v>16</v>
      </c>
      <c r="C111" s="8"/>
      <c r="D111" s="169"/>
    </row>
    <row r="112" spans="2:4" ht="15" customHeight="1">
      <c r="B112" s="26" t="str">
        <f ca="1">CONCATENATE("            &lt;rdfs:label xml:lang=""en""&gt;",INDEX(OFFSET(AccessRestriction,0,1),MATCH(Form!D36,AccessRestriction,0)),"&lt;/rdfs:label&gt;")</f>
        <v>            &lt;rdfs:label xml:lang="en"&gt;noLimitations&lt;/rdfs:label&gt;</v>
      </c>
      <c r="C112" s="10" t="s">
        <v>53</v>
      </c>
      <c r="D112" s="169"/>
    </row>
    <row r="113" spans="2:4" ht="15" customHeight="1">
      <c r="B113" s="29" t="s">
        <v>17</v>
      </c>
      <c r="C113" s="8"/>
      <c r="D113" s="169"/>
    </row>
    <row r="114" spans="2:4" ht="15" customHeight="1">
      <c r="B114" s="29" t="s">
        <v>19</v>
      </c>
      <c r="C114" s="8"/>
      <c r="D114" s="169"/>
    </row>
    <row r="115" spans="2:4" ht="15" customHeight="1">
      <c r="B115" s="29" t="s">
        <v>88</v>
      </c>
      <c r="C115" s="8"/>
      <c r="D115" s="169"/>
    </row>
    <row r="116" spans="2:4" ht="15" customHeight="1">
      <c r="B116" s="26" t="str">
        <f ca="1">CONCATENATE("          &lt;dct:LicenseDocument rdf:about=""",INDEX(OFFSET(Licence,0,1),MATCH(Form!D37,Licence,0)),"""&gt;")</f>
        <v>          &lt;dct:LicenseDocument rdf:about="http://publications.europa.eu/resource/authority/license/COM"&gt;</v>
      </c>
      <c r="C116" s="10" t="s">
        <v>197</v>
      </c>
      <c r="D116" s="169"/>
    </row>
    <row r="117" spans="2:4" ht="15" customHeight="1">
      <c r="B117" s="26" t="str">
        <f>CONCATENATE("            &lt;rdfs:label xml:lang=""en""&gt;",Form!D37,"&lt;/rdfs:label&gt;")</f>
        <v>            &lt;rdfs:label xml:lang="en"&gt;Europa Legal Notice&lt;/rdfs:label&gt;</v>
      </c>
      <c r="C117" s="10" t="s">
        <v>244</v>
      </c>
      <c r="D117" s="169"/>
    </row>
    <row r="118" spans="2:4" ht="15" customHeight="1">
      <c r="B118" s="26" t="str">
        <f ca="1">CONCATENATE("            &lt;foaf:homepage rdf:resource=""",INDEX(OFFSET(Licence,0,2),MATCH(Form!D37,Licence,0)),"""/&gt;")</f>
        <v>            &lt;foaf:homepage rdf:resource="http://ec.europa.eu/geninfo/legal_notices_en.htm"/&gt;</v>
      </c>
      <c r="C118" s="10" t="s">
        <v>367</v>
      </c>
      <c r="D118" s="169"/>
    </row>
    <row r="119" spans="2:4" ht="15" customHeight="1">
      <c r="B119" s="29" t="s">
        <v>89</v>
      </c>
      <c r="C119" s="8" t="s">
        <v>4</v>
      </c>
      <c r="D119" s="169"/>
    </row>
    <row r="120" spans="2:4" ht="15" customHeight="1">
      <c r="B120" s="29" t="s">
        <v>90</v>
      </c>
      <c r="C120" s="8" t="s">
        <v>4</v>
      </c>
      <c r="D120" s="169"/>
    </row>
    <row r="121" spans="2:4" ht="15" customHeight="1">
      <c r="B121" s="29">
        <f>IF(Form!D38="","&lt;!--","")</f>
      </c>
      <c r="C121" s="8"/>
      <c r="D121" s="169"/>
    </row>
    <row r="122" spans="2:4" ht="15" customHeight="1">
      <c r="B122" s="26" t="str">
        <f>CONCATENATE("        &lt;dcat:accessURL rdf:resource=""",Form!D38,"""/&gt;")</f>
        <v>        &lt;dcat:accessURL rdf:resource="ftp://cidportal.jrc.ec.europa.eu/jrc-opendata/MAPPE/MAPPE_Europe/LATEST/chemicals.csv"/&gt;</v>
      </c>
      <c r="C122" s="10" t="s">
        <v>158</v>
      </c>
      <c r="D122" s="169"/>
    </row>
    <row r="123" spans="2:4" ht="15" customHeight="1">
      <c r="B123" s="29">
        <f>IF(Form!D38="","--&gt;","")</f>
      </c>
      <c r="C123" s="8"/>
      <c r="D123" s="169"/>
    </row>
    <row r="124" spans="2:4" ht="15" customHeight="1">
      <c r="B124" s="29" t="s">
        <v>20</v>
      </c>
      <c r="C124" s="8" t="s">
        <v>4</v>
      </c>
      <c r="D124" s="169"/>
    </row>
    <row r="125" spans="2:4" ht="15" customHeight="1" thickBot="1">
      <c r="B125" s="30" t="s">
        <v>21</v>
      </c>
      <c r="C125" s="11" t="s">
        <v>4</v>
      </c>
      <c r="D125" s="169"/>
    </row>
    <row r="126" spans="2:4" ht="15" customHeight="1">
      <c r="B126" s="28">
        <f>IF(Form!D39="","&lt;!--","")</f>
      </c>
      <c r="C126" s="9" t="s">
        <v>4</v>
      </c>
      <c r="D126" s="168" t="s">
        <v>164</v>
      </c>
    </row>
    <row r="127" spans="2:4" ht="15" customHeight="1">
      <c r="B127" s="29" t="s">
        <v>100</v>
      </c>
      <c r="C127" s="8"/>
      <c r="D127" s="169"/>
    </row>
    <row r="128" spans="2:4" ht="15" customHeight="1">
      <c r="B128" s="26" t="str">
        <f>CONCATENATE("      &lt;foaf:Document rdf:about=""",Form!D43,"""&gt;")</f>
        <v>      &lt;foaf:Document rdf:about="ftp://cidportal.jrc.ec.europa.eu/jrc-opendata/MAPPE/MAPPE_Europe/LATEST/EUR%2022624%20EN.pdf"&gt;</v>
      </c>
      <c r="C128" s="10" t="s">
        <v>241</v>
      </c>
      <c r="D128" s="169"/>
    </row>
    <row r="129" spans="2:4" ht="15" customHeight="1">
      <c r="B129" s="26" t="str">
        <f>CONCATENATE("        &lt;dct:title xml:lang=""en""&gt;",Form!D39,"&lt;/dct:title&gt;")</f>
        <v>        &lt;dct:title xml:lang="en"&gt;Analysis of Landscape and Climate Parameters for Continental Scale Assessment of the Fate of Pollutants&lt;/dct:title&gt;</v>
      </c>
      <c r="C129" s="10" t="s">
        <v>54</v>
      </c>
      <c r="D129" s="169"/>
    </row>
    <row r="130" spans="2:4" ht="15" customHeight="1">
      <c r="B130" s="26" t="str">
        <f>CONCATENATE("        &lt;dc:creator&gt;",Form!D40,"&lt;/dc:creator&gt;")</f>
        <v>        &lt;dc:creator&gt;Pistocchi, A., Vizcaino, P., Pennington, D. &lt;/dc:creator&gt;</v>
      </c>
      <c r="C130" s="10" t="s">
        <v>350</v>
      </c>
      <c r="D130" s="169"/>
    </row>
    <row r="131" spans="2:4" ht="15" customHeight="1">
      <c r="B131" s="26" t="str">
        <f>CONCATENATE("        &lt;dct:issued rdf:datatype=""http://www.w3.org/2001/XMLSchema#gYear""&gt;",Form!D41,"&lt;/dct:issued&gt;")</f>
        <v>        &lt;dct:issued rdf:datatype="http://www.w3.org/2001/XMLSchema#gYear"&gt;2006&lt;/dct:issued&gt;</v>
      </c>
      <c r="C131" s="10" t="s">
        <v>339</v>
      </c>
      <c r="D131" s="169"/>
    </row>
    <row r="132" spans="2:4" ht="15" customHeight="1">
      <c r="B132" s="26" t="str">
        <f>CONCATENATE("        &lt;dc:publisher&gt;",Form!D42,"&lt;/dc:publisher&gt;")</f>
        <v>        &lt;dc:publisher&gt;European Commission - Joint Research Centre&lt;/dc:publisher&gt;</v>
      </c>
      <c r="C132" s="10" t="s">
        <v>68</v>
      </c>
      <c r="D132" s="169"/>
    </row>
    <row r="133" spans="2:4" ht="15" customHeight="1">
      <c r="B133" s="29" t="s">
        <v>101</v>
      </c>
      <c r="C133" s="8" t="s">
        <v>4</v>
      </c>
      <c r="D133" s="169"/>
    </row>
    <row r="134" spans="2:4" ht="15" customHeight="1">
      <c r="B134" s="29" t="s">
        <v>99</v>
      </c>
      <c r="C134" s="8"/>
      <c r="D134" s="169"/>
    </row>
    <row r="135" spans="2:4" ht="15" customHeight="1" thickBot="1">
      <c r="B135" s="30">
        <f>IF(Form!D39="","--&gt;","")</f>
      </c>
      <c r="C135" s="11" t="s">
        <v>4</v>
      </c>
      <c r="D135" s="169"/>
    </row>
    <row r="136" spans="2:4" ht="15" customHeight="1">
      <c r="B136" s="28" t="str">
        <f>IF(Form!D44="","&lt;!--","")</f>
        <v>&lt;!--</v>
      </c>
      <c r="C136" s="9" t="s">
        <v>4</v>
      </c>
      <c r="D136" s="168" t="s">
        <v>165</v>
      </c>
    </row>
    <row r="137" spans="2:4" ht="15" customHeight="1">
      <c r="B137" s="29" t="s">
        <v>100</v>
      </c>
      <c r="C137" s="8"/>
      <c r="D137" s="169"/>
    </row>
    <row r="138" spans="2:4" ht="15" customHeight="1">
      <c r="B138" s="26" t="str">
        <f>CONCATENATE("      &lt;foaf:Document rdf:about=""",Form!D48,"""&gt;")</f>
        <v>      &lt;foaf:Document rdf:about=""&gt;</v>
      </c>
      <c r="C138" s="10" t="s">
        <v>241</v>
      </c>
      <c r="D138" s="169"/>
    </row>
    <row r="139" spans="2:4" ht="15" customHeight="1">
      <c r="B139" s="26" t="str">
        <f>CONCATENATE("        &lt;dct:title xml:lang=""en""&gt;",Form!D44,"&lt;/dct:title&gt;")</f>
        <v>        &lt;dct:title xml:lang="en"&gt;&lt;/dct:title&gt;</v>
      </c>
      <c r="C139" s="10" t="s">
        <v>54</v>
      </c>
      <c r="D139" s="169"/>
    </row>
    <row r="140" spans="2:4" ht="15" customHeight="1">
      <c r="B140" s="26" t="str">
        <f>CONCATENATE("        &lt;dc:creator&gt;",Form!D45,"&lt;/dc:creator&gt;")</f>
        <v>        &lt;dc:creator&gt;&lt;/dc:creator&gt;</v>
      </c>
      <c r="C140" s="10" t="s">
        <v>350</v>
      </c>
      <c r="D140" s="169"/>
    </row>
    <row r="141" spans="2:4" ht="15" customHeight="1">
      <c r="B141" s="26" t="str">
        <f>CONCATENATE("        &lt;dct:issued rdf:datatype=""http://www.w3.org/2001/XMLSchema#gYear""&gt;",Form!D46,"&lt;/dct:issued&gt;")</f>
        <v>        &lt;dct:issued rdf:datatype="http://www.w3.org/2001/XMLSchema#gYear"&gt;&lt;/dct:issued&gt;</v>
      </c>
      <c r="C141" s="10" t="s">
        <v>339</v>
      </c>
      <c r="D141" s="169"/>
    </row>
    <row r="142" spans="2:4" ht="15" customHeight="1">
      <c r="B142" s="26" t="str">
        <f>CONCATENATE("        &lt;dc:publisher&gt;",Form!D47,"&lt;/dc:publisher&gt;")</f>
        <v>        &lt;dc:publisher&gt;&lt;/dc:publisher&gt;</v>
      </c>
      <c r="C142" s="10" t="s">
        <v>68</v>
      </c>
      <c r="D142" s="169"/>
    </row>
    <row r="143" spans="2:4" ht="15" customHeight="1">
      <c r="B143" s="29" t="s">
        <v>101</v>
      </c>
      <c r="C143" s="8" t="s">
        <v>4</v>
      </c>
      <c r="D143" s="169"/>
    </row>
    <row r="144" spans="2:4" ht="15" customHeight="1">
      <c r="B144" s="29" t="s">
        <v>99</v>
      </c>
      <c r="C144" s="8"/>
      <c r="D144" s="169"/>
    </row>
    <row r="145" spans="2:4" ht="15" customHeight="1" thickBot="1">
      <c r="B145" s="30" t="str">
        <f>IF(Form!D44="","--&gt;","")</f>
        <v>--&gt;</v>
      </c>
      <c r="C145" s="11" t="s">
        <v>4</v>
      </c>
      <c r="D145" s="169"/>
    </row>
    <row r="146" spans="2:4" ht="15" customHeight="1">
      <c r="B146" s="28">
        <f>IF(Form!D49="","&lt;!--","")</f>
      </c>
      <c r="C146" s="9" t="s">
        <v>4</v>
      </c>
      <c r="D146" s="168" t="s">
        <v>239</v>
      </c>
    </row>
    <row r="147" spans="2:4" ht="15" customHeight="1">
      <c r="B147" s="29" t="s">
        <v>94</v>
      </c>
      <c r="C147" s="8"/>
      <c r="D147" s="169"/>
    </row>
    <row r="148" spans="2:4" ht="15" customHeight="1">
      <c r="B148" s="29" t="s">
        <v>30</v>
      </c>
      <c r="C148" s="8" t="s">
        <v>4</v>
      </c>
      <c r="D148" s="169"/>
    </row>
    <row r="149" spans="2:4" ht="15" customHeight="1">
      <c r="B149" s="26" t="str">
        <f>CONCATENATE("        &lt;dct:title xml:lang=""en""&gt;",Form!D49,"&lt;/dct:title&gt;")</f>
        <v>        &lt;dct:title xml:lang="en"&gt;Archived FATE web site&lt;/dct:title&gt;</v>
      </c>
      <c r="C149" s="10" t="s">
        <v>54</v>
      </c>
      <c r="D149" s="169"/>
    </row>
    <row r="150" spans="2:4" ht="15" customHeight="1">
      <c r="B150" s="26" t="str">
        <f>CONCATENATE("        &lt;dct:description xml:lang=""en""&gt;",Form!D50,"&lt;/dct:description&gt;")</f>
        <v>        &lt;dct:description xml:lang="en"&gt;Datasets were previously accessible from the FATE web site, now archived. &lt;/dct:description&gt;</v>
      </c>
      <c r="C150" s="10" t="s">
        <v>65</v>
      </c>
      <c r="D150" s="169"/>
    </row>
    <row r="151" spans="2:4" ht="15" customHeight="1">
      <c r="B151" s="29" t="s">
        <v>34</v>
      </c>
      <c r="C151" s="8" t="s">
        <v>4</v>
      </c>
      <c r="D151" s="169"/>
    </row>
    <row r="152" spans="2:4" ht="15" customHeight="1">
      <c r="B152" s="26" t="str">
        <f ca="1">CONCATENATE("          &lt;rdf:Description rdf:about=""",INDEX(OFFSET(Format,0,1),MATCH(Form!D51,Format,0)),"""&gt;")</f>
        <v>          &lt;rdf:Description rdf:about="http://publications.europa.eu/resource/authority/file-type/HTML"&gt;</v>
      </c>
      <c r="C152" s="10" t="s">
        <v>250</v>
      </c>
      <c r="D152" s="169"/>
    </row>
    <row r="153" spans="2:4" ht="15" customHeight="1">
      <c r="B153" s="26" t="str">
        <f>CONCATENATE("            &lt;rdfs:label xml:lang=""en""&gt;",Form!D51,"&lt;/rdfs:label&gt;")</f>
        <v>            &lt;rdfs:label xml:lang="en"&gt;text/html&lt;/rdfs:label&gt;</v>
      </c>
      <c r="C153" s="10" t="s">
        <v>251</v>
      </c>
      <c r="D153" s="169"/>
    </row>
    <row r="154" spans="2:4" ht="15" customHeight="1">
      <c r="B154" s="29" t="s">
        <v>33</v>
      </c>
      <c r="C154" s="8" t="s">
        <v>4</v>
      </c>
      <c r="D154" s="169"/>
    </row>
    <row r="155" spans="2:4" ht="15" customHeight="1">
      <c r="B155" s="29" t="s">
        <v>35</v>
      </c>
      <c r="C155" s="8" t="s">
        <v>4</v>
      </c>
      <c r="D155" s="169"/>
    </row>
    <row r="156" spans="2:4" ht="15" customHeight="1">
      <c r="B156" s="29" t="s">
        <v>18</v>
      </c>
      <c r="C156" s="8"/>
      <c r="D156" s="169"/>
    </row>
    <row r="157" spans="2:4" ht="15" customHeight="1">
      <c r="B157" s="29" t="s">
        <v>16</v>
      </c>
      <c r="C157" s="8"/>
      <c r="D157" s="169"/>
    </row>
    <row r="158" spans="2:4" ht="15" customHeight="1">
      <c r="B158" s="26" t="str">
        <f ca="1">CONCATENATE("            &lt;rdfs:label xml:lang=""en""&gt;",INDEX(OFFSET(AccessRestriction,0,1),MATCH(Form!D52,AccessRestriction,0)),"&lt;/rdfs:label&gt;")</f>
        <v>            &lt;rdfs:label xml:lang="en"&gt;noLimitations&lt;/rdfs:label&gt;</v>
      </c>
      <c r="C158" s="10" t="s">
        <v>53</v>
      </c>
      <c r="D158" s="169"/>
    </row>
    <row r="159" spans="2:4" ht="15" customHeight="1">
      <c r="B159" s="29" t="s">
        <v>17</v>
      </c>
      <c r="C159" s="8"/>
      <c r="D159" s="169"/>
    </row>
    <row r="160" spans="2:4" ht="15" customHeight="1">
      <c r="B160" s="29" t="s">
        <v>19</v>
      </c>
      <c r="C160" s="8"/>
      <c r="D160" s="169"/>
    </row>
    <row r="161" spans="2:4" ht="15" customHeight="1">
      <c r="B161" s="29" t="s">
        <v>88</v>
      </c>
      <c r="C161" s="8"/>
      <c r="D161" s="169"/>
    </row>
    <row r="162" spans="2:4" ht="15" customHeight="1">
      <c r="B162" s="26" t="str">
        <f ca="1">CONCATENATE("          &lt;dct:LicenseDocument rdf:about=""",INDEX(OFFSET(Licence,0,1),MATCH(Form!D53,Licence,0)),"""&gt;")</f>
        <v>          &lt;dct:LicenseDocument rdf:about="http://publications.europa.eu/resource/authority/license/COM"&gt;</v>
      </c>
      <c r="C162" s="10" t="s">
        <v>366</v>
      </c>
      <c r="D162" s="169"/>
    </row>
    <row r="163" spans="2:4" ht="15" customHeight="1">
      <c r="B163" s="26" t="str">
        <f>CONCATENATE("            &lt;rdfs:label xml:lang=""en""&gt;",Form!D53,"&lt;/rdfs:label&gt;")</f>
        <v>            &lt;rdfs:label xml:lang="en"&gt;Europa Legal Notice&lt;/rdfs:label&gt;</v>
      </c>
      <c r="C163" s="10" t="s">
        <v>244</v>
      </c>
      <c r="D163" s="169"/>
    </row>
    <row r="164" spans="2:4" ht="15" customHeight="1">
      <c r="B164" s="26" t="str">
        <f ca="1">CONCATENATE("            &lt;foaf:homepage rdf:resource=""",INDEX(OFFSET(Licence,0,2),MATCH(Form!D53,Licence,0)),"""/&gt;")</f>
        <v>            &lt;foaf:homepage rdf:resource="http://ec.europa.eu/geninfo/legal_notices_en.htm"/&gt;</v>
      </c>
      <c r="C164" s="10" t="s">
        <v>367</v>
      </c>
      <c r="D164" s="169"/>
    </row>
    <row r="165" spans="2:4" ht="15" customHeight="1">
      <c r="B165" s="29" t="s">
        <v>89</v>
      </c>
      <c r="C165" s="8" t="s">
        <v>4</v>
      </c>
      <c r="D165" s="169"/>
    </row>
    <row r="166" spans="2:4" ht="15" customHeight="1">
      <c r="B166" s="29" t="s">
        <v>90</v>
      </c>
      <c r="C166" s="8" t="s">
        <v>4</v>
      </c>
      <c r="D166" s="169"/>
    </row>
    <row r="167" spans="2:4" ht="15" customHeight="1">
      <c r="B167" s="26" t="str">
        <f>CONCATENATE("        &lt;dcat:accessURL rdf:resource=""",Form!D54,"""/&gt;")</f>
        <v>        &lt;dcat:accessURL rdf:resource="http://fate.jrc.ec.europa.eu/modelling/chemicals.html"/&gt;</v>
      </c>
      <c r="C167" s="10" t="s">
        <v>158</v>
      </c>
      <c r="D167" s="169"/>
    </row>
    <row r="168" spans="2:4" ht="15" customHeight="1">
      <c r="B168" s="29" t="s">
        <v>31</v>
      </c>
      <c r="C168" s="8" t="s">
        <v>4</v>
      </c>
      <c r="D168" s="169"/>
    </row>
    <row r="169" spans="2:4" ht="15" customHeight="1">
      <c r="B169" s="29" t="s">
        <v>95</v>
      </c>
      <c r="C169" s="8" t="s">
        <v>4</v>
      </c>
      <c r="D169" s="169"/>
    </row>
    <row r="170" spans="2:4" ht="15" customHeight="1">
      <c r="B170" s="29">
        <f>IF(Form!D49="","--&gt;","")</f>
      </c>
      <c r="C170" s="8"/>
      <c r="D170" s="169"/>
    </row>
    <row r="171" spans="2:4" ht="15" customHeight="1">
      <c r="B171" s="29" t="s">
        <v>24</v>
      </c>
      <c r="C171" s="8"/>
      <c r="D171" s="169"/>
    </row>
    <row r="172" spans="2:4" ht="15.75" customHeight="1" thickBot="1">
      <c r="B172" s="30" t="s">
        <v>352</v>
      </c>
      <c r="C172" s="11"/>
      <c r="D172" s="170"/>
    </row>
  </sheetData>
  <sheetProtection sheet="1" objects="1" scenarios="1" selectLockedCells="1" selectUnlockedCells="1"/>
  <mergeCells count="11">
    <mergeCell ref="D7:D42"/>
    <mergeCell ref="D126:D135"/>
    <mergeCell ref="D101:D125"/>
    <mergeCell ref="D83:D100"/>
    <mergeCell ref="D55:D65"/>
    <mergeCell ref="D66:D76"/>
    <mergeCell ref="D146:D172"/>
    <mergeCell ref="D77:D82"/>
    <mergeCell ref="D136:D145"/>
    <mergeCell ref="D49:D54"/>
    <mergeCell ref="D43:D4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G3" sqref="G3"/>
    </sheetView>
  </sheetViews>
  <sheetFormatPr defaultColWidth="8.8515625" defaultRowHeight="15"/>
  <cols>
    <col min="1" max="1" width="41.8515625" style="2" bestFit="1" customWidth="1"/>
    <col min="2" max="2" width="30.57421875" style="2" bestFit="1" customWidth="1"/>
    <col min="3" max="3" width="36.00390625" style="57" bestFit="1" customWidth="1"/>
    <col min="4" max="4" width="63.140625" style="57" bestFit="1" customWidth="1"/>
    <col min="5" max="5" width="11.140625" style="58" bestFit="1" customWidth="1"/>
    <col min="6" max="6" width="14.140625" style="58" bestFit="1" customWidth="1"/>
    <col min="7" max="7" width="15.421875" style="59" bestFit="1" customWidth="1"/>
    <col min="8" max="8" width="36.140625" style="59" bestFit="1" customWidth="1"/>
    <col min="9" max="9" width="21.421875" style="60" bestFit="1" customWidth="1"/>
    <col min="10" max="10" width="22.421875" style="60" bestFit="1" customWidth="1"/>
    <col min="11" max="11" width="37.421875" style="45" bestFit="1" customWidth="1"/>
    <col min="12" max="12" width="19.00390625" style="45" bestFit="1" customWidth="1"/>
    <col min="13" max="13" width="41.8515625" style="61" bestFit="1" customWidth="1"/>
    <col min="14" max="15" width="50.421875" style="61" customWidth="1"/>
    <col min="16" max="16" width="19.28125" style="53" bestFit="1" customWidth="1"/>
    <col min="17" max="17" width="22.00390625" style="53" bestFit="1" customWidth="1"/>
    <col min="18" max="18" width="42.57421875" style="45" bestFit="1" customWidth="1"/>
    <col min="19" max="19" width="65.421875" style="45" bestFit="1" customWidth="1"/>
    <col min="20" max="20" width="23.8515625" style="45" bestFit="1" customWidth="1"/>
    <col min="21" max="16384" width="8.8515625" style="2" customWidth="1"/>
  </cols>
  <sheetData>
    <row r="1" spans="1:20" s="18" customFormat="1" ht="15">
      <c r="A1" s="18" t="s">
        <v>369</v>
      </c>
      <c r="B1" s="18" t="s">
        <v>370</v>
      </c>
      <c r="C1" s="87" t="s">
        <v>157</v>
      </c>
      <c r="D1" s="87" t="s">
        <v>194</v>
      </c>
      <c r="E1" s="88" t="s">
        <v>5</v>
      </c>
      <c r="F1" s="88" t="s">
        <v>193</v>
      </c>
      <c r="G1" s="89" t="s">
        <v>195</v>
      </c>
      <c r="H1" s="89" t="s">
        <v>196</v>
      </c>
      <c r="I1" s="90" t="s">
        <v>272</v>
      </c>
      <c r="J1" s="90" t="s">
        <v>269</v>
      </c>
      <c r="K1" s="91" t="s">
        <v>271</v>
      </c>
      <c r="L1" s="91" t="s">
        <v>270</v>
      </c>
      <c r="M1" s="92" t="s">
        <v>91</v>
      </c>
      <c r="N1" s="92" t="s">
        <v>366</v>
      </c>
      <c r="O1" s="92" t="s">
        <v>367</v>
      </c>
      <c r="P1" s="93" t="s">
        <v>74</v>
      </c>
      <c r="Q1" s="93" t="s">
        <v>198</v>
      </c>
      <c r="R1" s="91" t="s">
        <v>68</v>
      </c>
      <c r="S1" s="91" t="s">
        <v>293</v>
      </c>
      <c r="T1" s="91" t="s">
        <v>294</v>
      </c>
    </row>
    <row r="2" spans="1:20" ht="15">
      <c r="A2" t="s">
        <v>371</v>
      </c>
      <c r="B2" t="s">
        <v>392</v>
      </c>
      <c r="C2" s="40" t="s">
        <v>52</v>
      </c>
      <c r="D2" s="41" t="s">
        <v>226</v>
      </c>
      <c r="E2" s="42" t="s">
        <v>186</v>
      </c>
      <c r="F2" s="42" t="s">
        <v>141</v>
      </c>
      <c r="G2" s="153" t="s">
        <v>485</v>
      </c>
      <c r="H2" s="151" t="s">
        <v>433</v>
      </c>
      <c r="I2" s="44" t="s">
        <v>184</v>
      </c>
      <c r="J2" s="44" t="s">
        <v>55</v>
      </c>
      <c r="K2" s="45" t="s">
        <v>64</v>
      </c>
      <c r="L2" s="45" t="s">
        <v>279</v>
      </c>
      <c r="M2" s="46" t="s">
        <v>92</v>
      </c>
      <c r="N2" s="47" t="s">
        <v>368</v>
      </c>
      <c r="O2" s="47" t="s">
        <v>192</v>
      </c>
      <c r="P2" s="48" t="s">
        <v>168</v>
      </c>
      <c r="Q2" s="48" t="s">
        <v>168</v>
      </c>
      <c r="R2" s="45" t="s">
        <v>296</v>
      </c>
      <c r="S2" s="49" t="s">
        <v>295</v>
      </c>
      <c r="T2" s="49" t="s">
        <v>297</v>
      </c>
    </row>
    <row r="3" spans="1:17" ht="15">
      <c r="A3" t="s">
        <v>372</v>
      </c>
      <c r="B3" t="s">
        <v>393</v>
      </c>
      <c r="C3" s="65" t="s">
        <v>311</v>
      </c>
      <c r="D3" s="41" t="s">
        <v>312</v>
      </c>
      <c r="E3" s="42" t="s">
        <v>203</v>
      </c>
      <c r="F3" s="42" t="s">
        <v>146</v>
      </c>
      <c r="G3" s="86" t="s">
        <v>434</v>
      </c>
      <c r="H3" s="151" t="s">
        <v>435</v>
      </c>
      <c r="I3" s="51" t="s">
        <v>219</v>
      </c>
      <c r="J3" s="44" t="s">
        <v>57</v>
      </c>
      <c r="K3" s="52" t="s">
        <v>58</v>
      </c>
      <c r="L3" s="52" t="s">
        <v>273</v>
      </c>
      <c r="M3" s="46" t="s">
        <v>103</v>
      </c>
      <c r="N3" s="47" t="s">
        <v>221</v>
      </c>
      <c r="O3" s="47" t="s">
        <v>221</v>
      </c>
      <c r="P3" s="53" t="s">
        <v>169</v>
      </c>
      <c r="Q3" s="53" t="s">
        <v>169</v>
      </c>
    </row>
    <row r="4" spans="1:17" ht="15">
      <c r="A4" t="s">
        <v>373</v>
      </c>
      <c r="B4" t="s">
        <v>394</v>
      </c>
      <c r="C4" s="57" t="s">
        <v>335</v>
      </c>
      <c r="D4" s="41" t="s">
        <v>336</v>
      </c>
      <c r="E4" s="42" t="s">
        <v>187</v>
      </c>
      <c r="F4" s="42" t="s">
        <v>142</v>
      </c>
      <c r="G4" s="86" t="s">
        <v>436</v>
      </c>
      <c r="H4" s="151" t="s">
        <v>437</v>
      </c>
      <c r="I4" s="44" t="s">
        <v>185</v>
      </c>
      <c r="J4" s="44" t="s">
        <v>56</v>
      </c>
      <c r="K4" s="52" t="s">
        <v>59</v>
      </c>
      <c r="L4" s="52" t="s">
        <v>278</v>
      </c>
      <c r="M4" s="46" t="s">
        <v>102</v>
      </c>
      <c r="N4" s="47" t="s">
        <v>220</v>
      </c>
      <c r="O4" s="47" t="s">
        <v>220</v>
      </c>
      <c r="P4" s="48" t="s">
        <v>170</v>
      </c>
      <c r="Q4" s="48" t="s">
        <v>170</v>
      </c>
    </row>
    <row r="5" spans="1:17" ht="15">
      <c r="A5" t="s">
        <v>374</v>
      </c>
      <c r="B5" t="s">
        <v>395</v>
      </c>
      <c r="C5" s="65" t="s">
        <v>307</v>
      </c>
      <c r="D5" s="41" t="s">
        <v>301</v>
      </c>
      <c r="E5" s="42" t="s">
        <v>188</v>
      </c>
      <c r="F5" s="42" t="s">
        <v>143</v>
      </c>
      <c r="G5" s="86" t="s">
        <v>438</v>
      </c>
      <c r="H5" s="151" t="s">
        <v>439</v>
      </c>
      <c r="I5" s="44"/>
      <c r="J5" s="44"/>
      <c r="K5" s="52" t="s">
        <v>61</v>
      </c>
      <c r="L5" s="52" t="s">
        <v>275</v>
      </c>
      <c r="M5" s="46"/>
      <c r="N5" s="47"/>
      <c r="O5" s="47"/>
      <c r="P5" s="48" t="s">
        <v>171</v>
      </c>
      <c r="Q5" s="48" t="s">
        <v>171</v>
      </c>
    </row>
    <row r="6" spans="1:17" ht="15">
      <c r="A6" t="s">
        <v>375</v>
      </c>
      <c r="B6" t="s">
        <v>396</v>
      </c>
      <c r="C6" s="57" t="s">
        <v>337</v>
      </c>
      <c r="D6" s="41" t="s">
        <v>302</v>
      </c>
      <c r="E6" s="42" t="s">
        <v>209</v>
      </c>
      <c r="F6" s="42" t="s">
        <v>151</v>
      </c>
      <c r="G6" s="86" t="s">
        <v>440</v>
      </c>
      <c r="H6" s="151" t="s">
        <v>441</v>
      </c>
      <c r="I6" s="44"/>
      <c r="J6" s="44"/>
      <c r="K6" s="52" t="s">
        <v>60</v>
      </c>
      <c r="L6" s="52" t="s">
        <v>274</v>
      </c>
      <c r="M6" s="46"/>
      <c r="N6" s="47"/>
      <c r="O6" s="47"/>
      <c r="P6" s="48" t="s">
        <v>172</v>
      </c>
      <c r="Q6" s="53" t="s">
        <v>173</v>
      </c>
    </row>
    <row r="7" spans="1:17" ht="15">
      <c r="A7" t="s">
        <v>376</v>
      </c>
      <c r="B7" t="s">
        <v>397</v>
      </c>
      <c r="C7" s="40" t="s">
        <v>305</v>
      </c>
      <c r="D7" s="41" t="s">
        <v>303</v>
      </c>
      <c r="E7" s="42" t="s">
        <v>191</v>
      </c>
      <c r="F7" s="42" t="s">
        <v>77</v>
      </c>
      <c r="G7" s="86" t="s">
        <v>442</v>
      </c>
      <c r="H7" s="151" t="s">
        <v>443</v>
      </c>
      <c r="I7" s="44"/>
      <c r="J7" s="44"/>
      <c r="K7" s="52" t="s">
        <v>62</v>
      </c>
      <c r="L7" s="52" t="s">
        <v>277</v>
      </c>
      <c r="M7" s="54"/>
      <c r="N7" s="54"/>
      <c r="O7" s="54"/>
      <c r="P7" s="48" t="s">
        <v>174</v>
      </c>
      <c r="Q7" s="48" t="s">
        <v>174</v>
      </c>
    </row>
    <row r="8" spans="1:17" ht="15">
      <c r="A8" t="s">
        <v>377</v>
      </c>
      <c r="B8" t="s">
        <v>398</v>
      </c>
      <c r="C8" s="65" t="s">
        <v>308</v>
      </c>
      <c r="D8" s="41" t="s">
        <v>304</v>
      </c>
      <c r="E8" s="42" t="s">
        <v>199</v>
      </c>
      <c r="F8" s="42" t="s">
        <v>144</v>
      </c>
      <c r="G8" s="86" t="s">
        <v>444</v>
      </c>
      <c r="H8" s="151" t="s">
        <v>445</v>
      </c>
      <c r="I8" s="44"/>
      <c r="J8" s="44"/>
      <c r="K8" s="52" t="s">
        <v>63</v>
      </c>
      <c r="L8" s="52" t="s">
        <v>276</v>
      </c>
      <c r="M8" s="54"/>
      <c r="N8" s="54"/>
      <c r="O8" s="54"/>
      <c r="P8" s="48" t="s">
        <v>175</v>
      </c>
      <c r="Q8" s="48" t="s">
        <v>175</v>
      </c>
    </row>
    <row r="9" spans="1:17" ht="15">
      <c r="A9" t="s">
        <v>378</v>
      </c>
      <c r="B9" t="s">
        <v>399</v>
      </c>
      <c r="C9" s="65" t="s">
        <v>306</v>
      </c>
      <c r="D9" s="41" t="s">
        <v>300</v>
      </c>
      <c r="E9" s="42" t="s">
        <v>200</v>
      </c>
      <c r="F9" s="42" t="s">
        <v>155</v>
      </c>
      <c r="G9" s="86" t="s">
        <v>446</v>
      </c>
      <c r="H9" s="151" t="s">
        <v>447</v>
      </c>
      <c r="I9" s="44"/>
      <c r="J9" s="44"/>
      <c r="M9" s="54"/>
      <c r="N9" s="54"/>
      <c r="O9" s="54"/>
      <c r="P9" s="48" t="s">
        <v>132</v>
      </c>
      <c r="Q9" s="48" t="s">
        <v>132</v>
      </c>
    </row>
    <row r="10" spans="1:17" ht="15">
      <c r="A10" t="s">
        <v>379</v>
      </c>
      <c r="B10" t="s">
        <v>400</v>
      </c>
      <c r="C10" s="50" t="s">
        <v>262</v>
      </c>
      <c r="D10" s="41" t="s">
        <v>263</v>
      </c>
      <c r="E10" s="42" t="s">
        <v>201</v>
      </c>
      <c r="F10" s="42" t="s">
        <v>136</v>
      </c>
      <c r="G10" s="43" t="s">
        <v>104</v>
      </c>
      <c r="H10" s="151" t="s">
        <v>448</v>
      </c>
      <c r="I10" s="44"/>
      <c r="J10" s="44"/>
      <c r="M10" s="54"/>
      <c r="N10" s="54"/>
      <c r="O10" s="54"/>
      <c r="P10" s="48" t="s">
        <v>176</v>
      </c>
      <c r="Q10" s="48" t="s">
        <v>176</v>
      </c>
    </row>
    <row r="11" spans="1:17" ht="15">
      <c r="A11" t="s">
        <v>380</v>
      </c>
      <c r="B11" t="s">
        <v>401</v>
      </c>
      <c r="C11" s="40" t="s">
        <v>36</v>
      </c>
      <c r="D11" s="41" t="s">
        <v>222</v>
      </c>
      <c r="E11" s="42" t="s">
        <v>189</v>
      </c>
      <c r="F11" s="42" t="s">
        <v>134</v>
      </c>
      <c r="G11" s="43" t="s">
        <v>105</v>
      </c>
      <c r="H11" s="151" t="s">
        <v>449</v>
      </c>
      <c r="I11" s="44"/>
      <c r="J11" s="44"/>
      <c r="M11" s="54"/>
      <c r="N11" s="54"/>
      <c r="O11" s="54"/>
      <c r="P11" s="48" t="s">
        <v>177</v>
      </c>
      <c r="Q11" s="48" t="s">
        <v>177</v>
      </c>
    </row>
    <row r="12" spans="1:17" ht="15">
      <c r="A12" t="s">
        <v>381</v>
      </c>
      <c r="B12" t="s">
        <v>402</v>
      </c>
      <c r="C12" s="40" t="s">
        <v>37</v>
      </c>
      <c r="D12" s="41" t="s">
        <v>223</v>
      </c>
      <c r="E12" s="42" t="s">
        <v>190</v>
      </c>
      <c r="F12" s="55" t="s">
        <v>218</v>
      </c>
      <c r="G12" s="43" t="s">
        <v>106</v>
      </c>
      <c r="H12" s="151" t="s">
        <v>450</v>
      </c>
      <c r="I12" s="44"/>
      <c r="J12" s="44"/>
      <c r="M12" s="54"/>
      <c r="N12" s="54"/>
      <c r="O12" s="54"/>
      <c r="P12" s="53" t="s">
        <v>178</v>
      </c>
      <c r="Q12" s="53" t="s">
        <v>179</v>
      </c>
    </row>
    <row r="13" spans="1:17" ht="15">
      <c r="A13" t="s">
        <v>382</v>
      </c>
      <c r="B13" t="s">
        <v>403</v>
      </c>
      <c r="C13" s="40" t="s">
        <v>38</v>
      </c>
      <c r="D13" s="41" t="s">
        <v>224</v>
      </c>
      <c r="E13" s="42" t="s">
        <v>204</v>
      </c>
      <c r="F13" s="42" t="s">
        <v>149</v>
      </c>
      <c r="G13" s="43" t="s">
        <v>107</v>
      </c>
      <c r="H13" s="151" t="s">
        <v>451</v>
      </c>
      <c r="I13" s="44"/>
      <c r="J13" s="44"/>
      <c r="M13" s="54"/>
      <c r="N13" s="54"/>
      <c r="O13" s="54"/>
      <c r="P13" s="48" t="s">
        <v>131</v>
      </c>
      <c r="Q13" s="48" t="s">
        <v>131</v>
      </c>
    </row>
    <row r="14" spans="1:17" ht="15">
      <c r="A14" t="s">
        <v>383</v>
      </c>
      <c r="B14" t="s">
        <v>404</v>
      </c>
      <c r="C14" s="40" t="s">
        <v>39</v>
      </c>
      <c r="D14" s="41" t="s">
        <v>238</v>
      </c>
      <c r="E14" s="42" t="s">
        <v>202</v>
      </c>
      <c r="F14" s="42" t="s">
        <v>145</v>
      </c>
      <c r="G14" s="43" t="s">
        <v>108</v>
      </c>
      <c r="H14" s="151" t="s">
        <v>452</v>
      </c>
      <c r="I14" s="44"/>
      <c r="J14" s="44"/>
      <c r="M14" s="54"/>
      <c r="N14" s="54"/>
      <c r="O14" s="54"/>
      <c r="P14" s="48" t="s">
        <v>180</v>
      </c>
      <c r="Q14" s="48" t="s">
        <v>180</v>
      </c>
    </row>
    <row r="15" spans="1:17" ht="15">
      <c r="A15" t="s">
        <v>384</v>
      </c>
      <c r="B15" t="s">
        <v>405</v>
      </c>
      <c r="C15" s="152" t="s">
        <v>476</v>
      </c>
      <c r="D15" s="41" t="s">
        <v>477</v>
      </c>
      <c r="E15" s="42" t="s">
        <v>205</v>
      </c>
      <c r="F15" s="42" t="s">
        <v>135</v>
      </c>
      <c r="G15" s="43" t="s">
        <v>109</v>
      </c>
      <c r="H15" s="151" t="s">
        <v>453</v>
      </c>
      <c r="I15" s="44"/>
      <c r="J15" s="44"/>
      <c r="M15" s="54"/>
      <c r="N15" s="54"/>
      <c r="O15" s="54"/>
      <c r="P15" s="48" t="s">
        <v>181</v>
      </c>
      <c r="Q15" s="48" t="s">
        <v>182</v>
      </c>
    </row>
    <row r="16" spans="1:17" ht="15">
      <c r="A16" t="s">
        <v>385</v>
      </c>
      <c r="B16" t="s">
        <v>406</v>
      </c>
      <c r="C16" s="40" t="s">
        <v>40</v>
      </c>
      <c r="D16" s="41" t="s">
        <v>237</v>
      </c>
      <c r="E16" s="42" t="s">
        <v>206</v>
      </c>
      <c r="F16" s="42" t="s">
        <v>147</v>
      </c>
      <c r="G16" s="43" t="s">
        <v>110</v>
      </c>
      <c r="H16" s="151" t="s">
        <v>454</v>
      </c>
      <c r="I16" s="44"/>
      <c r="J16" s="44"/>
      <c r="M16" s="54"/>
      <c r="N16" s="54"/>
      <c r="O16" s="54"/>
      <c r="P16" s="48" t="s">
        <v>93</v>
      </c>
      <c r="Q16" s="48" t="s">
        <v>93</v>
      </c>
    </row>
    <row r="17" spans="1:17" ht="15">
      <c r="A17" t="s">
        <v>386</v>
      </c>
      <c r="B17" t="s">
        <v>407</v>
      </c>
      <c r="C17" s="40" t="s">
        <v>41</v>
      </c>
      <c r="D17" s="41" t="s">
        <v>236</v>
      </c>
      <c r="E17" s="42" t="s">
        <v>207</v>
      </c>
      <c r="F17" s="42" t="s">
        <v>148</v>
      </c>
      <c r="G17" s="43" t="s">
        <v>111</v>
      </c>
      <c r="H17" s="151" t="s">
        <v>455</v>
      </c>
      <c r="I17" s="44"/>
      <c r="J17" s="44"/>
      <c r="M17" s="54"/>
      <c r="N17" s="54"/>
      <c r="O17" s="54"/>
      <c r="P17" s="48" t="s">
        <v>133</v>
      </c>
      <c r="Q17" s="48" t="s">
        <v>133</v>
      </c>
    </row>
    <row r="18" spans="1:17" ht="15">
      <c r="A18" t="s">
        <v>387</v>
      </c>
      <c r="B18" t="s">
        <v>408</v>
      </c>
      <c r="C18" s="40" t="s">
        <v>42</v>
      </c>
      <c r="D18" s="41" t="s">
        <v>235</v>
      </c>
      <c r="E18" s="42" t="s">
        <v>208</v>
      </c>
      <c r="F18" s="42" t="s">
        <v>150</v>
      </c>
      <c r="G18" s="43" t="s">
        <v>112</v>
      </c>
      <c r="H18" s="151" t="s">
        <v>456</v>
      </c>
      <c r="I18" s="44"/>
      <c r="J18" s="44"/>
      <c r="M18" s="54"/>
      <c r="N18" s="54"/>
      <c r="O18" s="54"/>
      <c r="P18" s="48" t="s">
        <v>183</v>
      </c>
      <c r="Q18" s="48" t="s">
        <v>183</v>
      </c>
    </row>
    <row r="19" spans="1:15" ht="15">
      <c r="A19" t="s">
        <v>388</v>
      </c>
      <c r="B19" t="s">
        <v>409</v>
      </c>
      <c r="C19" s="40" t="s">
        <v>43</v>
      </c>
      <c r="D19" s="41" t="s">
        <v>234</v>
      </c>
      <c r="E19" s="42" t="s">
        <v>210</v>
      </c>
      <c r="F19" s="42" t="s">
        <v>152</v>
      </c>
      <c r="G19" s="43" t="s">
        <v>113</v>
      </c>
      <c r="H19" s="151" t="s">
        <v>457</v>
      </c>
      <c r="I19" s="44"/>
      <c r="J19" s="44"/>
      <c r="M19" s="54"/>
      <c r="N19" s="54"/>
      <c r="O19" s="54"/>
    </row>
    <row r="20" spans="1:15" ht="15">
      <c r="A20" t="s">
        <v>389</v>
      </c>
      <c r="B20" t="s">
        <v>410</v>
      </c>
      <c r="C20" s="40" t="s">
        <v>44</v>
      </c>
      <c r="D20" s="41" t="s">
        <v>233</v>
      </c>
      <c r="E20" s="42" t="s">
        <v>211</v>
      </c>
      <c r="F20" s="42" t="s">
        <v>138</v>
      </c>
      <c r="G20" s="43" t="s">
        <v>114</v>
      </c>
      <c r="H20" s="151" t="s">
        <v>458</v>
      </c>
      <c r="I20" s="44"/>
      <c r="J20" s="44"/>
      <c r="M20" s="54"/>
      <c r="N20" s="54"/>
      <c r="O20" s="54"/>
    </row>
    <row r="21" spans="1:15" ht="15">
      <c r="A21" t="s">
        <v>390</v>
      </c>
      <c r="B21" t="s">
        <v>411</v>
      </c>
      <c r="C21" s="40" t="s">
        <v>45</v>
      </c>
      <c r="D21" s="41" t="s">
        <v>232</v>
      </c>
      <c r="E21" s="42" t="s">
        <v>212</v>
      </c>
      <c r="F21" s="42" t="s">
        <v>153</v>
      </c>
      <c r="G21" s="43" t="s">
        <v>115</v>
      </c>
      <c r="H21" s="151" t="s">
        <v>459</v>
      </c>
      <c r="I21" s="44"/>
      <c r="J21" s="44"/>
      <c r="M21" s="56"/>
      <c r="N21" s="56"/>
      <c r="O21" s="56"/>
    </row>
    <row r="22" spans="1:15" ht="15">
      <c r="A22" t="s">
        <v>391</v>
      </c>
      <c r="B22" t="s">
        <v>412</v>
      </c>
      <c r="C22" s="40" t="s">
        <v>46</v>
      </c>
      <c r="D22" s="41" t="s">
        <v>231</v>
      </c>
      <c r="E22" s="42" t="s">
        <v>214</v>
      </c>
      <c r="F22" s="42" t="s">
        <v>213</v>
      </c>
      <c r="G22" s="43" t="s">
        <v>116</v>
      </c>
      <c r="H22" s="151" t="s">
        <v>460</v>
      </c>
      <c r="I22" s="44"/>
      <c r="J22" s="44"/>
      <c r="M22" s="56"/>
      <c r="N22" s="56"/>
      <c r="O22" s="56"/>
    </row>
    <row r="23" spans="3:15" ht="15">
      <c r="C23" s="40" t="s">
        <v>47</v>
      </c>
      <c r="D23" s="41" t="s">
        <v>230</v>
      </c>
      <c r="E23" s="42" t="s">
        <v>215</v>
      </c>
      <c r="F23" s="42" t="s">
        <v>154</v>
      </c>
      <c r="G23" s="43" t="s">
        <v>117</v>
      </c>
      <c r="H23" s="151" t="s">
        <v>461</v>
      </c>
      <c r="I23" s="44"/>
      <c r="J23" s="44"/>
      <c r="M23" s="56"/>
      <c r="N23" s="56"/>
      <c r="O23" s="56"/>
    </row>
    <row r="24" spans="3:15" ht="15">
      <c r="C24" s="40" t="s">
        <v>48</v>
      </c>
      <c r="D24" s="41" t="s">
        <v>229</v>
      </c>
      <c r="E24" s="42" t="s">
        <v>216</v>
      </c>
      <c r="F24" s="42" t="s">
        <v>137</v>
      </c>
      <c r="G24" s="43" t="s">
        <v>76</v>
      </c>
      <c r="H24" s="151" t="s">
        <v>462</v>
      </c>
      <c r="I24" s="44"/>
      <c r="J24" s="44"/>
      <c r="M24" s="56"/>
      <c r="N24" s="56"/>
      <c r="O24" s="56"/>
    </row>
    <row r="25" spans="3:15" ht="15">
      <c r="C25" s="40" t="s">
        <v>49</v>
      </c>
      <c r="D25" s="41" t="s">
        <v>228</v>
      </c>
      <c r="E25" s="42" t="s">
        <v>217</v>
      </c>
      <c r="F25" s="42" t="s">
        <v>156</v>
      </c>
      <c r="G25" s="43" t="s">
        <v>118</v>
      </c>
      <c r="H25" s="151" t="s">
        <v>463</v>
      </c>
      <c r="I25" s="44"/>
      <c r="J25" s="44"/>
      <c r="M25" s="56"/>
      <c r="N25" s="56"/>
      <c r="O25" s="56"/>
    </row>
    <row r="26" spans="3:15" ht="15">
      <c r="C26" s="40" t="s">
        <v>50</v>
      </c>
      <c r="D26" s="41" t="s">
        <v>227</v>
      </c>
      <c r="E26" s="42"/>
      <c r="F26" s="42"/>
      <c r="G26" s="43" t="s">
        <v>119</v>
      </c>
      <c r="H26" s="151" t="s">
        <v>464</v>
      </c>
      <c r="I26" s="44"/>
      <c r="J26" s="44"/>
      <c r="M26" s="56"/>
      <c r="N26" s="56"/>
      <c r="O26" s="56"/>
    </row>
    <row r="27" spans="3:15" ht="15">
      <c r="C27" s="40" t="s">
        <v>51</v>
      </c>
      <c r="D27" s="41" t="s">
        <v>225</v>
      </c>
      <c r="E27" s="42"/>
      <c r="F27" s="42"/>
      <c r="G27" s="43" t="s">
        <v>120</v>
      </c>
      <c r="H27" s="151" t="s">
        <v>465</v>
      </c>
      <c r="I27" s="44"/>
      <c r="J27" s="44"/>
      <c r="M27" s="56"/>
      <c r="N27" s="56"/>
      <c r="O27" s="56"/>
    </row>
    <row r="28" spans="3:15" ht="15">
      <c r="C28" s="65" t="s">
        <v>310</v>
      </c>
      <c r="D28" s="41" t="s">
        <v>309</v>
      </c>
      <c r="E28" s="42"/>
      <c r="F28" s="42"/>
      <c r="G28" s="43" t="s">
        <v>121</v>
      </c>
      <c r="H28" s="151" t="s">
        <v>466</v>
      </c>
      <c r="I28" s="44"/>
      <c r="J28" s="44"/>
      <c r="M28" s="56"/>
      <c r="N28" s="56"/>
      <c r="O28" s="56"/>
    </row>
    <row r="29" spans="3:15" ht="15">
      <c r="C29" s="57" t="s">
        <v>313</v>
      </c>
      <c r="D29" s="41" t="s">
        <v>314</v>
      </c>
      <c r="E29" s="42"/>
      <c r="F29" s="42"/>
      <c r="G29" s="43" t="s">
        <v>122</v>
      </c>
      <c r="H29" s="151" t="s">
        <v>467</v>
      </c>
      <c r="I29" s="44"/>
      <c r="J29" s="44"/>
      <c r="M29" s="56"/>
      <c r="N29" s="56"/>
      <c r="O29" s="56"/>
    </row>
    <row r="30" spans="5:15" ht="15">
      <c r="E30" s="42"/>
      <c r="F30" s="42"/>
      <c r="G30" s="43" t="s">
        <v>123</v>
      </c>
      <c r="H30" s="151" t="s">
        <v>468</v>
      </c>
      <c r="I30" s="44"/>
      <c r="J30" s="44"/>
      <c r="M30" s="56"/>
      <c r="N30" s="56"/>
      <c r="O30" s="56"/>
    </row>
    <row r="31" spans="3:15" ht="15">
      <c r="C31" s="40"/>
      <c r="D31" s="40"/>
      <c r="E31" s="42"/>
      <c r="F31" s="42"/>
      <c r="G31" s="43" t="s">
        <v>124</v>
      </c>
      <c r="H31" s="151" t="s">
        <v>469</v>
      </c>
      <c r="I31" s="44"/>
      <c r="J31" s="44"/>
      <c r="M31" s="56"/>
      <c r="N31" s="56"/>
      <c r="O31" s="56"/>
    </row>
    <row r="32" spans="3:15" ht="15">
      <c r="C32" s="40"/>
      <c r="D32" s="40"/>
      <c r="E32" s="42"/>
      <c r="F32" s="42"/>
      <c r="G32" s="43" t="s">
        <v>125</v>
      </c>
      <c r="H32" s="151" t="s">
        <v>470</v>
      </c>
      <c r="I32" s="44"/>
      <c r="J32" s="44"/>
      <c r="M32" s="56"/>
      <c r="N32" s="56"/>
      <c r="O32" s="56"/>
    </row>
    <row r="33" spans="3:15" ht="15">
      <c r="C33" s="40"/>
      <c r="D33" s="40"/>
      <c r="E33" s="42"/>
      <c r="F33" s="42"/>
      <c r="G33" s="43" t="s">
        <v>126</v>
      </c>
      <c r="H33" s="151" t="s">
        <v>471</v>
      </c>
      <c r="I33" s="44"/>
      <c r="J33" s="44"/>
      <c r="M33" s="56"/>
      <c r="N33" s="56"/>
      <c r="O33" s="56"/>
    </row>
    <row r="34" spans="3:15" ht="15">
      <c r="C34" s="40"/>
      <c r="D34" s="40"/>
      <c r="E34" s="42"/>
      <c r="F34" s="42"/>
      <c r="G34" s="43" t="s">
        <v>127</v>
      </c>
      <c r="H34" s="151" t="s">
        <v>472</v>
      </c>
      <c r="I34" s="44"/>
      <c r="J34" s="44"/>
      <c r="M34" s="56"/>
      <c r="N34" s="56"/>
      <c r="O34" s="56"/>
    </row>
    <row r="35" spans="3:15" ht="15">
      <c r="C35" s="40"/>
      <c r="D35" s="40"/>
      <c r="E35" s="42"/>
      <c r="F35" s="42"/>
      <c r="G35" s="43" t="s">
        <v>128</v>
      </c>
      <c r="H35" s="151" t="s">
        <v>473</v>
      </c>
      <c r="I35" s="44"/>
      <c r="J35" s="44"/>
      <c r="M35" s="56"/>
      <c r="N35" s="56"/>
      <c r="O35" s="56"/>
    </row>
    <row r="36" spans="3:15" ht="15">
      <c r="C36" s="40"/>
      <c r="D36" s="40"/>
      <c r="E36" s="42"/>
      <c r="F36" s="42"/>
      <c r="G36" s="43" t="s">
        <v>129</v>
      </c>
      <c r="H36" s="151" t="s">
        <v>474</v>
      </c>
      <c r="I36" s="44"/>
      <c r="J36" s="44"/>
      <c r="M36" s="56"/>
      <c r="N36" s="56"/>
      <c r="O36" s="56"/>
    </row>
    <row r="37" spans="7:8" ht="15">
      <c r="G37" s="43" t="s">
        <v>130</v>
      </c>
      <c r="H37" s="151" t="s">
        <v>475</v>
      </c>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S2" r:id="rId6" display="http://publications.europa.eu/resource/authority/corporate-body/JRC"/>
    <hyperlink ref="T2" r:id="rId7" display="https://ec.europa.eu/jrc/"/>
    <hyperlink ref="D7" r:id="rId8" display="http://publications.europa.eu/resource/authority/file-type/RDF_XML"/>
    <hyperlink ref="D8" r:id="rId9" display="http://publications.europa.eu/resource/authority/file-type/RDF_TURTLE"/>
    <hyperlink ref="D3" r:id="rId10" display="http://publications.europa.eu/resource/authority/file-type/TXT"/>
    <hyperlink ref="D4" r:id="rId11" display="http://publications.europa.eu/resource/authority/file-type/JSON"/>
    <hyperlink ref="D6" r:id="rId12" display="http://publications.europa.eu/resource/authority/file-type/RDF"/>
    <hyperlink ref="O3" r:id="rId13" display="https://creativecommons.org/publicdomain/zero/1.0/"/>
    <hyperlink ref="O4" r:id="rId14" display="https://creativecommons.org/licenses/by/4.0/"/>
    <hyperlink ref="H4" r:id="rId15" display="http://dbpedia.org/resource/World"/>
    <hyperlink ref="D29" r:id="rId16" display="http://publications.europa.eu/resource/authority/file-type/TAR"/>
    <hyperlink ref="D28" r:id="rId17" display="http://publications.europa.eu/resource/authority/file-type/ZIP"/>
    <hyperlink ref="D27" r:id="rId18" display="https://creativecommons.org/licenses/by/4.0/"/>
    <hyperlink ref="D15" r:id="rId19" display="http://inspire.ec.europa.eu/media-types/application/x-esri-grid"/>
  </hyperlinks>
  <printOptions/>
  <pageMargins left="0.7" right="0.7" top="0.75" bottom="0.75" header="0.3" footer="0.3"/>
  <pageSetup horizontalDpi="600" verticalDpi="600" orientation="portrait" paperSize="9" r:id="rId22"/>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2017-07-27T15:49:06Z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XCUQH3CEDVME-33-93799</vt:lpwstr>
  </property>
  <property fmtid="{D5CDD505-2E9C-101B-9397-08002B2CF9AE}" pid="8" name="_dlc_DocIdItemGuid">
    <vt:lpwstr>98a61563-a51e-4778-bf44-b3c7381ecaed</vt:lpwstr>
  </property>
  <property fmtid="{D5CDD505-2E9C-101B-9397-08002B2CF9AE}" pid="9" name="_dlc_DocIdUrl">
    <vt:lpwstr>http://ies-intranet/h06/_layouts/15/DocIdRedir.aspx?ID=XCUQH3CEDVME-33-93799, XCUQH3CEDVME-33-93799</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