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56" yWindow="48" windowWidth="23256" windowHeight="10692" activeTab="1"/>
  </bookViews>
  <sheets>
    <sheet name="Foglio1" sheetId="1" r:id="rId1"/>
    <sheet name="Charting" sheetId="2" r:id="rId2"/>
    <sheet name="Table" sheetId="3" r:id="rId3"/>
    <sheet name="Plotting pos of raw data points" sheetId="4" r:id="rId4"/>
  </sheets>
  <calcPr calcId="145621"/>
</workbook>
</file>

<file path=xl/calcChain.xml><?xml version="1.0" encoding="utf-8"?>
<calcChain xmlns="http://schemas.openxmlformats.org/spreadsheetml/2006/main">
  <c r="K1" i="4" l="1"/>
  <c r="O54" i="2" l="1"/>
  <c r="W28" i="2" l="1"/>
  <c r="L1" i="4" l="1"/>
  <c r="M1" i="4" s="1"/>
  <c r="N1" i="4" s="1"/>
  <c r="O1" i="4" s="1"/>
  <c r="P1" i="4" s="1"/>
  <c r="Q1" i="4" s="1"/>
  <c r="R1" i="4" s="1"/>
  <c r="S1" i="4" s="1"/>
  <c r="O55" i="2" l="1"/>
  <c r="O52" i="2" l="1"/>
  <c r="V28" i="2"/>
  <c r="U28" i="2" s="1"/>
  <c r="T28" i="2" s="1"/>
  <c r="S28" i="2" s="1"/>
  <c r="R28" i="2" s="1"/>
  <c r="Q28" i="2" s="1"/>
  <c r="P28" i="2" s="1"/>
  <c r="O28" i="2" s="1"/>
  <c r="O50" i="2" l="1"/>
  <c r="O53" i="2"/>
  <c r="O51" i="2" l="1"/>
  <c r="O48" i="2"/>
  <c r="D1" i="2"/>
  <c r="C1" i="2"/>
  <c r="B1" i="2"/>
  <c r="A1" i="2"/>
  <c r="O46" i="2" l="1"/>
  <c r="O49" i="2"/>
  <c r="O1" i="2"/>
  <c r="P1" i="2"/>
  <c r="O47" i="2" l="1"/>
  <c r="O44" i="2"/>
  <c r="J5" i="4"/>
  <c r="F4" i="4" s="1"/>
  <c r="F123" i="4" l="1"/>
  <c r="A28" i="4"/>
  <c r="B106" i="4"/>
  <c r="A118" i="4"/>
  <c r="C127" i="4"/>
  <c r="M127" i="4" s="1"/>
  <c r="A75" i="4"/>
  <c r="A54" i="4"/>
  <c r="B120" i="4"/>
  <c r="L120" i="4" s="1"/>
  <c r="E111" i="4"/>
  <c r="A96" i="4"/>
  <c r="G130" i="4"/>
  <c r="Q130" i="4" s="1"/>
  <c r="F116" i="4"/>
  <c r="P116" i="4" s="1"/>
  <c r="I100" i="4"/>
  <c r="A100" i="2" s="1"/>
  <c r="A123" i="4"/>
  <c r="A102" i="4"/>
  <c r="K102" i="4" s="1"/>
  <c r="A80" i="4"/>
  <c r="A59" i="4"/>
  <c r="A36" i="4"/>
  <c r="A7" i="4"/>
  <c r="B128" i="4"/>
  <c r="F124" i="4"/>
  <c r="P124" i="4" s="1"/>
  <c r="I120" i="4"/>
  <c r="E117" i="4"/>
  <c r="O117" i="4" s="1"/>
  <c r="I112" i="4"/>
  <c r="A112" i="2" s="1"/>
  <c r="E107" i="4"/>
  <c r="B102" i="4"/>
  <c r="I96" i="4"/>
  <c r="A96" i="2" s="1"/>
  <c r="A112" i="4"/>
  <c r="A91" i="4"/>
  <c r="A70" i="4"/>
  <c r="A48" i="4"/>
  <c r="A22" i="4"/>
  <c r="I129" i="4"/>
  <c r="A129" i="2" s="1"/>
  <c r="C126" i="4"/>
  <c r="M126" i="4" s="1"/>
  <c r="G122" i="4"/>
  <c r="Q122" i="4" s="1"/>
  <c r="C119" i="4"/>
  <c r="M119" i="4" s="1"/>
  <c r="E115" i="4"/>
  <c r="O115" i="4" s="1"/>
  <c r="B110" i="4"/>
  <c r="I104" i="4"/>
  <c r="A104" i="2" s="1"/>
  <c r="E99" i="4"/>
  <c r="A128" i="4"/>
  <c r="K128" i="4" s="1"/>
  <c r="A107" i="4"/>
  <c r="A86" i="4"/>
  <c r="A64" i="4"/>
  <c r="A43" i="4"/>
  <c r="A15" i="4"/>
  <c r="I128" i="4"/>
  <c r="A128" i="2" s="1"/>
  <c r="E125" i="4"/>
  <c r="O125" i="4" s="1"/>
  <c r="I121" i="4"/>
  <c r="A121" i="2" s="1"/>
  <c r="C118" i="4"/>
  <c r="M118" i="4" s="1"/>
  <c r="B114" i="4"/>
  <c r="L114" i="4" s="1"/>
  <c r="I108" i="4"/>
  <c r="A108" i="2" s="1"/>
  <c r="E103" i="4"/>
  <c r="B98" i="4"/>
  <c r="S120" i="4"/>
  <c r="A120" i="2"/>
  <c r="S121" i="4"/>
  <c r="E95" i="4"/>
  <c r="B94" i="4"/>
  <c r="I92" i="4"/>
  <c r="A92" i="2" s="1"/>
  <c r="E91" i="4"/>
  <c r="B90" i="4"/>
  <c r="I88" i="4"/>
  <c r="A88" i="2" s="1"/>
  <c r="E87" i="4"/>
  <c r="B86" i="4"/>
  <c r="I84" i="4"/>
  <c r="A84" i="2" s="1"/>
  <c r="E83" i="4"/>
  <c r="G80" i="4"/>
  <c r="G76" i="4"/>
  <c r="G72" i="4"/>
  <c r="G68" i="4"/>
  <c r="G64" i="4"/>
  <c r="G60" i="4"/>
  <c r="E55" i="4"/>
  <c r="B50" i="4"/>
  <c r="H36" i="4"/>
  <c r="B36" i="2" s="1"/>
  <c r="D18" i="4"/>
  <c r="A2" i="4"/>
  <c r="K2" i="4" s="1"/>
  <c r="A122" i="4"/>
  <c r="A111" i="4"/>
  <c r="A100" i="4"/>
  <c r="A90" i="4"/>
  <c r="A79" i="4"/>
  <c r="A68" i="4"/>
  <c r="A58" i="4"/>
  <c r="A47" i="4"/>
  <c r="A34" i="4"/>
  <c r="A20" i="4"/>
  <c r="A6" i="4"/>
  <c r="F129" i="4"/>
  <c r="I127" i="4"/>
  <c r="B126" i="4"/>
  <c r="L126" i="4" s="1"/>
  <c r="C124" i="4"/>
  <c r="M124" i="4" s="1"/>
  <c r="F122" i="4"/>
  <c r="P122" i="4" s="1"/>
  <c r="G120" i="4"/>
  <c r="Q120" i="4" s="1"/>
  <c r="I118" i="4"/>
  <c r="A118" i="2" s="1"/>
  <c r="C117" i="4"/>
  <c r="M117" i="4" s="1"/>
  <c r="B115" i="4"/>
  <c r="L115" i="4" s="1"/>
  <c r="E112" i="4"/>
  <c r="I109" i="4"/>
  <c r="A109" i="2" s="1"/>
  <c r="B107" i="4"/>
  <c r="E104" i="4"/>
  <c r="I101" i="4"/>
  <c r="A101" i="2" s="1"/>
  <c r="B99" i="4"/>
  <c r="E96" i="4"/>
  <c r="I93" i="4"/>
  <c r="A93" i="2" s="1"/>
  <c r="B91" i="4"/>
  <c r="E88" i="4"/>
  <c r="I85" i="4"/>
  <c r="A85" i="2" s="1"/>
  <c r="I82" i="4"/>
  <c r="A82" i="2" s="1"/>
  <c r="H75" i="4"/>
  <c r="B75" i="2" s="1"/>
  <c r="H67" i="4"/>
  <c r="B67" i="2" s="1"/>
  <c r="F59" i="4"/>
  <c r="D54" i="4"/>
  <c r="H47" i="4"/>
  <c r="B47" i="2" s="1"/>
  <c r="B33" i="4"/>
  <c r="A130" i="4"/>
  <c r="K130" i="4" s="1"/>
  <c r="A120" i="4"/>
  <c r="A115" i="4"/>
  <c r="A104" i="4"/>
  <c r="K104" i="4" s="1"/>
  <c r="A99" i="4"/>
  <c r="A88" i="4"/>
  <c r="A83" i="4"/>
  <c r="A72" i="4"/>
  <c r="A67" i="4"/>
  <c r="A56" i="4"/>
  <c r="A51" i="4"/>
  <c r="A46" i="4"/>
  <c r="A32" i="4"/>
  <c r="A26" i="4"/>
  <c r="A11" i="4"/>
  <c r="A4" i="4"/>
  <c r="E129" i="4"/>
  <c r="F128" i="4"/>
  <c r="G126" i="4"/>
  <c r="Q126" i="4" s="1"/>
  <c r="I125" i="4"/>
  <c r="B124" i="4"/>
  <c r="L124" i="4" s="1"/>
  <c r="C123" i="4"/>
  <c r="M123" i="4" s="1"/>
  <c r="E121" i="4"/>
  <c r="O121" i="4" s="1"/>
  <c r="F120" i="4"/>
  <c r="P120" i="4" s="1"/>
  <c r="G118" i="4"/>
  <c r="Q118" i="4" s="1"/>
  <c r="I117" i="4"/>
  <c r="B116" i="4"/>
  <c r="L116" i="4" s="1"/>
  <c r="I114" i="4"/>
  <c r="E113" i="4"/>
  <c r="O113" i="4" s="1"/>
  <c r="I110" i="4"/>
  <c r="A110" i="2" s="1"/>
  <c r="E109" i="4"/>
  <c r="I106" i="4"/>
  <c r="A106" i="2" s="1"/>
  <c r="E105" i="4"/>
  <c r="I102" i="4"/>
  <c r="A102" i="2" s="1"/>
  <c r="E101" i="4"/>
  <c r="B96" i="4"/>
  <c r="A129" i="4"/>
  <c r="K129" i="4" s="1"/>
  <c r="A124" i="4"/>
  <c r="A119" i="4"/>
  <c r="A114" i="4"/>
  <c r="A108" i="4"/>
  <c r="A103" i="4"/>
  <c r="A98" i="4"/>
  <c r="A92" i="4"/>
  <c r="A87" i="4"/>
  <c r="A82" i="4"/>
  <c r="A76" i="4"/>
  <c r="A71" i="4"/>
  <c r="A66" i="4"/>
  <c r="A60" i="4"/>
  <c r="A55" i="4"/>
  <c r="A50" i="4"/>
  <c r="A44" i="4"/>
  <c r="A38" i="4"/>
  <c r="A31" i="4"/>
  <c r="A23" i="4"/>
  <c r="A16" i="4"/>
  <c r="A10" i="4"/>
  <c r="I130" i="4"/>
  <c r="A130" i="2" s="1"/>
  <c r="B130" i="4"/>
  <c r="C129" i="4"/>
  <c r="M129" i="4" s="1"/>
  <c r="C128" i="4"/>
  <c r="M128" i="4" s="1"/>
  <c r="E127" i="4"/>
  <c r="O127" i="4" s="1"/>
  <c r="F126" i="4"/>
  <c r="P126" i="4" s="1"/>
  <c r="F125" i="4"/>
  <c r="P125" i="4" s="1"/>
  <c r="G124" i="4"/>
  <c r="Q124" i="4" s="1"/>
  <c r="I123" i="4"/>
  <c r="I122" i="4"/>
  <c r="B122" i="4"/>
  <c r="L122" i="4" s="1"/>
  <c r="C121" i="4"/>
  <c r="M121" i="4" s="1"/>
  <c r="C120" i="4"/>
  <c r="M120" i="4" s="1"/>
  <c r="E119" i="4"/>
  <c r="O119" i="4" s="1"/>
  <c r="F118" i="4"/>
  <c r="P118" i="4" s="1"/>
  <c r="F117" i="4"/>
  <c r="P117" i="4" s="1"/>
  <c r="G116" i="4"/>
  <c r="Q116" i="4" s="1"/>
  <c r="I115" i="4"/>
  <c r="E114" i="4"/>
  <c r="O114" i="4" s="1"/>
  <c r="B113" i="4"/>
  <c r="L113" i="4" s="1"/>
  <c r="I111" i="4"/>
  <c r="A111" i="2" s="1"/>
  <c r="E110" i="4"/>
  <c r="B109" i="4"/>
  <c r="I107" i="4"/>
  <c r="A107" i="2" s="1"/>
  <c r="E106" i="4"/>
  <c r="B105" i="4"/>
  <c r="I103" i="4"/>
  <c r="A103" i="2" s="1"/>
  <c r="E102" i="4"/>
  <c r="B101" i="4"/>
  <c r="I99" i="4"/>
  <c r="A99" i="2" s="1"/>
  <c r="E98" i="4"/>
  <c r="B97" i="4"/>
  <c r="I95" i="4"/>
  <c r="A95" i="2" s="1"/>
  <c r="E94" i="4"/>
  <c r="B93" i="4"/>
  <c r="I91" i="4"/>
  <c r="A91" i="2" s="1"/>
  <c r="E90" i="4"/>
  <c r="B89" i="4"/>
  <c r="I87" i="4"/>
  <c r="A87" i="2" s="1"/>
  <c r="E86" i="4"/>
  <c r="B85" i="4"/>
  <c r="I83" i="4"/>
  <c r="A83" i="2" s="1"/>
  <c r="G81" i="4"/>
  <c r="H77" i="4"/>
  <c r="B77" i="2" s="1"/>
  <c r="H73" i="4"/>
  <c r="B73" i="2" s="1"/>
  <c r="H69" i="4"/>
  <c r="B69" i="2" s="1"/>
  <c r="H65" i="4"/>
  <c r="B65" i="2" s="1"/>
  <c r="H61" i="4"/>
  <c r="B61" i="2" s="1"/>
  <c r="I56" i="4"/>
  <c r="A56" i="2" s="1"/>
  <c r="F51" i="4"/>
  <c r="H40" i="4"/>
  <c r="B40" i="2" s="1"/>
  <c r="G23" i="4"/>
  <c r="L117" i="4"/>
  <c r="L128" i="4"/>
  <c r="B3" i="4"/>
  <c r="G5" i="4"/>
  <c r="G7" i="4"/>
  <c r="H9" i="4"/>
  <c r="B9" i="2" s="1"/>
  <c r="F12" i="4"/>
  <c r="B15" i="4"/>
  <c r="B17" i="4"/>
  <c r="G19" i="4"/>
  <c r="H21" i="4"/>
  <c r="B21" i="2" s="1"/>
  <c r="D24" i="4"/>
  <c r="B27" i="4"/>
  <c r="B29" i="4"/>
  <c r="C31" i="4"/>
  <c r="H33" i="4"/>
  <c r="B33" i="2" s="1"/>
  <c r="H35" i="4"/>
  <c r="B35" i="2" s="1"/>
  <c r="D37" i="4"/>
  <c r="D39" i="4"/>
  <c r="I40" i="4"/>
  <c r="A40" i="2" s="1"/>
  <c r="H42" i="4"/>
  <c r="B42" i="2" s="1"/>
  <c r="H44" i="4"/>
  <c r="B44" i="2" s="1"/>
  <c r="D46" i="4"/>
  <c r="I47" i="4"/>
  <c r="A47" i="2" s="1"/>
  <c r="H49" i="4"/>
  <c r="B49" i="2" s="1"/>
  <c r="E50" i="4"/>
  <c r="B51" i="4"/>
  <c r="H51" i="4"/>
  <c r="B51" i="2" s="1"/>
  <c r="E52" i="4"/>
  <c r="B53" i="4"/>
  <c r="H53" i="4"/>
  <c r="B53" i="2" s="1"/>
  <c r="E54" i="4"/>
  <c r="B55" i="4"/>
  <c r="H55" i="4"/>
  <c r="B55" i="2" s="1"/>
  <c r="E56" i="4"/>
  <c r="B57" i="4"/>
  <c r="H57" i="4"/>
  <c r="B57" i="2" s="1"/>
  <c r="E58" i="4"/>
  <c r="B59" i="4"/>
  <c r="H59" i="4"/>
  <c r="B59" i="2" s="1"/>
  <c r="E60" i="4"/>
  <c r="I60" i="4"/>
  <c r="A60" i="2" s="1"/>
  <c r="E61" i="4"/>
  <c r="I61" i="4"/>
  <c r="A61" i="2" s="1"/>
  <c r="E62" i="4"/>
  <c r="I62" i="4"/>
  <c r="A62" i="2" s="1"/>
  <c r="E63" i="4"/>
  <c r="I63" i="4"/>
  <c r="A63" i="2" s="1"/>
  <c r="E64" i="4"/>
  <c r="I64" i="4"/>
  <c r="A64" i="2" s="1"/>
  <c r="E65" i="4"/>
  <c r="I65" i="4"/>
  <c r="A65" i="2" s="1"/>
  <c r="E66" i="4"/>
  <c r="I66" i="4"/>
  <c r="A66" i="2" s="1"/>
  <c r="E67" i="4"/>
  <c r="I67" i="4"/>
  <c r="A67" i="2" s="1"/>
  <c r="E68" i="4"/>
  <c r="I68" i="4"/>
  <c r="A68" i="2" s="1"/>
  <c r="E69" i="4"/>
  <c r="I69" i="4"/>
  <c r="A69" i="2" s="1"/>
  <c r="E70" i="4"/>
  <c r="I70" i="4"/>
  <c r="A70" i="2" s="1"/>
  <c r="E71" i="4"/>
  <c r="I71" i="4"/>
  <c r="A71" i="2" s="1"/>
  <c r="E72" i="4"/>
  <c r="I72" i="4"/>
  <c r="A72" i="2" s="1"/>
  <c r="E73" i="4"/>
  <c r="I73" i="4"/>
  <c r="A73" i="2" s="1"/>
  <c r="E74" i="4"/>
  <c r="I74" i="4"/>
  <c r="A74" i="2" s="1"/>
  <c r="E75" i="4"/>
  <c r="I75" i="4"/>
  <c r="A75" i="2" s="1"/>
  <c r="E76" i="4"/>
  <c r="I76" i="4"/>
  <c r="A76" i="2" s="1"/>
  <c r="E77" i="4"/>
  <c r="I77" i="4"/>
  <c r="A77" i="2" s="1"/>
  <c r="E78" i="4"/>
  <c r="I78" i="4"/>
  <c r="A78" i="2" s="1"/>
  <c r="E79" i="4"/>
  <c r="I79" i="4"/>
  <c r="A79" i="2" s="1"/>
  <c r="E80" i="4"/>
  <c r="I80" i="4"/>
  <c r="A80" i="2" s="1"/>
  <c r="L129" i="4"/>
  <c r="G3" i="4"/>
  <c r="H5" i="4"/>
  <c r="B5" i="2" s="1"/>
  <c r="D8" i="4"/>
  <c r="B11" i="4"/>
  <c r="B13" i="4"/>
  <c r="C15" i="4"/>
  <c r="H17" i="4"/>
  <c r="B17" i="2" s="1"/>
  <c r="D20" i="4"/>
  <c r="D22" i="4"/>
  <c r="B25" i="4"/>
  <c r="C27" i="4"/>
  <c r="G29" i="4"/>
  <c r="D32" i="4"/>
  <c r="D34" i="4"/>
  <c r="I35" i="4"/>
  <c r="A35" i="2" s="1"/>
  <c r="I37" i="4"/>
  <c r="A37" i="2" s="1"/>
  <c r="H39" i="4"/>
  <c r="B39" i="2" s="1"/>
  <c r="D41" i="4"/>
  <c r="D43" i="4"/>
  <c r="I44" i="4"/>
  <c r="A44" i="2" s="1"/>
  <c r="H46" i="4"/>
  <c r="B46" i="2" s="1"/>
  <c r="H48" i="4"/>
  <c r="B48" i="2" s="1"/>
  <c r="I49" i="4"/>
  <c r="A49" i="2" s="1"/>
  <c r="F50" i="4"/>
  <c r="D51" i="4"/>
  <c r="I51" i="4"/>
  <c r="A51" i="2" s="1"/>
  <c r="F52" i="4"/>
  <c r="D53" i="4"/>
  <c r="I53" i="4"/>
  <c r="A53" i="2" s="1"/>
  <c r="F54" i="4"/>
  <c r="D55" i="4"/>
  <c r="I55" i="4"/>
  <c r="A55" i="2" s="1"/>
  <c r="F56" i="4"/>
  <c r="D57" i="4"/>
  <c r="I57" i="4"/>
  <c r="A57" i="2" s="1"/>
  <c r="F58" i="4"/>
  <c r="D59" i="4"/>
  <c r="I59" i="4"/>
  <c r="A59" i="2" s="1"/>
  <c r="F60" i="4"/>
  <c r="B61" i="4"/>
  <c r="F61" i="4"/>
  <c r="B62" i="4"/>
  <c r="F62" i="4"/>
  <c r="B63" i="4"/>
  <c r="F63" i="4"/>
  <c r="B64" i="4"/>
  <c r="F64" i="4"/>
  <c r="B65" i="4"/>
  <c r="F65" i="4"/>
  <c r="B66" i="4"/>
  <c r="F66" i="4"/>
  <c r="B67" i="4"/>
  <c r="F67" i="4"/>
  <c r="B68" i="4"/>
  <c r="F68" i="4"/>
  <c r="B69" i="4"/>
  <c r="F69" i="4"/>
  <c r="B70" i="4"/>
  <c r="F70" i="4"/>
  <c r="B71" i="4"/>
  <c r="F71" i="4"/>
  <c r="B72" i="4"/>
  <c r="F72" i="4"/>
  <c r="B73" i="4"/>
  <c r="F73" i="4"/>
  <c r="B74" i="4"/>
  <c r="F74" i="4"/>
  <c r="B75" i="4"/>
  <c r="F75" i="4"/>
  <c r="B76" i="4"/>
  <c r="F76" i="4"/>
  <c r="B77" i="4"/>
  <c r="F77" i="4"/>
  <c r="B78" i="4"/>
  <c r="F78" i="4"/>
  <c r="B79" i="4"/>
  <c r="F79" i="4"/>
  <c r="B80" i="4"/>
  <c r="F80" i="4"/>
  <c r="B81" i="4"/>
  <c r="F81" i="4"/>
  <c r="B82" i="4"/>
  <c r="F82" i="4"/>
  <c r="B83" i="4"/>
  <c r="P130" i="4"/>
  <c r="D6" i="4"/>
  <c r="C11" i="4"/>
  <c r="D16" i="4"/>
  <c r="F20" i="4"/>
  <c r="G25" i="4"/>
  <c r="D30" i="4"/>
  <c r="H34" i="4"/>
  <c r="B34" i="2" s="1"/>
  <c r="D38" i="4"/>
  <c r="I41" i="4"/>
  <c r="A41" i="2" s="1"/>
  <c r="D45" i="4"/>
  <c r="I48" i="4"/>
  <c r="A48" i="2" s="1"/>
  <c r="H50" i="4"/>
  <c r="B50" i="2" s="1"/>
  <c r="B52" i="4"/>
  <c r="E53" i="4"/>
  <c r="H54" i="4"/>
  <c r="B54" i="2" s="1"/>
  <c r="B56" i="4"/>
  <c r="E57" i="4"/>
  <c r="H58" i="4"/>
  <c r="B58" i="2" s="1"/>
  <c r="B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H81" i="4"/>
  <c r="B81" i="2" s="1"/>
  <c r="E82" i="4"/>
  <c r="C83" i="4"/>
  <c r="G83" i="4"/>
  <c r="C84" i="4"/>
  <c r="G84" i="4"/>
  <c r="C85" i="4"/>
  <c r="G85" i="4"/>
  <c r="C86" i="4"/>
  <c r="G86" i="4"/>
  <c r="C87" i="4"/>
  <c r="G87" i="4"/>
  <c r="C88" i="4"/>
  <c r="G88" i="4"/>
  <c r="C89" i="4"/>
  <c r="G89" i="4"/>
  <c r="C90" i="4"/>
  <c r="G90" i="4"/>
  <c r="C91" i="4"/>
  <c r="G91" i="4"/>
  <c r="C92" i="4"/>
  <c r="G92" i="4"/>
  <c r="C93" i="4"/>
  <c r="G93" i="4"/>
  <c r="C94" i="4"/>
  <c r="G94" i="4"/>
  <c r="C95" i="4"/>
  <c r="G95" i="4"/>
  <c r="C96" i="4"/>
  <c r="G96" i="4"/>
  <c r="C97" i="4"/>
  <c r="G97" i="4"/>
  <c r="C98" i="4"/>
  <c r="G98" i="4"/>
  <c r="C99" i="4"/>
  <c r="G99" i="4"/>
  <c r="C100" i="4"/>
  <c r="G100" i="4"/>
  <c r="C101" i="4"/>
  <c r="G101" i="4"/>
  <c r="C102" i="4"/>
  <c r="G102" i="4"/>
  <c r="C103" i="4"/>
  <c r="G103" i="4"/>
  <c r="C104" i="4"/>
  <c r="G104" i="4"/>
  <c r="C105" i="4"/>
  <c r="G105" i="4"/>
  <c r="C106" i="4"/>
  <c r="G106" i="4"/>
  <c r="C107" i="4"/>
  <c r="G107" i="4"/>
  <c r="C108" i="4"/>
  <c r="G108" i="4"/>
  <c r="C109" i="4"/>
  <c r="G109" i="4"/>
  <c r="C110" i="4"/>
  <c r="G110" i="4"/>
  <c r="C111" i="4"/>
  <c r="G111" i="4"/>
  <c r="C112" i="4"/>
  <c r="G112" i="4"/>
  <c r="C113" i="4"/>
  <c r="M113" i="4" s="1"/>
  <c r="G113" i="4"/>
  <c r="Q113" i="4" s="1"/>
  <c r="C114" i="4"/>
  <c r="M114" i="4" s="1"/>
  <c r="G114" i="4"/>
  <c r="Q114" i="4" s="1"/>
  <c r="C115" i="4"/>
  <c r="M115" i="4" s="1"/>
  <c r="G115" i="4"/>
  <c r="Q115" i="4" s="1"/>
  <c r="D2" i="4"/>
  <c r="N2" i="4" s="1"/>
  <c r="C7" i="4"/>
  <c r="G11" i="4"/>
  <c r="F16" i="4"/>
  <c r="G21" i="4"/>
  <c r="H25" i="4"/>
  <c r="B25" i="2" s="1"/>
  <c r="B31" i="4"/>
  <c r="D35" i="4"/>
  <c r="H38" i="4"/>
  <c r="B38" i="2" s="1"/>
  <c r="D42" i="4"/>
  <c r="I45" i="4"/>
  <c r="A45" i="2" s="1"/>
  <c r="D49" i="4"/>
  <c r="I50" i="4"/>
  <c r="A50" i="2" s="1"/>
  <c r="D52" i="4"/>
  <c r="F53" i="4"/>
  <c r="I54" i="4"/>
  <c r="A54" i="2" s="1"/>
  <c r="D56" i="4"/>
  <c r="F57" i="4"/>
  <c r="I58" i="4"/>
  <c r="A58" i="2" s="1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I81" i="4"/>
  <c r="A81" i="2" s="1"/>
  <c r="G82" i="4"/>
  <c r="D83" i="4"/>
  <c r="H83" i="4"/>
  <c r="B83" i="2" s="1"/>
  <c r="D84" i="4"/>
  <c r="H84" i="4"/>
  <c r="B84" i="2" s="1"/>
  <c r="D85" i="4"/>
  <c r="H85" i="4"/>
  <c r="B85" i="2" s="1"/>
  <c r="D86" i="4"/>
  <c r="H86" i="4"/>
  <c r="B86" i="2" s="1"/>
  <c r="D87" i="4"/>
  <c r="H87" i="4"/>
  <c r="B87" i="2" s="1"/>
  <c r="D88" i="4"/>
  <c r="H88" i="4"/>
  <c r="B88" i="2" s="1"/>
  <c r="D89" i="4"/>
  <c r="H89" i="4"/>
  <c r="B89" i="2" s="1"/>
  <c r="D90" i="4"/>
  <c r="H90" i="4"/>
  <c r="B90" i="2" s="1"/>
  <c r="D91" i="4"/>
  <c r="H91" i="4"/>
  <c r="B91" i="2" s="1"/>
  <c r="D92" i="4"/>
  <c r="H92" i="4"/>
  <c r="B92" i="2" s="1"/>
  <c r="D93" i="4"/>
  <c r="H93" i="4"/>
  <c r="B93" i="2" s="1"/>
  <c r="D94" i="4"/>
  <c r="H94" i="4"/>
  <c r="B94" i="2" s="1"/>
  <c r="D95" i="4"/>
  <c r="H95" i="4"/>
  <c r="B95" i="2" s="1"/>
  <c r="D96" i="4"/>
  <c r="H96" i="4"/>
  <c r="B96" i="2" s="1"/>
  <c r="D97" i="4"/>
  <c r="H97" i="4"/>
  <c r="B97" i="2" s="1"/>
  <c r="D98" i="4"/>
  <c r="H98" i="4"/>
  <c r="B98" i="2" s="1"/>
  <c r="D99" i="4"/>
  <c r="H99" i="4"/>
  <c r="B99" i="2" s="1"/>
  <c r="D100" i="4"/>
  <c r="H100" i="4"/>
  <c r="B100" i="2" s="1"/>
  <c r="D101" i="4"/>
  <c r="H101" i="4"/>
  <c r="B101" i="2" s="1"/>
  <c r="D102" i="4"/>
  <c r="H102" i="4"/>
  <c r="B102" i="2" s="1"/>
  <c r="D103" i="4"/>
  <c r="H103" i="4"/>
  <c r="B103" i="2" s="1"/>
  <c r="D104" i="4"/>
  <c r="H104" i="4"/>
  <c r="B104" i="2" s="1"/>
  <c r="D105" i="4"/>
  <c r="H105" i="4"/>
  <c r="B105" i="2" s="1"/>
  <c r="D106" i="4"/>
  <c r="H106" i="4"/>
  <c r="B106" i="2" s="1"/>
  <c r="D107" i="4"/>
  <c r="H107" i="4"/>
  <c r="B107" i="2" s="1"/>
  <c r="D108" i="4"/>
  <c r="H108" i="4"/>
  <c r="B108" i="2" s="1"/>
  <c r="D109" i="4"/>
  <c r="H109" i="4"/>
  <c r="B109" i="2" s="1"/>
  <c r="D110" i="4"/>
  <c r="H110" i="4"/>
  <c r="B110" i="2" s="1"/>
  <c r="D111" i="4"/>
  <c r="H111" i="4"/>
  <c r="B111" i="2" s="1"/>
  <c r="D112" i="4"/>
  <c r="H112" i="4"/>
  <c r="B112" i="2" s="1"/>
  <c r="D113" i="4"/>
  <c r="N113" i="4" s="1"/>
  <c r="H113" i="4"/>
  <c r="D114" i="4"/>
  <c r="N114" i="4" s="1"/>
  <c r="H114" i="4"/>
  <c r="D115" i="4"/>
  <c r="N115" i="4" s="1"/>
  <c r="H115" i="4"/>
  <c r="D116" i="4"/>
  <c r="N116" i="4" s="1"/>
  <c r="H116" i="4"/>
  <c r="D117" i="4"/>
  <c r="N117" i="4" s="1"/>
  <c r="H117" i="4"/>
  <c r="D118" i="4"/>
  <c r="N118" i="4" s="1"/>
  <c r="H118" i="4"/>
  <c r="D119" i="4"/>
  <c r="N119" i="4" s="1"/>
  <c r="H119" i="4"/>
  <c r="D120" i="4"/>
  <c r="N120" i="4" s="1"/>
  <c r="H120" i="4"/>
  <c r="D121" i="4"/>
  <c r="N121" i="4" s="1"/>
  <c r="H121" i="4"/>
  <c r="D122" i="4"/>
  <c r="N122" i="4" s="1"/>
  <c r="H122" i="4"/>
  <c r="D123" i="4"/>
  <c r="N123" i="4" s="1"/>
  <c r="H123" i="4"/>
  <c r="D124" i="4"/>
  <c r="N124" i="4" s="1"/>
  <c r="H124" i="4"/>
  <c r="D125" i="4"/>
  <c r="N125" i="4" s="1"/>
  <c r="H125" i="4"/>
  <c r="D126" i="4"/>
  <c r="N126" i="4" s="1"/>
  <c r="H126" i="4"/>
  <c r="D127" i="4"/>
  <c r="N127" i="4" s="1"/>
  <c r="H127" i="4"/>
  <c r="D128" i="4"/>
  <c r="N128" i="4" s="1"/>
  <c r="H128" i="4"/>
  <c r="D129" i="4"/>
  <c r="N129" i="4" s="1"/>
  <c r="H129" i="4"/>
  <c r="D130" i="4"/>
  <c r="N130" i="4" s="1"/>
  <c r="H130" i="4"/>
  <c r="A5" i="4"/>
  <c r="A9" i="4"/>
  <c r="A13" i="4"/>
  <c r="A17" i="4"/>
  <c r="A21" i="4"/>
  <c r="A25" i="4"/>
  <c r="A29" i="4"/>
  <c r="A33" i="4"/>
  <c r="A37" i="4"/>
  <c r="A41" i="4"/>
  <c r="A45" i="4"/>
  <c r="A49" i="4"/>
  <c r="A53" i="4"/>
  <c r="A57" i="4"/>
  <c r="A61" i="4"/>
  <c r="A65" i="4"/>
  <c r="A69" i="4"/>
  <c r="A73" i="4"/>
  <c r="A77" i="4"/>
  <c r="A81" i="4"/>
  <c r="A85" i="4"/>
  <c r="A89" i="4"/>
  <c r="A93" i="4"/>
  <c r="A97" i="4"/>
  <c r="A101" i="4"/>
  <c r="A105" i="4"/>
  <c r="A109" i="4"/>
  <c r="A113" i="4"/>
  <c r="K113" i="4" s="1"/>
  <c r="A117" i="4"/>
  <c r="K117" i="4" s="1"/>
  <c r="A121" i="4"/>
  <c r="K121" i="4" s="1"/>
  <c r="A125" i="4"/>
  <c r="K125" i="4" s="1"/>
  <c r="D4" i="4"/>
  <c r="G13" i="4"/>
  <c r="C23" i="4"/>
  <c r="F32" i="4"/>
  <c r="I39" i="4"/>
  <c r="A39" i="2" s="1"/>
  <c r="D47" i="4"/>
  <c r="E51" i="4"/>
  <c r="B54" i="4"/>
  <c r="H56" i="4"/>
  <c r="B56" i="2" s="1"/>
  <c r="E59" i="4"/>
  <c r="G61" i="4"/>
  <c r="G63" i="4"/>
  <c r="G65" i="4"/>
  <c r="G67" i="4"/>
  <c r="G69" i="4"/>
  <c r="G71" i="4"/>
  <c r="G73" i="4"/>
  <c r="G75" i="4"/>
  <c r="G77" i="4"/>
  <c r="G79" i="4"/>
  <c r="E81" i="4"/>
  <c r="H82" i="4"/>
  <c r="B82" i="2" s="1"/>
  <c r="S126" i="4"/>
  <c r="G9" i="4"/>
  <c r="B19" i="4"/>
  <c r="F28" i="4"/>
  <c r="I36" i="4"/>
  <c r="A36" i="2" s="1"/>
  <c r="I43" i="4"/>
  <c r="A43" i="2" s="1"/>
  <c r="D50" i="4"/>
  <c r="I52" i="4"/>
  <c r="A52" i="2" s="1"/>
  <c r="F55" i="4"/>
  <c r="D58" i="4"/>
  <c r="H60" i="4"/>
  <c r="B60" i="2" s="1"/>
  <c r="H62" i="4"/>
  <c r="B62" i="2" s="1"/>
  <c r="H64" i="4"/>
  <c r="B64" i="2" s="1"/>
  <c r="H66" i="4"/>
  <c r="B66" i="2" s="1"/>
  <c r="H68" i="4"/>
  <c r="B68" i="2" s="1"/>
  <c r="H70" i="4"/>
  <c r="B70" i="2" s="1"/>
  <c r="H72" i="4"/>
  <c r="B72" i="2" s="1"/>
  <c r="H74" i="4"/>
  <c r="B74" i="2" s="1"/>
  <c r="H76" i="4"/>
  <c r="B76" i="2" s="1"/>
  <c r="H78" i="4"/>
  <c r="B78" i="2" s="1"/>
  <c r="H80" i="4"/>
  <c r="B80" i="2" s="1"/>
  <c r="D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P113" i="4" s="1"/>
  <c r="F114" i="4"/>
  <c r="P114" i="4" s="1"/>
  <c r="F115" i="4"/>
  <c r="E116" i="4"/>
  <c r="O116" i="4" s="1"/>
  <c r="B117" i="4"/>
  <c r="G117" i="4"/>
  <c r="Q117" i="4" s="1"/>
  <c r="E118" i="4"/>
  <c r="O118" i="4" s="1"/>
  <c r="B119" i="4"/>
  <c r="G119" i="4"/>
  <c r="Q119" i="4" s="1"/>
  <c r="E120" i="4"/>
  <c r="B121" i="4"/>
  <c r="L121" i="4" s="1"/>
  <c r="G121" i="4"/>
  <c r="Q121" i="4" s="1"/>
  <c r="E122" i="4"/>
  <c r="B123" i="4"/>
  <c r="L123" i="4" s="1"/>
  <c r="G123" i="4"/>
  <c r="E124" i="4"/>
  <c r="O124" i="4" s="1"/>
  <c r="B125" i="4"/>
  <c r="L125" i="4" s="1"/>
  <c r="G125" i="4"/>
  <c r="Q125" i="4" s="1"/>
  <c r="E126" i="4"/>
  <c r="O126" i="4" s="1"/>
  <c r="B127" i="4"/>
  <c r="G127" i="4"/>
  <c r="Q127" i="4" s="1"/>
  <c r="E128" i="4"/>
  <c r="B129" i="4"/>
  <c r="G129" i="4"/>
  <c r="Q129" i="4" s="1"/>
  <c r="E130" i="4"/>
  <c r="A3" i="4"/>
  <c r="K107" i="4" s="1"/>
  <c r="A8" i="4"/>
  <c r="A14" i="4"/>
  <c r="A19" i="4"/>
  <c r="A24" i="4"/>
  <c r="A30" i="4"/>
  <c r="A35" i="4"/>
  <c r="A40" i="4"/>
  <c r="A127" i="4"/>
  <c r="A116" i="4"/>
  <c r="A106" i="4"/>
  <c r="A95" i="4"/>
  <c r="A84" i="4"/>
  <c r="A74" i="4"/>
  <c r="A63" i="4"/>
  <c r="A52" i="4"/>
  <c r="A42" i="4"/>
  <c r="A27" i="4"/>
  <c r="A12" i="4"/>
  <c r="F130" i="4"/>
  <c r="G128" i="4"/>
  <c r="Q128" i="4" s="1"/>
  <c r="I126" i="4"/>
  <c r="A126" i="2" s="1"/>
  <c r="C125" i="4"/>
  <c r="M125" i="4" s="1"/>
  <c r="E123" i="4"/>
  <c r="O123" i="4" s="1"/>
  <c r="F121" i="4"/>
  <c r="P121" i="4" s="1"/>
  <c r="I119" i="4"/>
  <c r="B118" i="4"/>
  <c r="L118" i="4" s="1"/>
  <c r="C116" i="4"/>
  <c r="M116" i="4" s="1"/>
  <c r="I113" i="4"/>
  <c r="B111" i="4"/>
  <c r="E108" i="4"/>
  <c r="I105" i="4"/>
  <c r="A105" i="2" s="1"/>
  <c r="B103" i="4"/>
  <c r="E100" i="4"/>
  <c r="I97" i="4"/>
  <c r="A97" i="2" s="1"/>
  <c r="B95" i="4"/>
  <c r="E92" i="4"/>
  <c r="I89" i="4"/>
  <c r="A89" i="2" s="1"/>
  <c r="B87" i="4"/>
  <c r="E84" i="4"/>
  <c r="H79" i="4"/>
  <c r="B79" i="2" s="1"/>
  <c r="H71" i="4"/>
  <c r="B71" i="2" s="1"/>
  <c r="H63" i="4"/>
  <c r="B63" i="2" s="1"/>
  <c r="D14" i="4"/>
  <c r="A126" i="4"/>
  <c r="A110" i="4"/>
  <c r="A94" i="4"/>
  <c r="A78" i="4"/>
  <c r="A62" i="4"/>
  <c r="A39" i="4"/>
  <c r="A18" i="4"/>
  <c r="C130" i="4"/>
  <c r="M130" i="4" s="1"/>
  <c r="F127" i="4"/>
  <c r="P127" i="4" s="1"/>
  <c r="I124" i="4"/>
  <c r="C122" i="4"/>
  <c r="M122" i="4" s="1"/>
  <c r="F119" i="4"/>
  <c r="P119" i="4" s="1"/>
  <c r="I116" i="4"/>
  <c r="B112" i="4"/>
  <c r="B108" i="4"/>
  <c r="B104" i="4"/>
  <c r="B100" i="4"/>
  <c r="I98" i="4"/>
  <c r="A98" i="2" s="1"/>
  <c r="E97" i="4"/>
  <c r="I94" i="4"/>
  <c r="A94" i="2" s="1"/>
  <c r="E93" i="4"/>
  <c r="B92" i="4"/>
  <c r="I90" i="4"/>
  <c r="A90" i="2" s="1"/>
  <c r="E89" i="4"/>
  <c r="B88" i="4"/>
  <c r="I86" i="4"/>
  <c r="A86" i="2" s="1"/>
  <c r="E85" i="4"/>
  <c r="B84" i="4"/>
  <c r="C82" i="4"/>
  <c r="G78" i="4"/>
  <c r="G74" i="4"/>
  <c r="G70" i="4"/>
  <c r="G66" i="4"/>
  <c r="G62" i="4"/>
  <c r="B58" i="4"/>
  <c r="H52" i="4"/>
  <c r="B52" i="2" s="1"/>
  <c r="H43" i="4"/>
  <c r="B43" i="2" s="1"/>
  <c r="G27" i="4"/>
  <c r="B9" i="4"/>
  <c r="O42" i="2"/>
  <c r="O45" i="2"/>
  <c r="D48" i="4"/>
  <c r="I46" i="4"/>
  <c r="H45" i="4"/>
  <c r="B45" i="2" s="1"/>
  <c r="D44" i="4"/>
  <c r="I42" i="4"/>
  <c r="A42" i="2" s="1"/>
  <c r="H41" i="4"/>
  <c r="B41" i="2" s="1"/>
  <c r="D40" i="4"/>
  <c r="I38" i="4"/>
  <c r="A38" i="2" s="1"/>
  <c r="H37" i="4"/>
  <c r="B37" i="2" s="1"/>
  <c r="D36" i="4"/>
  <c r="I34" i="4"/>
  <c r="G33" i="4"/>
  <c r="G31" i="4"/>
  <c r="H29" i="4"/>
  <c r="B29" i="2" s="1"/>
  <c r="D28" i="4"/>
  <c r="D26" i="4"/>
  <c r="F24" i="4"/>
  <c r="B23" i="4"/>
  <c r="B21" i="4"/>
  <c r="C19" i="4"/>
  <c r="G17" i="4"/>
  <c r="G15" i="4"/>
  <c r="H13" i="4"/>
  <c r="B13" i="2" s="1"/>
  <c r="D12" i="4"/>
  <c r="D10" i="4"/>
  <c r="F8" i="4"/>
  <c r="B7" i="4"/>
  <c r="B5" i="4"/>
  <c r="C3" i="4"/>
  <c r="G3" i="2" s="1"/>
  <c r="O130" i="4"/>
  <c r="K109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C33" i="4"/>
  <c r="H31" i="4"/>
  <c r="B31" i="2" s="1"/>
  <c r="F30" i="4"/>
  <c r="C29" i="4"/>
  <c r="H27" i="4"/>
  <c r="B27" i="2" s="1"/>
  <c r="F26" i="4"/>
  <c r="C25" i="4"/>
  <c r="H23" i="4"/>
  <c r="B23" i="2" s="1"/>
  <c r="F22" i="4"/>
  <c r="C21" i="4"/>
  <c r="H19" i="4"/>
  <c r="B19" i="2" s="1"/>
  <c r="F18" i="4"/>
  <c r="C17" i="4"/>
  <c r="H15" i="4"/>
  <c r="B15" i="2" s="1"/>
  <c r="F14" i="4"/>
  <c r="C13" i="4"/>
  <c r="H11" i="4"/>
  <c r="B11" i="2" s="1"/>
  <c r="F10" i="4"/>
  <c r="C9" i="4"/>
  <c r="H7" i="4"/>
  <c r="B7" i="2" s="1"/>
  <c r="F6" i="4"/>
  <c r="C5" i="4"/>
  <c r="H3" i="4"/>
  <c r="F2" i="4"/>
  <c r="O129" i="4"/>
  <c r="L119" i="4"/>
  <c r="P123" i="4"/>
  <c r="O128" i="4"/>
  <c r="P129" i="4"/>
  <c r="B2" i="4"/>
  <c r="L2" i="4" s="1"/>
  <c r="G2" i="4"/>
  <c r="D3" i="4"/>
  <c r="B4" i="4"/>
  <c r="G4" i="4"/>
  <c r="D5" i="4"/>
  <c r="B6" i="4"/>
  <c r="L6" i="4" s="1"/>
  <c r="G6" i="4"/>
  <c r="D7" i="4"/>
  <c r="B8" i="4"/>
  <c r="G8" i="4"/>
  <c r="D9" i="4"/>
  <c r="B10" i="4"/>
  <c r="G10" i="4"/>
  <c r="D11" i="4"/>
  <c r="B12" i="4"/>
  <c r="G12" i="4"/>
  <c r="D13" i="4"/>
  <c r="B14" i="4"/>
  <c r="G14" i="4"/>
  <c r="D15" i="4"/>
  <c r="B16" i="4"/>
  <c r="G16" i="4"/>
  <c r="D17" i="4"/>
  <c r="B18" i="4"/>
  <c r="G18" i="4"/>
  <c r="D19" i="4"/>
  <c r="B20" i="4"/>
  <c r="G20" i="4"/>
  <c r="D21" i="4"/>
  <c r="B22" i="4"/>
  <c r="G22" i="4"/>
  <c r="D23" i="4"/>
  <c r="B24" i="4"/>
  <c r="G24" i="4"/>
  <c r="D25" i="4"/>
  <c r="B26" i="4"/>
  <c r="G26" i="4"/>
  <c r="D27" i="4"/>
  <c r="B28" i="4"/>
  <c r="G28" i="4"/>
  <c r="D29" i="4"/>
  <c r="B30" i="4"/>
  <c r="G30" i="4"/>
  <c r="D31" i="4"/>
  <c r="B32" i="4"/>
  <c r="G32" i="4"/>
  <c r="D33" i="4"/>
  <c r="B34" i="4"/>
  <c r="F34" i="4"/>
  <c r="B35" i="4"/>
  <c r="F35" i="4"/>
  <c r="B36" i="4"/>
  <c r="F36" i="4"/>
  <c r="B37" i="4"/>
  <c r="F37" i="4"/>
  <c r="B38" i="4"/>
  <c r="F38" i="4"/>
  <c r="B39" i="4"/>
  <c r="F39" i="4"/>
  <c r="B40" i="4"/>
  <c r="F40" i="4"/>
  <c r="B41" i="4"/>
  <c r="F41" i="4"/>
  <c r="B42" i="4"/>
  <c r="F42" i="4"/>
  <c r="B43" i="4"/>
  <c r="F43" i="4"/>
  <c r="B44" i="4"/>
  <c r="F44" i="4"/>
  <c r="B45" i="4"/>
  <c r="F45" i="4"/>
  <c r="B46" i="4"/>
  <c r="F46" i="4"/>
  <c r="B47" i="4"/>
  <c r="F47" i="4"/>
  <c r="B48" i="4"/>
  <c r="F48" i="4"/>
  <c r="B49" i="4"/>
  <c r="F49" i="4"/>
  <c r="Q123" i="4"/>
  <c r="P128" i="4"/>
  <c r="L130" i="4"/>
  <c r="C2" i="4"/>
  <c r="H2" i="4"/>
  <c r="B2" i="2" s="1"/>
  <c r="F3" i="4"/>
  <c r="C4" i="4"/>
  <c r="H4" i="4"/>
  <c r="B4" i="2" s="1"/>
  <c r="F5" i="4"/>
  <c r="C6" i="4"/>
  <c r="H6" i="4"/>
  <c r="B6" i="2" s="1"/>
  <c r="F7" i="4"/>
  <c r="C8" i="4"/>
  <c r="H8" i="4"/>
  <c r="B8" i="2" s="1"/>
  <c r="F9" i="4"/>
  <c r="C10" i="4"/>
  <c r="H10" i="4"/>
  <c r="B10" i="2" s="1"/>
  <c r="F11" i="4"/>
  <c r="C12" i="4"/>
  <c r="H12" i="4"/>
  <c r="B12" i="2" s="1"/>
  <c r="F13" i="4"/>
  <c r="C14" i="4"/>
  <c r="H14" i="4"/>
  <c r="B14" i="2" s="1"/>
  <c r="F15" i="4"/>
  <c r="C16" i="4"/>
  <c r="H16" i="4"/>
  <c r="B16" i="2" s="1"/>
  <c r="F17" i="4"/>
  <c r="C18" i="4"/>
  <c r="H18" i="4"/>
  <c r="B18" i="2" s="1"/>
  <c r="F19" i="4"/>
  <c r="C20" i="4"/>
  <c r="H20" i="4"/>
  <c r="B20" i="2" s="1"/>
  <c r="F21" i="4"/>
  <c r="C22" i="4"/>
  <c r="H22" i="4"/>
  <c r="B22" i="2" s="1"/>
  <c r="F23" i="4"/>
  <c r="C24" i="4"/>
  <c r="H24" i="4"/>
  <c r="B24" i="2" s="1"/>
  <c r="F25" i="4"/>
  <c r="C26" i="4"/>
  <c r="H26" i="4"/>
  <c r="B26" i="2" s="1"/>
  <c r="F27" i="4"/>
  <c r="C28" i="4"/>
  <c r="H28" i="4"/>
  <c r="B28" i="2" s="1"/>
  <c r="F29" i="4"/>
  <c r="C30" i="4"/>
  <c r="H30" i="4"/>
  <c r="B30" i="2" s="1"/>
  <c r="F31" i="4"/>
  <c r="C32" i="4"/>
  <c r="H32" i="4"/>
  <c r="B32" i="2" s="1"/>
  <c r="F33" i="4"/>
  <c r="C34" i="4"/>
  <c r="G34" i="4"/>
  <c r="C35" i="4"/>
  <c r="G35" i="4"/>
  <c r="C36" i="4"/>
  <c r="G36" i="4"/>
  <c r="C37" i="4"/>
  <c r="G37" i="4"/>
  <c r="C38" i="4"/>
  <c r="G38" i="4"/>
  <c r="C39" i="4"/>
  <c r="G39" i="4"/>
  <c r="C40" i="4"/>
  <c r="G40" i="4"/>
  <c r="C41" i="4"/>
  <c r="G41" i="4"/>
  <c r="C42" i="4"/>
  <c r="G42" i="4"/>
  <c r="C43" i="4"/>
  <c r="G43" i="4"/>
  <c r="C44" i="4"/>
  <c r="G44" i="4"/>
  <c r="C45" i="4"/>
  <c r="G45" i="4"/>
  <c r="C46" i="4"/>
  <c r="G46" i="4"/>
  <c r="C47" i="4"/>
  <c r="G47" i="4"/>
  <c r="C48" i="4"/>
  <c r="G48" i="4"/>
  <c r="C49" i="4"/>
  <c r="G49" i="4"/>
  <c r="I33" i="4"/>
  <c r="A33" i="2" s="1"/>
  <c r="E33" i="4"/>
  <c r="I32" i="4"/>
  <c r="A32" i="2" s="1"/>
  <c r="E32" i="4"/>
  <c r="I31" i="4"/>
  <c r="A31" i="2" s="1"/>
  <c r="E31" i="4"/>
  <c r="I30" i="4"/>
  <c r="A30" i="2" s="1"/>
  <c r="E30" i="4"/>
  <c r="I29" i="4"/>
  <c r="A29" i="2" s="1"/>
  <c r="E29" i="4"/>
  <c r="I28" i="4"/>
  <c r="A28" i="2" s="1"/>
  <c r="E28" i="4"/>
  <c r="I27" i="4"/>
  <c r="A27" i="2" s="1"/>
  <c r="E27" i="4"/>
  <c r="I26" i="4"/>
  <c r="A26" i="2" s="1"/>
  <c r="E26" i="4"/>
  <c r="I25" i="4"/>
  <c r="A25" i="2" s="1"/>
  <c r="E25" i="4"/>
  <c r="I24" i="4"/>
  <c r="A24" i="2" s="1"/>
  <c r="E24" i="4"/>
  <c r="I23" i="4"/>
  <c r="A23" i="2" s="1"/>
  <c r="E23" i="4"/>
  <c r="I22" i="4"/>
  <c r="A22" i="2" s="1"/>
  <c r="E22" i="4"/>
  <c r="I21" i="4"/>
  <c r="A21" i="2" s="1"/>
  <c r="E21" i="4"/>
  <c r="I20" i="4"/>
  <c r="A20" i="2" s="1"/>
  <c r="E20" i="4"/>
  <c r="I19" i="4"/>
  <c r="A19" i="2" s="1"/>
  <c r="E19" i="4"/>
  <c r="I18" i="4"/>
  <c r="A18" i="2" s="1"/>
  <c r="E18" i="4"/>
  <c r="I17" i="4"/>
  <c r="A17" i="2" s="1"/>
  <c r="E17" i="4"/>
  <c r="I16" i="4"/>
  <c r="A16" i="2" s="1"/>
  <c r="E16" i="4"/>
  <c r="I15" i="4"/>
  <c r="A15" i="2" s="1"/>
  <c r="E15" i="4"/>
  <c r="I14" i="4"/>
  <c r="A14" i="2" s="1"/>
  <c r="E14" i="4"/>
  <c r="I13" i="4"/>
  <c r="A13" i="2" s="1"/>
  <c r="E13" i="4"/>
  <c r="I12" i="4"/>
  <c r="A12" i="2" s="1"/>
  <c r="E12" i="4"/>
  <c r="I11" i="4"/>
  <c r="A11" i="2" s="1"/>
  <c r="E11" i="4"/>
  <c r="I10" i="4"/>
  <c r="A10" i="2" s="1"/>
  <c r="E10" i="4"/>
  <c r="I9" i="4"/>
  <c r="A9" i="2" s="1"/>
  <c r="E9" i="4"/>
  <c r="I8" i="4"/>
  <c r="A8" i="2" s="1"/>
  <c r="E8" i="4"/>
  <c r="I7" i="4"/>
  <c r="A7" i="2" s="1"/>
  <c r="E7" i="4"/>
  <c r="I6" i="4"/>
  <c r="A6" i="2" s="1"/>
  <c r="E6" i="4"/>
  <c r="I5" i="4"/>
  <c r="A5" i="2" s="1"/>
  <c r="E5" i="4"/>
  <c r="I4" i="4"/>
  <c r="A4" i="2" s="1"/>
  <c r="E4" i="4"/>
  <c r="I3" i="4"/>
  <c r="A3" i="2" s="1"/>
  <c r="E3" i="4"/>
  <c r="I2" i="4"/>
  <c r="E2" i="4"/>
  <c r="O77" i="4" s="1"/>
  <c r="S130" i="4"/>
  <c r="S129" i="4"/>
  <c r="S128" i="4"/>
  <c r="L127" i="4"/>
  <c r="O120" i="4"/>
  <c r="O122" i="4"/>
  <c r="S118" i="4"/>
  <c r="P115" i="4"/>
  <c r="K126" i="4"/>
  <c r="K122" i="4"/>
  <c r="K118" i="4"/>
  <c r="K114" i="4"/>
  <c r="K110" i="4"/>
  <c r="K124" i="4"/>
  <c r="K116" i="4"/>
  <c r="K112" i="4"/>
  <c r="K127" i="4"/>
  <c r="K123" i="4"/>
  <c r="K119" i="4"/>
  <c r="K115" i="4"/>
  <c r="K111" i="4"/>
  <c r="K120" i="4"/>
  <c r="K24" i="4" l="1"/>
  <c r="K93" i="4"/>
  <c r="K46" i="4"/>
  <c r="K31" i="4"/>
  <c r="K79" i="4"/>
  <c r="K49" i="4"/>
  <c r="K86" i="4"/>
  <c r="K100" i="4"/>
  <c r="K59" i="4"/>
  <c r="K61" i="4"/>
  <c r="K29" i="4"/>
  <c r="K23" i="4"/>
  <c r="K50" i="4"/>
  <c r="K4" i="4"/>
  <c r="K72" i="4"/>
  <c r="K20" i="4"/>
  <c r="K68" i="4"/>
  <c r="K64" i="4"/>
  <c r="K12" i="4"/>
  <c r="K42" i="4"/>
  <c r="K19" i="4"/>
  <c r="K76" i="4"/>
  <c r="K66" i="4"/>
  <c r="K99" i="4"/>
  <c r="K62" i="4"/>
  <c r="K84" i="4"/>
  <c r="K22" i="4"/>
  <c r="K89" i="4"/>
  <c r="K52" i="4"/>
  <c r="K78" i="4"/>
  <c r="K95" i="4"/>
  <c r="K25" i="4"/>
  <c r="K55" i="4"/>
  <c r="K98" i="4"/>
  <c r="K51" i="4"/>
  <c r="K83" i="4"/>
  <c r="K34" i="4"/>
  <c r="K48" i="4"/>
  <c r="K88" i="4"/>
  <c r="K6" i="4"/>
  <c r="K70" i="4"/>
  <c r="K27" i="4"/>
  <c r="K17" i="4"/>
  <c r="K97" i="4"/>
  <c r="K87" i="4"/>
  <c r="K60" i="4"/>
  <c r="P3" i="4"/>
  <c r="L24" i="4"/>
  <c r="L16" i="4"/>
  <c r="K73" i="4"/>
  <c r="K9" i="4"/>
  <c r="K14" i="4"/>
  <c r="K54" i="4"/>
  <c r="K35" i="4"/>
  <c r="K65" i="4"/>
  <c r="K15" i="4"/>
  <c r="K8" i="4"/>
  <c r="K44" i="4"/>
  <c r="K85" i="4"/>
  <c r="K106" i="4"/>
  <c r="K101" i="4"/>
  <c r="K69" i="4"/>
  <c r="K37" i="4"/>
  <c r="K77" i="4"/>
  <c r="K10" i="4"/>
  <c r="K103" i="4"/>
  <c r="K26" i="4"/>
  <c r="K56" i="4"/>
  <c r="K90" i="4"/>
  <c r="K30" i="4"/>
  <c r="K94" i="4"/>
  <c r="K67" i="4"/>
  <c r="K57" i="4"/>
  <c r="K47" i="4"/>
  <c r="K108" i="4"/>
  <c r="K36" i="4"/>
  <c r="K96" i="4"/>
  <c r="M45" i="4"/>
  <c r="L32" i="4"/>
  <c r="Q26" i="4"/>
  <c r="Q18" i="4"/>
  <c r="Q10" i="4"/>
  <c r="K40" i="4"/>
  <c r="K105" i="4"/>
  <c r="K41" i="4"/>
  <c r="K7" i="4"/>
  <c r="K18" i="4"/>
  <c r="K38" i="4"/>
  <c r="K82" i="4"/>
  <c r="K3" i="4"/>
  <c r="K91" i="4"/>
  <c r="K33" i="4"/>
  <c r="K81" i="4"/>
  <c r="K63" i="4"/>
  <c r="K16" i="4"/>
  <c r="K21" i="4"/>
  <c r="K53" i="4"/>
  <c r="N101" i="4"/>
  <c r="Q23" i="4"/>
  <c r="K58" i="4"/>
  <c r="K74" i="4"/>
  <c r="K11" i="4"/>
  <c r="K43" i="4"/>
  <c r="K75" i="4"/>
  <c r="K39" i="4"/>
  <c r="K71" i="4"/>
  <c r="R45" i="4"/>
  <c r="K32" i="4"/>
  <c r="K28" i="4"/>
  <c r="K92" i="4"/>
  <c r="K80" i="4"/>
  <c r="K5" i="4"/>
  <c r="M36" i="4"/>
  <c r="N102" i="4"/>
  <c r="K13" i="4"/>
  <c r="K45" i="4"/>
  <c r="S113" i="4"/>
  <c r="A113" i="2"/>
  <c r="S122" i="4"/>
  <c r="A122" i="2"/>
  <c r="R129" i="4"/>
  <c r="B129" i="2"/>
  <c r="R125" i="4"/>
  <c r="B125" i="2"/>
  <c r="R121" i="4"/>
  <c r="B121" i="2"/>
  <c r="R119" i="4"/>
  <c r="B119" i="2"/>
  <c r="R115" i="4"/>
  <c r="B115" i="2"/>
  <c r="R113" i="4"/>
  <c r="B113" i="2"/>
  <c r="S124" i="4"/>
  <c r="A124" i="2"/>
  <c r="S119" i="4"/>
  <c r="A119" i="2"/>
  <c r="R130" i="4"/>
  <c r="B130" i="2"/>
  <c r="R128" i="4"/>
  <c r="B128" i="2"/>
  <c r="R126" i="4"/>
  <c r="B126" i="2"/>
  <c r="R124" i="4"/>
  <c r="B124" i="2"/>
  <c r="R122" i="4"/>
  <c r="B122" i="2"/>
  <c r="R120" i="4"/>
  <c r="B120" i="2"/>
  <c r="R118" i="4"/>
  <c r="B118" i="2"/>
  <c r="R116" i="4"/>
  <c r="B116" i="2"/>
  <c r="R114" i="4"/>
  <c r="B114" i="2"/>
  <c r="S116" i="4"/>
  <c r="A116" i="2"/>
  <c r="S115" i="4"/>
  <c r="A115" i="2"/>
  <c r="S114" i="4"/>
  <c r="A114" i="2"/>
  <c r="S125" i="4"/>
  <c r="A125" i="2"/>
  <c r="S34" i="4"/>
  <c r="A34" i="2"/>
  <c r="R127" i="4"/>
  <c r="B127" i="2"/>
  <c r="R123" i="4"/>
  <c r="B123" i="2"/>
  <c r="R117" i="4"/>
  <c r="B117" i="2"/>
  <c r="S123" i="4"/>
  <c r="A123" i="2"/>
  <c r="S127" i="4"/>
  <c r="A127" i="2"/>
  <c r="S49" i="4"/>
  <c r="A2" i="2"/>
  <c r="R55" i="4"/>
  <c r="B3" i="2"/>
  <c r="S46" i="4"/>
  <c r="A46" i="2"/>
  <c r="S117" i="4"/>
  <c r="A117" i="2"/>
  <c r="O43" i="2"/>
  <c r="O40" i="2"/>
  <c r="N87" i="4"/>
  <c r="N99" i="4"/>
  <c r="S77" i="4"/>
  <c r="M40" i="4"/>
  <c r="P87" i="4"/>
  <c r="M103" i="4"/>
  <c r="N15" i="4"/>
  <c r="S78" i="4"/>
  <c r="N91" i="4"/>
  <c r="O56" i="4"/>
  <c r="Q49" i="4"/>
  <c r="Q47" i="4"/>
  <c r="Q45" i="4"/>
  <c r="Q43" i="4"/>
  <c r="Q41" i="4"/>
  <c r="Q39" i="4"/>
  <c r="Q37" i="4"/>
  <c r="Q35" i="4"/>
  <c r="P33" i="4"/>
  <c r="R30" i="4"/>
  <c r="M28" i="4"/>
  <c r="P25" i="4"/>
  <c r="R22" i="4"/>
  <c r="M20" i="4"/>
  <c r="P17" i="4"/>
  <c r="R14" i="4"/>
  <c r="M12" i="4"/>
  <c r="P9" i="4"/>
  <c r="R6" i="4"/>
  <c r="M4" i="4"/>
  <c r="N40" i="4"/>
  <c r="N53" i="4"/>
  <c r="L3" i="4"/>
  <c r="N106" i="4"/>
  <c r="S101" i="4"/>
  <c r="S66" i="4"/>
  <c r="N23" i="4"/>
  <c r="N64" i="4"/>
  <c r="N83" i="4"/>
  <c r="N93" i="4"/>
  <c r="N29" i="4"/>
  <c r="N21" i="4"/>
  <c r="N13" i="4"/>
  <c r="L104" i="4"/>
  <c r="N110" i="4"/>
  <c r="N30" i="4"/>
  <c r="R90" i="4"/>
  <c r="N32" i="4"/>
  <c r="N20" i="4"/>
  <c r="L33" i="4"/>
  <c r="S106" i="4"/>
  <c r="S71" i="4"/>
  <c r="N31" i="4"/>
  <c r="N68" i="4"/>
  <c r="N85" i="4"/>
  <c r="N95" i="4"/>
  <c r="P5" i="4"/>
  <c r="L48" i="4"/>
  <c r="L46" i="4"/>
  <c r="L44" i="4"/>
  <c r="L42" i="4"/>
  <c r="L40" i="4"/>
  <c r="L38" i="4"/>
  <c r="L36" i="4"/>
  <c r="L34" i="4"/>
  <c r="L9" i="4"/>
  <c r="N39" i="4"/>
  <c r="S48" i="4"/>
  <c r="S43" i="4"/>
  <c r="L13" i="4"/>
  <c r="N80" i="4"/>
  <c r="O4" i="4"/>
  <c r="O8" i="4"/>
  <c r="O12" i="4"/>
  <c r="O14" i="4"/>
  <c r="O18" i="4"/>
  <c r="O22" i="4"/>
  <c r="O24" i="4"/>
  <c r="O26" i="4"/>
  <c r="P102" i="4"/>
  <c r="M66" i="4"/>
  <c r="R17" i="4"/>
  <c r="L79" i="4"/>
  <c r="M79" i="4"/>
  <c r="R101" i="4"/>
  <c r="O86" i="4"/>
  <c r="R47" i="4"/>
  <c r="Q107" i="4"/>
  <c r="P14" i="4"/>
  <c r="P30" i="4"/>
  <c r="O39" i="4"/>
  <c r="Q50" i="4"/>
  <c r="Q52" i="4"/>
  <c r="Q56" i="4"/>
  <c r="Q60" i="4"/>
  <c r="L71" i="4"/>
  <c r="O90" i="4"/>
  <c r="P99" i="4"/>
  <c r="R51" i="4"/>
  <c r="R61" i="4"/>
  <c r="O71" i="4"/>
  <c r="L111" i="4"/>
  <c r="O49" i="4"/>
  <c r="R98" i="4"/>
  <c r="M62" i="4"/>
  <c r="Q70" i="4"/>
  <c r="N55" i="4"/>
  <c r="P64" i="4"/>
  <c r="P72" i="4"/>
  <c r="L60" i="4"/>
  <c r="M87" i="4"/>
  <c r="N52" i="4"/>
  <c r="N72" i="4"/>
  <c r="S93" i="4"/>
  <c r="S110" i="4"/>
  <c r="O2" i="4"/>
  <c r="O74" i="4"/>
  <c r="O68" i="4"/>
  <c r="O66" i="4"/>
  <c r="O64" i="4"/>
  <c r="O62" i="4"/>
  <c r="O110" i="4"/>
  <c r="O108" i="4"/>
  <c r="O106" i="4"/>
  <c r="O103" i="4"/>
  <c r="O101" i="4"/>
  <c r="O99" i="4"/>
  <c r="O97" i="4"/>
  <c r="O95" i="4"/>
  <c r="O93" i="4"/>
  <c r="O91" i="4"/>
  <c r="O53" i="4"/>
  <c r="O89" i="4"/>
  <c r="O87" i="4"/>
  <c r="O85" i="4"/>
  <c r="O83" i="4"/>
  <c r="O81" i="4"/>
  <c r="O79" i="4"/>
  <c r="O76" i="4"/>
  <c r="O70" i="4"/>
  <c r="O58" i="4"/>
  <c r="O54" i="4"/>
  <c r="O50" i="4"/>
  <c r="O55" i="4"/>
  <c r="O61" i="4"/>
  <c r="O65" i="4"/>
  <c r="O109" i="4"/>
  <c r="O105" i="4"/>
  <c r="O100" i="4"/>
  <c r="O96" i="4"/>
  <c r="O92" i="4"/>
  <c r="O59" i="4"/>
  <c r="O112" i="4"/>
  <c r="O104" i="4"/>
  <c r="O88" i="4"/>
  <c r="O84" i="4"/>
  <c r="O80" i="4"/>
  <c r="O60" i="4"/>
  <c r="O52" i="4"/>
  <c r="O57" i="4"/>
  <c r="O69" i="4"/>
  <c r="O73" i="4"/>
  <c r="O78" i="4"/>
  <c r="O72" i="4"/>
  <c r="O67" i="4"/>
  <c r="O63" i="4"/>
  <c r="O111" i="4"/>
  <c r="O107" i="4"/>
  <c r="O102" i="4"/>
  <c r="O98" i="4"/>
  <c r="O94" i="4"/>
  <c r="O51" i="4"/>
  <c r="O6" i="4"/>
  <c r="O10" i="4"/>
  <c r="O16" i="4"/>
  <c r="O20" i="4"/>
  <c r="O28" i="4"/>
  <c r="O30" i="4"/>
  <c r="O32" i="4"/>
  <c r="O45" i="4"/>
  <c r="P110" i="4"/>
  <c r="P60" i="4"/>
  <c r="P68" i="4"/>
  <c r="M95" i="4"/>
  <c r="Q111" i="4"/>
  <c r="R62" i="4"/>
  <c r="P95" i="4"/>
  <c r="R59" i="4"/>
  <c r="Q69" i="4"/>
  <c r="M39" i="4"/>
  <c r="R3" i="4"/>
  <c r="R57" i="4"/>
  <c r="R49" i="4"/>
  <c r="R36" i="4"/>
  <c r="R111" i="4"/>
  <c r="R107" i="4"/>
  <c r="R103" i="4"/>
  <c r="R92" i="4"/>
  <c r="R87" i="4"/>
  <c r="R77" i="4"/>
  <c r="R73" i="4"/>
  <c r="R69" i="4"/>
  <c r="R64" i="4"/>
  <c r="R56" i="4"/>
  <c r="R5" i="4"/>
  <c r="M9" i="4"/>
  <c r="R19" i="4"/>
  <c r="M25" i="4"/>
  <c r="O35" i="4"/>
  <c r="O43" i="4"/>
  <c r="O47" i="4"/>
  <c r="Q54" i="4"/>
  <c r="Q58" i="4"/>
  <c r="Q68" i="4"/>
  <c r="L63" i="4"/>
  <c r="L83" i="4"/>
  <c r="R54" i="4"/>
  <c r="M83" i="4"/>
  <c r="M99" i="4"/>
  <c r="R67" i="4"/>
  <c r="R85" i="4"/>
  <c r="M42" i="4"/>
  <c r="R53" i="4"/>
  <c r="O75" i="4"/>
  <c r="M35" i="4"/>
  <c r="M44" i="4"/>
  <c r="S3" i="4"/>
  <c r="S104" i="4"/>
  <c r="S86" i="4"/>
  <c r="S82" i="4"/>
  <c r="S47" i="4"/>
  <c r="S40" i="4"/>
  <c r="S5" i="4"/>
  <c r="S7" i="4"/>
  <c r="S9" i="4"/>
  <c r="S11" i="4"/>
  <c r="S13" i="4"/>
  <c r="S15" i="4"/>
  <c r="S17" i="4"/>
  <c r="S19" i="4"/>
  <c r="S21" i="4"/>
  <c r="S23" i="4"/>
  <c r="S25" i="4"/>
  <c r="S27" i="4"/>
  <c r="S29" i="4"/>
  <c r="S31" i="4"/>
  <c r="S33" i="4"/>
  <c r="M48" i="4"/>
  <c r="M46" i="4"/>
  <c r="M38" i="4"/>
  <c r="M34" i="4"/>
  <c r="P31" i="4"/>
  <c r="R28" i="4"/>
  <c r="M26" i="4"/>
  <c r="P23" i="4"/>
  <c r="R20" i="4"/>
  <c r="M18" i="4"/>
  <c r="P15" i="4"/>
  <c r="R12" i="4"/>
  <c r="M10" i="4"/>
  <c r="P7" i="4"/>
  <c r="P108" i="4"/>
  <c r="P104" i="4"/>
  <c r="P59" i="4"/>
  <c r="P20" i="4"/>
  <c r="P80" i="4"/>
  <c r="P76" i="4"/>
  <c r="R4" i="4"/>
  <c r="M2" i="4"/>
  <c r="M3" i="4"/>
  <c r="M106" i="4"/>
  <c r="M104" i="4"/>
  <c r="M102" i="4"/>
  <c r="M100" i="4"/>
  <c r="M98" i="4"/>
  <c r="M96" i="4"/>
  <c r="M94" i="4"/>
  <c r="M92" i="4"/>
  <c r="M90" i="4"/>
  <c r="M88" i="4"/>
  <c r="M86" i="4"/>
  <c r="M84" i="4"/>
  <c r="M82" i="4"/>
  <c r="M80" i="4"/>
  <c r="M78" i="4"/>
  <c r="M76" i="4"/>
  <c r="M74" i="4"/>
  <c r="M72" i="4"/>
  <c r="M70" i="4"/>
  <c r="M15" i="4"/>
  <c r="M112" i="4"/>
  <c r="M110" i="4"/>
  <c r="M108" i="4"/>
  <c r="M11" i="4"/>
  <c r="M23" i="4"/>
  <c r="M69" i="4"/>
  <c r="M67" i="4"/>
  <c r="M65" i="4"/>
  <c r="M63" i="4"/>
  <c r="M61" i="4"/>
  <c r="M31" i="4"/>
  <c r="M111" i="4"/>
  <c r="M7" i="4"/>
  <c r="M68" i="4"/>
  <c r="M64" i="4"/>
  <c r="M43" i="4"/>
  <c r="M105" i="4"/>
  <c r="M101" i="4"/>
  <c r="M97" i="4"/>
  <c r="M93" i="4"/>
  <c r="M89" i="4"/>
  <c r="M85" i="4"/>
  <c r="M81" i="4"/>
  <c r="M77" i="4"/>
  <c r="M73" i="4"/>
  <c r="M71" i="4"/>
  <c r="M41" i="4"/>
  <c r="M37" i="4"/>
  <c r="M19" i="4"/>
  <c r="M109" i="4"/>
  <c r="M27" i="4"/>
  <c r="S112" i="4"/>
  <c r="P48" i="4"/>
  <c r="P46" i="4"/>
  <c r="P44" i="4"/>
  <c r="P42" i="4"/>
  <c r="P40" i="4"/>
  <c r="P38" i="4"/>
  <c r="P36" i="4"/>
  <c r="P34" i="4"/>
  <c r="L8" i="4"/>
  <c r="L25" i="4"/>
  <c r="L100" i="4"/>
  <c r="L96" i="4"/>
  <c r="L92" i="4"/>
  <c r="L88" i="4"/>
  <c r="L84" i="4"/>
  <c r="L57" i="4"/>
  <c r="N5" i="4"/>
  <c r="N35" i="4"/>
  <c r="N14" i="4"/>
  <c r="N7" i="4"/>
  <c r="N97" i="4"/>
  <c r="N89" i="4"/>
  <c r="N81" i="4"/>
  <c r="N66" i="4"/>
  <c r="N48" i="4"/>
  <c r="N36" i="4"/>
  <c r="N98" i="4"/>
  <c r="N82" i="4"/>
  <c r="N54" i="4"/>
  <c r="N37" i="4"/>
  <c r="Q2" i="4"/>
  <c r="Q33" i="4"/>
  <c r="Q29" i="4"/>
  <c r="Q112" i="4"/>
  <c r="Q110" i="4"/>
  <c r="Q108" i="4"/>
  <c r="Q25" i="4"/>
  <c r="Q5" i="4"/>
  <c r="Q67" i="4"/>
  <c r="Q65" i="4"/>
  <c r="Q63" i="4"/>
  <c r="Q61" i="4"/>
  <c r="Q27" i="4"/>
  <c r="Q11" i="4"/>
  <c r="Q31" i="4"/>
  <c r="Q105" i="4"/>
  <c r="Q103" i="4"/>
  <c r="Q101" i="4"/>
  <c r="Q99" i="4"/>
  <c r="Q97" i="4"/>
  <c r="Q95" i="4"/>
  <c r="Q93" i="4"/>
  <c r="Q91" i="4"/>
  <c r="Q89" i="4"/>
  <c r="Q87" i="4"/>
  <c r="Q85" i="4"/>
  <c r="Q83" i="4"/>
  <c r="Q81" i="4"/>
  <c r="Q79" i="4"/>
  <c r="Q77" i="4"/>
  <c r="Q75" i="4"/>
  <c r="Q73" i="4"/>
  <c r="Q71" i="4"/>
  <c r="Q15" i="4"/>
  <c r="Q106" i="4"/>
  <c r="Q102" i="4"/>
  <c r="Q98" i="4"/>
  <c r="Q94" i="4"/>
  <c r="Q90" i="4"/>
  <c r="Q86" i="4"/>
  <c r="Q82" i="4"/>
  <c r="Q78" i="4"/>
  <c r="Q74" i="4"/>
  <c r="Q7" i="4"/>
  <c r="Q109" i="4"/>
  <c r="Q9" i="4"/>
  <c r="Q21" i="4"/>
  <c r="Q66" i="4"/>
  <c r="Q62" i="4"/>
  <c r="Q3" i="4"/>
  <c r="Q104" i="4"/>
  <c r="Q100" i="4"/>
  <c r="Q96" i="4"/>
  <c r="Q92" i="4"/>
  <c r="Q88" i="4"/>
  <c r="Q84" i="4"/>
  <c r="Q80" i="4"/>
  <c r="Q76" i="4"/>
  <c r="Q72" i="4"/>
  <c r="Q19" i="4"/>
  <c r="Q64" i="4"/>
  <c r="L11" i="4"/>
  <c r="S45" i="4"/>
  <c r="P58" i="4"/>
  <c r="L67" i="4"/>
  <c r="L75" i="4"/>
  <c r="S36" i="4"/>
  <c r="M75" i="4"/>
  <c r="M91" i="4"/>
  <c r="M107" i="4"/>
  <c r="Q13" i="4"/>
  <c r="P57" i="4"/>
  <c r="N76" i="4"/>
  <c r="N96" i="4"/>
  <c r="S97" i="4"/>
  <c r="Q17" i="4"/>
  <c r="S62" i="4"/>
  <c r="O82" i="4"/>
  <c r="P91" i="4"/>
  <c r="L108" i="4"/>
  <c r="S2" i="4"/>
  <c r="S89" i="4"/>
  <c r="S87" i="4"/>
  <c r="S85" i="4"/>
  <c r="S83" i="4"/>
  <c r="S81" i="4"/>
  <c r="S79" i="4"/>
  <c r="S76" i="4"/>
  <c r="S70" i="4"/>
  <c r="S38" i="4"/>
  <c r="S58" i="4"/>
  <c r="S50" i="4"/>
  <c r="S35" i="4"/>
  <c r="S44" i="4"/>
  <c r="S59" i="4"/>
  <c r="S51" i="4"/>
  <c r="S37" i="4"/>
  <c r="S72" i="4"/>
  <c r="S73" i="4"/>
  <c r="S67" i="4"/>
  <c r="S65" i="4"/>
  <c r="S63" i="4"/>
  <c r="S61" i="4"/>
  <c r="S42" i="4"/>
  <c r="S111" i="4"/>
  <c r="S109" i="4"/>
  <c r="S107" i="4"/>
  <c r="S105" i="4"/>
  <c r="S102" i="4"/>
  <c r="S100" i="4"/>
  <c r="S98" i="4"/>
  <c r="S96" i="4"/>
  <c r="S94" i="4"/>
  <c r="S92" i="4"/>
  <c r="S90" i="4"/>
  <c r="S52" i="4"/>
  <c r="S39" i="4"/>
  <c r="S53" i="4"/>
  <c r="S41" i="4"/>
  <c r="S4" i="4"/>
  <c r="S6" i="4"/>
  <c r="S8" i="4"/>
  <c r="S10" i="4"/>
  <c r="S12" i="4"/>
  <c r="S14" i="4"/>
  <c r="S16" i="4"/>
  <c r="S18" i="4"/>
  <c r="S20" i="4"/>
  <c r="S22" i="4"/>
  <c r="S24" i="4"/>
  <c r="S26" i="4"/>
  <c r="S28" i="4"/>
  <c r="S30" i="4"/>
  <c r="S32" i="4"/>
  <c r="M49" i="4"/>
  <c r="M47" i="4"/>
  <c r="R32" i="4"/>
  <c r="M30" i="4"/>
  <c r="P27" i="4"/>
  <c r="R24" i="4"/>
  <c r="M22" i="4"/>
  <c r="P19" i="4"/>
  <c r="R16" i="4"/>
  <c r="M14" i="4"/>
  <c r="P11" i="4"/>
  <c r="R8" i="4"/>
  <c r="M6" i="4"/>
  <c r="P49" i="4"/>
  <c r="P47" i="4"/>
  <c r="P45" i="4"/>
  <c r="P43" i="4"/>
  <c r="R40" i="4"/>
  <c r="P50" i="4"/>
  <c r="S55" i="4"/>
  <c r="L61" i="4"/>
  <c r="L65" i="4"/>
  <c r="L69" i="4"/>
  <c r="L73" i="4"/>
  <c r="L77" i="4"/>
  <c r="L81" i="4"/>
  <c r="L31" i="4"/>
  <c r="N42" i="4"/>
  <c r="L52" i="4"/>
  <c r="N24" i="4"/>
  <c r="R38" i="4"/>
  <c r="N49" i="4"/>
  <c r="S54" i="4"/>
  <c r="N60" i="4"/>
  <c r="N65" i="4"/>
  <c r="N70" i="4"/>
  <c r="N74" i="4"/>
  <c r="N78" i="4"/>
  <c r="R82" i="4"/>
  <c r="N88" i="4"/>
  <c r="R93" i="4"/>
  <c r="N104" i="4"/>
  <c r="N108" i="4"/>
  <c r="N112" i="4"/>
  <c r="S91" i="4"/>
  <c r="S95" i="4"/>
  <c r="S99" i="4"/>
  <c r="S103" i="4"/>
  <c r="S108" i="4"/>
  <c r="L7" i="4"/>
  <c r="N28" i="4"/>
  <c r="S64" i="4"/>
  <c r="S68" i="4"/>
  <c r="S74" i="4"/>
  <c r="P85" i="4"/>
  <c r="P89" i="4"/>
  <c r="P93" i="4"/>
  <c r="P97" i="4"/>
  <c r="P101" i="4"/>
  <c r="L106" i="4"/>
  <c r="O3" i="4"/>
  <c r="O5" i="4"/>
  <c r="O7" i="4"/>
  <c r="O9" i="4"/>
  <c r="O11" i="4"/>
  <c r="O13" i="4"/>
  <c r="O15" i="4"/>
  <c r="O17" i="4"/>
  <c r="O19" i="4"/>
  <c r="O21" i="4"/>
  <c r="O23" i="4"/>
  <c r="O25" i="4"/>
  <c r="O27" i="4"/>
  <c r="O29" i="4"/>
  <c r="O31" i="4"/>
  <c r="O33" i="4"/>
  <c r="Q48" i="4"/>
  <c r="Q46" i="4"/>
  <c r="Q44" i="4"/>
  <c r="Q42" i="4"/>
  <c r="Q40" i="4"/>
  <c r="Q38" i="4"/>
  <c r="Q36" i="4"/>
  <c r="Q34" i="4"/>
  <c r="M32" i="4"/>
  <c r="P29" i="4"/>
  <c r="R26" i="4"/>
  <c r="M24" i="4"/>
  <c r="P21" i="4"/>
  <c r="R18" i="4"/>
  <c r="M16" i="4"/>
  <c r="P13" i="4"/>
  <c r="R10" i="4"/>
  <c r="M8" i="4"/>
  <c r="R2" i="4"/>
  <c r="R13" i="4"/>
  <c r="R97" i="4"/>
  <c r="R94" i="4"/>
  <c r="R89" i="4"/>
  <c r="R86" i="4"/>
  <c r="R81" i="4"/>
  <c r="R66" i="4"/>
  <c r="R63" i="4"/>
  <c r="R46" i="4"/>
  <c r="R58" i="4"/>
  <c r="R50" i="4"/>
  <c r="R39" i="4"/>
  <c r="R48" i="4"/>
  <c r="R37" i="4"/>
  <c r="R112" i="4"/>
  <c r="R110" i="4"/>
  <c r="R108" i="4"/>
  <c r="R106" i="4"/>
  <c r="R104" i="4"/>
  <c r="R102" i="4"/>
  <c r="R99" i="4"/>
  <c r="R96" i="4"/>
  <c r="R91" i="4"/>
  <c r="R88" i="4"/>
  <c r="R83" i="4"/>
  <c r="R80" i="4"/>
  <c r="R78" i="4"/>
  <c r="R76" i="4"/>
  <c r="R74" i="4"/>
  <c r="R72" i="4"/>
  <c r="R70" i="4"/>
  <c r="R68" i="4"/>
  <c r="R65" i="4"/>
  <c r="R60" i="4"/>
  <c r="R34" i="4"/>
  <c r="R25" i="4"/>
  <c r="R52" i="4"/>
  <c r="R43" i="4"/>
  <c r="R21" i="4"/>
  <c r="R33" i="4"/>
  <c r="L49" i="4"/>
  <c r="L47" i="4"/>
  <c r="L45" i="4"/>
  <c r="L43" i="4"/>
  <c r="L41" i="4"/>
  <c r="L39" i="4"/>
  <c r="L37" i="4"/>
  <c r="L35" i="4"/>
  <c r="Q32" i="4"/>
  <c r="L30" i="4"/>
  <c r="N27" i="4"/>
  <c r="Q24" i="4"/>
  <c r="L22" i="4"/>
  <c r="N19" i="4"/>
  <c r="Q16" i="4"/>
  <c r="L14" i="4"/>
  <c r="N11" i="4"/>
  <c r="Q8" i="4"/>
  <c r="N3" i="4"/>
  <c r="N44" i="4"/>
  <c r="N111" i="4"/>
  <c r="N109" i="4"/>
  <c r="N107" i="4"/>
  <c r="N105" i="4"/>
  <c r="N103" i="4"/>
  <c r="N100" i="4"/>
  <c r="N92" i="4"/>
  <c r="N84" i="4"/>
  <c r="N79" i="4"/>
  <c r="N77" i="4"/>
  <c r="N75" i="4"/>
  <c r="N73" i="4"/>
  <c r="N71" i="4"/>
  <c r="N69" i="4"/>
  <c r="N61" i="4"/>
  <c r="N56" i="4"/>
  <c r="N41" i="4"/>
  <c r="N8" i="4"/>
  <c r="N34" i="4"/>
  <c r="N4" i="4"/>
  <c r="N57" i="4"/>
  <c r="N43" i="4"/>
  <c r="N16" i="4"/>
  <c r="N22" i="4"/>
  <c r="N6" i="4"/>
  <c r="N12" i="4"/>
  <c r="N94" i="4"/>
  <c r="N86" i="4"/>
  <c r="N63" i="4"/>
  <c r="N58" i="4"/>
  <c r="N50" i="4"/>
  <c r="N45" i="4"/>
  <c r="N38" i="4"/>
  <c r="N59" i="4"/>
  <c r="N51" i="4"/>
  <c r="N47" i="4"/>
  <c r="N26" i="4"/>
  <c r="N10" i="4"/>
  <c r="N18" i="4"/>
  <c r="L29" i="4"/>
  <c r="P2" i="4"/>
  <c r="P112" i="4"/>
  <c r="P107" i="4"/>
  <c r="P105" i="4"/>
  <c r="P103" i="4"/>
  <c r="P24" i="4"/>
  <c r="P53" i="4"/>
  <c r="P54" i="4"/>
  <c r="P100" i="4"/>
  <c r="P98" i="4"/>
  <c r="P96" i="4"/>
  <c r="P94" i="4"/>
  <c r="P92" i="4"/>
  <c r="P90" i="4"/>
  <c r="P88" i="4"/>
  <c r="P86" i="4"/>
  <c r="P84" i="4"/>
  <c r="P55" i="4"/>
  <c r="P4" i="4"/>
  <c r="P32" i="4"/>
  <c r="P83" i="4"/>
  <c r="P81" i="4"/>
  <c r="P79" i="4"/>
  <c r="P77" i="4"/>
  <c r="P75" i="4"/>
  <c r="P73" i="4"/>
  <c r="P71" i="4"/>
  <c r="P69" i="4"/>
  <c r="P67" i="4"/>
  <c r="P65" i="4"/>
  <c r="P63" i="4"/>
  <c r="P61" i="4"/>
  <c r="P56" i="4"/>
  <c r="P12" i="4"/>
  <c r="P109" i="4"/>
  <c r="R7" i="4"/>
  <c r="M13" i="4"/>
  <c r="P18" i="4"/>
  <c r="R23" i="4"/>
  <c r="M29" i="4"/>
  <c r="O34" i="4"/>
  <c r="O38" i="4"/>
  <c r="O42" i="4"/>
  <c r="O46" i="4"/>
  <c r="M50" i="4"/>
  <c r="M52" i="4"/>
  <c r="M54" i="4"/>
  <c r="M56" i="4"/>
  <c r="M58" i="4"/>
  <c r="M60" i="4"/>
  <c r="P28" i="4"/>
  <c r="R44" i="4"/>
  <c r="P52" i="4"/>
  <c r="S57" i="4"/>
  <c r="P62" i="4"/>
  <c r="P66" i="4"/>
  <c r="P70" i="4"/>
  <c r="P74" i="4"/>
  <c r="P78" i="4"/>
  <c r="P82" i="4"/>
  <c r="P16" i="4"/>
  <c r="R35" i="4"/>
  <c r="N46" i="4"/>
  <c r="L54" i="4"/>
  <c r="R9" i="4"/>
  <c r="R42" i="4"/>
  <c r="P51" i="4"/>
  <c r="S56" i="4"/>
  <c r="N62" i="4"/>
  <c r="N67" i="4"/>
  <c r="R71" i="4"/>
  <c r="R75" i="4"/>
  <c r="R79" i="4"/>
  <c r="R84" i="4"/>
  <c r="N90" i="4"/>
  <c r="R95" i="4"/>
  <c r="R100" i="4"/>
  <c r="R105" i="4"/>
  <c r="R109" i="4"/>
  <c r="P8" i="4"/>
  <c r="R29" i="4"/>
  <c r="R41" i="4"/>
  <c r="L53" i="4"/>
  <c r="S60" i="4"/>
  <c r="S69" i="4"/>
  <c r="S75" i="4"/>
  <c r="S80" i="4"/>
  <c r="S84" i="4"/>
  <c r="S88" i="4"/>
  <c r="L86" i="4"/>
  <c r="L90" i="4"/>
  <c r="L94" i="4"/>
  <c r="L98" i="4"/>
  <c r="L102" i="4"/>
  <c r="P106" i="4"/>
  <c r="P111" i="4"/>
  <c r="Q28" i="4"/>
  <c r="L26" i="4"/>
  <c r="Q20" i="4"/>
  <c r="L18" i="4"/>
  <c r="Q12" i="4"/>
  <c r="L10" i="4"/>
  <c r="Q4" i="4"/>
  <c r="L5" i="4"/>
  <c r="L21" i="4"/>
  <c r="M5" i="4"/>
  <c r="P10" i="4"/>
  <c r="R15" i="4"/>
  <c r="M21" i="4"/>
  <c r="P26" i="4"/>
  <c r="R31" i="4"/>
  <c r="O36" i="4"/>
  <c r="O40" i="4"/>
  <c r="O44" i="4"/>
  <c r="O48" i="4"/>
  <c r="M51" i="4"/>
  <c r="M53" i="4"/>
  <c r="M55" i="4"/>
  <c r="M57" i="4"/>
  <c r="M59" i="4"/>
  <c r="L50" i="4"/>
  <c r="L58" i="4"/>
  <c r="L23" i="4"/>
  <c r="L103" i="4"/>
  <c r="L105" i="4"/>
  <c r="L107" i="4"/>
  <c r="L109" i="4"/>
  <c r="L112" i="4"/>
  <c r="P41" i="4"/>
  <c r="P39" i="4"/>
  <c r="P37" i="4"/>
  <c r="P35" i="4"/>
  <c r="N33" i="4"/>
  <c r="Q30" i="4"/>
  <c r="L28" i="4"/>
  <c r="N25" i="4"/>
  <c r="Q22" i="4"/>
  <c r="L20" i="4"/>
  <c r="N17" i="4"/>
  <c r="Q14" i="4"/>
  <c r="L12" i="4"/>
  <c r="N9" i="4"/>
  <c r="Q6" i="4"/>
  <c r="L4" i="4"/>
  <c r="L17" i="4"/>
  <c r="P6" i="4"/>
  <c r="R11" i="4"/>
  <c r="M17" i="4"/>
  <c r="P22" i="4"/>
  <c r="R27" i="4"/>
  <c r="M33" i="4"/>
  <c r="O37" i="4"/>
  <c r="O41" i="4"/>
  <c r="Q51" i="4"/>
  <c r="Q53" i="4"/>
  <c r="Q55" i="4"/>
  <c r="Q57" i="4"/>
  <c r="Q59" i="4"/>
  <c r="L27" i="4"/>
  <c r="L62" i="4"/>
  <c r="L64" i="4"/>
  <c r="L66" i="4"/>
  <c r="L68" i="4"/>
  <c r="L70" i="4"/>
  <c r="L72" i="4"/>
  <c r="L74" i="4"/>
  <c r="L76" i="4"/>
  <c r="L78" i="4"/>
  <c r="L80" i="4"/>
  <c r="L82" i="4"/>
  <c r="L15" i="4"/>
  <c r="L56" i="4"/>
  <c r="L19" i="4"/>
  <c r="L51" i="4"/>
  <c r="L55" i="4"/>
  <c r="L59" i="4"/>
  <c r="L85" i="4"/>
  <c r="L87" i="4"/>
  <c r="L89" i="4"/>
  <c r="L91" i="4"/>
  <c r="L93" i="4"/>
  <c r="L95" i="4"/>
  <c r="L97" i="4"/>
  <c r="L99" i="4"/>
  <c r="L101" i="4"/>
  <c r="L110" i="4"/>
  <c r="A23" i="3"/>
  <c r="A22" i="3"/>
  <c r="A21" i="3"/>
  <c r="A20" i="3"/>
  <c r="A19" i="3"/>
  <c r="A18" i="3"/>
  <c r="A17" i="3"/>
  <c r="A16" i="3"/>
  <c r="A15" i="3"/>
  <c r="C1" i="3"/>
  <c r="D1" i="3"/>
  <c r="E1" i="3"/>
  <c r="F1" i="3"/>
  <c r="G1" i="3"/>
  <c r="H1" i="3"/>
  <c r="I1" i="3"/>
  <c r="J1" i="3"/>
  <c r="B1" i="3"/>
  <c r="M7" i="2"/>
  <c r="P5" i="2" l="1"/>
  <c r="T52" i="2"/>
  <c r="T54" i="2"/>
  <c r="T50" i="2"/>
  <c r="T46" i="2"/>
  <c r="T42" i="2"/>
  <c r="T38" i="2"/>
  <c r="T53" i="2"/>
  <c r="T49" i="2"/>
  <c r="T45" i="2"/>
  <c r="T41" i="2"/>
  <c r="T48" i="2"/>
  <c r="T44" i="2"/>
  <c r="T40" i="2"/>
  <c r="T55" i="2"/>
  <c r="T51" i="2"/>
  <c r="T47" i="2"/>
  <c r="T43" i="2"/>
  <c r="T39" i="2"/>
  <c r="O8" i="2"/>
  <c r="O3" i="2"/>
  <c r="O5" i="2"/>
  <c r="O4" i="2"/>
  <c r="O6" i="2"/>
  <c r="O2" i="2"/>
  <c r="O7" i="2"/>
  <c r="P4" i="2"/>
  <c r="P3" i="2"/>
  <c r="P7" i="2"/>
  <c r="P2" i="2"/>
  <c r="P6" i="2"/>
  <c r="P8" i="2"/>
  <c r="Q39" i="2"/>
  <c r="R38" i="2"/>
  <c r="R40" i="2"/>
  <c r="P40" i="2"/>
  <c r="P39" i="2"/>
  <c r="Q38" i="2"/>
  <c r="S41" i="2"/>
  <c r="Q41" i="2"/>
  <c r="S39" i="2"/>
  <c r="P38" i="2"/>
  <c r="S40" i="2"/>
  <c r="Q40" i="2"/>
  <c r="R39" i="2"/>
  <c r="S38" i="2"/>
  <c r="R41" i="2"/>
  <c r="P41" i="2"/>
  <c r="O38" i="2"/>
  <c r="O39" i="2" s="1"/>
  <c r="O41" i="2"/>
  <c r="P55" i="2"/>
  <c r="Q54" i="2"/>
  <c r="R53" i="2"/>
  <c r="S52" i="2"/>
  <c r="P51" i="2"/>
  <c r="Q50" i="2"/>
  <c r="R49" i="2"/>
  <c r="S48" i="2"/>
  <c r="P47" i="2"/>
  <c r="Q46" i="2"/>
  <c r="R45" i="2"/>
  <c r="Q42" i="2"/>
  <c r="S55" i="2"/>
  <c r="P54" i="2"/>
  <c r="Q53" i="2"/>
  <c r="R52" i="2"/>
  <c r="S51" i="2"/>
  <c r="P50" i="2"/>
  <c r="Q49" i="2"/>
  <c r="R48" i="2"/>
  <c r="S47" i="2"/>
  <c r="P46" i="2"/>
  <c r="Q45" i="2"/>
  <c r="R44" i="2"/>
  <c r="S43" i="2"/>
  <c r="P42" i="2"/>
  <c r="R55" i="2"/>
  <c r="S54" i="2"/>
  <c r="P53" i="2"/>
  <c r="Q52" i="2"/>
  <c r="R51" i="2"/>
  <c r="S50" i="2"/>
  <c r="P49" i="2"/>
  <c r="Q48" i="2"/>
  <c r="R47" i="2"/>
  <c r="S46" i="2"/>
  <c r="P45" i="2"/>
  <c r="Q44" i="2"/>
  <c r="R43" i="2"/>
  <c r="S42" i="2"/>
  <c r="Q55" i="2"/>
  <c r="R54" i="2"/>
  <c r="S53" i="2"/>
  <c r="P52" i="2"/>
  <c r="Q51" i="2"/>
  <c r="R50" i="2"/>
  <c r="S49" i="2"/>
  <c r="P48" i="2"/>
  <c r="Q47" i="2"/>
  <c r="R46" i="2"/>
  <c r="S45" i="2"/>
  <c r="P44" i="2"/>
  <c r="Q43" i="2"/>
  <c r="R42" i="2"/>
  <c r="S44" i="2"/>
  <c r="P43" i="2"/>
  <c r="W33" i="2"/>
  <c r="R33" i="2"/>
  <c r="T33" i="2"/>
  <c r="V33" i="2"/>
  <c r="Q33" i="2"/>
  <c r="U33" i="2"/>
  <c r="P33" i="2"/>
  <c r="O33" i="2"/>
  <c r="S33" i="2"/>
  <c r="C128" i="2"/>
  <c r="D128" i="2"/>
  <c r="E128" i="2"/>
  <c r="F128" i="2"/>
  <c r="G128" i="2"/>
  <c r="H128" i="2"/>
  <c r="C129" i="2"/>
  <c r="D129" i="2"/>
  <c r="E129" i="2"/>
  <c r="F129" i="2"/>
  <c r="G129" i="2"/>
  <c r="H129" i="2"/>
  <c r="C130" i="2"/>
  <c r="D130" i="2"/>
  <c r="E130" i="2"/>
  <c r="F130" i="2"/>
  <c r="G130" i="2"/>
  <c r="H130" i="2"/>
  <c r="B11" i="3"/>
  <c r="F7" i="3" l="1"/>
  <c r="J7" i="3"/>
  <c r="G7" i="3"/>
  <c r="C7" i="3"/>
  <c r="D7" i="3"/>
  <c r="H7" i="3"/>
  <c r="B7" i="3"/>
  <c r="E7" i="3"/>
  <c r="I7" i="3"/>
  <c r="O17" i="2"/>
  <c r="O25" i="2" s="1"/>
  <c r="O14" i="2"/>
  <c r="O22" i="2" s="1"/>
  <c r="O16" i="2"/>
  <c r="O24" i="2" s="1"/>
  <c r="O13" i="2"/>
  <c r="O21" i="2" s="1"/>
  <c r="O15" i="2"/>
  <c r="O23" i="2" s="1"/>
  <c r="O18" i="2"/>
  <c r="O26" i="2" s="1"/>
  <c r="P14" i="2"/>
  <c r="P22" i="2" s="1"/>
  <c r="P17" i="2"/>
  <c r="P25" i="2" s="1"/>
  <c r="P13" i="2"/>
  <c r="P21" i="2" s="1"/>
  <c r="P15" i="2"/>
  <c r="P23" i="2" s="1"/>
  <c r="P16" i="2"/>
  <c r="P24" i="2" s="1"/>
  <c r="P18" i="2"/>
  <c r="P26" i="2" s="1"/>
  <c r="B6" i="3"/>
  <c r="B22" i="3"/>
  <c r="B18" i="3"/>
  <c r="B20" i="3"/>
  <c r="B23" i="3"/>
  <c r="B15" i="3"/>
  <c r="B21" i="3"/>
  <c r="B17" i="3"/>
  <c r="B16" i="3"/>
  <c r="B19" i="3"/>
  <c r="J26" i="3"/>
  <c r="C20" i="3"/>
  <c r="C16" i="3"/>
  <c r="E21" i="3"/>
  <c r="E17" i="3"/>
  <c r="D22" i="3"/>
  <c r="D18" i="3"/>
  <c r="C17" i="3"/>
  <c r="E18" i="3"/>
  <c r="D19" i="3"/>
  <c r="C23" i="3"/>
  <c r="C19" i="3"/>
  <c r="C15" i="3"/>
  <c r="E20" i="3"/>
  <c r="E16" i="3"/>
  <c r="D21" i="3"/>
  <c r="D17" i="3"/>
  <c r="C22" i="3"/>
  <c r="C18" i="3"/>
  <c r="E19" i="3"/>
  <c r="E15" i="3"/>
  <c r="D20" i="3"/>
  <c r="D16" i="3"/>
  <c r="C21" i="3"/>
  <c r="E22" i="3"/>
  <c r="D23" i="3"/>
  <c r="D15" i="3"/>
  <c r="F5" i="3"/>
  <c r="D3" i="3"/>
  <c r="D26" i="3"/>
  <c r="B5" i="3"/>
  <c r="I4" i="3"/>
  <c r="G2" i="3"/>
  <c r="G9" i="3"/>
  <c r="G27" i="3" s="1"/>
  <c r="J6" i="3"/>
  <c r="G6" i="3"/>
  <c r="E4" i="3"/>
  <c r="C2" i="3"/>
  <c r="C9" i="3"/>
  <c r="C27" i="3" s="1"/>
  <c r="J2" i="3"/>
  <c r="C6" i="3"/>
  <c r="H3" i="3"/>
  <c r="H26" i="3"/>
  <c r="B2" i="3"/>
  <c r="F6" i="3"/>
  <c r="I5" i="3"/>
  <c r="E5" i="3"/>
  <c r="H4" i="3"/>
  <c r="D4" i="3"/>
  <c r="G3" i="3"/>
  <c r="C3" i="3"/>
  <c r="F2" i="3"/>
  <c r="B9" i="3"/>
  <c r="F9" i="3"/>
  <c r="F27" i="3" s="1"/>
  <c r="J5" i="3"/>
  <c r="B26" i="3"/>
  <c r="G26" i="3"/>
  <c r="C26" i="3"/>
  <c r="B3" i="3"/>
  <c r="I6" i="3"/>
  <c r="H5" i="3"/>
  <c r="D5" i="3"/>
  <c r="G4" i="3"/>
  <c r="C4" i="3"/>
  <c r="I2" i="3"/>
  <c r="E2" i="3"/>
  <c r="I9" i="3"/>
  <c r="I27" i="3" s="1"/>
  <c r="E9" i="3"/>
  <c r="E27" i="3" s="1"/>
  <c r="J4" i="3"/>
  <c r="F26" i="3"/>
  <c r="J9" i="3"/>
  <c r="J27" i="3" s="1"/>
  <c r="B4" i="3"/>
  <c r="H6" i="3"/>
  <c r="D6" i="3"/>
  <c r="G5" i="3"/>
  <c r="C5" i="3"/>
  <c r="F4" i="3"/>
  <c r="I3" i="3"/>
  <c r="E3" i="3"/>
  <c r="H2" i="3"/>
  <c r="D2" i="3"/>
  <c r="H9" i="3"/>
  <c r="H27" i="3" s="1"/>
  <c r="D9" i="3"/>
  <c r="D27" i="3" s="1"/>
  <c r="J3" i="3"/>
  <c r="I26" i="3"/>
  <c r="E26" i="3"/>
  <c r="E6" i="3"/>
  <c r="F3" i="3"/>
  <c r="B1" i="4"/>
  <c r="C1" i="4"/>
  <c r="D1" i="4"/>
  <c r="E1" i="4"/>
  <c r="F1" i="4"/>
  <c r="G1" i="4"/>
  <c r="H1" i="4"/>
  <c r="I1" i="4"/>
  <c r="A1" i="4"/>
  <c r="I130" i="2" l="1"/>
  <c r="I129" i="2"/>
  <c r="J28" i="3"/>
  <c r="I4" i="2"/>
  <c r="I8" i="2"/>
  <c r="I12" i="2"/>
  <c r="I20" i="2"/>
  <c r="I24" i="2"/>
  <c r="I28" i="2"/>
  <c r="I36" i="2"/>
  <c r="I40" i="2"/>
  <c r="I44" i="2"/>
  <c r="I52" i="2"/>
  <c r="I56" i="2"/>
  <c r="I68" i="2"/>
  <c r="I72" i="2"/>
  <c r="I76" i="2"/>
  <c r="I80" i="2"/>
  <c r="I84" i="2"/>
  <c r="I88" i="2"/>
  <c r="I92" i="2"/>
  <c r="I100" i="2"/>
  <c r="I108" i="2"/>
  <c r="I116" i="2"/>
  <c r="I120" i="2"/>
  <c r="I124" i="2"/>
  <c r="I128" i="2"/>
  <c r="I5" i="2"/>
  <c r="I9" i="2"/>
  <c r="I13" i="2"/>
  <c r="I17" i="2"/>
  <c r="I21" i="2"/>
  <c r="I25" i="2"/>
  <c r="I29" i="2"/>
  <c r="I33" i="2"/>
  <c r="I37" i="2"/>
  <c r="I41" i="2"/>
  <c r="I45" i="2"/>
  <c r="I49" i="2"/>
  <c r="I53" i="2"/>
  <c r="I61" i="2"/>
  <c r="I65" i="2"/>
  <c r="I69" i="2"/>
  <c r="I77" i="2"/>
  <c r="I81" i="2"/>
  <c r="I85" i="2"/>
  <c r="I89" i="2"/>
  <c r="I93" i="2"/>
  <c r="I97" i="2"/>
  <c r="I101" i="2"/>
  <c r="I109" i="2"/>
  <c r="I117" i="2"/>
  <c r="I125" i="2"/>
  <c r="I11" i="2"/>
  <c r="I15" i="2"/>
  <c r="I31" i="2"/>
  <c r="I47" i="2"/>
  <c r="I55" i="2"/>
  <c r="I63" i="2"/>
  <c r="I79" i="2"/>
  <c r="I95" i="2"/>
  <c r="I119" i="2"/>
  <c r="I127" i="2"/>
  <c r="I6" i="2"/>
  <c r="I10" i="2"/>
  <c r="I14" i="2"/>
  <c r="I18" i="2"/>
  <c r="I22" i="2"/>
  <c r="I26" i="2"/>
  <c r="I42" i="2"/>
  <c r="I46" i="2"/>
  <c r="I50" i="2"/>
  <c r="I54" i="2"/>
  <c r="I58" i="2"/>
  <c r="I62" i="2"/>
  <c r="I66" i="2"/>
  <c r="I70" i="2"/>
  <c r="I74" i="2"/>
  <c r="I82" i="2"/>
  <c r="I86" i="2"/>
  <c r="I90" i="2"/>
  <c r="I98" i="2"/>
  <c r="I102" i="2"/>
  <c r="I106" i="2"/>
  <c r="I110" i="2"/>
  <c r="I114" i="2"/>
  <c r="I118" i="2"/>
  <c r="I122" i="2"/>
  <c r="I19" i="2"/>
  <c r="I35" i="2"/>
  <c r="I51" i="2"/>
  <c r="I67" i="2"/>
  <c r="I83" i="2"/>
  <c r="I91" i="2"/>
  <c r="I99" i="2"/>
  <c r="I107" i="2"/>
  <c r="I115" i="2"/>
  <c r="I123" i="2"/>
  <c r="B27" i="3"/>
  <c r="B29" i="3" s="1"/>
  <c r="G28" i="3"/>
  <c r="C28" i="3"/>
  <c r="C29" i="3"/>
  <c r="G29" i="3"/>
  <c r="I29" i="3"/>
  <c r="J29" i="3"/>
  <c r="E29" i="3"/>
  <c r="D29" i="3"/>
  <c r="H28" i="3"/>
  <c r="F28" i="3"/>
  <c r="F29" i="3"/>
  <c r="H29" i="3"/>
  <c r="E28" i="3"/>
  <c r="D28" i="3"/>
  <c r="I28" i="3"/>
  <c r="C3" i="2"/>
  <c r="D3" i="2"/>
  <c r="E3" i="2"/>
  <c r="F3" i="2"/>
  <c r="H3" i="2"/>
  <c r="C4" i="2"/>
  <c r="D4" i="2"/>
  <c r="E4" i="2"/>
  <c r="F4" i="2"/>
  <c r="G4" i="2"/>
  <c r="H4" i="2"/>
  <c r="C5" i="2"/>
  <c r="D5" i="2"/>
  <c r="E5" i="2"/>
  <c r="F5" i="2"/>
  <c r="G5" i="2"/>
  <c r="H5" i="2"/>
  <c r="C6" i="2"/>
  <c r="D6" i="2"/>
  <c r="E6" i="2"/>
  <c r="F6" i="2"/>
  <c r="G6" i="2"/>
  <c r="H6" i="2"/>
  <c r="C7" i="2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89" i="2"/>
  <c r="D89" i="2"/>
  <c r="E89" i="2"/>
  <c r="F89" i="2"/>
  <c r="G89" i="2"/>
  <c r="H89" i="2"/>
  <c r="C90" i="2"/>
  <c r="D90" i="2"/>
  <c r="E90" i="2"/>
  <c r="F90" i="2"/>
  <c r="G90" i="2"/>
  <c r="H90" i="2"/>
  <c r="C91" i="2"/>
  <c r="D91" i="2"/>
  <c r="E91" i="2"/>
  <c r="F91" i="2"/>
  <c r="G91" i="2"/>
  <c r="H91" i="2"/>
  <c r="C92" i="2"/>
  <c r="D92" i="2"/>
  <c r="E92" i="2"/>
  <c r="F92" i="2"/>
  <c r="G92" i="2"/>
  <c r="H92" i="2"/>
  <c r="C93" i="2"/>
  <c r="D93" i="2"/>
  <c r="E93" i="2"/>
  <c r="F93" i="2"/>
  <c r="G93" i="2"/>
  <c r="H93" i="2"/>
  <c r="C94" i="2"/>
  <c r="D94" i="2"/>
  <c r="E94" i="2"/>
  <c r="F94" i="2"/>
  <c r="G94" i="2"/>
  <c r="H94" i="2"/>
  <c r="C95" i="2"/>
  <c r="D95" i="2"/>
  <c r="E95" i="2"/>
  <c r="F95" i="2"/>
  <c r="G95" i="2"/>
  <c r="H95" i="2"/>
  <c r="C96" i="2"/>
  <c r="D96" i="2"/>
  <c r="E96" i="2"/>
  <c r="F96" i="2"/>
  <c r="G96" i="2"/>
  <c r="H96" i="2"/>
  <c r="C97" i="2"/>
  <c r="D97" i="2"/>
  <c r="E97" i="2"/>
  <c r="F97" i="2"/>
  <c r="G97" i="2"/>
  <c r="H97" i="2"/>
  <c r="C98" i="2"/>
  <c r="D98" i="2"/>
  <c r="E98" i="2"/>
  <c r="F98" i="2"/>
  <c r="G98" i="2"/>
  <c r="H98" i="2"/>
  <c r="C99" i="2"/>
  <c r="D99" i="2"/>
  <c r="E99" i="2"/>
  <c r="F99" i="2"/>
  <c r="G99" i="2"/>
  <c r="H99" i="2"/>
  <c r="C100" i="2"/>
  <c r="D100" i="2"/>
  <c r="E100" i="2"/>
  <c r="F100" i="2"/>
  <c r="G100" i="2"/>
  <c r="H100" i="2"/>
  <c r="C101" i="2"/>
  <c r="D101" i="2"/>
  <c r="E101" i="2"/>
  <c r="F101" i="2"/>
  <c r="G101" i="2"/>
  <c r="H101" i="2"/>
  <c r="C102" i="2"/>
  <c r="D102" i="2"/>
  <c r="E102" i="2"/>
  <c r="F102" i="2"/>
  <c r="G102" i="2"/>
  <c r="H102" i="2"/>
  <c r="C103" i="2"/>
  <c r="D103" i="2"/>
  <c r="E103" i="2"/>
  <c r="F103" i="2"/>
  <c r="G103" i="2"/>
  <c r="H103" i="2"/>
  <c r="C104" i="2"/>
  <c r="D104" i="2"/>
  <c r="E104" i="2"/>
  <c r="F104" i="2"/>
  <c r="G104" i="2"/>
  <c r="H104" i="2"/>
  <c r="I104" i="2"/>
  <c r="C105" i="2"/>
  <c r="D105" i="2"/>
  <c r="E105" i="2"/>
  <c r="F105" i="2"/>
  <c r="G105" i="2"/>
  <c r="H105" i="2"/>
  <c r="C106" i="2"/>
  <c r="D106" i="2"/>
  <c r="E106" i="2"/>
  <c r="F106" i="2"/>
  <c r="G106" i="2"/>
  <c r="H106" i="2"/>
  <c r="C107" i="2"/>
  <c r="D107" i="2"/>
  <c r="E107" i="2"/>
  <c r="F107" i="2"/>
  <c r="G107" i="2"/>
  <c r="H107" i="2"/>
  <c r="C108" i="2"/>
  <c r="D108" i="2"/>
  <c r="E108" i="2"/>
  <c r="F108" i="2"/>
  <c r="G108" i="2"/>
  <c r="H108" i="2"/>
  <c r="C109" i="2"/>
  <c r="D109" i="2"/>
  <c r="E109" i="2"/>
  <c r="F109" i="2"/>
  <c r="G109" i="2"/>
  <c r="H109" i="2"/>
  <c r="C110" i="2"/>
  <c r="D110" i="2"/>
  <c r="E110" i="2"/>
  <c r="F110" i="2"/>
  <c r="G110" i="2"/>
  <c r="H110" i="2"/>
  <c r="C111" i="2"/>
  <c r="D111" i="2"/>
  <c r="E111" i="2"/>
  <c r="F111" i="2"/>
  <c r="G111" i="2"/>
  <c r="H111" i="2"/>
  <c r="C112" i="2"/>
  <c r="D112" i="2"/>
  <c r="E112" i="2"/>
  <c r="F112" i="2"/>
  <c r="G112" i="2"/>
  <c r="H112" i="2"/>
  <c r="C113" i="2"/>
  <c r="D113" i="2"/>
  <c r="E113" i="2"/>
  <c r="F113" i="2"/>
  <c r="G113" i="2"/>
  <c r="H113" i="2"/>
  <c r="C114" i="2"/>
  <c r="D114" i="2"/>
  <c r="E114" i="2"/>
  <c r="F114" i="2"/>
  <c r="G114" i="2"/>
  <c r="H114" i="2"/>
  <c r="C115" i="2"/>
  <c r="D115" i="2"/>
  <c r="E115" i="2"/>
  <c r="F115" i="2"/>
  <c r="G115" i="2"/>
  <c r="H115" i="2"/>
  <c r="C116" i="2"/>
  <c r="D116" i="2"/>
  <c r="E116" i="2"/>
  <c r="F116" i="2"/>
  <c r="G116" i="2"/>
  <c r="H116" i="2"/>
  <c r="C117" i="2"/>
  <c r="D117" i="2"/>
  <c r="E117" i="2"/>
  <c r="F117" i="2"/>
  <c r="G117" i="2"/>
  <c r="H117" i="2"/>
  <c r="C118" i="2"/>
  <c r="D118" i="2"/>
  <c r="E118" i="2"/>
  <c r="F118" i="2"/>
  <c r="G118" i="2"/>
  <c r="H118" i="2"/>
  <c r="C119" i="2"/>
  <c r="D119" i="2"/>
  <c r="E119" i="2"/>
  <c r="F119" i="2"/>
  <c r="G119" i="2"/>
  <c r="H119" i="2"/>
  <c r="C120" i="2"/>
  <c r="D120" i="2"/>
  <c r="E120" i="2"/>
  <c r="F120" i="2"/>
  <c r="G120" i="2"/>
  <c r="H120" i="2"/>
  <c r="C121" i="2"/>
  <c r="D121" i="2"/>
  <c r="E121" i="2"/>
  <c r="F121" i="2"/>
  <c r="G121" i="2"/>
  <c r="H121" i="2"/>
  <c r="C122" i="2"/>
  <c r="D122" i="2"/>
  <c r="E122" i="2"/>
  <c r="F122" i="2"/>
  <c r="G122" i="2"/>
  <c r="H122" i="2"/>
  <c r="C123" i="2"/>
  <c r="D123" i="2"/>
  <c r="E123" i="2"/>
  <c r="F123" i="2"/>
  <c r="G123" i="2"/>
  <c r="H123" i="2"/>
  <c r="C124" i="2"/>
  <c r="D124" i="2"/>
  <c r="E124" i="2"/>
  <c r="F124" i="2"/>
  <c r="G124" i="2"/>
  <c r="H124" i="2"/>
  <c r="C125" i="2"/>
  <c r="D125" i="2"/>
  <c r="E125" i="2"/>
  <c r="F125" i="2"/>
  <c r="G125" i="2"/>
  <c r="H125" i="2"/>
  <c r="C126" i="2"/>
  <c r="D126" i="2"/>
  <c r="E126" i="2"/>
  <c r="F126" i="2"/>
  <c r="G126" i="2"/>
  <c r="H126" i="2"/>
  <c r="C127" i="2"/>
  <c r="D127" i="2"/>
  <c r="E127" i="2"/>
  <c r="F127" i="2"/>
  <c r="G127" i="2"/>
  <c r="H127" i="2"/>
  <c r="H2" i="2"/>
  <c r="G2" i="2"/>
  <c r="F2" i="2"/>
  <c r="E2" i="2"/>
  <c r="D2" i="2"/>
  <c r="C2" i="2"/>
  <c r="I1" i="2"/>
  <c r="H1" i="2"/>
  <c r="G1" i="2"/>
  <c r="F1" i="2"/>
  <c r="E1" i="2"/>
  <c r="I3" i="2" l="1"/>
  <c r="I111" i="2"/>
  <c r="I34" i="2"/>
  <c r="I126" i="2"/>
  <c r="I94" i="2"/>
  <c r="I78" i="2"/>
  <c r="I30" i="2"/>
  <c r="I2" i="2"/>
  <c r="I112" i="2"/>
  <c r="I96" i="2"/>
  <c r="I64" i="2"/>
  <c r="I60" i="2"/>
  <c r="I48" i="2"/>
  <c r="I32" i="2"/>
  <c r="I16" i="2"/>
  <c r="I103" i="2"/>
  <c r="I87" i="2"/>
  <c r="I75" i="2"/>
  <c r="I71" i="2"/>
  <c r="I59" i="2"/>
  <c r="I43" i="2"/>
  <c r="I39" i="2"/>
  <c r="I27" i="2"/>
  <c r="I23" i="2"/>
  <c r="I7" i="2"/>
  <c r="I121" i="2"/>
  <c r="I113" i="2"/>
  <c r="I105" i="2"/>
  <c r="I73" i="2"/>
  <c r="I57" i="2"/>
  <c r="B28" i="3"/>
  <c r="S3" i="2"/>
  <c r="S14" i="2" s="1"/>
  <c r="S2" i="2"/>
  <c r="S13" i="2" s="1"/>
  <c r="S4" i="2"/>
  <c r="S15" i="2" s="1"/>
  <c r="S5" i="2"/>
  <c r="S16" i="2" s="1"/>
  <c r="S6" i="2"/>
  <c r="S17" i="2" s="1"/>
  <c r="S7" i="2"/>
  <c r="S8" i="2"/>
  <c r="Q2" i="2"/>
  <c r="Q13" i="2" s="1"/>
  <c r="Q3" i="2"/>
  <c r="Q14" i="2" s="1"/>
  <c r="Q4" i="2"/>
  <c r="Q15" i="2" s="1"/>
  <c r="Q5" i="2"/>
  <c r="Q16" i="2" s="1"/>
  <c r="Q6" i="2"/>
  <c r="Q17" i="2" s="1"/>
  <c r="Q7" i="2"/>
  <c r="Q8" i="2"/>
  <c r="T2" i="2"/>
  <c r="T13" i="2" s="1"/>
  <c r="T3" i="2"/>
  <c r="T14" i="2" s="1"/>
  <c r="T4" i="2"/>
  <c r="T15" i="2" s="1"/>
  <c r="T5" i="2"/>
  <c r="T16" i="2" s="1"/>
  <c r="T6" i="2"/>
  <c r="T17" i="2" s="1"/>
  <c r="T7" i="2"/>
  <c r="T8" i="2"/>
  <c r="U2" i="2"/>
  <c r="U13" i="2" s="1"/>
  <c r="U3" i="2"/>
  <c r="U14" i="2" s="1"/>
  <c r="U4" i="2"/>
  <c r="U15" i="2" s="1"/>
  <c r="U5" i="2"/>
  <c r="U16" i="2" s="1"/>
  <c r="U6" i="2"/>
  <c r="U17" i="2" s="1"/>
  <c r="U7" i="2"/>
  <c r="U8" i="2"/>
  <c r="R2" i="2"/>
  <c r="R13" i="2" s="1"/>
  <c r="R3" i="2"/>
  <c r="R14" i="2" s="1"/>
  <c r="R4" i="2"/>
  <c r="R15" i="2" s="1"/>
  <c r="R5" i="2"/>
  <c r="R16" i="2" s="1"/>
  <c r="R6" i="2"/>
  <c r="R17" i="2" s="1"/>
  <c r="R7" i="2"/>
  <c r="R8" i="2"/>
  <c r="V2" i="2"/>
  <c r="V13" i="2" s="1"/>
  <c r="V3" i="2"/>
  <c r="V14" i="2" s="1"/>
  <c r="V4" i="2"/>
  <c r="V15" i="2" s="1"/>
  <c r="V5" i="2"/>
  <c r="V16" i="2" s="1"/>
  <c r="V6" i="2"/>
  <c r="V17" i="2" s="1"/>
  <c r="V7" i="2"/>
  <c r="V8" i="2"/>
  <c r="W1" i="2"/>
  <c r="V1" i="2"/>
  <c r="U1" i="2"/>
  <c r="T1" i="2"/>
  <c r="S1" i="2"/>
  <c r="R1" i="2"/>
  <c r="Q1" i="2"/>
  <c r="R18" i="2" l="1"/>
  <c r="Q18" i="2"/>
  <c r="T18" i="2"/>
  <c r="S18" i="2"/>
  <c r="V18" i="2"/>
  <c r="U18" i="2"/>
  <c r="W2" i="2"/>
  <c r="W13" i="2" s="1"/>
  <c r="W7" i="2"/>
  <c r="W4" i="2"/>
  <c r="W15" i="2" s="1"/>
  <c r="W6" i="2"/>
  <c r="W17" i="2" s="1"/>
  <c r="W3" i="2"/>
  <c r="W14" i="2" s="1"/>
  <c r="W5" i="2"/>
  <c r="W16" i="2" s="1"/>
  <c r="W8" i="2"/>
  <c r="N22" i="2"/>
  <c r="N23" i="2"/>
  <c r="N24" i="2"/>
  <c r="N25" i="2"/>
  <c r="N26" i="2"/>
  <c r="N13" i="2"/>
  <c r="N21" i="2" s="1"/>
  <c r="W18" i="2" l="1"/>
  <c r="Q23" i="2" l="1"/>
  <c r="U23" i="2"/>
  <c r="Q24" i="2"/>
  <c r="U24" i="2"/>
  <c r="V24" i="2"/>
  <c r="V25" i="2"/>
  <c r="U26" i="2"/>
  <c r="Q26" i="2"/>
  <c r="T21" i="2" l="1"/>
  <c r="T24" i="2"/>
  <c r="S25" i="2"/>
  <c r="R26" i="2"/>
  <c r="T26" i="2"/>
  <c r="T22" i="2"/>
  <c r="S23" i="2"/>
  <c r="Q22" i="2"/>
  <c r="U22" i="2"/>
  <c r="Q25" i="2"/>
  <c r="U25" i="2"/>
  <c r="Q21" i="2"/>
  <c r="U21" i="2"/>
  <c r="S21" i="2"/>
  <c r="R25" i="2"/>
  <c r="R24" i="2"/>
  <c r="R21" i="2"/>
  <c r="T23" i="2"/>
  <c r="R23" i="2"/>
  <c r="V26" i="2"/>
  <c r="S24" i="2"/>
  <c r="R22" i="2"/>
  <c r="T25" i="2"/>
  <c r="V23" i="2"/>
  <c r="V21" i="2"/>
  <c r="S26" i="2"/>
  <c r="S22" i="2"/>
  <c r="V22" i="2"/>
</calcChain>
</file>

<file path=xl/comments1.xml><?xml version="1.0" encoding="utf-8"?>
<comments xmlns="http://schemas.openxmlformats.org/spreadsheetml/2006/main">
  <authors>
    <author>reviewer</author>
  </authors>
  <commentList>
    <comment ref="N8" authorId="0">
      <text>
        <r>
          <rPr>
            <b/>
            <sz val="9"/>
            <color indexed="81"/>
            <rFont val="Tahoma"/>
            <charset val="1"/>
          </rPr>
          <t>Adam:</t>
        </r>
        <r>
          <rPr>
            <sz val="9"/>
            <color indexed="81"/>
            <rFont val="Tahoma"/>
            <charset val="1"/>
          </rPr>
          <t xml:space="preserve">
Can only occur when response is exactly 100. In the chart, these are added to the previous bin.</t>
        </r>
      </text>
    </comment>
  </commentList>
</comments>
</file>

<file path=xl/comments2.xml><?xml version="1.0" encoding="utf-8"?>
<comments xmlns="http://schemas.openxmlformats.org/spreadsheetml/2006/main">
  <authors>
    <author>reviewer</author>
  </authors>
  <commentList>
    <comment ref="J9" authorId="0">
      <text>
        <r>
          <rPr>
            <b/>
            <sz val="9"/>
            <color indexed="81"/>
            <rFont val="Tahoma"/>
            <charset val="1"/>
          </rPr>
          <t xml:space="preserve">Adam: </t>
        </r>
        <r>
          <rPr>
            <sz val="9"/>
            <color indexed="81"/>
            <rFont val="Tahoma"/>
            <family val="2"/>
          </rPr>
          <t>Where the respondent did not give a response, the raw value is set to  -10. These points do not appear on the plots.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<sst xmlns="http://schemas.openxmlformats.org/spreadsheetml/2006/main" count="571" uniqueCount="272">
  <si>
    <t>user_Country</t>
  </si>
  <si>
    <t>user_Affiliation</t>
  </si>
  <si>
    <t>user_Age</t>
  </si>
  <si>
    <t>user_id</t>
  </si>
  <si>
    <t>date</t>
  </si>
  <si>
    <t>question</t>
  </si>
  <si>
    <t>subquestion</t>
  </si>
  <si>
    <t>labels</t>
  </si>
  <si>
    <t>MODA</t>
  </si>
  <si>
    <t>MEDIANA</t>
  </si>
  <si>
    <t>MEDIA</t>
  </si>
  <si>
    <t>MEDIA DEV. ASS.</t>
  </si>
  <si>
    <t>Compression</t>
  </si>
  <si>
    <t xml:space="preserve">Level of confidence </t>
  </si>
  <si>
    <t>Bin size</t>
  </si>
  <si>
    <t>No answer given</t>
  </si>
  <si>
    <t>Scale</t>
  </si>
  <si>
    <t>explanation</t>
  </si>
  <si>
    <t>StErr</t>
  </si>
  <si>
    <t>MEDIA+2*StErr</t>
  </si>
  <si>
    <t>MEDIA-2*StErr</t>
  </si>
  <si>
    <t>Q1</t>
  </si>
  <si>
    <t>MEDIA PESATA</t>
  </si>
  <si>
    <t>Counts in bin:</t>
  </si>
  <si>
    <t>As a fraction of total responses</t>
  </si>
  <si>
    <t>Plus offset:</t>
  </si>
  <si>
    <t>White space for plots</t>
  </si>
  <si>
    <t>Vertical positions for names</t>
  </si>
  <si>
    <t>[0,20%)</t>
  </si>
  <si>
    <t>[20%,40%)</t>
  </si>
  <si>
    <t>[40%,60%)</t>
  </si>
  <si>
    <t>[60%,80%)</t>
  </si>
  <si>
    <t>[80%,100%]</t>
  </si>
  <si>
    <t>Q3</t>
  </si>
  <si>
    <t>Median</t>
  </si>
  <si>
    <t>IQR</t>
  </si>
  <si>
    <t>Mean</t>
  </si>
  <si>
    <t>Horizontal axis title</t>
  </si>
  <si>
    <t>`</t>
  </si>
  <si>
    <t>No of responses to subquestion</t>
  </si>
  <si>
    <t>Total number of respondents to question</t>
  </si>
  <si>
    <t>Transposed for table in report</t>
  </si>
  <si>
    <t>Not used in current version</t>
  </si>
  <si>
    <t>No. of responses</t>
  </si>
  <si>
    <t xml:space="preserve">         -</t>
  </si>
  <si>
    <t>Medians</t>
  </si>
  <si>
    <t>Means</t>
  </si>
  <si>
    <t>Weighted</t>
  </si>
  <si>
    <t>Number of histograms</t>
  </si>
  <si>
    <t>Level of confidence in the answer</t>
  </si>
  <si>
    <t>Cat7</t>
  </si>
  <si>
    <t>Cat8</t>
  </si>
  <si>
    <t>Cat9</t>
  </si>
  <si>
    <t>Germany</t>
  </si>
  <si>
    <t>Fraunhofer</t>
  </si>
  <si>
    <t>5852c089aef2c94c3a000367</t>
  </si>
  <si>
    <t>United Kingdom</t>
  </si>
  <si>
    <t>University of Sussex</t>
  </si>
  <si>
    <t>5852c089aef2c94c3a00036b</t>
  </si>
  <si>
    <t>Netherlands</t>
  </si>
  <si>
    <t>Atos</t>
  </si>
  <si>
    <t>5852c089aef2c94c3a00036d</t>
  </si>
  <si>
    <t>Switzerland</t>
  </si>
  <si>
    <t>IBM Zurich Research Laboratory</t>
  </si>
  <si>
    <t>5852c089aef2c94c3a00036f</t>
  </si>
  <si>
    <t>Italy</t>
  </si>
  <si>
    <t>CNR - SPIN</t>
  </si>
  <si>
    <t>5852c089aef2c94c3a000373</t>
  </si>
  <si>
    <t>Hitachi</t>
  </si>
  <si>
    <t>5852c089aef2c94c3a00037f</t>
  </si>
  <si>
    <t>University of Oxford</t>
  </si>
  <si>
    <t>5852c089aef2c94c3a000385</t>
  </si>
  <si>
    <t>Finland</t>
  </si>
  <si>
    <t>Aalto University</t>
  </si>
  <si>
    <t>5852c089aef2c94c3a00038b</t>
  </si>
  <si>
    <t>Karlsruhe Institute of Technology</t>
  </si>
  <si>
    <t>5852c089aef2c94c3a000391</t>
  </si>
  <si>
    <t>United States</t>
  </si>
  <si>
    <t>Microsoft</t>
  </si>
  <si>
    <t>5852c140aef2c94c3a0003a3</t>
  </si>
  <si>
    <t>Lancaster University</t>
  </si>
  <si>
    <t>58dbcc590e349c2a60000076</t>
  </si>
  <si>
    <t>Saarland University</t>
  </si>
  <si>
    <t>58dbcd4e0e349c2a60000090</t>
  </si>
  <si>
    <t>Nokia Bell-Labs</t>
  </si>
  <si>
    <t>58dbce3a0e349c2a600000a3</t>
  </si>
  <si>
    <t>Singapore</t>
  </si>
  <si>
    <t>Center for Quantum Technologies</t>
  </si>
  <si>
    <t>58dbce4e0e349c2a600000a9</t>
  </si>
  <si>
    <t>QuSoft/CWI/Univ of Amsterdam</t>
  </si>
  <si>
    <t>58dbce730e349c2a600000b5</t>
  </si>
  <si>
    <t>58dbd02b0e349c2a60000182</t>
  </si>
  <si>
    <t>Poland</t>
  </si>
  <si>
    <t>ICFO</t>
  </si>
  <si>
    <t>58dbd03e0e349c2a60000193</t>
  </si>
  <si>
    <t>University of Groningen</t>
  </si>
  <si>
    <t>58dbd0cc0e349c2a600001b7</t>
  </si>
  <si>
    <t>University of Southern California</t>
  </si>
  <si>
    <t>58dbd2120e349c2a60000222</t>
  </si>
  <si>
    <t>Universita Roma Tre</t>
  </si>
  <si>
    <t>58dbd49f0e349c2a60000327</t>
  </si>
  <si>
    <t>Malta</t>
  </si>
  <si>
    <t>Physics</t>
  </si>
  <si>
    <t>58dbe0770e349c2a6000060b</t>
  </si>
  <si>
    <t>ibm</t>
  </si>
  <si>
    <t>58dbe2a90e349c2a60000637</t>
  </si>
  <si>
    <t>Boston University- Dept. of ECE</t>
  </si>
  <si>
    <t>58dbe4610e349c2a600006e6</t>
  </si>
  <si>
    <t>58dbec9f0e349c2a600007ec</t>
  </si>
  <si>
    <t>Russian Federation</t>
  </si>
  <si>
    <t>Kazan Federal University- professor</t>
  </si>
  <si>
    <t>58dbfaea0e349c2a60000871</t>
  </si>
  <si>
    <t>58dc04140e349c2a6000090f</t>
  </si>
  <si>
    <t>France</t>
  </si>
  <si>
    <t>CNRS - PCQC</t>
  </si>
  <si>
    <t>58dc0c680e349c2a60000954</t>
  </si>
  <si>
    <t>Canada</t>
  </si>
  <si>
    <t>D-Wave Systems Inc.</t>
  </si>
  <si>
    <t>58dc152d0e349c2a60000a48</t>
  </si>
  <si>
    <t>Microsoft Research</t>
  </si>
  <si>
    <t>58dc19a20e349c2a60000ae0</t>
  </si>
  <si>
    <t>Universita degli Studi di Milano- Dept. Comp. Sci.</t>
  </si>
  <si>
    <t>58dc29b80e349c2a60000d4c</t>
  </si>
  <si>
    <t>Sandia National Labs</t>
  </si>
  <si>
    <t>58dc2de20e349c2a60000dda</t>
  </si>
  <si>
    <t>Australia</t>
  </si>
  <si>
    <t>University of Sydney</t>
  </si>
  <si>
    <t>58dc31340e349c2a60000e24</t>
  </si>
  <si>
    <t>Spain</t>
  </si>
  <si>
    <t>Universitat Autonoma de Barcelona</t>
  </si>
  <si>
    <t>58dc3c050e349c2a60000f57</t>
  </si>
  <si>
    <t>Colombia</t>
  </si>
  <si>
    <t>ADAPTUN SAS</t>
  </si>
  <si>
    <t>58dc3f980e349c2a60000f93</t>
  </si>
  <si>
    <t>Centre for Quantum Technologies- National Universtiy of Singapore</t>
  </si>
  <si>
    <t>40+</t>
  </si>
  <si>
    <t>58dc8f390e349c2a6000135a</t>
  </si>
  <si>
    <t>University of Cambridge</t>
  </si>
  <si>
    <t>58dd39ba893db95b5c000583</t>
  </si>
  <si>
    <t>University College London</t>
  </si>
  <si>
    <t>58de3f1a893db95b5c000cac</t>
  </si>
  <si>
    <t>Austria</t>
  </si>
  <si>
    <t>University of Innsbruck</t>
  </si>
  <si>
    <t>58ded299f2d9f720620004bb</t>
  </si>
  <si>
    <t>Loughborough University</t>
  </si>
  <si>
    <t>58def721f2d9f72062000604</t>
  </si>
  <si>
    <t>Anyon Systems Inc.</t>
  </si>
  <si>
    <t>58e1129318298df04d00003b</t>
  </si>
  <si>
    <t>58e205ac6c7ae40b360001b9</t>
  </si>
  <si>
    <t>Innovate UK</t>
  </si>
  <si>
    <t>58e368997ceceb751a0007ec</t>
  </si>
  <si>
    <t>Sweden</t>
  </si>
  <si>
    <t>Chalmers University of Technology</t>
  </si>
  <si>
    <t>58e36a6b7ceceb751a000804</t>
  </si>
  <si>
    <t>SAP</t>
  </si>
  <si>
    <t>58e4f37f7b67cab57f0004f2</t>
  </si>
  <si>
    <t>JGU Mainz</t>
  </si>
  <si>
    <t>58e5f495ca034e7c6b00026d</t>
  </si>
  <si>
    <t>Intel Corporation</t>
  </si>
  <si>
    <t>58ece8f41f375cbb71000563</t>
  </si>
  <si>
    <t>USC</t>
  </si>
  <si>
    <t>58f2bc26b46e82714e0000c2</t>
  </si>
  <si>
    <t>QxBranch</t>
  </si>
  <si>
    <t>58f597be16df98d816000218</t>
  </si>
  <si>
    <t>University Professor</t>
  </si>
  <si>
    <t>58f5a1be16df98d81600027f</t>
  </si>
  <si>
    <t>Universita degli Studi di Napoli Federico II</t>
  </si>
  <si>
    <t>58f645e116df98d8160007d6</t>
  </si>
  <si>
    <t xml:space="preserve">Quantum AI Laboratory- NASA Ames Research Center </t>
  </si>
  <si>
    <t>58f6466316df98d8160007e8</t>
  </si>
  <si>
    <t>SSH</t>
  </si>
  <si>
    <t>58f6477516df98d816000823</t>
  </si>
  <si>
    <t>MIT</t>
  </si>
  <si>
    <t>58f653ac16df98d816000a1a</t>
  </si>
  <si>
    <t>58f6545b16df98d816000a30</t>
  </si>
  <si>
    <t>Stockholm University</t>
  </si>
  <si>
    <t>58f6573c16df98d816000b1e</t>
  </si>
  <si>
    <t>58f667a816df98d816000dd3</t>
  </si>
  <si>
    <t>Google</t>
  </si>
  <si>
    <t>58f6727b16df98d816000ea3</t>
  </si>
  <si>
    <t>Israel</t>
  </si>
  <si>
    <t>Hebrew University of Jerusalem</t>
  </si>
  <si>
    <t>58f6fd33d1c989b104000632</t>
  </si>
  <si>
    <t>Nokia Bell Labs</t>
  </si>
  <si>
    <t>58f7180cd1c989b1040007af</t>
  </si>
  <si>
    <t>UCL</t>
  </si>
  <si>
    <t>58f75bb2d1c989b104000a11</t>
  </si>
  <si>
    <t>stockholm university</t>
  </si>
  <si>
    <t>58f75f9cd1c989b104000a4c</t>
  </si>
  <si>
    <t>NMTC</t>
  </si>
  <si>
    <t>58f79331d1c989b104000ec6</t>
  </si>
  <si>
    <t>Politecnico di Milano</t>
  </si>
  <si>
    <t>58f8c58882c98b2370000893</t>
  </si>
  <si>
    <t>CNRS- UPMC- ENS</t>
  </si>
  <si>
    <t>58f8e97182c98b2370000b0e</t>
  </si>
  <si>
    <t>IntControl LLC</t>
  </si>
  <si>
    <t>58f9f72ddce69e95310006d6</t>
  </si>
  <si>
    <t>None</t>
  </si>
  <si>
    <t>58fa4404dce69e9531000a61</t>
  </si>
  <si>
    <t>ASML</t>
  </si>
  <si>
    <t>58ff77bc1647f8e45f00086a</t>
  </si>
  <si>
    <t>5904f5b5b78ea63806000843</t>
  </si>
  <si>
    <t>Japan</t>
  </si>
  <si>
    <t>The University of Tokyo</t>
  </si>
  <si>
    <t>5905508ce3cf73976b00018f</t>
  </si>
  <si>
    <t>Greece</t>
  </si>
  <si>
    <t>Technical University of Crete</t>
  </si>
  <si>
    <t>5908d40785d9a7453b000824</t>
  </si>
  <si>
    <t>Hungary</t>
  </si>
  <si>
    <t>Wigner Research Centre for Physics</t>
  </si>
  <si>
    <t>590cc7306e214ad410000add</t>
  </si>
  <si>
    <t>590dd8d776c6fbf97c000472</t>
  </si>
  <si>
    <t>LFoundry s.r.l.</t>
  </si>
  <si>
    <t>5910260330ff4fca44000249</t>
  </si>
  <si>
    <t>Cardiff University</t>
  </si>
  <si>
    <t>5910a43930ff4fca44000627</t>
  </si>
  <si>
    <t>Director at QuTech</t>
  </si>
  <si>
    <t>5911d11356953dae2b0004fb</t>
  </si>
  <si>
    <t>Delft University of Technology</t>
  </si>
  <si>
    <t>5911da0c56953dae2b0005a7</t>
  </si>
  <si>
    <t>QuTech- TU Delft</t>
  </si>
  <si>
    <t>5911e10256953dae2b00079d</t>
  </si>
  <si>
    <t>QuTech TUDelft</t>
  </si>
  <si>
    <t>5912009156953dae2b000b30</t>
  </si>
  <si>
    <t>TNO</t>
  </si>
  <si>
    <t>5912ade8bdf6d44f18000295</t>
  </si>
  <si>
    <t>TU Delft</t>
  </si>
  <si>
    <t>5912c704bdf6d44f18000402</t>
  </si>
  <si>
    <t>5912ebe1bdf6d44f1800061b</t>
  </si>
  <si>
    <t>5912f6e7bdf6d44f18000711</t>
  </si>
  <si>
    <t>Heriot-Watt University</t>
  </si>
  <si>
    <t>59130103bdf6d44f180007b7</t>
  </si>
  <si>
    <t>ETH Zurich</t>
  </si>
  <si>
    <t>59130228bdf6d44f1800080e</t>
  </si>
  <si>
    <t>59130582bdf6d44f180008ea</t>
  </si>
  <si>
    <t>University of Sheffield</t>
  </si>
  <si>
    <t>5913069abdf6d44f1800091a</t>
  </si>
  <si>
    <t>HHU Duesseldorf</t>
  </si>
  <si>
    <t>5913085abdf6d44f1800096f</t>
  </si>
  <si>
    <t>University of Strathclyde</t>
  </si>
  <si>
    <t>59130bdcbdf6d44f18000a81</t>
  </si>
  <si>
    <t>Aix-Marseille Universite</t>
  </si>
  <si>
    <t>59130e6ebdf6d44f18000b39</t>
  </si>
  <si>
    <t>Imperial College</t>
  </si>
  <si>
    <t>59132a29bdf6d44f18000fc4</t>
  </si>
  <si>
    <t>5913342bbdf6d44f18001106</t>
  </si>
  <si>
    <t>59134dbebdf6d44f1800133e</t>
  </si>
  <si>
    <t>QuTech</t>
  </si>
  <si>
    <t>591358f8bdf6d44f1800142a</t>
  </si>
  <si>
    <t>University of Geneva</t>
  </si>
  <si>
    <t>59141c947284506612000337</t>
  </si>
  <si>
    <t>University of Turku</t>
  </si>
  <si>
    <t>591463e0728450661200066e</t>
  </si>
  <si>
    <t>Democritus University of Thrace</t>
  </si>
  <si>
    <t>5914aca27284506612000968</t>
  </si>
  <si>
    <t>5915606c3b6627457c000516</t>
  </si>
  <si>
    <t>59156ba73b6627457c0005de</t>
  </si>
  <si>
    <t>Estonia</t>
  </si>
  <si>
    <t>5915e2573b6627457c000bb7</t>
  </si>
  <si>
    <t>University of the Basque Country</t>
  </si>
  <si>
    <t>5916d8b05d9b3ef7710004cc</t>
  </si>
  <si>
    <t>Hardware for universal quantum computation able to perform tasks unfeasible for conventional computation will be developed in less than 5 years.</t>
  </si>
  <si>
    <t>Hardware for specific quantum computations (e.g. annealing- simulation)- decisively outperforming conventional computation- will be developed in less than 5 years.</t>
  </si>
  <si>
    <t>Hardware for universal quantum computation able to perform tasks unfeasible for conventional computation will not be developed by less than 5 years from now but will be developed by less than 10.</t>
  </si>
  <si>
    <t>Hardware for specific quantum computations (e.g. annealing- simulation)- decisively outperforming conventional computation- will not be developed by less than 5 years from now but will be developed by less than 10.</t>
  </si>
  <si>
    <t>Hardware for universal quantum computation able to perform tasks unfeasible for conventional computation will not be developed in less than 10 years from now.</t>
  </si>
  <si>
    <t>Hardware for specific quantum computations (e.g. annealing- simulation)- decisively outperforming conventional computation- will not be developed in less than 10 years from now.</t>
  </si>
  <si>
    <t>Keeping in mind that yes they will be universal and present- but not applicable for all possible applications. But from a market perspective- definitely.</t>
  </si>
  <si>
    <t>We are still a long way from a computer as there is a scale up problem in all considered technologies</t>
  </si>
  <si>
    <t>I have assumed that all questions read \less than xx years FROM NOW\""</t>
  </si>
  <si>
    <t xml:space="preserve"> Evolution of quantum hardware</t>
  </si>
  <si>
    <t>Respondent's view of how well the statement reflects the future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</si>
</sst>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%"/>
    <numFmt numFmtId="165" formatCode="##.#\%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0" xfId="0" quotePrefix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5" fillId="0" borderId="0" xfId="0" applyFont="1"/>
    <xf numFmtId="9" fontId="0" fillId="0" borderId="0" xfId="0" applyNumberFormat="1"/>
    <xf numFmtId="10" fontId="0" fillId="0" borderId="0" xfId="0" applyNumberFormat="1"/>
    <xf numFmtId="164" fontId="0" fillId="0" borderId="0" xfId="0" quotePrefix="1" applyNumberFormat="1"/>
    <xf numFmtId="22" fontId="0" fillId="0" borderId="0" xfId="0" applyNumberFormat="1"/>
    <xf numFmtId="22" fontId="0" fillId="0" borderId="0" xfId="0" applyNumberFormat="1"/>
    <xf numFmtId="11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00"/>
      <color rgb="FF8BFF8B"/>
      <color rgb="FF479B47"/>
      <color rgb="FF8FA977"/>
      <color rgb="FF0000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23290430445055063"/>
          <c:y val="5.0105483340375123E-2"/>
          <c:w val="0.72089427568027575"/>
          <c:h val="0.77493527892291503"/>
        </c:manualLayout>
      </c:layout>
      <c:barChart>
        <c:barDir val="col"/>
        <c:grouping val="stacked"/>
        <c:varyColors val="0"/>
        <c:ser>
          <c:idx val="0"/>
          <c:order val="0"/>
          <c:spPr>
            <a:ln>
              <a:solidFill>
                <a:sysClr val="windowText" lastClr="000000">
                  <a:lumMod val="100000"/>
                </a:sysClr>
              </a:solidFill>
            </a:ln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Charting!$R$14:$R$18</c:f>
              <c:numCache>
                <c:formatCode>General</c:formatCode>
                <c:ptCount val="5"/>
                <c:pt idx="0">
                  <c:v>0.35820895522388058</c:v>
                </c:pt>
                <c:pt idx="1">
                  <c:v>0.26865671641791045</c:v>
                </c:pt>
                <c:pt idx="2">
                  <c:v>0.16417910447761194</c:v>
                </c:pt>
                <c:pt idx="3">
                  <c:v>0.13432835820895522</c:v>
                </c:pt>
                <c:pt idx="4">
                  <c:v>7.4626865671641784E-2</c:v>
                </c:pt>
              </c:numCache>
            </c:numRef>
          </c:val>
        </c:ser>
        <c:ser>
          <c:idx val="1"/>
          <c:order val="1"/>
          <c:tx>
            <c:v/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C0504D"/>
                  </a:solidFill>
                </a14:hiddenFill>
              </a:ext>
            </a:extLst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Charting!$R$22:$R$26</c:f>
              <c:numCache>
                <c:formatCode>General</c:formatCode>
                <c:ptCount val="5"/>
                <c:pt idx="0">
                  <c:v>0.64179104477611948</c:v>
                </c:pt>
                <c:pt idx="1">
                  <c:v>0.73134328358208955</c:v>
                </c:pt>
                <c:pt idx="2">
                  <c:v>0.83582089552238803</c:v>
                </c:pt>
                <c:pt idx="3">
                  <c:v>0.86567164179104483</c:v>
                </c:pt>
                <c:pt idx="4">
                  <c:v>0.92537313432835822</c:v>
                </c:pt>
              </c:numCache>
            </c:numRef>
          </c:val>
        </c:ser>
        <c:ser>
          <c:idx val="2"/>
          <c:order val="2"/>
          <c:tx>
            <c:v>31</c:v>
          </c:tx>
          <c:spPr>
            <a:ln>
              <a:solidFill>
                <a:sysClr val="windowText" lastClr="000000">
                  <a:lumMod val="100000"/>
                </a:sysClr>
              </a:solidFill>
            </a:ln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Charting!$S$14:$S$18</c:f>
              <c:numCache>
                <c:formatCode>General</c:formatCode>
                <c:ptCount val="5"/>
                <c:pt idx="0">
                  <c:v>0.17391304347826086</c:v>
                </c:pt>
                <c:pt idx="1">
                  <c:v>0.17391304347826086</c:v>
                </c:pt>
                <c:pt idx="2">
                  <c:v>0.14492753623188406</c:v>
                </c:pt>
                <c:pt idx="3">
                  <c:v>0.24637681159420291</c:v>
                </c:pt>
                <c:pt idx="4">
                  <c:v>0.2608695652173913</c:v>
                </c:pt>
              </c:numCache>
            </c:numRef>
          </c:val>
        </c:ser>
        <c:ser>
          <c:idx val="3"/>
          <c:order val="3"/>
          <c:tx>
            <c:v/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8064A2"/>
                  </a:solidFill>
                </a14:hiddenFill>
              </a:ext>
            </a:extLst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Charting!$S$22:$S$26</c:f>
              <c:numCache>
                <c:formatCode>General</c:formatCode>
                <c:ptCount val="5"/>
                <c:pt idx="0">
                  <c:v>0.82608695652173914</c:v>
                </c:pt>
                <c:pt idx="1">
                  <c:v>0.82608695652173914</c:v>
                </c:pt>
                <c:pt idx="2">
                  <c:v>0.85507246376811596</c:v>
                </c:pt>
                <c:pt idx="3">
                  <c:v>0.75362318840579712</c:v>
                </c:pt>
                <c:pt idx="4">
                  <c:v>0.73913043478260865</c:v>
                </c:pt>
              </c:numCache>
            </c:numRef>
          </c:val>
        </c:ser>
        <c:ser>
          <c:idx val="4"/>
          <c:order val="4"/>
          <c:tx>
            <c:v>29</c:v>
          </c:tx>
          <c:spPr>
            <a:ln>
              <a:solidFill>
                <a:sysClr val="windowText" lastClr="000000">
                  <a:lumMod val="100000"/>
                </a:sysClr>
              </a:solidFill>
            </a:ln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Charting!$T$14:$T$18</c:f>
              <c:numCache>
                <c:formatCode>General</c:formatCode>
                <c:ptCount val="5"/>
                <c:pt idx="0">
                  <c:v>8.4507042253521125E-2</c:v>
                </c:pt>
                <c:pt idx="1">
                  <c:v>0.12676056338028169</c:v>
                </c:pt>
                <c:pt idx="2">
                  <c:v>0.23943661971830985</c:v>
                </c:pt>
                <c:pt idx="3">
                  <c:v>0.23943661971830985</c:v>
                </c:pt>
                <c:pt idx="4">
                  <c:v>0.30985915492957744</c:v>
                </c:pt>
              </c:numCache>
            </c:numRef>
          </c:val>
        </c:ser>
        <c:ser>
          <c:idx val="5"/>
          <c:order val="5"/>
          <c:tx>
            <c:v/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79646">
                      <a:shade val="76000"/>
                    </a:srgbClr>
                  </a:solidFill>
                </a14:hiddenFill>
              </a:ext>
            </a:extLst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Charting!$T$22:$T$26</c:f>
              <c:numCache>
                <c:formatCode>General</c:formatCode>
                <c:ptCount val="5"/>
                <c:pt idx="0">
                  <c:v>0.91549295774647887</c:v>
                </c:pt>
                <c:pt idx="1">
                  <c:v>0.87323943661971826</c:v>
                </c:pt>
                <c:pt idx="2">
                  <c:v>0.76056338028169013</c:v>
                </c:pt>
                <c:pt idx="3">
                  <c:v>0.76056338028169013</c:v>
                </c:pt>
                <c:pt idx="4">
                  <c:v>0.6901408450704225</c:v>
                </c:pt>
              </c:numCache>
            </c:numRef>
          </c:val>
        </c:ser>
        <c:ser>
          <c:idx val="6"/>
          <c:order val="6"/>
          <c:tx>
            <c:v>31</c:v>
          </c:tx>
          <c:spPr>
            <a:ln>
              <a:solidFill>
                <a:sysClr val="windowText" lastClr="000000">
                  <a:lumMod val="100000"/>
                </a:sysClr>
              </a:solidFill>
            </a:ln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Charting!$U$14:$U$18</c:f>
              <c:numCache>
                <c:formatCode>General</c:formatCode>
                <c:ptCount val="5"/>
                <c:pt idx="0">
                  <c:v>0.2318840579710145</c:v>
                </c:pt>
                <c:pt idx="1">
                  <c:v>0.15942028985507245</c:v>
                </c:pt>
                <c:pt idx="2">
                  <c:v>0.33333333333333331</c:v>
                </c:pt>
                <c:pt idx="3">
                  <c:v>0.10144927536231885</c:v>
                </c:pt>
                <c:pt idx="4">
                  <c:v>0.17391304347826086</c:v>
                </c:pt>
              </c:numCache>
            </c:numRef>
          </c:val>
        </c:ser>
        <c:ser>
          <c:idx val="7"/>
          <c:order val="7"/>
          <c:tx>
            <c:v/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C0504D">
                      <a:tint val="77000"/>
                    </a:srgbClr>
                  </a:solidFill>
                </a14:hiddenFill>
              </a:ext>
            </a:extLst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Charting!$U$22:$U$26</c:f>
              <c:numCache>
                <c:formatCode>General</c:formatCode>
                <c:ptCount val="5"/>
                <c:pt idx="0">
                  <c:v>0.76811594202898548</c:v>
                </c:pt>
                <c:pt idx="1">
                  <c:v>0.84057971014492749</c:v>
                </c:pt>
                <c:pt idx="2">
                  <c:v>0.66666666666666674</c:v>
                </c:pt>
                <c:pt idx="3">
                  <c:v>0.89855072463768115</c:v>
                </c:pt>
                <c:pt idx="4">
                  <c:v>0.82608695652173914</c:v>
                </c:pt>
              </c:numCache>
            </c:numRef>
          </c:val>
        </c:ser>
        <c:ser>
          <c:idx val="8"/>
          <c:order val="8"/>
          <c:tx>
            <c:v>28</c:v>
          </c:tx>
          <c:spPr>
            <a:ln>
              <a:solidFill>
                <a:sysClr val="windowText" lastClr="000000">
                  <a:lumMod val="100000"/>
                </a:sysClr>
              </a:solidFill>
            </a:ln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Charting!$V$14:$V$18</c:f>
              <c:numCache>
                <c:formatCode>General</c:formatCode>
                <c:ptCount val="5"/>
                <c:pt idx="0">
                  <c:v>0.18055555555555555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0.22222222222222221</c:v>
                </c:pt>
                <c:pt idx="4">
                  <c:v>0.2638888888888889</c:v>
                </c:pt>
              </c:numCache>
            </c:numRef>
          </c:val>
        </c:ser>
        <c:ser>
          <c:idx val="9"/>
          <c:order val="9"/>
          <c:tx>
            <c:v/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8064A2">
                      <a:tint val="77000"/>
                    </a:srgbClr>
                  </a:solidFill>
                </a14:hiddenFill>
              </a:ext>
            </a:extLst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Charting!$V$22:$V$26</c:f>
              <c:numCache>
                <c:formatCode>General</c:formatCode>
                <c:ptCount val="5"/>
                <c:pt idx="0">
                  <c:v>0.81944444444444442</c:v>
                </c:pt>
                <c:pt idx="1">
                  <c:v>0.83333333333333337</c:v>
                </c:pt>
                <c:pt idx="2">
                  <c:v>0.83333333333333337</c:v>
                </c:pt>
                <c:pt idx="3">
                  <c:v>0.77777777777777779</c:v>
                </c:pt>
                <c:pt idx="4">
                  <c:v>0.73611111111111116</c:v>
                </c:pt>
              </c:numCache>
            </c:numRef>
          </c:val>
        </c:ser>
        <c:ser>
          <c:idx val="10"/>
          <c:order val="10"/>
          <c:tx>
            <c:v>31</c:v>
          </c:tx>
          <c:spPr>
            <a:ln>
              <a:solidFill>
                <a:sysClr val="windowText" lastClr="000000">
                  <a:lumMod val="100000"/>
                </a:sysClr>
              </a:solidFill>
            </a:ln>
          </c:spPr>
          <c:invertIfNegative val="0"/>
          <c:cat>
            <c:strRef>
              <c:f>Charting!$N$14:$N$18</c:f>
              <c:strCache>
                <c:ptCount val="5"/>
                <c:pt idx="0">
                  <c:v>[0,20%)</c:v>
                </c:pt>
                <c:pt idx="1">
                  <c:v>[20%,40%)</c:v>
                </c:pt>
                <c:pt idx="2">
                  <c:v>[40%,60%)</c:v>
                </c:pt>
                <c:pt idx="3">
                  <c:v>[60%,80%)</c:v>
                </c:pt>
                <c:pt idx="4">
                  <c:v>[80%,100%]</c:v>
                </c:pt>
              </c:strCache>
            </c:strRef>
          </c:cat>
          <c:val>
            <c:numRef>
              <c:f>Charting!$W$14:$W$18</c:f>
              <c:numCache>
                <c:formatCode>General</c:formatCode>
                <c:ptCount val="5"/>
                <c:pt idx="0">
                  <c:v>0.44927536231884058</c:v>
                </c:pt>
                <c:pt idx="1">
                  <c:v>0.2608695652173913</c:v>
                </c:pt>
                <c:pt idx="2">
                  <c:v>7.2463768115942032E-2</c:v>
                </c:pt>
                <c:pt idx="3">
                  <c:v>8.6956521739130432E-2</c:v>
                </c:pt>
                <c:pt idx="4">
                  <c:v>0.13043478260869565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6118528"/>
        <c:axId val="50614208"/>
      </c:barChart>
      <c:scatterChart>
        <c:scatterStyle val="lineMarker"/>
        <c:varyColors val="0"/>
        <c:ser>
          <c:idx val="11"/>
          <c:order val="11"/>
          <c:tx>
            <c:v>Histogram names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Hardware for specific quantum computations (e.g. annealing- simulation)- decisively outperforming conventional computation- will not be developed in less than 10 years from now.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Hardware for universal quantum computation able to perform tasks unfeasible for conventional computation will not be developed in less than 10 years from now.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Hardware for specific quantum computations (e.g. annealing- simulation)- decisively outperforming conventional computation- will not be developed by less than 5 years from now but will be developed by less than 10.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Hardware for universal quantum computation able to perform tasks unfeasible for conventional computation will not be developed by less than 5 years from now but will be developed by less than 10.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Hardware for specific quantum computations (e.g. annealing- simulation)- decisively outperforming conventional computation- will be developed in less than 5 years.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Hardware for universal quantum computation able to perform tasks unfeasible for conventional computation will be developed in less than 5 years.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Charting!$R$29:$W$29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Charting!$R$28:$W$28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</c:ser>
        <c:ser>
          <c:idx val="12"/>
          <c:order val="12"/>
          <c:tx>
            <c:v> 0  raw</c:v>
          </c:tx>
          <c:spPr>
            <a:ln w="28575">
              <a:noFill/>
            </a:ln>
          </c:spPr>
          <c:marker>
            <c:symbol val="plus"/>
            <c:size val="2"/>
            <c:spPr>
              <a:noFill/>
              <a:ln>
                <a:solidFill>
                  <a:srgbClr val="404040"/>
                </a:solidFill>
                <a:prstDash val="soli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4F81BD">
                        <a:tint val="65000"/>
                      </a:srgbClr>
                    </a:solidFill>
                  </a14:hiddenFill>
                </a:ext>
              </a:extLst>
            </c:spPr>
          </c:marker>
          <c:xVal>
            <c:numRef>
              <c:f>'Plotting pos of raw data points'!$A$2:$A$101</c:f>
              <c:numCache>
                <c:formatCode>General</c:formatCode>
                <c:ptCount val="100"/>
                <c:pt idx="0">
                  <c:v>-10</c:v>
                </c:pt>
                <c:pt idx="1">
                  <c:v>10</c:v>
                </c:pt>
                <c:pt idx="2">
                  <c:v>95</c:v>
                </c:pt>
                <c:pt idx="3">
                  <c:v>100</c:v>
                </c:pt>
                <c:pt idx="4">
                  <c:v>20</c:v>
                </c:pt>
                <c:pt idx="5">
                  <c:v>10</c:v>
                </c:pt>
                <c:pt idx="6">
                  <c:v>20</c:v>
                </c:pt>
                <c:pt idx="7">
                  <c:v>1</c:v>
                </c:pt>
                <c:pt idx="8">
                  <c:v>-10</c:v>
                </c:pt>
                <c:pt idx="9">
                  <c:v>100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-10</c:v>
                </c:pt>
                <c:pt idx="15">
                  <c:v>10</c:v>
                </c:pt>
                <c:pt idx="16">
                  <c:v>50</c:v>
                </c:pt>
                <c:pt idx="17">
                  <c:v>0</c:v>
                </c:pt>
                <c:pt idx="18">
                  <c:v>10</c:v>
                </c:pt>
                <c:pt idx="19">
                  <c:v>12</c:v>
                </c:pt>
                <c:pt idx="20">
                  <c:v>-10</c:v>
                </c:pt>
                <c:pt idx="21">
                  <c:v>-10</c:v>
                </c:pt>
                <c:pt idx="22">
                  <c:v>10</c:v>
                </c:pt>
                <c:pt idx="23">
                  <c:v>40</c:v>
                </c:pt>
                <c:pt idx="24">
                  <c:v>-10</c:v>
                </c:pt>
                <c:pt idx="25">
                  <c:v>60</c:v>
                </c:pt>
                <c:pt idx="26">
                  <c:v>20</c:v>
                </c:pt>
                <c:pt idx="27">
                  <c:v>-10</c:v>
                </c:pt>
                <c:pt idx="28">
                  <c:v>0</c:v>
                </c:pt>
                <c:pt idx="29">
                  <c:v>-10</c:v>
                </c:pt>
                <c:pt idx="30">
                  <c:v>70</c:v>
                </c:pt>
                <c:pt idx="31">
                  <c:v>5</c:v>
                </c:pt>
                <c:pt idx="32">
                  <c:v>10</c:v>
                </c:pt>
                <c:pt idx="33">
                  <c:v>70</c:v>
                </c:pt>
                <c:pt idx="34">
                  <c:v>-10</c:v>
                </c:pt>
                <c:pt idx="35">
                  <c:v>20</c:v>
                </c:pt>
                <c:pt idx="36">
                  <c:v>10</c:v>
                </c:pt>
                <c:pt idx="37">
                  <c:v>90</c:v>
                </c:pt>
                <c:pt idx="38">
                  <c:v>0</c:v>
                </c:pt>
                <c:pt idx="39">
                  <c:v>-10</c:v>
                </c:pt>
                <c:pt idx="40">
                  <c:v>35</c:v>
                </c:pt>
                <c:pt idx="41">
                  <c:v>-10</c:v>
                </c:pt>
                <c:pt idx="42">
                  <c:v>10</c:v>
                </c:pt>
                <c:pt idx="43">
                  <c:v>30</c:v>
                </c:pt>
                <c:pt idx="44">
                  <c:v>10</c:v>
                </c:pt>
                <c:pt idx="45">
                  <c:v>10</c:v>
                </c:pt>
                <c:pt idx="46">
                  <c:v>-10</c:v>
                </c:pt>
                <c:pt idx="47">
                  <c:v>40</c:v>
                </c:pt>
                <c:pt idx="48">
                  <c:v>100</c:v>
                </c:pt>
                <c:pt idx="49">
                  <c:v>100</c:v>
                </c:pt>
                <c:pt idx="50">
                  <c:v>-10</c:v>
                </c:pt>
                <c:pt idx="51">
                  <c:v>90</c:v>
                </c:pt>
                <c:pt idx="52">
                  <c:v>90</c:v>
                </c:pt>
                <c:pt idx="53">
                  <c:v>20</c:v>
                </c:pt>
                <c:pt idx="54">
                  <c:v>30</c:v>
                </c:pt>
                <c:pt idx="55">
                  <c:v>10</c:v>
                </c:pt>
                <c:pt idx="56">
                  <c:v>-10</c:v>
                </c:pt>
                <c:pt idx="57">
                  <c:v>-10</c:v>
                </c:pt>
                <c:pt idx="58">
                  <c:v>0</c:v>
                </c:pt>
                <c:pt idx="59">
                  <c:v>10</c:v>
                </c:pt>
                <c:pt idx="60">
                  <c:v>-10</c:v>
                </c:pt>
                <c:pt idx="61">
                  <c:v>-10</c:v>
                </c:pt>
                <c:pt idx="62">
                  <c:v>30</c:v>
                </c:pt>
                <c:pt idx="63">
                  <c:v>50</c:v>
                </c:pt>
                <c:pt idx="64">
                  <c:v>30</c:v>
                </c:pt>
                <c:pt idx="65">
                  <c:v>20</c:v>
                </c:pt>
                <c:pt idx="66">
                  <c:v>34</c:v>
                </c:pt>
                <c:pt idx="67">
                  <c:v>-10</c:v>
                </c:pt>
                <c:pt idx="68">
                  <c:v>10</c:v>
                </c:pt>
                <c:pt idx="69">
                  <c:v>60</c:v>
                </c:pt>
                <c:pt idx="70">
                  <c:v>3</c:v>
                </c:pt>
                <c:pt idx="71">
                  <c:v>20</c:v>
                </c:pt>
                <c:pt idx="72">
                  <c:v>-10</c:v>
                </c:pt>
                <c:pt idx="73">
                  <c:v>5</c:v>
                </c:pt>
                <c:pt idx="74">
                  <c:v>20</c:v>
                </c:pt>
                <c:pt idx="75">
                  <c:v>-10</c:v>
                </c:pt>
                <c:pt idx="76">
                  <c:v>40</c:v>
                </c:pt>
                <c:pt idx="77">
                  <c:v>-10</c:v>
                </c:pt>
                <c:pt idx="78">
                  <c:v>100</c:v>
                </c:pt>
                <c:pt idx="79">
                  <c:v>25</c:v>
                </c:pt>
                <c:pt idx="80">
                  <c:v>-10</c:v>
                </c:pt>
                <c:pt idx="81">
                  <c:v>-10</c:v>
                </c:pt>
                <c:pt idx="82">
                  <c:v>20</c:v>
                </c:pt>
                <c:pt idx="83">
                  <c:v>-10</c:v>
                </c:pt>
                <c:pt idx="84">
                  <c:v>0</c:v>
                </c:pt>
                <c:pt idx="85">
                  <c:v>20</c:v>
                </c:pt>
                <c:pt idx="86">
                  <c:v>70</c:v>
                </c:pt>
                <c:pt idx="87">
                  <c:v>-10</c:v>
                </c:pt>
                <c:pt idx="88">
                  <c:v>-10</c:v>
                </c:pt>
                <c:pt idx="89">
                  <c:v>10</c:v>
                </c:pt>
                <c:pt idx="90">
                  <c:v>-10</c:v>
                </c:pt>
                <c:pt idx="91">
                  <c:v>-10</c:v>
                </c:pt>
                <c:pt idx="92">
                  <c:v>0</c:v>
                </c:pt>
                <c:pt idx="93">
                  <c:v>-10</c:v>
                </c:pt>
                <c:pt idx="94">
                  <c:v>-10</c:v>
                </c:pt>
                <c:pt idx="95">
                  <c:v>60</c:v>
                </c:pt>
                <c:pt idx="96">
                  <c:v>-10</c:v>
                </c:pt>
                <c:pt idx="97">
                  <c:v>1</c:v>
                </c:pt>
                <c:pt idx="98">
                  <c:v>25</c:v>
                </c:pt>
                <c:pt idx="99">
                  <c:v>0</c:v>
                </c:pt>
              </c:numCache>
            </c:numRef>
          </c:xVal>
          <c:yVal>
            <c:numRef>
              <c:f>'Plotting pos of raw data points'!$K$2:$K$101</c:f>
              <c:numCache>
                <c:formatCode>General</c:formatCode>
                <c:ptCount val="100"/>
                <c:pt idx="0">
                  <c:v>5.03</c:v>
                </c:pt>
                <c:pt idx="1">
                  <c:v>5.03</c:v>
                </c:pt>
                <c:pt idx="2">
                  <c:v>5.03</c:v>
                </c:pt>
                <c:pt idx="3">
                  <c:v>5.03</c:v>
                </c:pt>
                <c:pt idx="4">
                  <c:v>5.03</c:v>
                </c:pt>
                <c:pt idx="5">
                  <c:v>5.0599999999999996</c:v>
                </c:pt>
                <c:pt idx="6">
                  <c:v>5.0599999999999996</c:v>
                </c:pt>
                <c:pt idx="7">
                  <c:v>5.03</c:v>
                </c:pt>
                <c:pt idx="8">
                  <c:v>5.0599999999999996</c:v>
                </c:pt>
                <c:pt idx="9">
                  <c:v>5.0599999999999996</c:v>
                </c:pt>
                <c:pt idx="10">
                  <c:v>5.03</c:v>
                </c:pt>
                <c:pt idx="11">
                  <c:v>5.09</c:v>
                </c:pt>
                <c:pt idx="12">
                  <c:v>5.12</c:v>
                </c:pt>
                <c:pt idx="13">
                  <c:v>5.15</c:v>
                </c:pt>
                <c:pt idx="14">
                  <c:v>5.09</c:v>
                </c:pt>
                <c:pt idx="15">
                  <c:v>5.18</c:v>
                </c:pt>
                <c:pt idx="16">
                  <c:v>5.03</c:v>
                </c:pt>
                <c:pt idx="17">
                  <c:v>5.0599999999999996</c:v>
                </c:pt>
                <c:pt idx="18">
                  <c:v>5.21</c:v>
                </c:pt>
                <c:pt idx="19">
                  <c:v>5.03</c:v>
                </c:pt>
                <c:pt idx="20">
                  <c:v>5.12</c:v>
                </c:pt>
                <c:pt idx="21">
                  <c:v>5.15</c:v>
                </c:pt>
                <c:pt idx="22">
                  <c:v>5.24</c:v>
                </c:pt>
                <c:pt idx="23">
                  <c:v>5.03</c:v>
                </c:pt>
                <c:pt idx="24">
                  <c:v>5.18</c:v>
                </c:pt>
                <c:pt idx="25">
                  <c:v>5.03</c:v>
                </c:pt>
                <c:pt idx="26">
                  <c:v>5.09</c:v>
                </c:pt>
                <c:pt idx="27">
                  <c:v>5.21</c:v>
                </c:pt>
                <c:pt idx="28">
                  <c:v>5.09</c:v>
                </c:pt>
                <c:pt idx="29">
                  <c:v>5.24</c:v>
                </c:pt>
                <c:pt idx="30">
                  <c:v>5.03</c:v>
                </c:pt>
                <c:pt idx="31">
                  <c:v>5.03</c:v>
                </c:pt>
                <c:pt idx="32">
                  <c:v>5.27</c:v>
                </c:pt>
                <c:pt idx="33">
                  <c:v>5.0599999999999996</c:v>
                </c:pt>
                <c:pt idx="34">
                  <c:v>5.27</c:v>
                </c:pt>
                <c:pt idx="35">
                  <c:v>5.12</c:v>
                </c:pt>
                <c:pt idx="36">
                  <c:v>5.3</c:v>
                </c:pt>
                <c:pt idx="37">
                  <c:v>5.03</c:v>
                </c:pt>
                <c:pt idx="38">
                  <c:v>5.12</c:v>
                </c:pt>
                <c:pt idx="39">
                  <c:v>5.3</c:v>
                </c:pt>
                <c:pt idx="40">
                  <c:v>5.03</c:v>
                </c:pt>
                <c:pt idx="41">
                  <c:v>5.33</c:v>
                </c:pt>
                <c:pt idx="42">
                  <c:v>5.33</c:v>
                </c:pt>
                <c:pt idx="43">
                  <c:v>5.03</c:v>
                </c:pt>
                <c:pt idx="44">
                  <c:v>5.36</c:v>
                </c:pt>
                <c:pt idx="45">
                  <c:v>5.39</c:v>
                </c:pt>
                <c:pt idx="46">
                  <c:v>5.36</c:v>
                </c:pt>
                <c:pt idx="47">
                  <c:v>5.0599999999999996</c:v>
                </c:pt>
                <c:pt idx="48">
                  <c:v>5.09</c:v>
                </c:pt>
                <c:pt idx="49">
                  <c:v>5.12</c:v>
                </c:pt>
                <c:pt idx="50">
                  <c:v>5.39</c:v>
                </c:pt>
                <c:pt idx="51">
                  <c:v>5.0599999999999996</c:v>
                </c:pt>
                <c:pt idx="52">
                  <c:v>5.09</c:v>
                </c:pt>
                <c:pt idx="53">
                  <c:v>5.15</c:v>
                </c:pt>
                <c:pt idx="54">
                  <c:v>5.0599999999999996</c:v>
                </c:pt>
                <c:pt idx="55">
                  <c:v>5.42</c:v>
                </c:pt>
                <c:pt idx="56">
                  <c:v>5.42</c:v>
                </c:pt>
                <c:pt idx="57">
                  <c:v>5.45</c:v>
                </c:pt>
                <c:pt idx="58">
                  <c:v>5.15</c:v>
                </c:pt>
                <c:pt idx="59">
                  <c:v>5.45</c:v>
                </c:pt>
                <c:pt idx="60">
                  <c:v>5.48</c:v>
                </c:pt>
                <c:pt idx="61">
                  <c:v>5.51</c:v>
                </c:pt>
                <c:pt idx="62">
                  <c:v>5.09</c:v>
                </c:pt>
                <c:pt idx="63">
                  <c:v>5.0599999999999996</c:v>
                </c:pt>
                <c:pt idx="64">
                  <c:v>5.12</c:v>
                </c:pt>
                <c:pt idx="65">
                  <c:v>5.18</c:v>
                </c:pt>
                <c:pt idx="66">
                  <c:v>5.03</c:v>
                </c:pt>
                <c:pt idx="67">
                  <c:v>5.54</c:v>
                </c:pt>
                <c:pt idx="68">
                  <c:v>5.48</c:v>
                </c:pt>
                <c:pt idx="69">
                  <c:v>5.0599999999999996</c:v>
                </c:pt>
                <c:pt idx="70">
                  <c:v>5.03</c:v>
                </c:pt>
                <c:pt idx="71">
                  <c:v>5.21</c:v>
                </c:pt>
                <c:pt idx="72">
                  <c:v>5.57</c:v>
                </c:pt>
                <c:pt idx="73">
                  <c:v>5.0599999999999996</c:v>
                </c:pt>
                <c:pt idx="74">
                  <c:v>5.24</c:v>
                </c:pt>
                <c:pt idx="75">
                  <c:v>5.6</c:v>
                </c:pt>
                <c:pt idx="76">
                  <c:v>5.09</c:v>
                </c:pt>
                <c:pt idx="77">
                  <c:v>5.63</c:v>
                </c:pt>
                <c:pt idx="78">
                  <c:v>5.15</c:v>
                </c:pt>
                <c:pt idx="79">
                  <c:v>5.03</c:v>
                </c:pt>
                <c:pt idx="80">
                  <c:v>5.66</c:v>
                </c:pt>
                <c:pt idx="81">
                  <c:v>5.6899999999999995</c:v>
                </c:pt>
                <c:pt idx="82">
                  <c:v>5.27</c:v>
                </c:pt>
                <c:pt idx="83">
                  <c:v>5.72</c:v>
                </c:pt>
                <c:pt idx="84">
                  <c:v>5.18</c:v>
                </c:pt>
                <c:pt idx="85">
                  <c:v>5.3</c:v>
                </c:pt>
                <c:pt idx="86">
                  <c:v>5.09</c:v>
                </c:pt>
                <c:pt idx="87">
                  <c:v>5.75</c:v>
                </c:pt>
                <c:pt idx="88">
                  <c:v>5.78</c:v>
                </c:pt>
                <c:pt idx="89">
                  <c:v>5.51</c:v>
                </c:pt>
                <c:pt idx="90">
                  <c:v>5.81</c:v>
                </c:pt>
                <c:pt idx="91">
                  <c:v>5.84</c:v>
                </c:pt>
                <c:pt idx="92">
                  <c:v>5.21</c:v>
                </c:pt>
                <c:pt idx="93">
                  <c:v>5.87</c:v>
                </c:pt>
                <c:pt idx="94">
                  <c:v>5.9</c:v>
                </c:pt>
                <c:pt idx="95">
                  <c:v>5.09</c:v>
                </c:pt>
                <c:pt idx="96">
                  <c:v>5.93</c:v>
                </c:pt>
                <c:pt idx="97">
                  <c:v>5.0599999999999996</c:v>
                </c:pt>
                <c:pt idx="98">
                  <c:v>5.0599999999999996</c:v>
                </c:pt>
                <c:pt idx="99">
                  <c:v>5.24</c:v>
                </c:pt>
              </c:numCache>
            </c:numRef>
          </c:yVal>
          <c:smooth val="0"/>
        </c:ser>
        <c:ser>
          <c:idx val="13"/>
          <c:order val="13"/>
          <c:tx>
            <c:v> 1  raw</c:v>
          </c:tx>
          <c:spPr>
            <a:ln w="28575">
              <a:noFill/>
            </a:ln>
          </c:spPr>
          <c:marker>
            <c:symbol val="plus"/>
            <c:size val="2"/>
            <c:spPr>
              <a:noFill/>
              <a:ln>
                <a:solidFill>
                  <a:srgbClr val="404040"/>
                </a:solidFill>
                <a:prstDash val="soli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C0504D">
                        <a:tint val="65000"/>
                      </a:srgbClr>
                    </a:solidFill>
                  </a14:hiddenFill>
                </a:ext>
              </a:extLst>
            </c:spPr>
          </c:marker>
          <c:xVal>
            <c:numRef>
              <c:f>'Plotting pos of raw data points'!$B$2:$B$101</c:f>
              <c:numCache>
                <c:formatCode>General</c:formatCode>
                <c:ptCount val="100"/>
                <c:pt idx="0">
                  <c:v>-10</c:v>
                </c:pt>
                <c:pt idx="1">
                  <c:v>90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</c:v>
                </c:pt>
                <c:pt idx="6">
                  <c:v>80</c:v>
                </c:pt>
                <c:pt idx="7">
                  <c:v>40</c:v>
                </c:pt>
                <c:pt idx="8">
                  <c:v>-10</c:v>
                </c:pt>
                <c:pt idx="9">
                  <c:v>0</c:v>
                </c:pt>
                <c:pt idx="10">
                  <c:v>80</c:v>
                </c:pt>
                <c:pt idx="11">
                  <c:v>20</c:v>
                </c:pt>
                <c:pt idx="12">
                  <c:v>30</c:v>
                </c:pt>
                <c:pt idx="13">
                  <c:v>10</c:v>
                </c:pt>
                <c:pt idx="14">
                  <c:v>-10</c:v>
                </c:pt>
                <c:pt idx="15">
                  <c:v>100</c:v>
                </c:pt>
                <c:pt idx="16">
                  <c:v>100</c:v>
                </c:pt>
                <c:pt idx="17">
                  <c:v>20</c:v>
                </c:pt>
                <c:pt idx="18">
                  <c:v>10</c:v>
                </c:pt>
                <c:pt idx="19">
                  <c:v>37</c:v>
                </c:pt>
                <c:pt idx="20">
                  <c:v>100</c:v>
                </c:pt>
                <c:pt idx="21">
                  <c:v>-10</c:v>
                </c:pt>
                <c:pt idx="22">
                  <c:v>60</c:v>
                </c:pt>
                <c:pt idx="23">
                  <c:v>70</c:v>
                </c:pt>
                <c:pt idx="24">
                  <c:v>10</c:v>
                </c:pt>
                <c:pt idx="25">
                  <c:v>80</c:v>
                </c:pt>
                <c:pt idx="26">
                  <c:v>80</c:v>
                </c:pt>
                <c:pt idx="27">
                  <c:v>-10</c:v>
                </c:pt>
                <c:pt idx="28">
                  <c:v>50</c:v>
                </c:pt>
                <c:pt idx="29">
                  <c:v>-10</c:v>
                </c:pt>
                <c:pt idx="30">
                  <c:v>30</c:v>
                </c:pt>
                <c:pt idx="31">
                  <c:v>10</c:v>
                </c:pt>
                <c:pt idx="32">
                  <c:v>30</c:v>
                </c:pt>
                <c:pt idx="33">
                  <c:v>70</c:v>
                </c:pt>
                <c:pt idx="34">
                  <c:v>-10</c:v>
                </c:pt>
                <c:pt idx="35">
                  <c:v>20</c:v>
                </c:pt>
                <c:pt idx="36">
                  <c:v>10</c:v>
                </c:pt>
                <c:pt idx="37">
                  <c:v>90</c:v>
                </c:pt>
                <c:pt idx="38">
                  <c:v>60</c:v>
                </c:pt>
                <c:pt idx="39">
                  <c:v>-10</c:v>
                </c:pt>
                <c:pt idx="40">
                  <c:v>50</c:v>
                </c:pt>
                <c:pt idx="41">
                  <c:v>-10</c:v>
                </c:pt>
                <c:pt idx="42">
                  <c:v>75</c:v>
                </c:pt>
                <c:pt idx="43">
                  <c:v>50</c:v>
                </c:pt>
                <c:pt idx="44">
                  <c:v>10</c:v>
                </c:pt>
                <c:pt idx="45">
                  <c:v>10</c:v>
                </c:pt>
                <c:pt idx="46">
                  <c:v>-10</c:v>
                </c:pt>
                <c:pt idx="47">
                  <c:v>60</c:v>
                </c:pt>
                <c:pt idx="48">
                  <c:v>90</c:v>
                </c:pt>
                <c:pt idx="49">
                  <c:v>100</c:v>
                </c:pt>
                <c:pt idx="50">
                  <c:v>-10</c:v>
                </c:pt>
                <c:pt idx="51">
                  <c:v>100</c:v>
                </c:pt>
                <c:pt idx="52">
                  <c:v>70</c:v>
                </c:pt>
                <c:pt idx="53">
                  <c:v>60</c:v>
                </c:pt>
                <c:pt idx="54">
                  <c:v>70</c:v>
                </c:pt>
                <c:pt idx="55">
                  <c:v>50</c:v>
                </c:pt>
                <c:pt idx="56">
                  <c:v>-10</c:v>
                </c:pt>
                <c:pt idx="57">
                  <c:v>-10</c:v>
                </c:pt>
                <c:pt idx="58">
                  <c:v>0</c:v>
                </c:pt>
                <c:pt idx="59">
                  <c:v>75</c:v>
                </c:pt>
                <c:pt idx="60">
                  <c:v>-10</c:v>
                </c:pt>
                <c:pt idx="61">
                  <c:v>-10</c:v>
                </c:pt>
                <c:pt idx="62">
                  <c:v>40</c:v>
                </c:pt>
                <c:pt idx="63">
                  <c:v>80</c:v>
                </c:pt>
                <c:pt idx="64">
                  <c:v>60</c:v>
                </c:pt>
                <c:pt idx="65">
                  <c:v>25</c:v>
                </c:pt>
                <c:pt idx="66">
                  <c:v>59</c:v>
                </c:pt>
                <c:pt idx="67">
                  <c:v>-10</c:v>
                </c:pt>
                <c:pt idx="68">
                  <c:v>40</c:v>
                </c:pt>
                <c:pt idx="69">
                  <c:v>80</c:v>
                </c:pt>
                <c:pt idx="70">
                  <c:v>15</c:v>
                </c:pt>
                <c:pt idx="71">
                  <c:v>80</c:v>
                </c:pt>
                <c:pt idx="72">
                  <c:v>-10</c:v>
                </c:pt>
                <c:pt idx="73">
                  <c:v>25</c:v>
                </c:pt>
                <c:pt idx="74">
                  <c:v>60</c:v>
                </c:pt>
                <c:pt idx="75">
                  <c:v>-10</c:v>
                </c:pt>
                <c:pt idx="76">
                  <c:v>50</c:v>
                </c:pt>
                <c:pt idx="77">
                  <c:v>-10</c:v>
                </c:pt>
                <c:pt idx="78">
                  <c:v>100</c:v>
                </c:pt>
                <c:pt idx="79">
                  <c:v>35</c:v>
                </c:pt>
                <c:pt idx="80">
                  <c:v>-10</c:v>
                </c:pt>
                <c:pt idx="81">
                  <c:v>-10</c:v>
                </c:pt>
                <c:pt idx="82">
                  <c:v>50</c:v>
                </c:pt>
                <c:pt idx="83">
                  <c:v>-10</c:v>
                </c:pt>
                <c:pt idx="84">
                  <c:v>0</c:v>
                </c:pt>
                <c:pt idx="85">
                  <c:v>40</c:v>
                </c:pt>
                <c:pt idx="86">
                  <c:v>75</c:v>
                </c:pt>
                <c:pt idx="87">
                  <c:v>-10</c:v>
                </c:pt>
                <c:pt idx="88">
                  <c:v>-10</c:v>
                </c:pt>
                <c:pt idx="89">
                  <c:v>30</c:v>
                </c:pt>
                <c:pt idx="90">
                  <c:v>-10</c:v>
                </c:pt>
                <c:pt idx="91">
                  <c:v>-10</c:v>
                </c:pt>
                <c:pt idx="92">
                  <c:v>20</c:v>
                </c:pt>
                <c:pt idx="93">
                  <c:v>70</c:v>
                </c:pt>
                <c:pt idx="94">
                  <c:v>-10</c:v>
                </c:pt>
                <c:pt idx="95">
                  <c:v>70</c:v>
                </c:pt>
                <c:pt idx="96">
                  <c:v>-10</c:v>
                </c:pt>
                <c:pt idx="97">
                  <c:v>100</c:v>
                </c:pt>
                <c:pt idx="98">
                  <c:v>50</c:v>
                </c:pt>
                <c:pt idx="99">
                  <c:v>0</c:v>
                </c:pt>
              </c:numCache>
            </c:numRef>
          </c:xVal>
          <c:yVal>
            <c:numRef>
              <c:f>'Plotting pos of raw data points'!$L$2:$L$101</c:f>
              <c:numCache>
                <c:formatCode>General</c:formatCode>
                <c:ptCount val="100"/>
                <c:pt idx="0">
                  <c:v>4.03</c:v>
                </c:pt>
                <c:pt idx="1">
                  <c:v>4.03</c:v>
                </c:pt>
                <c:pt idx="2">
                  <c:v>4.03</c:v>
                </c:pt>
                <c:pt idx="3">
                  <c:v>4.0599999999999996</c:v>
                </c:pt>
                <c:pt idx="4">
                  <c:v>4.03</c:v>
                </c:pt>
                <c:pt idx="5">
                  <c:v>4.03</c:v>
                </c:pt>
                <c:pt idx="6">
                  <c:v>4.03</c:v>
                </c:pt>
                <c:pt idx="7">
                  <c:v>4.03</c:v>
                </c:pt>
                <c:pt idx="8">
                  <c:v>4.0599999999999996</c:v>
                </c:pt>
                <c:pt idx="9">
                  <c:v>4.03</c:v>
                </c:pt>
                <c:pt idx="10">
                  <c:v>4.0599999999999996</c:v>
                </c:pt>
                <c:pt idx="11">
                  <c:v>4.03</c:v>
                </c:pt>
                <c:pt idx="12">
                  <c:v>4.03</c:v>
                </c:pt>
                <c:pt idx="13">
                  <c:v>4.0599999999999996</c:v>
                </c:pt>
                <c:pt idx="14">
                  <c:v>4.09</c:v>
                </c:pt>
                <c:pt idx="15">
                  <c:v>4.09</c:v>
                </c:pt>
                <c:pt idx="16">
                  <c:v>4.12</c:v>
                </c:pt>
                <c:pt idx="17">
                  <c:v>4.0599999999999996</c:v>
                </c:pt>
                <c:pt idx="18">
                  <c:v>4.09</c:v>
                </c:pt>
                <c:pt idx="19">
                  <c:v>4.03</c:v>
                </c:pt>
                <c:pt idx="20">
                  <c:v>4.1500000000000004</c:v>
                </c:pt>
                <c:pt idx="21">
                  <c:v>4.12</c:v>
                </c:pt>
                <c:pt idx="22">
                  <c:v>4.03</c:v>
                </c:pt>
                <c:pt idx="23">
                  <c:v>4.03</c:v>
                </c:pt>
                <c:pt idx="24">
                  <c:v>4.12</c:v>
                </c:pt>
                <c:pt idx="25">
                  <c:v>4.09</c:v>
                </c:pt>
                <c:pt idx="26">
                  <c:v>4.12</c:v>
                </c:pt>
                <c:pt idx="27">
                  <c:v>4.1500000000000004</c:v>
                </c:pt>
                <c:pt idx="28">
                  <c:v>4.03</c:v>
                </c:pt>
                <c:pt idx="29">
                  <c:v>4.18</c:v>
                </c:pt>
                <c:pt idx="30">
                  <c:v>4.0599999999999996</c:v>
                </c:pt>
                <c:pt idx="31">
                  <c:v>4.1500000000000004</c:v>
                </c:pt>
                <c:pt idx="32">
                  <c:v>4.09</c:v>
                </c:pt>
                <c:pt idx="33">
                  <c:v>4.0599999999999996</c:v>
                </c:pt>
                <c:pt idx="34">
                  <c:v>4.21</c:v>
                </c:pt>
                <c:pt idx="35">
                  <c:v>4.09</c:v>
                </c:pt>
                <c:pt idx="36">
                  <c:v>4.18</c:v>
                </c:pt>
                <c:pt idx="37">
                  <c:v>4.0599999999999996</c:v>
                </c:pt>
                <c:pt idx="38">
                  <c:v>4.0599999999999996</c:v>
                </c:pt>
                <c:pt idx="39">
                  <c:v>4.24</c:v>
                </c:pt>
                <c:pt idx="40">
                  <c:v>4.0599999999999996</c:v>
                </c:pt>
                <c:pt idx="41">
                  <c:v>4.2699999999999996</c:v>
                </c:pt>
                <c:pt idx="42">
                  <c:v>4.0599999999999996</c:v>
                </c:pt>
                <c:pt idx="43">
                  <c:v>4.09</c:v>
                </c:pt>
                <c:pt idx="44">
                  <c:v>4.21</c:v>
                </c:pt>
                <c:pt idx="45">
                  <c:v>4.24</c:v>
                </c:pt>
                <c:pt idx="46">
                  <c:v>4.3</c:v>
                </c:pt>
                <c:pt idx="47">
                  <c:v>4.09</c:v>
                </c:pt>
                <c:pt idx="48">
                  <c:v>4.09</c:v>
                </c:pt>
                <c:pt idx="49">
                  <c:v>4.18</c:v>
                </c:pt>
                <c:pt idx="50">
                  <c:v>4.33</c:v>
                </c:pt>
                <c:pt idx="51">
                  <c:v>4.21</c:v>
                </c:pt>
                <c:pt idx="52">
                  <c:v>4.09</c:v>
                </c:pt>
                <c:pt idx="53">
                  <c:v>4.12</c:v>
                </c:pt>
                <c:pt idx="54">
                  <c:v>4.12</c:v>
                </c:pt>
                <c:pt idx="55">
                  <c:v>4.12</c:v>
                </c:pt>
                <c:pt idx="56">
                  <c:v>4.3600000000000003</c:v>
                </c:pt>
                <c:pt idx="57">
                  <c:v>4.3899999999999997</c:v>
                </c:pt>
                <c:pt idx="58">
                  <c:v>4.0599999999999996</c:v>
                </c:pt>
                <c:pt idx="59">
                  <c:v>4.09</c:v>
                </c:pt>
                <c:pt idx="60">
                  <c:v>4.42</c:v>
                </c:pt>
                <c:pt idx="61">
                  <c:v>4.45</c:v>
                </c:pt>
                <c:pt idx="62">
                  <c:v>4.0599999999999996</c:v>
                </c:pt>
                <c:pt idx="63">
                  <c:v>4.1500000000000004</c:v>
                </c:pt>
                <c:pt idx="64">
                  <c:v>4.1500000000000004</c:v>
                </c:pt>
                <c:pt idx="65">
                  <c:v>4.03</c:v>
                </c:pt>
                <c:pt idx="66">
                  <c:v>4.03</c:v>
                </c:pt>
                <c:pt idx="67">
                  <c:v>4.4800000000000004</c:v>
                </c:pt>
                <c:pt idx="68">
                  <c:v>4.09</c:v>
                </c:pt>
                <c:pt idx="69">
                  <c:v>4.18</c:v>
                </c:pt>
                <c:pt idx="70">
                  <c:v>4.03</c:v>
                </c:pt>
                <c:pt idx="71">
                  <c:v>4.21</c:v>
                </c:pt>
                <c:pt idx="72">
                  <c:v>4.51</c:v>
                </c:pt>
                <c:pt idx="73">
                  <c:v>4.0599999999999996</c:v>
                </c:pt>
                <c:pt idx="74">
                  <c:v>4.18</c:v>
                </c:pt>
                <c:pt idx="75">
                  <c:v>4.54</c:v>
                </c:pt>
                <c:pt idx="76">
                  <c:v>4.1500000000000004</c:v>
                </c:pt>
                <c:pt idx="77">
                  <c:v>4.57</c:v>
                </c:pt>
                <c:pt idx="78">
                  <c:v>4.24</c:v>
                </c:pt>
                <c:pt idx="79">
                  <c:v>4.03</c:v>
                </c:pt>
                <c:pt idx="80">
                  <c:v>4.5999999999999996</c:v>
                </c:pt>
                <c:pt idx="81">
                  <c:v>4.63</c:v>
                </c:pt>
                <c:pt idx="82">
                  <c:v>4.18</c:v>
                </c:pt>
                <c:pt idx="83">
                  <c:v>4.66</c:v>
                </c:pt>
                <c:pt idx="84">
                  <c:v>4.09</c:v>
                </c:pt>
                <c:pt idx="85">
                  <c:v>4.12</c:v>
                </c:pt>
                <c:pt idx="86">
                  <c:v>4.12</c:v>
                </c:pt>
                <c:pt idx="87">
                  <c:v>4.6899999999999995</c:v>
                </c:pt>
                <c:pt idx="88">
                  <c:v>4.72</c:v>
                </c:pt>
                <c:pt idx="89">
                  <c:v>4.12</c:v>
                </c:pt>
                <c:pt idx="90">
                  <c:v>4.75</c:v>
                </c:pt>
                <c:pt idx="91">
                  <c:v>4.78</c:v>
                </c:pt>
                <c:pt idx="92">
                  <c:v>4.12</c:v>
                </c:pt>
                <c:pt idx="93">
                  <c:v>4.1500000000000004</c:v>
                </c:pt>
                <c:pt idx="94">
                  <c:v>4.8099999999999996</c:v>
                </c:pt>
                <c:pt idx="95">
                  <c:v>4.18</c:v>
                </c:pt>
                <c:pt idx="96">
                  <c:v>4.84</c:v>
                </c:pt>
                <c:pt idx="97">
                  <c:v>4.2699999999999996</c:v>
                </c:pt>
                <c:pt idx="98">
                  <c:v>4.21</c:v>
                </c:pt>
                <c:pt idx="99">
                  <c:v>4.12</c:v>
                </c:pt>
              </c:numCache>
            </c:numRef>
          </c:yVal>
          <c:smooth val="0"/>
        </c:ser>
        <c:ser>
          <c:idx val="14"/>
          <c:order val="14"/>
          <c:tx>
            <c:v> 2  raw</c:v>
          </c:tx>
          <c:spPr>
            <a:ln w="28575">
              <a:noFill/>
            </a:ln>
          </c:spPr>
          <c:marker>
            <c:symbol val="plus"/>
            <c:size val="2"/>
            <c:spPr>
              <a:noFill/>
              <a:ln>
                <a:solidFill>
                  <a:srgbClr val="404040"/>
                </a:solidFill>
                <a:prstDash val="soli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9BBB59">
                        <a:tint val="65000"/>
                      </a:srgbClr>
                    </a:solidFill>
                  </a14:hiddenFill>
                </a:ext>
              </a:extLst>
            </c:spPr>
          </c:marker>
          <c:xVal>
            <c:numRef>
              <c:f>'Plotting pos of raw data points'!$C$2:$C$101</c:f>
              <c:numCache>
                <c:formatCode>General</c:formatCode>
                <c:ptCount val="100"/>
                <c:pt idx="0">
                  <c:v>-10</c:v>
                </c:pt>
                <c:pt idx="1">
                  <c:v>80</c:v>
                </c:pt>
                <c:pt idx="2">
                  <c:v>5</c:v>
                </c:pt>
                <c:pt idx="3">
                  <c:v>80</c:v>
                </c:pt>
                <c:pt idx="4">
                  <c:v>40</c:v>
                </c:pt>
                <c:pt idx="5">
                  <c:v>50</c:v>
                </c:pt>
                <c:pt idx="6">
                  <c:v>50</c:v>
                </c:pt>
                <c:pt idx="7">
                  <c:v>4</c:v>
                </c:pt>
                <c:pt idx="8">
                  <c:v>-10</c:v>
                </c:pt>
                <c:pt idx="9">
                  <c:v>50</c:v>
                </c:pt>
                <c:pt idx="10">
                  <c:v>50</c:v>
                </c:pt>
                <c:pt idx="11">
                  <c:v>40</c:v>
                </c:pt>
                <c:pt idx="12">
                  <c:v>50</c:v>
                </c:pt>
                <c:pt idx="13">
                  <c:v>30</c:v>
                </c:pt>
                <c:pt idx="14">
                  <c:v>-10</c:v>
                </c:pt>
                <c:pt idx="15">
                  <c:v>50</c:v>
                </c:pt>
                <c:pt idx="16">
                  <c:v>75</c:v>
                </c:pt>
                <c:pt idx="17">
                  <c:v>20</c:v>
                </c:pt>
                <c:pt idx="18">
                  <c:v>10</c:v>
                </c:pt>
                <c:pt idx="19">
                  <c:v>11</c:v>
                </c:pt>
                <c:pt idx="20">
                  <c:v>-10</c:v>
                </c:pt>
                <c:pt idx="21">
                  <c:v>-10</c:v>
                </c:pt>
                <c:pt idx="22">
                  <c:v>70</c:v>
                </c:pt>
                <c:pt idx="23">
                  <c:v>60</c:v>
                </c:pt>
                <c:pt idx="24">
                  <c:v>-10</c:v>
                </c:pt>
                <c:pt idx="25">
                  <c:v>80</c:v>
                </c:pt>
                <c:pt idx="26">
                  <c:v>50</c:v>
                </c:pt>
                <c:pt idx="27">
                  <c:v>-10</c:v>
                </c:pt>
                <c:pt idx="28">
                  <c:v>30</c:v>
                </c:pt>
                <c:pt idx="29">
                  <c:v>-10</c:v>
                </c:pt>
                <c:pt idx="30">
                  <c:v>30</c:v>
                </c:pt>
                <c:pt idx="31">
                  <c:v>30</c:v>
                </c:pt>
                <c:pt idx="32">
                  <c:v>10</c:v>
                </c:pt>
                <c:pt idx="33">
                  <c:v>88</c:v>
                </c:pt>
                <c:pt idx="34">
                  <c:v>-10</c:v>
                </c:pt>
                <c:pt idx="35">
                  <c:v>40</c:v>
                </c:pt>
                <c:pt idx="36">
                  <c:v>25</c:v>
                </c:pt>
                <c:pt idx="37">
                  <c:v>0</c:v>
                </c:pt>
                <c:pt idx="38">
                  <c:v>5</c:v>
                </c:pt>
                <c:pt idx="39">
                  <c:v>-10</c:v>
                </c:pt>
                <c:pt idx="40">
                  <c:v>40</c:v>
                </c:pt>
                <c:pt idx="41">
                  <c:v>-10</c:v>
                </c:pt>
                <c:pt idx="42">
                  <c:v>25</c:v>
                </c:pt>
                <c:pt idx="43">
                  <c:v>50</c:v>
                </c:pt>
                <c:pt idx="44">
                  <c:v>10</c:v>
                </c:pt>
                <c:pt idx="45">
                  <c:v>10</c:v>
                </c:pt>
                <c:pt idx="46">
                  <c:v>-10</c:v>
                </c:pt>
                <c:pt idx="47">
                  <c:v>80</c:v>
                </c:pt>
                <c:pt idx="48">
                  <c:v>-10</c:v>
                </c:pt>
                <c:pt idx="49">
                  <c:v>70</c:v>
                </c:pt>
                <c:pt idx="50">
                  <c:v>-10</c:v>
                </c:pt>
                <c:pt idx="51">
                  <c:v>40</c:v>
                </c:pt>
                <c:pt idx="52">
                  <c:v>30</c:v>
                </c:pt>
                <c:pt idx="53">
                  <c:v>40</c:v>
                </c:pt>
                <c:pt idx="54">
                  <c:v>80</c:v>
                </c:pt>
                <c:pt idx="55">
                  <c:v>10</c:v>
                </c:pt>
                <c:pt idx="56">
                  <c:v>-10</c:v>
                </c:pt>
                <c:pt idx="57">
                  <c:v>-10</c:v>
                </c:pt>
                <c:pt idx="58">
                  <c:v>0</c:v>
                </c:pt>
                <c:pt idx="59">
                  <c:v>45</c:v>
                </c:pt>
                <c:pt idx="60">
                  <c:v>-10</c:v>
                </c:pt>
                <c:pt idx="61">
                  <c:v>-10</c:v>
                </c:pt>
                <c:pt idx="62">
                  <c:v>40</c:v>
                </c:pt>
                <c:pt idx="63">
                  <c:v>90</c:v>
                </c:pt>
                <c:pt idx="64">
                  <c:v>50</c:v>
                </c:pt>
                <c:pt idx="65">
                  <c:v>35</c:v>
                </c:pt>
                <c:pt idx="66">
                  <c:v>87</c:v>
                </c:pt>
                <c:pt idx="67">
                  <c:v>-10</c:v>
                </c:pt>
                <c:pt idx="68">
                  <c:v>10</c:v>
                </c:pt>
                <c:pt idx="69">
                  <c:v>100</c:v>
                </c:pt>
                <c:pt idx="70">
                  <c:v>7</c:v>
                </c:pt>
                <c:pt idx="71">
                  <c:v>40</c:v>
                </c:pt>
                <c:pt idx="72">
                  <c:v>-10</c:v>
                </c:pt>
                <c:pt idx="73">
                  <c:v>10</c:v>
                </c:pt>
                <c:pt idx="74">
                  <c:v>40</c:v>
                </c:pt>
                <c:pt idx="75">
                  <c:v>-10</c:v>
                </c:pt>
                <c:pt idx="76">
                  <c:v>40</c:v>
                </c:pt>
                <c:pt idx="77">
                  <c:v>-10</c:v>
                </c:pt>
                <c:pt idx="78">
                  <c:v>20</c:v>
                </c:pt>
                <c:pt idx="79">
                  <c:v>45</c:v>
                </c:pt>
                <c:pt idx="80">
                  <c:v>-10</c:v>
                </c:pt>
                <c:pt idx="81">
                  <c:v>-10</c:v>
                </c:pt>
                <c:pt idx="82">
                  <c:v>60</c:v>
                </c:pt>
                <c:pt idx="83">
                  <c:v>-10</c:v>
                </c:pt>
                <c:pt idx="84">
                  <c:v>0</c:v>
                </c:pt>
                <c:pt idx="85">
                  <c:v>60</c:v>
                </c:pt>
                <c:pt idx="86">
                  <c:v>85</c:v>
                </c:pt>
                <c:pt idx="87">
                  <c:v>-10</c:v>
                </c:pt>
                <c:pt idx="88">
                  <c:v>-10</c:v>
                </c:pt>
                <c:pt idx="89">
                  <c:v>40</c:v>
                </c:pt>
                <c:pt idx="90">
                  <c:v>-10</c:v>
                </c:pt>
                <c:pt idx="91">
                  <c:v>-10</c:v>
                </c:pt>
                <c:pt idx="92">
                  <c:v>20</c:v>
                </c:pt>
                <c:pt idx="93">
                  <c:v>50</c:v>
                </c:pt>
                <c:pt idx="94">
                  <c:v>-10</c:v>
                </c:pt>
                <c:pt idx="95">
                  <c:v>80</c:v>
                </c:pt>
                <c:pt idx="96">
                  <c:v>-10</c:v>
                </c:pt>
                <c:pt idx="97">
                  <c:v>5</c:v>
                </c:pt>
                <c:pt idx="98">
                  <c:v>85</c:v>
                </c:pt>
                <c:pt idx="99">
                  <c:v>60</c:v>
                </c:pt>
              </c:numCache>
            </c:numRef>
          </c:xVal>
          <c:yVal>
            <c:numRef>
              <c:f>'Plotting pos of raw data points'!$M$2:$M$101</c:f>
              <c:numCache>
                <c:formatCode>General</c:formatCode>
                <c:ptCount val="100"/>
                <c:pt idx="0">
                  <c:v>3.03</c:v>
                </c:pt>
                <c:pt idx="1">
                  <c:v>3.03</c:v>
                </c:pt>
                <c:pt idx="2">
                  <c:v>3.03</c:v>
                </c:pt>
                <c:pt idx="3">
                  <c:v>3.06</c:v>
                </c:pt>
                <c:pt idx="4">
                  <c:v>3.03</c:v>
                </c:pt>
                <c:pt idx="5">
                  <c:v>3.03</c:v>
                </c:pt>
                <c:pt idx="6">
                  <c:v>3.06</c:v>
                </c:pt>
                <c:pt idx="7">
                  <c:v>3.03</c:v>
                </c:pt>
                <c:pt idx="8">
                  <c:v>3.06</c:v>
                </c:pt>
                <c:pt idx="9">
                  <c:v>3.09</c:v>
                </c:pt>
                <c:pt idx="10">
                  <c:v>3.12</c:v>
                </c:pt>
                <c:pt idx="11">
                  <c:v>3.06</c:v>
                </c:pt>
                <c:pt idx="12">
                  <c:v>3.15</c:v>
                </c:pt>
                <c:pt idx="13">
                  <c:v>3.03</c:v>
                </c:pt>
                <c:pt idx="14">
                  <c:v>3.09</c:v>
                </c:pt>
                <c:pt idx="15">
                  <c:v>3.18</c:v>
                </c:pt>
                <c:pt idx="16">
                  <c:v>3.03</c:v>
                </c:pt>
                <c:pt idx="17">
                  <c:v>3.03</c:v>
                </c:pt>
                <c:pt idx="18">
                  <c:v>3.03</c:v>
                </c:pt>
                <c:pt idx="19">
                  <c:v>3.03</c:v>
                </c:pt>
                <c:pt idx="20">
                  <c:v>3.12</c:v>
                </c:pt>
                <c:pt idx="21">
                  <c:v>3.15</c:v>
                </c:pt>
                <c:pt idx="22">
                  <c:v>3.03</c:v>
                </c:pt>
                <c:pt idx="23">
                  <c:v>3.03</c:v>
                </c:pt>
                <c:pt idx="24">
                  <c:v>3.18</c:v>
                </c:pt>
                <c:pt idx="25">
                  <c:v>3.09</c:v>
                </c:pt>
                <c:pt idx="26">
                  <c:v>3.21</c:v>
                </c:pt>
                <c:pt idx="27">
                  <c:v>3.21</c:v>
                </c:pt>
                <c:pt idx="28">
                  <c:v>3.06</c:v>
                </c:pt>
                <c:pt idx="29">
                  <c:v>3.24</c:v>
                </c:pt>
                <c:pt idx="30">
                  <c:v>3.09</c:v>
                </c:pt>
                <c:pt idx="31">
                  <c:v>3.12</c:v>
                </c:pt>
                <c:pt idx="32">
                  <c:v>3.06</c:v>
                </c:pt>
                <c:pt idx="33">
                  <c:v>3.03</c:v>
                </c:pt>
                <c:pt idx="34">
                  <c:v>3.27</c:v>
                </c:pt>
                <c:pt idx="35">
                  <c:v>3.09</c:v>
                </c:pt>
                <c:pt idx="36">
                  <c:v>3.03</c:v>
                </c:pt>
                <c:pt idx="37">
                  <c:v>3.03</c:v>
                </c:pt>
                <c:pt idx="38">
                  <c:v>3.06</c:v>
                </c:pt>
                <c:pt idx="39">
                  <c:v>3.3</c:v>
                </c:pt>
                <c:pt idx="40">
                  <c:v>3.12</c:v>
                </c:pt>
                <c:pt idx="41">
                  <c:v>3.33</c:v>
                </c:pt>
                <c:pt idx="42">
                  <c:v>3.06</c:v>
                </c:pt>
                <c:pt idx="43">
                  <c:v>3.24</c:v>
                </c:pt>
                <c:pt idx="44">
                  <c:v>3.09</c:v>
                </c:pt>
                <c:pt idx="45">
                  <c:v>3.12</c:v>
                </c:pt>
                <c:pt idx="46">
                  <c:v>3.36</c:v>
                </c:pt>
                <c:pt idx="47">
                  <c:v>3.12</c:v>
                </c:pt>
                <c:pt idx="48">
                  <c:v>3.39</c:v>
                </c:pt>
                <c:pt idx="49">
                  <c:v>3.06</c:v>
                </c:pt>
                <c:pt idx="50">
                  <c:v>3.42</c:v>
                </c:pt>
                <c:pt idx="51">
                  <c:v>3.15</c:v>
                </c:pt>
                <c:pt idx="52">
                  <c:v>3.15</c:v>
                </c:pt>
                <c:pt idx="53">
                  <c:v>3.18</c:v>
                </c:pt>
                <c:pt idx="54">
                  <c:v>3.15</c:v>
                </c:pt>
                <c:pt idx="55">
                  <c:v>3.15</c:v>
                </c:pt>
                <c:pt idx="56">
                  <c:v>3.45</c:v>
                </c:pt>
                <c:pt idx="57">
                  <c:v>3.48</c:v>
                </c:pt>
                <c:pt idx="58">
                  <c:v>3.06</c:v>
                </c:pt>
                <c:pt idx="59">
                  <c:v>3.03</c:v>
                </c:pt>
                <c:pt idx="60">
                  <c:v>3.51</c:v>
                </c:pt>
                <c:pt idx="61">
                  <c:v>3.54</c:v>
                </c:pt>
                <c:pt idx="62">
                  <c:v>3.21</c:v>
                </c:pt>
                <c:pt idx="63">
                  <c:v>3.03</c:v>
                </c:pt>
                <c:pt idx="64">
                  <c:v>3.27</c:v>
                </c:pt>
                <c:pt idx="65">
                  <c:v>3.03</c:v>
                </c:pt>
                <c:pt idx="66">
                  <c:v>3.03</c:v>
                </c:pt>
                <c:pt idx="67">
                  <c:v>3.57</c:v>
                </c:pt>
                <c:pt idx="68">
                  <c:v>3.18</c:v>
                </c:pt>
                <c:pt idx="69">
                  <c:v>3.03</c:v>
                </c:pt>
                <c:pt idx="70">
                  <c:v>3.03</c:v>
                </c:pt>
                <c:pt idx="71">
                  <c:v>3.24</c:v>
                </c:pt>
                <c:pt idx="72">
                  <c:v>3.6</c:v>
                </c:pt>
                <c:pt idx="73">
                  <c:v>3.21</c:v>
                </c:pt>
                <c:pt idx="74">
                  <c:v>3.27</c:v>
                </c:pt>
                <c:pt idx="75">
                  <c:v>3.63</c:v>
                </c:pt>
                <c:pt idx="76">
                  <c:v>3.3</c:v>
                </c:pt>
                <c:pt idx="77">
                  <c:v>3.66</c:v>
                </c:pt>
                <c:pt idx="78">
                  <c:v>3.06</c:v>
                </c:pt>
                <c:pt idx="79">
                  <c:v>3.06</c:v>
                </c:pt>
                <c:pt idx="80">
                  <c:v>3.69</c:v>
                </c:pt>
                <c:pt idx="81">
                  <c:v>3.7199999999999998</c:v>
                </c:pt>
                <c:pt idx="82">
                  <c:v>3.06</c:v>
                </c:pt>
                <c:pt idx="83">
                  <c:v>3.75</c:v>
                </c:pt>
                <c:pt idx="84">
                  <c:v>3.09</c:v>
                </c:pt>
                <c:pt idx="85">
                  <c:v>3.09</c:v>
                </c:pt>
                <c:pt idx="86">
                  <c:v>3.03</c:v>
                </c:pt>
                <c:pt idx="87">
                  <c:v>3.7800000000000002</c:v>
                </c:pt>
                <c:pt idx="88">
                  <c:v>3.81</c:v>
                </c:pt>
                <c:pt idx="89">
                  <c:v>3.33</c:v>
                </c:pt>
                <c:pt idx="90">
                  <c:v>3.84</c:v>
                </c:pt>
                <c:pt idx="91">
                  <c:v>3.87</c:v>
                </c:pt>
                <c:pt idx="92">
                  <c:v>3.09</c:v>
                </c:pt>
                <c:pt idx="93">
                  <c:v>3.3</c:v>
                </c:pt>
                <c:pt idx="94">
                  <c:v>3.9</c:v>
                </c:pt>
                <c:pt idx="95">
                  <c:v>3.18</c:v>
                </c:pt>
                <c:pt idx="96">
                  <c:v>3.9299999999999997</c:v>
                </c:pt>
                <c:pt idx="97">
                  <c:v>3.09</c:v>
                </c:pt>
                <c:pt idx="98">
                  <c:v>3.06</c:v>
                </c:pt>
                <c:pt idx="99">
                  <c:v>3.12</c:v>
                </c:pt>
              </c:numCache>
            </c:numRef>
          </c:yVal>
          <c:smooth val="0"/>
        </c:ser>
        <c:ser>
          <c:idx val="15"/>
          <c:order val="15"/>
          <c:tx>
            <c:v> 3  raw</c:v>
          </c:tx>
          <c:spPr>
            <a:ln w="28575">
              <a:noFill/>
            </a:ln>
          </c:spPr>
          <c:marker>
            <c:symbol val="plus"/>
            <c:size val="2"/>
            <c:spPr>
              <a:noFill/>
              <a:ln>
                <a:solidFill>
                  <a:srgbClr val="404040"/>
                </a:solidFill>
                <a:prstDash val="soli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8064A2">
                        <a:tint val="65000"/>
                      </a:srgbClr>
                    </a:solidFill>
                  </a14:hiddenFill>
                </a:ext>
              </a:extLst>
            </c:spPr>
          </c:marker>
          <c:xVal>
            <c:numRef>
              <c:f>'Plotting pos of raw data points'!$D$2:$D$101</c:f>
              <c:numCache>
                <c:formatCode>General</c:formatCode>
                <c:ptCount val="100"/>
                <c:pt idx="0">
                  <c:v>-10</c:v>
                </c:pt>
                <c:pt idx="1">
                  <c:v>90</c:v>
                </c:pt>
                <c:pt idx="2">
                  <c:v>0</c:v>
                </c:pt>
                <c:pt idx="3">
                  <c:v>100</c:v>
                </c:pt>
                <c:pt idx="4">
                  <c:v>80</c:v>
                </c:pt>
                <c:pt idx="5">
                  <c:v>50</c:v>
                </c:pt>
                <c:pt idx="6">
                  <c:v>10</c:v>
                </c:pt>
                <c:pt idx="7">
                  <c:v>40</c:v>
                </c:pt>
                <c:pt idx="8">
                  <c:v>-10</c:v>
                </c:pt>
                <c:pt idx="9">
                  <c:v>0</c:v>
                </c:pt>
                <c:pt idx="10">
                  <c:v>20</c:v>
                </c:pt>
                <c:pt idx="11">
                  <c:v>50</c:v>
                </c:pt>
                <c:pt idx="12">
                  <c:v>70</c:v>
                </c:pt>
                <c:pt idx="13">
                  <c:v>50</c:v>
                </c:pt>
                <c:pt idx="14">
                  <c:v>-10</c:v>
                </c:pt>
                <c:pt idx="15">
                  <c:v>20</c:v>
                </c:pt>
                <c:pt idx="16">
                  <c:v>100</c:v>
                </c:pt>
                <c:pt idx="17">
                  <c:v>20</c:v>
                </c:pt>
                <c:pt idx="18">
                  <c:v>90</c:v>
                </c:pt>
                <c:pt idx="19">
                  <c:v>51</c:v>
                </c:pt>
                <c:pt idx="20">
                  <c:v>100</c:v>
                </c:pt>
                <c:pt idx="21">
                  <c:v>-10</c:v>
                </c:pt>
                <c:pt idx="22">
                  <c:v>90</c:v>
                </c:pt>
                <c:pt idx="23">
                  <c:v>50</c:v>
                </c:pt>
                <c:pt idx="24">
                  <c:v>25</c:v>
                </c:pt>
                <c:pt idx="25">
                  <c:v>40</c:v>
                </c:pt>
                <c:pt idx="26">
                  <c:v>60</c:v>
                </c:pt>
                <c:pt idx="27">
                  <c:v>-10</c:v>
                </c:pt>
                <c:pt idx="28">
                  <c:v>70</c:v>
                </c:pt>
                <c:pt idx="29">
                  <c:v>-10</c:v>
                </c:pt>
                <c:pt idx="30">
                  <c:v>70</c:v>
                </c:pt>
                <c:pt idx="31">
                  <c:v>50</c:v>
                </c:pt>
                <c:pt idx="32">
                  <c:v>80</c:v>
                </c:pt>
                <c:pt idx="33">
                  <c:v>80</c:v>
                </c:pt>
                <c:pt idx="34">
                  <c:v>-10</c:v>
                </c:pt>
                <c:pt idx="35">
                  <c:v>60</c:v>
                </c:pt>
                <c:pt idx="36">
                  <c:v>25</c:v>
                </c:pt>
                <c:pt idx="37">
                  <c:v>0</c:v>
                </c:pt>
                <c:pt idx="38">
                  <c:v>90</c:v>
                </c:pt>
                <c:pt idx="39">
                  <c:v>-10</c:v>
                </c:pt>
                <c:pt idx="40">
                  <c:v>60</c:v>
                </c:pt>
                <c:pt idx="41">
                  <c:v>-10</c:v>
                </c:pt>
                <c:pt idx="42">
                  <c:v>80</c:v>
                </c:pt>
                <c:pt idx="43">
                  <c:v>50</c:v>
                </c:pt>
                <c:pt idx="44">
                  <c:v>40</c:v>
                </c:pt>
                <c:pt idx="45">
                  <c:v>50</c:v>
                </c:pt>
                <c:pt idx="46">
                  <c:v>-10</c:v>
                </c:pt>
                <c:pt idx="47">
                  <c:v>90</c:v>
                </c:pt>
                <c:pt idx="48">
                  <c:v>-10</c:v>
                </c:pt>
                <c:pt idx="49">
                  <c:v>70</c:v>
                </c:pt>
                <c:pt idx="50">
                  <c:v>-10</c:v>
                </c:pt>
                <c:pt idx="51">
                  <c:v>60</c:v>
                </c:pt>
                <c:pt idx="52">
                  <c:v>40</c:v>
                </c:pt>
                <c:pt idx="53">
                  <c:v>60</c:v>
                </c:pt>
                <c:pt idx="54">
                  <c:v>30</c:v>
                </c:pt>
                <c:pt idx="55">
                  <c:v>100</c:v>
                </c:pt>
                <c:pt idx="56">
                  <c:v>-10</c:v>
                </c:pt>
                <c:pt idx="57">
                  <c:v>-10</c:v>
                </c:pt>
                <c:pt idx="58">
                  <c:v>50</c:v>
                </c:pt>
                <c:pt idx="59">
                  <c:v>25</c:v>
                </c:pt>
                <c:pt idx="60">
                  <c:v>-10</c:v>
                </c:pt>
                <c:pt idx="61">
                  <c:v>-10</c:v>
                </c:pt>
                <c:pt idx="62">
                  <c:v>50</c:v>
                </c:pt>
                <c:pt idx="63">
                  <c:v>100</c:v>
                </c:pt>
                <c:pt idx="64">
                  <c:v>70</c:v>
                </c:pt>
                <c:pt idx="65">
                  <c:v>45</c:v>
                </c:pt>
                <c:pt idx="66">
                  <c:v>92</c:v>
                </c:pt>
                <c:pt idx="67">
                  <c:v>-10</c:v>
                </c:pt>
                <c:pt idx="68">
                  <c:v>60</c:v>
                </c:pt>
                <c:pt idx="69">
                  <c:v>100</c:v>
                </c:pt>
                <c:pt idx="70">
                  <c:v>35</c:v>
                </c:pt>
                <c:pt idx="71">
                  <c:v>95</c:v>
                </c:pt>
                <c:pt idx="72">
                  <c:v>-10</c:v>
                </c:pt>
                <c:pt idx="73">
                  <c:v>40</c:v>
                </c:pt>
                <c:pt idx="74">
                  <c:v>10</c:v>
                </c:pt>
                <c:pt idx="75">
                  <c:v>-10</c:v>
                </c:pt>
                <c:pt idx="76">
                  <c:v>80</c:v>
                </c:pt>
                <c:pt idx="77">
                  <c:v>-10</c:v>
                </c:pt>
                <c:pt idx="78">
                  <c:v>20</c:v>
                </c:pt>
                <c:pt idx="79">
                  <c:v>75</c:v>
                </c:pt>
                <c:pt idx="80">
                  <c:v>-10</c:v>
                </c:pt>
                <c:pt idx="81">
                  <c:v>-10</c:v>
                </c:pt>
                <c:pt idx="82">
                  <c:v>70</c:v>
                </c:pt>
                <c:pt idx="83">
                  <c:v>-10</c:v>
                </c:pt>
                <c:pt idx="84">
                  <c:v>75</c:v>
                </c:pt>
                <c:pt idx="85">
                  <c:v>70</c:v>
                </c:pt>
                <c:pt idx="86">
                  <c:v>80</c:v>
                </c:pt>
                <c:pt idx="87">
                  <c:v>-10</c:v>
                </c:pt>
                <c:pt idx="88">
                  <c:v>-10</c:v>
                </c:pt>
                <c:pt idx="89">
                  <c:v>60</c:v>
                </c:pt>
                <c:pt idx="90">
                  <c:v>-10</c:v>
                </c:pt>
                <c:pt idx="91">
                  <c:v>-10</c:v>
                </c:pt>
                <c:pt idx="92">
                  <c:v>80</c:v>
                </c:pt>
                <c:pt idx="93">
                  <c:v>80</c:v>
                </c:pt>
                <c:pt idx="94">
                  <c:v>-10</c:v>
                </c:pt>
                <c:pt idx="95">
                  <c:v>80</c:v>
                </c:pt>
                <c:pt idx="96">
                  <c:v>-10</c:v>
                </c:pt>
                <c:pt idx="97">
                  <c:v>1</c:v>
                </c:pt>
                <c:pt idx="98">
                  <c:v>50</c:v>
                </c:pt>
                <c:pt idx="99">
                  <c:v>60</c:v>
                </c:pt>
              </c:numCache>
            </c:numRef>
          </c:xVal>
          <c:yVal>
            <c:numRef>
              <c:f>'Plotting pos of raw data points'!$N$2:$N$101</c:f>
              <c:numCache>
                <c:formatCode>General</c:formatCode>
                <c:ptCount val="100"/>
                <c:pt idx="0">
                  <c:v>2.0299999999999998</c:v>
                </c:pt>
                <c:pt idx="1">
                  <c:v>2.0299999999999998</c:v>
                </c:pt>
                <c:pt idx="2">
                  <c:v>2.0299999999999998</c:v>
                </c:pt>
                <c:pt idx="3">
                  <c:v>2.0299999999999998</c:v>
                </c:pt>
                <c:pt idx="4">
                  <c:v>2.0299999999999998</c:v>
                </c:pt>
                <c:pt idx="5">
                  <c:v>2.0299999999999998</c:v>
                </c:pt>
                <c:pt idx="6">
                  <c:v>2.0299999999999998</c:v>
                </c:pt>
                <c:pt idx="7">
                  <c:v>2.0299999999999998</c:v>
                </c:pt>
                <c:pt idx="8">
                  <c:v>2.06</c:v>
                </c:pt>
                <c:pt idx="9">
                  <c:v>2.06</c:v>
                </c:pt>
                <c:pt idx="10">
                  <c:v>2.0299999999999998</c:v>
                </c:pt>
                <c:pt idx="11">
                  <c:v>2.06</c:v>
                </c:pt>
                <c:pt idx="12">
                  <c:v>2.0299999999999998</c:v>
                </c:pt>
                <c:pt idx="13">
                  <c:v>2.09</c:v>
                </c:pt>
                <c:pt idx="14">
                  <c:v>2.09</c:v>
                </c:pt>
                <c:pt idx="15">
                  <c:v>2.06</c:v>
                </c:pt>
                <c:pt idx="16">
                  <c:v>2.06</c:v>
                </c:pt>
                <c:pt idx="17">
                  <c:v>2.09</c:v>
                </c:pt>
                <c:pt idx="18">
                  <c:v>2.06</c:v>
                </c:pt>
                <c:pt idx="19">
                  <c:v>2.0299999999999998</c:v>
                </c:pt>
                <c:pt idx="20">
                  <c:v>2.09</c:v>
                </c:pt>
                <c:pt idx="21">
                  <c:v>2.12</c:v>
                </c:pt>
                <c:pt idx="22">
                  <c:v>2.09</c:v>
                </c:pt>
                <c:pt idx="23">
                  <c:v>2.12</c:v>
                </c:pt>
                <c:pt idx="24">
                  <c:v>2.0299999999999998</c:v>
                </c:pt>
                <c:pt idx="25">
                  <c:v>2.06</c:v>
                </c:pt>
                <c:pt idx="26">
                  <c:v>2.0299999999999998</c:v>
                </c:pt>
                <c:pt idx="27">
                  <c:v>2.15</c:v>
                </c:pt>
                <c:pt idx="28">
                  <c:v>2.06</c:v>
                </c:pt>
                <c:pt idx="29">
                  <c:v>2.1800000000000002</c:v>
                </c:pt>
                <c:pt idx="30">
                  <c:v>2.09</c:v>
                </c:pt>
                <c:pt idx="31">
                  <c:v>2.15</c:v>
                </c:pt>
                <c:pt idx="32">
                  <c:v>2.06</c:v>
                </c:pt>
                <c:pt idx="33">
                  <c:v>2.09</c:v>
                </c:pt>
                <c:pt idx="34">
                  <c:v>2.21</c:v>
                </c:pt>
                <c:pt idx="35">
                  <c:v>2.06</c:v>
                </c:pt>
                <c:pt idx="36">
                  <c:v>2.06</c:v>
                </c:pt>
                <c:pt idx="37">
                  <c:v>2.09</c:v>
                </c:pt>
                <c:pt idx="38">
                  <c:v>2.12</c:v>
                </c:pt>
                <c:pt idx="39">
                  <c:v>2.2400000000000002</c:v>
                </c:pt>
                <c:pt idx="40">
                  <c:v>2.09</c:v>
                </c:pt>
                <c:pt idx="41">
                  <c:v>2.27</c:v>
                </c:pt>
                <c:pt idx="42">
                  <c:v>2.12</c:v>
                </c:pt>
                <c:pt idx="43">
                  <c:v>2.1800000000000002</c:v>
                </c:pt>
                <c:pt idx="44">
                  <c:v>2.09</c:v>
                </c:pt>
                <c:pt idx="45">
                  <c:v>2.21</c:v>
                </c:pt>
                <c:pt idx="46">
                  <c:v>2.2999999999999998</c:v>
                </c:pt>
                <c:pt idx="47">
                  <c:v>2.15</c:v>
                </c:pt>
                <c:pt idx="48">
                  <c:v>2.33</c:v>
                </c:pt>
                <c:pt idx="49">
                  <c:v>2.12</c:v>
                </c:pt>
                <c:pt idx="50">
                  <c:v>2.36</c:v>
                </c:pt>
                <c:pt idx="51">
                  <c:v>2.12</c:v>
                </c:pt>
                <c:pt idx="52">
                  <c:v>2.12</c:v>
                </c:pt>
                <c:pt idx="53">
                  <c:v>2.15</c:v>
                </c:pt>
                <c:pt idx="54">
                  <c:v>2.0299999999999998</c:v>
                </c:pt>
                <c:pt idx="55">
                  <c:v>2.12</c:v>
                </c:pt>
                <c:pt idx="56">
                  <c:v>2.39</c:v>
                </c:pt>
                <c:pt idx="57">
                  <c:v>2.42</c:v>
                </c:pt>
                <c:pt idx="58">
                  <c:v>2.2400000000000002</c:v>
                </c:pt>
                <c:pt idx="59">
                  <c:v>2.09</c:v>
                </c:pt>
                <c:pt idx="60">
                  <c:v>2.4500000000000002</c:v>
                </c:pt>
                <c:pt idx="61">
                  <c:v>2.48</c:v>
                </c:pt>
                <c:pt idx="62">
                  <c:v>2.27</c:v>
                </c:pt>
                <c:pt idx="63">
                  <c:v>2.15</c:v>
                </c:pt>
                <c:pt idx="64">
                  <c:v>2.15</c:v>
                </c:pt>
                <c:pt idx="65">
                  <c:v>2.0299999999999998</c:v>
                </c:pt>
                <c:pt idx="66">
                  <c:v>2.0299999999999998</c:v>
                </c:pt>
                <c:pt idx="67">
                  <c:v>2.5099999999999998</c:v>
                </c:pt>
                <c:pt idx="68">
                  <c:v>2.1800000000000002</c:v>
                </c:pt>
                <c:pt idx="69">
                  <c:v>2.1800000000000002</c:v>
                </c:pt>
                <c:pt idx="70">
                  <c:v>2.0299999999999998</c:v>
                </c:pt>
                <c:pt idx="71">
                  <c:v>2.0299999999999998</c:v>
                </c:pt>
                <c:pt idx="72">
                  <c:v>2.54</c:v>
                </c:pt>
                <c:pt idx="73">
                  <c:v>2.15</c:v>
                </c:pt>
                <c:pt idx="74">
                  <c:v>2.06</c:v>
                </c:pt>
                <c:pt idx="75">
                  <c:v>2.57</c:v>
                </c:pt>
                <c:pt idx="76">
                  <c:v>2.15</c:v>
                </c:pt>
                <c:pt idx="77">
                  <c:v>2.6</c:v>
                </c:pt>
                <c:pt idx="78">
                  <c:v>2.12</c:v>
                </c:pt>
                <c:pt idx="79">
                  <c:v>2.0299999999999998</c:v>
                </c:pt>
                <c:pt idx="80">
                  <c:v>2.63</c:v>
                </c:pt>
                <c:pt idx="81">
                  <c:v>2.66</c:v>
                </c:pt>
                <c:pt idx="82">
                  <c:v>2.1800000000000002</c:v>
                </c:pt>
                <c:pt idx="83">
                  <c:v>2.69</c:v>
                </c:pt>
                <c:pt idx="84">
                  <c:v>2.06</c:v>
                </c:pt>
                <c:pt idx="85">
                  <c:v>2.21</c:v>
                </c:pt>
                <c:pt idx="86">
                  <c:v>2.1800000000000002</c:v>
                </c:pt>
                <c:pt idx="87">
                  <c:v>2.7199999999999998</c:v>
                </c:pt>
                <c:pt idx="88">
                  <c:v>2.75</c:v>
                </c:pt>
                <c:pt idx="89">
                  <c:v>2.21</c:v>
                </c:pt>
                <c:pt idx="90">
                  <c:v>2.7800000000000002</c:v>
                </c:pt>
                <c:pt idx="91">
                  <c:v>2.81</c:v>
                </c:pt>
                <c:pt idx="92">
                  <c:v>2.21</c:v>
                </c:pt>
                <c:pt idx="93">
                  <c:v>2.2400000000000002</c:v>
                </c:pt>
                <c:pt idx="94">
                  <c:v>2.84</c:v>
                </c:pt>
                <c:pt idx="95">
                  <c:v>2.27</c:v>
                </c:pt>
                <c:pt idx="96">
                  <c:v>2.87</c:v>
                </c:pt>
                <c:pt idx="97">
                  <c:v>2.0299999999999998</c:v>
                </c:pt>
                <c:pt idx="98">
                  <c:v>2.2999999999999998</c:v>
                </c:pt>
                <c:pt idx="99">
                  <c:v>2.2400000000000002</c:v>
                </c:pt>
              </c:numCache>
            </c:numRef>
          </c:yVal>
          <c:smooth val="0"/>
        </c:ser>
        <c:ser>
          <c:idx val="16"/>
          <c:order val="16"/>
          <c:tx>
            <c:v> 4  raw</c:v>
          </c:tx>
          <c:spPr>
            <a:ln w="28575">
              <a:noFill/>
            </a:ln>
          </c:spPr>
          <c:marker>
            <c:symbol val="plus"/>
            <c:size val="2"/>
            <c:spPr>
              <a:noFill/>
              <a:ln>
                <a:solidFill>
                  <a:srgbClr val="404040"/>
                </a:solidFill>
                <a:prstDash val="soli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4BACC6">
                        <a:tint val="65000"/>
                      </a:srgbClr>
                    </a:solidFill>
                  </a14:hiddenFill>
                </a:ext>
              </a:extLst>
            </c:spPr>
          </c:marker>
          <c:xVal>
            <c:numRef>
              <c:f>'Plotting pos of raw data points'!$E$2:$E$101</c:f>
              <c:numCache>
                <c:formatCode>General</c:formatCode>
                <c:ptCount val="100"/>
                <c:pt idx="0">
                  <c:v>-10</c:v>
                </c:pt>
                <c:pt idx="1">
                  <c:v>30</c:v>
                </c:pt>
                <c:pt idx="2">
                  <c:v>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50</c:v>
                </c:pt>
                <c:pt idx="7">
                  <c:v>95</c:v>
                </c:pt>
                <c:pt idx="8">
                  <c:v>-10</c:v>
                </c:pt>
                <c:pt idx="9">
                  <c:v>0</c:v>
                </c:pt>
                <c:pt idx="10">
                  <c:v>80</c:v>
                </c:pt>
                <c:pt idx="11">
                  <c:v>30</c:v>
                </c:pt>
                <c:pt idx="12">
                  <c:v>50</c:v>
                </c:pt>
                <c:pt idx="13">
                  <c:v>50</c:v>
                </c:pt>
                <c:pt idx="14">
                  <c:v>-10</c:v>
                </c:pt>
                <c:pt idx="15">
                  <c:v>80</c:v>
                </c:pt>
                <c:pt idx="16">
                  <c:v>100</c:v>
                </c:pt>
                <c:pt idx="17">
                  <c:v>70</c:v>
                </c:pt>
                <c:pt idx="18">
                  <c:v>90</c:v>
                </c:pt>
                <c:pt idx="19">
                  <c:v>80</c:v>
                </c:pt>
                <c:pt idx="20">
                  <c:v>-10</c:v>
                </c:pt>
                <c:pt idx="21">
                  <c:v>-10</c:v>
                </c:pt>
                <c:pt idx="22">
                  <c:v>20</c:v>
                </c:pt>
                <c:pt idx="23">
                  <c:v>20</c:v>
                </c:pt>
                <c:pt idx="24">
                  <c:v>25</c:v>
                </c:pt>
                <c:pt idx="25">
                  <c:v>10</c:v>
                </c:pt>
                <c:pt idx="26">
                  <c:v>80</c:v>
                </c:pt>
                <c:pt idx="27">
                  <c:v>-10</c:v>
                </c:pt>
                <c:pt idx="28">
                  <c:v>70</c:v>
                </c:pt>
                <c:pt idx="29">
                  <c:v>-10</c:v>
                </c:pt>
                <c:pt idx="30">
                  <c:v>0</c:v>
                </c:pt>
                <c:pt idx="31">
                  <c:v>60</c:v>
                </c:pt>
                <c:pt idx="32">
                  <c:v>80</c:v>
                </c:pt>
                <c:pt idx="33">
                  <c:v>30</c:v>
                </c:pt>
                <c:pt idx="34">
                  <c:v>-10</c:v>
                </c:pt>
                <c:pt idx="35">
                  <c:v>80</c:v>
                </c:pt>
                <c:pt idx="36">
                  <c:v>60</c:v>
                </c:pt>
                <c:pt idx="37">
                  <c:v>0</c:v>
                </c:pt>
                <c:pt idx="38">
                  <c:v>0</c:v>
                </c:pt>
                <c:pt idx="39">
                  <c:v>-10</c:v>
                </c:pt>
                <c:pt idx="40">
                  <c:v>75</c:v>
                </c:pt>
                <c:pt idx="41">
                  <c:v>-10</c:v>
                </c:pt>
                <c:pt idx="42">
                  <c:v>-10</c:v>
                </c:pt>
                <c:pt idx="43">
                  <c:v>70</c:v>
                </c:pt>
                <c:pt idx="44">
                  <c:v>30</c:v>
                </c:pt>
                <c:pt idx="45">
                  <c:v>50</c:v>
                </c:pt>
                <c:pt idx="46">
                  <c:v>-10</c:v>
                </c:pt>
                <c:pt idx="47">
                  <c:v>80</c:v>
                </c:pt>
                <c:pt idx="48">
                  <c:v>-10</c:v>
                </c:pt>
                <c:pt idx="49">
                  <c:v>50</c:v>
                </c:pt>
                <c:pt idx="50">
                  <c:v>-10</c:v>
                </c:pt>
                <c:pt idx="51">
                  <c:v>20</c:v>
                </c:pt>
                <c:pt idx="52">
                  <c:v>10</c:v>
                </c:pt>
                <c:pt idx="53">
                  <c:v>60</c:v>
                </c:pt>
                <c:pt idx="54">
                  <c:v>60</c:v>
                </c:pt>
                <c:pt idx="55">
                  <c:v>90</c:v>
                </c:pt>
                <c:pt idx="56">
                  <c:v>-10</c:v>
                </c:pt>
                <c:pt idx="57">
                  <c:v>-10</c:v>
                </c:pt>
                <c:pt idx="58">
                  <c:v>100</c:v>
                </c:pt>
                <c:pt idx="59">
                  <c:v>45</c:v>
                </c:pt>
                <c:pt idx="60">
                  <c:v>-10</c:v>
                </c:pt>
                <c:pt idx="61">
                  <c:v>-10</c:v>
                </c:pt>
                <c:pt idx="62">
                  <c:v>60</c:v>
                </c:pt>
                <c:pt idx="63">
                  <c:v>0</c:v>
                </c:pt>
                <c:pt idx="64">
                  <c:v>60</c:v>
                </c:pt>
                <c:pt idx="65">
                  <c:v>50</c:v>
                </c:pt>
                <c:pt idx="66">
                  <c:v>15</c:v>
                </c:pt>
                <c:pt idx="67">
                  <c:v>-10</c:v>
                </c:pt>
                <c:pt idx="68">
                  <c:v>60</c:v>
                </c:pt>
                <c:pt idx="69">
                  <c:v>10</c:v>
                </c:pt>
                <c:pt idx="70">
                  <c:v>50</c:v>
                </c:pt>
                <c:pt idx="71">
                  <c:v>80</c:v>
                </c:pt>
                <c:pt idx="72">
                  <c:v>-10</c:v>
                </c:pt>
                <c:pt idx="73">
                  <c:v>60</c:v>
                </c:pt>
                <c:pt idx="74">
                  <c:v>10</c:v>
                </c:pt>
                <c:pt idx="75">
                  <c:v>-10</c:v>
                </c:pt>
                <c:pt idx="76">
                  <c:v>50</c:v>
                </c:pt>
                <c:pt idx="77">
                  <c:v>-10</c:v>
                </c:pt>
                <c:pt idx="78">
                  <c:v>100</c:v>
                </c:pt>
                <c:pt idx="79">
                  <c:v>55</c:v>
                </c:pt>
                <c:pt idx="80">
                  <c:v>-10</c:v>
                </c:pt>
                <c:pt idx="81">
                  <c:v>-10</c:v>
                </c:pt>
                <c:pt idx="82">
                  <c:v>30</c:v>
                </c:pt>
                <c:pt idx="83">
                  <c:v>-10</c:v>
                </c:pt>
                <c:pt idx="84">
                  <c:v>100</c:v>
                </c:pt>
                <c:pt idx="85">
                  <c:v>70</c:v>
                </c:pt>
                <c:pt idx="86">
                  <c:v>35</c:v>
                </c:pt>
                <c:pt idx="87">
                  <c:v>-10</c:v>
                </c:pt>
                <c:pt idx="88">
                  <c:v>-10</c:v>
                </c:pt>
                <c:pt idx="89">
                  <c:v>60</c:v>
                </c:pt>
                <c:pt idx="90">
                  <c:v>-10</c:v>
                </c:pt>
                <c:pt idx="91">
                  <c:v>-10</c:v>
                </c:pt>
                <c:pt idx="92">
                  <c:v>10</c:v>
                </c:pt>
                <c:pt idx="93">
                  <c:v>70</c:v>
                </c:pt>
                <c:pt idx="94">
                  <c:v>-10</c:v>
                </c:pt>
                <c:pt idx="95">
                  <c:v>20</c:v>
                </c:pt>
                <c:pt idx="96">
                  <c:v>-10</c:v>
                </c:pt>
                <c:pt idx="97">
                  <c:v>80</c:v>
                </c:pt>
                <c:pt idx="98">
                  <c:v>20</c:v>
                </c:pt>
                <c:pt idx="99">
                  <c:v>100</c:v>
                </c:pt>
              </c:numCache>
            </c:numRef>
          </c:xVal>
          <c:yVal>
            <c:numRef>
              <c:f>'Plotting pos of raw data points'!$O$2:$O$101</c:f>
              <c:numCache>
                <c:formatCode>General</c:formatCode>
                <c:ptCount val="100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  <c:pt idx="3">
                  <c:v>1.03</c:v>
                </c:pt>
                <c:pt idx="4">
                  <c:v>1.03</c:v>
                </c:pt>
                <c:pt idx="5">
                  <c:v>1.03</c:v>
                </c:pt>
                <c:pt idx="6">
                  <c:v>1.03</c:v>
                </c:pt>
                <c:pt idx="7">
                  <c:v>1.03</c:v>
                </c:pt>
                <c:pt idx="8">
                  <c:v>1.06</c:v>
                </c:pt>
                <c:pt idx="9">
                  <c:v>1.06</c:v>
                </c:pt>
                <c:pt idx="10">
                  <c:v>1.06</c:v>
                </c:pt>
                <c:pt idx="11">
                  <c:v>1.06</c:v>
                </c:pt>
                <c:pt idx="12">
                  <c:v>1.06</c:v>
                </c:pt>
                <c:pt idx="13">
                  <c:v>1.0900000000000001</c:v>
                </c:pt>
                <c:pt idx="14">
                  <c:v>1.0900000000000001</c:v>
                </c:pt>
                <c:pt idx="15">
                  <c:v>1.0900000000000001</c:v>
                </c:pt>
                <c:pt idx="16">
                  <c:v>1.03</c:v>
                </c:pt>
                <c:pt idx="17">
                  <c:v>1.03</c:v>
                </c:pt>
                <c:pt idx="18">
                  <c:v>1.03</c:v>
                </c:pt>
                <c:pt idx="19">
                  <c:v>1.1200000000000001</c:v>
                </c:pt>
                <c:pt idx="20">
                  <c:v>1.1200000000000001</c:v>
                </c:pt>
                <c:pt idx="21">
                  <c:v>1.1499999999999999</c:v>
                </c:pt>
                <c:pt idx="22">
                  <c:v>1.03</c:v>
                </c:pt>
                <c:pt idx="23">
                  <c:v>1.06</c:v>
                </c:pt>
                <c:pt idx="24">
                  <c:v>1.03</c:v>
                </c:pt>
                <c:pt idx="25">
                  <c:v>1.03</c:v>
                </c:pt>
                <c:pt idx="26">
                  <c:v>1.1499999999999999</c:v>
                </c:pt>
                <c:pt idx="27">
                  <c:v>1.18</c:v>
                </c:pt>
                <c:pt idx="28">
                  <c:v>1.06</c:v>
                </c:pt>
                <c:pt idx="29">
                  <c:v>1.21</c:v>
                </c:pt>
                <c:pt idx="30">
                  <c:v>1.0900000000000001</c:v>
                </c:pt>
                <c:pt idx="31">
                  <c:v>1.06</c:v>
                </c:pt>
                <c:pt idx="32">
                  <c:v>1.18</c:v>
                </c:pt>
                <c:pt idx="33">
                  <c:v>1.0900000000000001</c:v>
                </c:pt>
                <c:pt idx="34">
                  <c:v>1.24</c:v>
                </c:pt>
                <c:pt idx="35">
                  <c:v>1.21</c:v>
                </c:pt>
                <c:pt idx="36">
                  <c:v>1.0900000000000001</c:v>
                </c:pt>
                <c:pt idx="37">
                  <c:v>1.1200000000000001</c:v>
                </c:pt>
                <c:pt idx="38">
                  <c:v>1.1499999999999999</c:v>
                </c:pt>
                <c:pt idx="39">
                  <c:v>1.27</c:v>
                </c:pt>
                <c:pt idx="40">
                  <c:v>1.06</c:v>
                </c:pt>
                <c:pt idx="41">
                  <c:v>1.3</c:v>
                </c:pt>
                <c:pt idx="42">
                  <c:v>1.33</c:v>
                </c:pt>
                <c:pt idx="43">
                  <c:v>1.0900000000000001</c:v>
                </c:pt>
                <c:pt idx="44">
                  <c:v>1.1200000000000001</c:v>
                </c:pt>
                <c:pt idx="45">
                  <c:v>1.1200000000000001</c:v>
                </c:pt>
                <c:pt idx="46">
                  <c:v>1.3599999999999999</c:v>
                </c:pt>
                <c:pt idx="47">
                  <c:v>1.24</c:v>
                </c:pt>
                <c:pt idx="48">
                  <c:v>1.3900000000000001</c:v>
                </c:pt>
                <c:pt idx="49">
                  <c:v>1.1499999999999999</c:v>
                </c:pt>
                <c:pt idx="50">
                  <c:v>1.42</c:v>
                </c:pt>
                <c:pt idx="51">
                  <c:v>1.0900000000000001</c:v>
                </c:pt>
                <c:pt idx="52">
                  <c:v>1.06</c:v>
                </c:pt>
                <c:pt idx="53">
                  <c:v>1.1200000000000001</c:v>
                </c:pt>
                <c:pt idx="54">
                  <c:v>1.1499999999999999</c:v>
                </c:pt>
                <c:pt idx="55">
                  <c:v>1.06</c:v>
                </c:pt>
                <c:pt idx="56">
                  <c:v>1.45</c:v>
                </c:pt>
                <c:pt idx="57">
                  <c:v>1.48</c:v>
                </c:pt>
                <c:pt idx="58">
                  <c:v>1.06</c:v>
                </c:pt>
                <c:pt idx="59">
                  <c:v>1.03</c:v>
                </c:pt>
                <c:pt idx="60">
                  <c:v>1.51</c:v>
                </c:pt>
                <c:pt idx="61">
                  <c:v>1.54</c:v>
                </c:pt>
                <c:pt idx="62">
                  <c:v>1.18</c:v>
                </c:pt>
                <c:pt idx="63">
                  <c:v>1.18</c:v>
                </c:pt>
                <c:pt idx="64">
                  <c:v>1.21</c:v>
                </c:pt>
                <c:pt idx="65">
                  <c:v>1.18</c:v>
                </c:pt>
                <c:pt idx="66">
                  <c:v>1.03</c:v>
                </c:pt>
                <c:pt idx="67">
                  <c:v>1.5699999999999998</c:v>
                </c:pt>
                <c:pt idx="68">
                  <c:v>1.24</c:v>
                </c:pt>
                <c:pt idx="69">
                  <c:v>1.0900000000000001</c:v>
                </c:pt>
                <c:pt idx="70">
                  <c:v>1.21</c:v>
                </c:pt>
                <c:pt idx="71">
                  <c:v>1.27</c:v>
                </c:pt>
                <c:pt idx="72">
                  <c:v>1.6</c:v>
                </c:pt>
                <c:pt idx="73">
                  <c:v>1.27</c:v>
                </c:pt>
                <c:pt idx="74">
                  <c:v>1.1200000000000001</c:v>
                </c:pt>
                <c:pt idx="75">
                  <c:v>1.63</c:v>
                </c:pt>
                <c:pt idx="76">
                  <c:v>1.24</c:v>
                </c:pt>
                <c:pt idx="77">
                  <c:v>1.66</c:v>
                </c:pt>
                <c:pt idx="78">
                  <c:v>1.0900000000000001</c:v>
                </c:pt>
                <c:pt idx="79">
                  <c:v>1.03</c:v>
                </c:pt>
                <c:pt idx="80">
                  <c:v>1.69</c:v>
                </c:pt>
                <c:pt idx="81">
                  <c:v>1.72</c:v>
                </c:pt>
                <c:pt idx="82">
                  <c:v>1.1499999999999999</c:v>
                </c:pt>
                <c:pt idx="83">
                  <c:v>1.75</c:v>
                </c:pt>
                <c:pt idx="84">
                  <c:v>1.1200000000000001</c:v>
                </c:pt>
                <c:pt idx="85">
                  <c:v>1.1200000000000001</c:v>
                </c:pt>
                <c:pt idx="86">
                  <c:v>1.03</c:v>
                </c:pt>
                <c:pt idx="87">
                  <c:v>1.78</c:v>
                </c:pt>
                <c:pt idx="88">
                  <c:v>1.81</c:v>
                </c:pt>
                <c:pt idx="89">
                  <c:v>1.3</c:v>
                </c:pt>
                <c:pt idx="90">
                  <c:v>1.8399999999999999</c:v>
                </c:pt>
                <c:pt idx="91">
                  <c:v>1.87</c:v>
                </c:pt>
                <c:pt idx="92">
                  <c:v>1.1499999999999999</c:v>
                </c:pt>
                <c:pt idx="93">
                  <c:v>1.1499999999999999</c:v>
                </c:pt>
                <c:pt idx="94">
                  <c:v>1.9</c:v>
                </c:pt>
                <c:pt idx="95">
                  <c:v>1.1200000000000001</c:v>
                </c:pt>
                <c:pt idx="96">
                  <c:v>1.93</c:v>
                </c:pt>
                <c:pt idx="97">
                  <c:v>1.3</c:v>
                </c:pt>
                <c:pt idx="98">
                  <c:v>1.1499999999999999</c:v>
                </c:pt>
                <c:pt idx="99">
                  <c:v>1.1499999999999999</c:v>
                </c:pt>
              </c:numCache>
            </c:numRef>
          </c:yVal>
          <c:smooth val="0"/>
        </c:ser>
        <c:ser>
          <c:idx val="17"/>
          <c:order val="17"/>
          <c:tx>
            <c:v> 5  raw</c:v>
          </c:tx>
          <c:spPr>
            <a:ln w="28575">
              <a:noFill/>
            </a:ln>
          </c:spPr>
          <c:marker>
            <c:symbol val="plus"/>
            <c:size val="2"/>
            <c:spPr>
              <a:noFill/>
              <a:ln>
                <a:solidFill>
                  <a:srgbClr val="404040"/>
                </a:solidFill>
                <a:prstDash val="soli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79646">
                        <a:tint val="86000"/>
                      </a:srgbClr>
                    </a:solidFill>
                  </a14:hiddenFill>
                </a:ext>
              </a:extLst>
            </c:spPr>
          </c:marker>
          <c:xVal>
            <c:numRef>
              <c:f>'Plotting pos of raw data points'!$F$2:$F$101</c:f>
              <c:numCache>
                <c:formatCode>General</c:formatCode>
                <c:ptCount val="100"/>
                <c:pt idx="0">
                  <c:v>-10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70</c:v>
                </c:pt>
                <c:pt idx="6">
                  <c:v>10</c:v>
                </c:pt>
                <c:pt idx="7">
                  <c:v>20</c:v>
                </c:pt>
                <c:pt idx="8">
                  <c:v>-10</c:v>
                </c:pt>
                <c:pt idx="9">
                  <c:v>100</c:v>
                </c:pt>
                <c:pt idx="10">
                  <c:v>10</c:v>
                </c:pt>
                <c:pt idx="11">
                  <c:v>30</c:v>
                </c:pt>
                <c:pt idx="12">
                  <c:v>70</c:v>
                </c:pt>
                <c:pt idx="13">
                  <c:v>60</c:v>
                </c:pt>
                <c:pt idx="14">
                  <c:v>-10</c:v>
                </c:pt>
                <c:pt idx="15">
                  <c:v>0</c:v>
                </c:pt>
                <c:pt idx="16">
                  <c:v>100</c:v>
                </c:pt>
                <c:pt idx="17">
                  <c:v>70</c:v>
                </c:pt>
                <c:pt idx="18">
                  <c:v>90</c:v>
                </c:pt>
                <c:pt idx="19">
                  <c:v>80</c:v>
                </c:pt>
                <c:pt idx="20">
                  <c:v>-10</c:v>
                </c:pt>
                <c:pt idx="21">
                  <c:v>-10</c:v>
                </c:pt>
                <c:pt idx="22">
                  <c:v>10</c:v>
                </c:pt>
                <c:pt idx="23">
                  <c:v>20</c:v>
                </c:pt>
                <c:pt idx="24">
                  <c:v>-10</c:v>
                </c:pt>
                <c:pt idx="25">
                  <c:v>10</c:v>
                </c:pt>
                <c:pt idx="26">
                  <c:v>20</c:v>
                </c:pt>
                <c:pt idx="27">
                  <c:v>-10</c:v>
                </c:pt>
                <c:pt idx="28">
                  <c:v>10</c:v>
                </c:pt>
                <c:pt idx="29">
                  <c:v>-10</c:v>
                </c:pt>
                <c:pt idx="30">
                  <c:v>0</c:v>
                </c:pt>
                <c:pt idx="31">
                  <c:v>50</c:v>
                </c:pt>
                <c:pt idx="32">
                  <c:v>20</c:v>
                </c:pt>
                <c:pt idx="33">
                  <c:v>30</c:v>
                </c:pt>
                <c:pt idx="34">
                  <c:v>-10</c:v>
                </c:pt>
                <c:pt idx="35">
                  <c:v>50</c:v>
                </c:pt>
                <c:pt idx="36">
                  <c:v>60</c:v>
                </c:pt>
                <c:pt idx="37">
                  <c:v>0</c:v>
                </c:pt>
                <c:pt idx="38">
                  <c:v>1</c:v>
                </c:pt>
                <c:pt idx="39">
                  <c:v>-10</c:v>
                </c:pt>
                <c:pt idx="40">
                  <c:v>25</c:v>
                </c:pt>
                <c:pt idx="41">
                  <c:v>-10</c:v>
                </c:pt>
                <c:pt idx="42">
                  <c:v>-10</c:v>
                </c:pt>
                <c:pt idx="43">
                  <c:v>70</c:v>
                </c:pt>
                <c:pt idx="44">
                  <c:v>60</c:v>
                </c:pt>
                <c:pt idx="45">
                  <c:v>50</c:v>
                </c:pt>
                <c:pt idx="46">
                  <c:v>-10</c:v>
                </c:pt>
                <c:pt idx="47">
                  <c:v>20</c:v>
                </c:pt>
                <c:pt idx="48">
                  <c:v>-10</c:v>
                </c:pt>
                <c:pt idx="49">
                  <c:v>50</c:v>
                </c:pt>
                <c:pt idx="50">
                  <c:v>-10</c:v>
                </c:pt>
                <c:pt idx="51">
                  <c:v>20</c:v>
                </c:pt>
                <c:pt idx="52">
                  <c:v>10</c:v>
                </c:pt>
                <c:pt idx="53">
                  <c:v>30</c:v>
                </c:pt>
                <c:pt idx="54">
                  <c:v>10</c:v>
                </c:pt>
                <c:pt idx="55">
                  <c:v>10</c:v>
                </c:pt>
                <c:pt idx="56">
                  <c:v>-10</c:v>
                </c:pt>
                <c:pt idx="57">
                  <c:v>-10</c:v>
                </c:pt>
                <c:pt idx="58">
                  <c:v>50</c:v>
                </c:pt>
                <c:pt idx="59">
                  <c:v>0</c:v>
                </c:pt>
                <c:pt idx="60">
                  <c:v>-10</c:v>
                </c:pt>
                <c:pt idx="61">
                  <c:v>-10</c:v>
                </c:pt>
                <c:pt idx="62">
                  <c:v>50</c:v>
                </c:pt>
                <c:pt idx="63">
                  <c:v>0</c:v>
                </c:pt>
                <c:pt idx="64">
                  <c:v>70</c:v>
                </c:pt>
                <c:pt idx="65">
                  <c:v>40</c:v>
                </c:pt>
                <c:pt idx="66">
                  <c:v>8</c:v>
                </c:pt>
                <c:pt idx="67">
                  <c:v>-10</c:v>
                </c:pt>
                <c:pt idx="68">
                  <c:v>30</c:v>
                </c:pt>
                <c:pt idx="69">
                  <c:v>10</c:v>
                </c:pt>
                <c:pt idx="70">
                  <c:v>50</c:v>
                </c:pt>
                <c:pt idx="71">
                  <c:v>5</c:v>
                </c:pt>
                <c:pt idx="72">
                  <c:v>-10</c:v>
                </c:pt>
                <c:pt idx="73">
                  <c:v>50</c:v>
                </c:pt>
                <c:pt idx="74">
                  <c:v>10</c:v>
                </c:pt>
                <c:pt idx="75">
                  <c:v>-10</c:v>
                </c:pt>
                <c:pt idx="76">
                  <c:v>20</c:v>
                </c:pt>
                <c:pt idx="77">
                  <c:v>-10</c:v>
                </c:pt>
                <c:pt idx="78">
                  <c:v>50</c:v>
                </c:pt>
                <c:pt idx="79">
                  <c:v>15</c:v>
                </c:pt>
                <c:pt idx="80">
                  <c:v>-10</c:v>
                </c:pt>
                <c:pt idx="81">
                  <c:v>-10</c:v>
                </c:pt>
                <c:pt idx="82">
                  <c:v>20</c:v>
                </c:pt>
                <c:pt idx="83">
                  <c:v>-10</c:v>
                </c:pt>
                <c:pt idx="84">
                  <c:v>25</c:v>
                </c:pt>
                <c:pt idx="85">
                  <c:v>60</c:v>
                </c:pt>
                <c:pt idx="86">
                  <c:v>20</c:v>
                </c:pt>
                <c:pt idx="87">
                  <c:v>-10</c:v>
                </c:pt>
                <c:pt idx="88">
                  <c:v>-10</c:v>
                </c:pt>
                <c:pt idx="89">
                  <c:v>40</c:v>
                </c:pt>
                <c:pt idx="90">
                  <c:v>-10</c:v>
                </c:pt>
                <c:pt idx="91">
                  <c:v>-10</c:v>
                </c:pt>
                <c:pt idx="92">
                  <c:v>10</c:v>
                </c:pt>
                <c:pt idx="93">
                  <c:v>-10</c:v>
                </c:pt>
                <c:pt idx="94">
                  <c:v>-10</c:v>
                </c:pt>
                <c:pt idx="95">
                  <c:v>20</c:v>
                </c:pt>
                <c:pt idx="96">
                  <c:v>-10</c:v>
                </c:pt>
                <c:pt idx="97">
                  <c:v>1</c:v>
                </c:pt>
                <c:pt idx="98">
                  <c:v>20</c:v>
                </c:pt>
                <c:pt idx="99">
                  <c:v>100</c:v>
                </c:pt>
              </c:numCache>
            </c:numRef>
          </c:xVal>
          <c:yVal>
            <c:numRef>
              <c:f>'Plotting pos of raw data points'!$P$2:$P$101</c:f>
              <c:numCache>
                <c:formatCode>General</c:formatCode>
                <c:ptCount val="10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0.06</c:v>
                </c:pt>
                <c:pt idx="4">
                  <c:v>0.03</c:v>
                </c:pt>
                <c:pt idx="5">
                  <c:v>0.03</c:v>
                </c:pt>
                <c:pt idx="6">
                  <c:v>0.06</c:v>
                </c:pt>
                <c:pt idx="7">
                  <c:v>0.03</c:v>
                </c:pt>
                <c:pt idx="8">
                  <c:v>0.06</c:v>
                </c:pt>
                <c:pt idx="9">
                  <c:v>0.03</c:v>
                </c:pt>
                <c:pt idx="10">
                  <c:v>0.09</c:v>
                </c:pt>
                <c:pt idx="11">
                  <c:v>0.06</c:v>
                </c:pt>
                <c:pt idx="12">
                  <c:v>0.06</c:v>
                </c:pt>
                <c:pt idx="13">
                  <c:v>0.03</c:v>
                </c:pt>
                <c:pt idx="14">
                  <c:v>0.09</c:v>
                </c:pt>
                <c:pt idx="15">
                  <c:v>0.09</c:v>
                </c:pt>
                <c:pt idx="16">
                  <c:v>0.06</c:v>
                </c:pt>
                <c:pt idx="17">
                  <c:v>0.09</c:v>
                </c:pt>
                <c:pt idx="18">
                  <c:v>0.03</c:v>
                </c:pt>
                <c:pt idx="19">
                  <c:v>0.03</c:v>
                </c:pt>
                <c:pt idx="20">
                  <c:v>0.12</c:v>
                </c:pt>
                <c:pt idx="21">
                  <c:v>0.15</c:v>
                </c:pt>
                <c:pt idx="22">
                  <c:v>0.12</c:v>
                </c:pt>
                <c:pt idx="23">
                  <c:v>0.06</c:v>
                </c:pt>
                <c:pt idx="24">
                  <c:v>0.18</c:v>
                </c:pt>
                <c:pt idx="25">
                  <c:v>0.15</c:v>
                </c:pt>
                <c:pt idx="26">
                  <c:v>0.09</c:v>
                </c:pt>
                <c:pt idx="27">
                  <c:v>0.21</c:v>
                </c:pt>
                <c:pt idx="28">
                  <c:v>0.18</c:v>
                </c:pt>
                <c:pt idx="29">
                  <c:v>0.24</c:v>
                </c:pt>
                <c:pt idx="30">
                  <c:v>0.12</c:v>
                </c:pt>
                <c:pt idx="31">
                  <c:v>0.03</c:v>
                </c:pt>
                <c:pt idx="32">
                  <c:v>0.12</c:v>
                </c:pt>
                <c:pt idx="33">
                  <c:v>0.09</c:v>
                </c:pt>
                <c:pt idx="34">
                  <c:v>0.27</c:v>
                </c:pt>
                <c:pt idx="35">
                  <c:v>0.06</c:v>
                </c:pt>
                <c:pt idx="36">
                  <c:v>0.06</c:v>
                </c:pt>
                <c:pt idx="37">
                  <c:v>0.15</c:v>
                </c:pt>
                <c:pt idx="38">
                  <c:v>0.03</c:v>
                </c:pt>
                <c:pt idx="39">
                  <c:v>0.3</c:v>
                </c:pt>
                <c:pt idx="40">
                  <c:v>0.03</c:v>
                </c:pt>
                <c:pt idx="41">
                  <c:v>0.32999999999999996</c:v>
                </c:pt>
                <c:pt idx="42">
                  <c:v>0.36</c:v>
                </c:pt>
                <c:pt idx="43">
                  <c:v>0.12</c:v>
                </c:pt>
                <c:pt idx="44">
                  <c:v>0.09</c:v>
                </c:pt>
                <c:pt idx="45">
                  <c:v>0.09</c:v>
                </c:pt>
                <c:pt idx="46">
                  <c:v>0.39</c:v>
                </c:pt>
                <c:pt idx="47">
                  <c:v>0.15</c:v>
                </c:pt>
                <c:pt idx="48">
                  <c:v>0.42</c:v>
                </c:pt>
                <c:pt idx="49">
                  <c:v>0.12</c:v>
                </c:pt>
                <c:pt idx="50">
                  <c:v>0.44999999999999996</c:v>
                </c:pt>
                <c:pt idx="51">
                  <c:v>0.18</c:v>
                </c:pt>
                <c:pt idx="52">
                  <c:v>0.21</c:v>
                </c:pt>
                <c:pt idx="53">
                  <c:v>0.12</c:v>
                </c:pt>
                <c:pt idx="54">
                  <c:v>0.24</c:v>
                </c:pt>
                <c:pt idx="55">
                  <c:v>0.27</c:v>
                </c:pt>
                <c:pt idx="56">
                  <c:v>0.48</c:v>
                </c:pt>
                <c:pt idx="57">
                  <c:v>0.51</c:v>
                </c:pt>
                <c:pt idx="58">
                  <c:v>0.15</c:v>
                </c:pt>
                <c:pt idx="59">
                  <c:v>0.18</c:v>
                </c:pt>
                <c:pt idx="60">
                  <c:v>0.54</c:v>
                </c:pt>
                <c:pt idx="61">
                  <c:v>0.56999999999999995</c:v>
                </c:pt>
                <c:pt idx="62">
                  <c:v>0.18</c:v>
                </c:pt>
                <c:pt idx="63">
                  <c:v>0.21</c:v>
                </c:pt>
                <c:pt idx="64">
                  <c:v>0.15</c:v>
                </c:pt>
                <c:pt idx="65">
                  <c:v>0.03</c:v>
                </c:pt>
                <c:pt idx="66">
                  <c:v>0.03</c:v>
                </c:pt>
                <c:pt idx="67">
                  <c:v>0.6</c:v>
                </c:pt>
                <c:pt idx="68">
                  <c:v>0.15</c:v>
                </c:pt>
                <c:pt idx="69">
                  <c:v>0.3</c:v>
                </c:pt>
                <c:pt idx="70">
                  <c:v>0.21</c:v>
                </c:pt>
                <c:pt idx="71">
                  <c:v>0.03</c:v>
                </c:pt>
                <c:pt idx="72">
                  <c:v>0.63</c:v>
                </c:pt>
                <c:pt idx="73">
                  <c:v>0.24</c:v>
                </c:pt>
                <c:pt idx="74">
                  <c:v>0.32999999999999996</c:v>
                </c:pt>
                <c:pt idx="75">
                  <c:v>0.65999999999999992</c:v>
                </c:pt>
                <c:pt idx="76">
                  <c:v>0.21</c:v>
                </c:pt>
                <c:pt idx="77">
                  <c:v>0.69</c:v>
                </c:pt>
                <c:pt idx="78">
                  <c:v>0.27</c:v>
                </c:pt>
                <c:pt idx="79">
                  <c:v>0.03</c:v>
                </c:pt>
                <c:pt idx="80">
                  <c:v>0.72</c:v>
                </c:pt>
                <c:pt idx="81">
                  <c:v>0.75</c:v>
                </c:pt>
                <c:pt idx="82">
                  <c:v>0.24</c:v>
                </c:pt>
                <c:pt idx="83">
                  <c:v>0.78</c:v>
                </c:pt>
                <c:pt idx="84">
                  <c:v>0.06</c:v>
                </c:pt>
                <c:pt idx="85">
                  <c:v>0.12</c:v>
                </c:pt>
                <c:pt idx="86">
                  <c:v>0.27</c:v>
                </c:pt>
                <c:pt idx="87">
                  <c:v>0.80999999999999994</c:v>
                </c:pt>
                <c:pt idx="88">
                  <c:v>0.84</c:v>
                </c:pt>
                <c:pt idx="89">
                  <c:v>0.06</c:v>
                </c:pt>
                <c:pt idx="90">
                  <c:v>0.87</c:v>
                </c:pt>
                <c:pt idx="91">
                  <c:v>0.89999999999999991</c:v>
                </c:pt>
                <c:pt idx="92">
                  <c:v>0.36</c:v>
                </c:pt>
                <c:pt idx="93">
                  <c:v>0.92999999999999994</c:v>
                </c:pt>
                <c:pt idx="94">
                  <c:v>0.96</c:v>
                </c:pt>
                <c:pt idx="95">
                  <c:v>0.3</c:v>
                </c:pt>
                <c:pt idx="96">
                  <c:v>0.99</c:v>
                </c:pt>
                <c:pt idx="97">
                  <c:v>0.06</c:v>
                </c:pt>
                <c:pt idx="98">
                  <c:v>0.32999999999999996</c:v>
                </c:pt>
                <c:pt idx="99">
                  <c:v>0.09</c:v>
                </c:pt>
              </c:numCache>
            </c:numRef>
          </c:yVal>
          <c:smooth val="0"/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4B9632"/>
                </a:solidFill>
              </a:ln>
            </c:spPr>
          </c:dPt>
          <c:dPt>
            <c:idx val="3"/>
            <c:bubble3D val="0"/>
            <c:spPr>
              <a:ln w="19050">
                <a:solidFill>
                  <a:srgbClr val="4B9632"/>
                </a:solidFill>
              </a:ln>
            </c:spPr>
          </c:dPt>
          <c:dPt>
            <c:idx val="5"/>
            <c:bubble3D val="0"/>
            <c:spPr>
              <a:ln w="19050">
                <a:solidFill>
                  <a:srgbClr val="4B9632"/>
                </a:solidFill>
              </a:ln>
            </c:spPr>
          </c:dPt>
          <c:dPt>
            <c:idx val="7"/>
            <c:bubble3D val="0"/>
            <c:spPr>
              <a:ln w="19050">
                <a:solidFill>
                  <a:srgbClr val="4B9632"/>
                </a:solidFill>
              </a:ln>
            </c:spPr>
          </c:dPt>
          <c:dPt>
            <c:idx val="9"/>
            <c:bubble3D val="0"/>
            <c:spPr>
              <a:ln w="19050">
                <a:solidFill>
                  <a:srgbClr val="4B9632"/>
                </a:solidFill>
              </a:ln>
            </c:spPr>
          </c:dPt>
          <c:dPt>
            <c:idx val="11"/>
            <c:bubble3D val="0"/>
            <c:spPr>
              <a:ln w="19050">
                <a:solidFill>
                  <a:srgbClr val="4B9632"/>
                </a:solidFill>
              </a:ln>
            </c:spPr>
          </c:dPt>
          <c:xVal>
            <c:numRef>
              <c:f>Charting!$P$44:$P$55</c:f>
              <c:numCache>
                <c:formatCode>General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54.5</c:v>
                </c:pt>
                <c:pt idx="9">
                  <c:v>54.5</c:v>
                </c:pt>
                <c:pt idx="10">
                  <c:v>20</c:v>
                </c:pt>
                <c:pt idx="11">
                  <c:v>20</c:v>
                </c:pt>
              </c:numCache>
            </c:numRef>
          </c:xVal>
          <c:yVal>
            <c:numRef>
              <c:f>Charting!$O$44:$O$55</c:f>
              <c:numCache>
                <c:formatCode>General</c:formatCode>
                <c:ptCount val="12"/>
                <c:pt idx="0">
                  <c:v>0</c:v>
                </c:pt>
                <c:pt idx="1">
                  <c:v>0.9</c:v>
                </c:pt>
                <c:pt idx="2">
                  <c:v>1</c:v>
                </c:pt>
                <c:pt idx="3">
                  <c:v>1.9</c:v>
                </c:pt>
                <c:pt idx="4">
                  <c:v>2</c:v>
                </c:pt>
                <c:pt idx="5">
                  <c:v>2.9</c:v>
                </c:pt>
                <c:pt idx="6">
                  <c:v>3</c:v>
                </c:pt>
                <c:pt idx="7">
                  <c:v>3.9</c:v>
                </c:pt>
                <c:pt idx="8">
                  <c:v>4</c:v>
                </c:pt>
                <c:pt idx="9">
                  <c:v>4.9000000000000004</c:v>
                </c:pt>
                <c:pt idx="10">
                  <c:v>5</c:v>
                </c:pt>
                <c:pt idx="11">
                  <c:v>5.9</c:v>
                </c:pt>
              </c:numCache>
            </c:numRef>
          </c:yVal>
          <c:smooth val="0"/>
        </c:ser>
        <c:ser>
          <c:idx val="19"/>
          <c:order val="19"/>
          <c:spPr>
            <a:ln w="2857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FF0000"/>
                </a:solidFill>
              </a:ln>
            </c:spPr>
          </c:dPt>
          <c:dPt>
            <c:idx val="3"/>
            <c:bubble3D val="0"/>
            <c:spPr>
              <a:ln w="19050">
                <a:solidFill>
                  <a:srgbClr val="FF0000"/>
                </a:solidFill>
              </a:ln>
            </c:spPr>
          </c:dPt>
          <c:dPt>
            <c:idx val="5"/>
            <c:bubble3D val="0"/>
            <c:spPr>
              <a:ln w="19050">
                <a:solidFill>
                  <a:srgbClr val="FF0000"/>
                </a:solidFill>
              </a:ln>
            </c:spPr>
          </c:dPt>
          <c:dPt>
            <c:idx val="7"/>
            <c:bubble3D val="0"/>
            <c:spPr>
              <a:ln w="19050">
                <a:solidFill>
                  <a:srgbClr val="FF0000"/>
                </a:solidFill>
              </a:ln>
            </c:spPr>
          </c:dPt>
          <c:dPt>
            <c:idx val="9"/>
            <c:bubble3D val="0"/>
            <c:spPr>
              <a:ln w="19050">
                <a:solidFill>
                  <a:srgbClr val="FF0000"/>
                </a:solidFill>
              </a:ln>
            </c:spPr>
          </c:dPt>
          <c:dPt>
            <c:idx val="11"/>
            <c:bubble3D val="0"/>
            <c:spPr>
              <a:ln w="19050">
                <a:solidFill>
                  <a:srgbClr val="FF0000"/>
                </a:solidFill>
              </a:ln>
            </c:spPr>
          </c:dPt>
          <c:xVal>
            <c:numRef>
              <c:f>Charting!$S$44:$S$55</c:f>
              <c:numCache>
                <c:formatCode>General</c:formatCode>
                <c:ptCount val="12"/>
                <c:pt idx="0">
                  <c:v>32.238805970149251</c:v>
                </c:pt>
                <c:pt idx="1">
                  <c:v>32.238805970149251</c:v>
                </c:pt>
                <c:pt idx="2">
                  <c:v>51.449275362318843</c:v>
                </c:pt>
                <c:pt idx="3">
                  <c:v>51.449275362318843</c:v>
                </c:pt>
                <c:pt idx="4">
                  <c:v>57.943661971830984</c:v>
                </c:pt>
                <c:pt idx="5">
                  <c:v>57.943661971830984</c:v>
                </c:pt>
                <c:pt idx="6">
                  <c:v>42.05797101449275</c:v>
                </c:pt>
                <c:pt idx="7">
                  <c:v>42.05797101449275</c:v>
                </c:pt>
                <c:pt idx="8">
                  <c:v>52.722222222222221</c:v>
                </c:pt>
                <c:pt idx="9">
                  <c:v>52.722222222222221</c:v>
                </c:pt>
                <c:pt idx="10">
                  <c:v>30.594202898550726</c:v>
                </c:pt>
                <c:pt idx="11">
                  <c:v>30.594202898550726</c:v>
                </c:pt>
              </c:numCache>
            </c:numRef>
          </c:xVal>
          <c:yVal>
            <c:numRef>
              <c:f>Charting!$O$44:$O$55</c:f>
              <c:numCache>
                <c:formatCode>General</c:formatCode>
                <c:ptCount val="12"/>
                <c:pt idx="0">
                  <c:v>0</c:v>
                </c:pt>
                <c:pt idx="1">
                  <c:v>0.9</c:v>
                </c:pt>
                <c:pt idx="2">
                  <c:v>1</c:v>
                </c:pt>
                <c:pt idx="3">
                  <c:v>1.9</c:v>
                </c:pt>
                <c:pt idx="4">
                  <c:v>2</c:v>
                </c:pt>
                <c:pt idx="5">
                  <c:v>2.9</c:v>
                </c:pt>
                <c:pt idx="6">
                  <c:v>3</c:v>
                </c:pt>
                <c:pt idx="7">
                  <c:v>3.9</c:v>
                </c:pt>
                <c:pt idx="8">
                  <c:v>4</c:v>
                </c:pt>
                <c:pt idx="9">
                  <c:v>4.9000000000000004</c:v>
                </c:pt>
                <c:pt idx="10">
                  <c:v>5</c:v>
                </c:pt>
                <c:pt idx="11">
                  <c:v>5.9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15360"/>
        <c:axId val="50614784"/>
      </c:scatterChart>
      <c:catAx>
        <c:axId val="1561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Respondent's view of how well the statement reflects the future situation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0614208"/>
        <c:crosses val="autoZero"/>
        <c:auto val="1"/>
        <c:lblAlgn val="ctr"/>
        <c:lblOffset val="100"/>
        <c:noMultiLvlLbl val="0"/>
      </c:catAx>
      <c:valAx>
        <c:axId val="50614208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156118528"/>
        <c:crossesAt val="1"/>
        <c:crossBetween val="between"/>
      </c:valAx>
      <c:valAx>
        <c:axId val="50614784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crossAx val="50615360"/>
        <c:crosses val="max"/>
        <c:crossBetween val="midCat"/>
      </c:valAx>
      <c:valAx>
        <c:axId val="50615360"/>
        <c:scaling>
          <c:orientation val="minMax"/>
          <c:max val="100"/>
          <c:min val="0"/>
        </c:scaling>
        <c:delete val="0"/>
        <c:axPos val="t"/>
        <c:numFmt formatCode="General" sourceLinked="1"/>
        <c:majorTickMark val="out"/>
        <c:minorTickMark val="none"/>
        <c:tickLblPos val="none"/>
        <c:crossAx val="50614784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</xdr:colOff>
      <xdr:row>10</xdr:row>
      <xdr:rowOff>83819</xdr:rowOff>
    </xdr:from>
    <xdr:to>
      <xdr:col>18</xdr:col>
      <xdr:colOff>310816</xdr:colOff>
      <xdr:row>70</xdr:row>
      <xdr:rowOff>30079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54"/>
  <sheetViews>
    <sheetView zoomScale="91" zoomScaleNormal="91" workbookViewId="0">
      <selection activeCell="P15" sqref="P15"/>
    </sheetView>
  </sheetViews>
  <sheetFormatPr defaultColWidth="11.5546875" defaultRowHeight="13.2" x14ac:dyDescent="0.25"/>
  <cols>
    <col min="1" max="1" width="10.109375" customWidth="1"/>
    <col min="2" max="2" width="14.109375" customWidth="1"/>
    <col min="3" max="3" width="4.5546875" customWidth="1"/>
    <col min="4" max="4" width="25.6640625" customWidth="1"/>
    <col min="5" max="5" width="17" customWidth="1"/>
    <col min="6" max="6" width="4" customWidth="1"/>
    <col min="7" max="7" width="3.77734375" customWidth="1"/>
    <col min="8" max="8" width="17.77734375" customWidth="1"/>
    <col min="9" max="9" width="13.88671875" customWidth="1"/>
    <col min="10" max="14" width="7.44140625" customWidth="1"/>
    <col min="15" max="18" width="11.5546875" customWidth="1"/>
    <col min="19" max="19" width="25.44140625" bestFit="1" customWidth="1"/>
    <col min="20" max="20" width="15.554687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261</v>
      </c>
      <c r="J1" t="s">
        <v>262</v>
      </c>
      <c r="K1" t="s">
        <v>263</v>
      </c>
      <c r="L1" t="s">
        <v>264</v>
      </c>
      <c r="M1" t="s">
        <v>265</v>
      </c>
      <c r="N1" t="s">
        <v>266</v>
      </c>
      <c r="O1" t="s">
        <v>50</v>
      </c>
      <c r="P1" t="s">
        <v>51</v>
      </c>
      <c r="Q1" t="s">
        <v>52</v>
      </c>
      <c r="R1" t="s">
        <v>17</v>
      </c>
      <c r="S1" t="s">
        <v>3</v>
      </c>
      <c r="T1" t="s">
        <v>4</v>
      </c>
      <c r="U1" t="s">
        <v>49</v>
      </c>
    </row>
    <row r="2" spans="1:21" x14ac:dyDescent="0.25">
      <c r="A2" t="s">
        <v>53</v>
      </c>
      <c r="B2" t="s">
        <v>54</v>
      </c>
      <c r="C2">
        <v>29</v>
      </c>
      <c r="D2" t="s">
        <v>55</v>
      </c>
      <c r="E2" s="12">
        <v>42825.512384259258</v>
      </c>
      <c r="F2">
        <v>15</v>
      </c>
      <c r="G2">
        <v>2</v>
      </c>
      <c r="H2" t="s">
        <v>270</v>
      </c>
      <c r="R2" s="15"/>
      <c r="T2" s="13" t="s">
        <v>13</v>
      </c>
    </row>
    <row r="3" spans="1:21" x14ac:dyDescent="0.25">
      <c r="A3" t="s">
        <v>56</v>
      </c>
      <c r="B3" t="s">
        <v>57</v>
      </c>
      <c r="C3">
        <v>45</v>
      </c>
      <c r="D3" t="s">
        <v>58</v>
      </c>
      <c r="E3" s="12">
        <v>42859.446180555555</v>
      </c>
      <c r="F3">
        <v>15</v>
      </c>
      <c r="G3">
        <v>2</v>
      </c>
      <c r="H3" t="s">
        <v>270</v>
      </c>
      <c r="I3">
        <v>10</v>
      </c>
      <c r="J3">
        <v>90</v>
      </c>
      <c r="K3">
        <v>80</v>
      </c>
      <c r="L3">
        <v>90</v>
      </c>
      <c r="M3">
        <v>30</v>
      </c>
      <c r="N3">
        <v>30</v>
      </c>
      <c r="R3" s="15"/>
      <c r="T3" s="13" t="s">
        <v>13</v>
      </c>
    </row>
    <row r="4" spans="1:21" x14ac:dyDescent="0.25">
      <c r="A4" t="s">
        <v>59</v>
      </c>
      <c r="B4" t="s">
        <v>60</v>
      </c>
      <c r="C4">
        <v>29</v>
      </c>
      <c r="D4" t="s">
        <v>61</v>
      </c>
      <c r="E4" s="12">
        <v>42860.516875000001</v>
      </c>
      <c r="F4">
        <v>15</v>
      </c>
      <c r="G4">
        <v>2</v>
      </c>
      <c r="H4" t="s">
        <v>270</v>
      </c>
      <c r="I4">
        <v>95</v>
      </c>
      <c r="J4">
        <v>100</v>
      </c>
      <c r="K4">
        <v>5</v>
      </c>
      <c r="L4">
        <v>0</v>
      </c>
      <c r="M4">
        <v>0</v>
      </c>
      <c r="N4">
        <v>0</v>
      </c>
      <c r="R4" s="15" t="s">
        <v>267</v>
      </c>
      <c r="T4" s="13" t="s">
        <v>13</v>
      </c>
    </row>
    <row r="5" spans="1:21" x14ac:dyDescent="0.25">
      <c r="A5" t="s">
        <v>62</v>
      </c>
      <c r="B5" t="s">
        <v>63</v>
      </c>
      <c r="C5">
        <v>55</v>
      </c>
      <c r="D5" t="s">
        <v>64</v>
      </c>
      <c r="E5" s="12">
        <v>42846.730439814812</v>
      </c>
      <c r="F5">
        <v>15</v>
      </c>
      <c r="G5">
        <v>2</v>
      </c>
      <c r="H5" t="s">
        <v>270</v>
      </c>
      <c r="I5">
        <v>100</v>
      </c>
      <c r="J5">
        <v>100</v>
      </c>
      <c r="K5">
        <v>80</v>
      </c>
      <c r="L5">
        <v>100</v>
      </c>
      <c r="M5">
        <v>60</v>
      </c>
      <c r="N5">
        <v>0</v>
      </c>
      <c r="R5" s="15"/>
      <c r="T5" s="13" t="s">
        <v>13</v>
      </c>
    </row>
    <row r="6" spans="1:21" x14ac:dyDescent="0.25">
      <c r="A6" t="s">
        <v>65</v>
      </c>
      <c r="B6" t="s">
        <v>66</v>
      </c>
      <c r="C6">
        <v>47</v>
      </c>
      <c r="D6" t="s">
        <v>67</v>
      </c>
      <c r="E6" s="12">
        <v>42849.440821759257</v>
      </c>
      <c r="F6">
        <v>15</v>
      </c>
      <c r="G6">
        <v>2</v>
      </c>
      <c r="H6" t="s">
        <v>270</v>
      </c>
      <c r="I6">
        <v>20</v>
      </c>
      <c r="J6">
        <v>75</v>
      </c>
      <c r="K6">
        <v>40</v>
      </c>
      <c r="L6">
        <v>80</v>
      </c>
      <c r="M6">
        <v>75</v>
      </c>
      <c r="N6">
        <v>10</v>
      </c>
      <c r="R6" s="15"/>
      <c r="T6" s="13" t="s">
        <v>13</v>
      </c>
    </row>
    <row r="7" spans="1:21" x14ac:dyDescent="0.25">
      <c r="A7" t="s">
        <v>56</v>
      </c>
      <c r="B7" t="s">
        <v>68</v>
      </c>
      <c r="D7" t="s">
        <v>69</v>
      </c>
      <c r="E7" s="12">
        <v>42846.378506944442</v>
      </c>
      <c r="F7">
        <v>15</v>
      </c>
      <c r="G7">
        <v>2</v>
      </c>
      <c r="H7" t="s">
        <v>270</v>
      </c>
      <c r="I7">
        <v>10</v>
      </c>
      <c r="J7">
        <v>10</v>
      </c>
      <c r="K7">
        <v>50</v>
      </c>
      <c r="L7">
        <v>50</v>
      </c>
      <c r="M7">
        <v>80</v>
      </c>
      <c r="N7">
        <v>70</v>
      </c>
      <c r="R7" s="15"/>
      <c r="T7" s="13" t="s">
        <v>13</v>
      </c>
    </row>
    <row r="8" spans="1:21" x14ac:dyDescent="0.25">
      <c r="A8" t="s">
        <v>56</v>
      </c>
      <c r="B8" t="s">
        <v>70</v>
      </c>
      <c r="D8" t="s">
        <v>71</v>
      </c>
      <c r="E8" s="12">
        <v>42867.700821759259</v>
      </c>
      <c r="F8">
        <v>15</v>
      </c>
      <c r="G8">
        <v>2</v>
      </c>
      <c r="H8" t="s">
        <v>270</v>
      </c>
      <c r="I8">
        <v>20</v>
      </c>
      <c r="J8">
        <v>80</v>
      </c>
      <c r="K8">
        <v>50</v>
      </c>
      <c r="L8">
        <v>10</v>
      </c>
      <c r="M8">
        <v>50</v>
      </c>
      <c r="N8">
        <v>10</v>
      </c>
      <c r="R8" s="15"/>
      <c r="T8" s="13" t="s">
        <v>13</v>
      </c>
    </row>
    <row r="9" spans="1:21" x14ac:dyDescent="0.25">
      <c r="A9" t="s">
        <v>72</v>
      </c>
      <c r="B9" t="s">
        <v>73</v>
      </c>
      <c r="C9">
        <v>36</v>
      </c>
      <c r="D9" t="s">
        <v>74</v>
      </c>
      <c r="E9" s="12">
        <v>42844.370509259257</v>
      </c>
      <c r="F9">
        <v>15</v>
      </c>
      <c r="G9">
        <v>2</v>
      </c>
      <c r="H9" t="s">
        <v>270</v>
      </c>
      <c r="I9">
        <v>1</v>
      </c>
      <c r="J9">
        <v>40</v>
      </c>
      <c r="K9">
        <v>4</v>
      </c>
      <c r="L9">
        <v>40</v>
      </c>
      <c r="M9">
        <v>95</v>
      </c>
      <c r="N9">
        <v>20</v>
      </c>
      <c r="R9" s="15"/>
      <c r="T9" s="13" t="s">
        <v>13</v>
      </c>
    </row>
    <row r="10" spans="1:21" x14ac:dyDescent="0.25">
      <c r="A10" t="s">
        <v>53</v>
      </c>
      <c r="B10" t="s">
        <v>75</v>
      </c>
      <c r="C10">
        <v>38</v>
      </c>
      <c r="D10" t="s">
        <v>76</v>
      </c>
      <c r="E10" s="12">
        <v>42823.844537037039</v>
      </c>
      <c r="F10">
        <v>15</v>
      </c>
      <c r="G10">
        <v>2</v>
      </c>
      <c r="H10" t="s">
        <v>270</v>
      </c>
      <c r="R10" s="15"/>
      <c r="T10" s="13" t="s">
        <v>13</v>
      </c>
    </row>
    <row r="11" spans="1:21" x14ac:dyDescent="0.25">
      <c r="A11" t="s">
        <v>77</v>
      </c>
      <c r="B11" t="s">
        <v>78</v>
      </c>
      <c r="C11">
        <v>49</v>
      </c>
      <c r="D11" t="s">
        <v>79</v>
      </c>
      <c r="E11" s="12">
        <v>42844.264999999999</v>
      </c>
      <c r="F11">
        <v>15</v>
      </c>
      <c r="G11">
        <v>2</v>
      </c>
      <c r="H11" t="s">
        <v>270</v>
      </c>
      <c r="I11">
        <v>100</v>
      </c>
      <c r="J11">
        <v>0</v>
      </c>
      <c r="K11">
        <v>50</v>
      </c>
      <c r="L11">
        <v>0</v>
      </c>
      <c r="M11">
        <v>0</v>
      </c>
      <c r="N11">
        <v>100</v>
      </c>
      <c r="R11" s="15"/>
      <c r="T11" s="13" t="s">
        <v>13</v>
      </c>
    </row>
    <row r="12" spans="1:21" x14ac:dyDescent="0.25">
      <c r="A12" t="s">
        <v>56</v>
      </c>
      <c r="B12" t="s">
        <v>80</v>
      </c>
      <c r="C12">
        <v>37</v>
      </c>
      <c r="D12" t="s">
        <v>81</v>
      </c>
      <c r="E12" s="12">
        <v>42823.658125000002</v>
      </c>
      <c r="F12">
        <v>15</v>
      </c>
      <c r="G12">
        <v>2</v>
      </c>
      <c r="H12" t="s">
        <v>270</v>
      </c>
      <c r="I12">
        <v>0</v>
      </c>
      <c r="J12">
        <v>80</v>
      </c>
      <c r="K12">
        <v>50</v>
      </c>
      <c r="L12">
        <v>20</v>
      </c>
      <c r="M12">
        <v>80</v>
      </c>
      <c r="N12">
        <v>10</v>
      </c>
      <c r="R12" s="15"/>
      <c r="T12" s="13" t="s">
        <v>13</v>
      </c>
    </row>
    <row r="13" spans="1:21" x14ac:dyDescent="0.25">
      <c r="A13" t="s">
        <v>53</v>
      </c>
      <c r="B13" t="s">
        <v>82</v>
      </c>
      <c r="C13">
        <v>49</v>
      </c>
      <c r="D13" t="s">
        <v>83</v>
      </c>
      <c r="E13" s="12">
        <v>42843.784780092596</v>
      </c>
      <c r="F13">
        <v>15</v>
      </c>
      <c r="G13">
        <v>2</v>
      </c>
      <c r="H13" t="s">
        <v>270</v>
      </c>
      <c r="I13">
        <v>10</v>
      </c>
      <c r="J13">
        <v>20</v>
      </c>
      <c r="K13">
        <v>40</v>
      </c>
      <c r="L13">
        <v>50</v>
      </c>
      <c r="M13">
        <v>30</v>
      </c>
      <c r="N13">
        <v>30</v>
      </c>
      <c r="R13" s="15"/>
      <c r="T13" s="13" t="s">
        <v>13</v>
      </c>
    </row>
    <row r="14" spans="1:21" x14ac:dyDescent="0.25">
      <c r="A14" t="s">
        <v>77</v>
      </c>
      <c r="B14" t="s">
        <v>84</v>
      </c>
      <c r="C14">
        <v>50</v>
      </c>
      <c r="D14" t="s">
        <v>85</v>
      </c>
      <c r="E14" s="12">
        <v>42844.653958333336</v>
      </c>
      <c r="F14">
        <v>15</v>
      </c>
      <c r="G14">
        <v>2</v>
      </c>
      <c r="H14" t="s">
        <v>270</v>
      </c>
      <c r="I14">
        <v>10</v>
      </c>
      <c r="J14">
        <v>30</v>
      </c>
      <c r="K14">
        <v>50</v>
      </c>
      <c r="L14">
        <v>70</v>
      </c>
      <c r="M14">
        <v>50</v>
      </c>
      <c r="N14">
        <v>70</v>
      </c>
      <c r="R14" s="15"/>
      <c r="T14" s="13" t="s">
        <v>13</v>
      </c>
    </row>
    <row r="15" spans="1:21" x14ac:dyDescent="0.25">
      <c r="A15" t="s">
        <v>86</v>
      </c>
      <c r="B15" t="s">
        <v>87</v>
      </c>
      <c r="C15">
        <v>56</v>
      </c>
      <c r="D15" t="s">
        <v>88</v>
      </c>
      <c r="E15" s="12">
        <v>42844.04546296296</v>
      </c>
      <c r="F15">
        <v>15</v>
      </c>
      <c r="G15">
        <v>2</v>
      </c>
      <c r="H15" t="s">
        <v>270</v>
      </c>
      <c r="I15">
        <v>10</v>
      </c>
      <c r="J15">
        <v>10</v>
      </c>
      <c r="K15">
        <v>30</v>
      </c>
      <c r="L15">
        <v>50</v>
      </c>
      <c r="M15">
        <v>50</v>
      </c>
      <c r="N15">
        <v>60</v>
      </c>
      <c r="R15" s="15"/>
      <c r="T15" s="13" t="s">
        <v>13</v>
      </c>
    </row>
    <row r="16" spans="1:21" x14ac:dyDescent="0.25">
      <c r="A16" t="s">
        <v>59</v>
      </c>
      <c r="B16" t="s">
        <v>89</v>
      </c>
      <c r="C16">
        <v>50</v>
      </c>
      <c r="D16" t="s">
        <v>90</v>
      </c>
      <c r="E16" s="12">
        <v>42823.636550925927</v>
      </c>
      <c r="F16">
        <v>15</v>
      </c>
      <c r="G16">
        <v>2</v>
      </c>
      <c r="H16" t="s">
        <v>270</v>
      </c>
      <c r="R16" s="15"/>
      <c r="T16" s="13" t="s">
        <v>13</v>
      </c>
    </row>
    <row r="17" spans="1:20" x14ac:dyDescent="0.25">
      <c r="A17" t="s">
        <v>77</v>
      </c>
      <c r="D17" t="s">
        <v>91</v>
      </c>
      <c r="E17" s="12">
        <v>42823.657152777778</v>
      </c>
      <c r="F17">
        <v>15</v>
      </c>
      <c r="G17">
        <v>2</v>
      </c>
      <c r="H17" t="s">
        <v>270</v>
      </c>
      <c r="I17">
        <v>10</v>
      </c>
      <c r="J17">
        <v>100</v>
      </c>
      <c r="K17">
        <v>50</v>
      </c>
      <c r="L17">
        <v>20</v>
      </c>
      <c r="M17">
        <v>80</v>
      </c>
      <c r="N17">
        <v>0</v>
      </c>
      <c r="R17" s="15"/>
      <c r="T17" s="13" t="s">
        <v>13</v>
      </c>
    </row>
    <row r="18" spans="1:20" x14ac:dyDescent="0.25">
      <c r="A18" t="s">
        <v>92</v>
      </c>
      <c r="B18" t="s">
        <v>93</v>
      </c>
      <c r="C18">
        <v>61</v>
      </c>
      <c r="D18" t="s">
        <v>94</v>
      </c>
      <c r="E18" s="12">
        <v>42845.465277777781</v>
      </c>
      <c r="F18">
        <v>15</v>
      </c>
      <c r="G18">
        <v>2</v>
      </c>
      <c r="H18" t="s">
        <v>270</v>
      </c>
      <c r="I18">
        <v>50</v>
      </c>
      <c r="J18">
        <v>100</v>
      </c>
      <c r="K18">
        <v>75</v>
      </c>
      <c r="L18">
        <v>100</v>
      </c>
      <c r="M18">
        <v>100</v>
      </c>
      <c r="N18">
        <v>100</v>
      </c>
      <c r="R18" s="15"/>
      <c r="T18" s="13" t="s">
        <v>13</v>
      </c>
    </row>
    <row r="19" spans="1:20" x14ac:dyDescent="0.25">
      <c r="A19" t="s">
        <v>59</v>
      </c>
      <c r="B19" t="s">
        <v>95</v>
      </c>
      <c r="C19">
        <v>46</v>
      </c>
      <c r="D19" t="s">
        <v>96</v>
      </c>
      <c r="E19" s="12">
        <v>42824.351805555554</v>
      </c>
      <c r="F19">
        <v>15</v>
      </c>
      <c r="G19">
        <v>2</v>
      </c>
      <c r="H19" t="s">
        <v>270</v>
      </c>
      <c r="I19">
        <v>0</v>
      </c>
      <c r="J19">
        <v>20</v>
      </c>
      <c r="K19">
        <v>20</v>
      </c>
      <c r="L19">
        <v>20</v>
      </c>
      <c r="M19">
        <v>70</v>
      </c>
      <c r="N19">
        <v>70</v>
      </c>
      <c r="R19" s="15"/>
      <c r="T19" s="13" t="s">
        <v>13</v>
      </c>
    </row>
    <row r="20" spans="1:20" x14ac:dyDescent="0.25">
      <c r="A20" t="s">
        <v>77</v>
      </c>
      <c r="B20" t="s">
        <v>97</v>
      </c>
      <c r="C20">
        <v>40</v>
      </c>
      <c r="D20" t="s">
        <v>98</v>
      </c>
      <c r="E20" s="12">
        <v>42823.721018518518</v>
      </c>
      <c r="F20">
        <v>15</v>
      </c>
      <c r="G20">
        <v>2</v>
      </c>
      <c r="H20" t="s">
        <v>270</v>
      </c>
      <c r="I20">
        <v>10</v>
      </c>
      <c r="J20">
        <v>10</v>
      </c>
      <c r="K20">
        <v>10</v>
      </c>
      <c r="L20">
        <v>90</v>
      </c>
      <c r="M20">
        <v>90</v>
      </c>
      <c r="N20">
        <v>90</v>
      </c>
      <c r="R20" s="15"/>
      <c r="T20" s="13" t="s">
        <v>13</v>
      </c>
    </row>
    <row r="21" spans="1:20" x14ac:dyDescent="0.25">
      <c r="A21" t="s">
        <v>65</v>
      </c>
      <c r="B21" t="s">
        <v>99</v>
      </c>
      <c r="C21">
        <v>38</v>
      </c>
      <c r="D21" t="s">
        <v>100</v>
      </c>
      <c r="E21" s="12">
        <v>42860.577731481484</v>
      </c>
      <c r="F21">
        <v>15</v>
      </c>
      <c r="G21">
        <v>2</v>
      </c>
      <c r="H21" t="s">
        <v>270</v>
      </c>
      <c r="I21">
        <v>12</v>
      </c>
      <c r="J21">
        <v>37</v>
      </c>
      <c r="K21">
        <v>11</v>
      </c>
      <c r="L21">
        <v>51</v>
      </c>
      <c r="M21">
        <v>80</v>
      </c>
      <c r="N21">
        <v>80</v>
      </c>
      <c r="R21" s="15"/>
      <c r="T21" s="13" t="s">
        <v>13</v>
      </c>
    </row>
    <row r="22" spans="1:20" x14ac:dyDescent="0.25">
      <c r="A22" t="s">
        <v>101</v>
      </c>
      <c r="B22" t="s">
        <v>102</v>
      </c>
      <c r="C22">
        <v>38</v>
      </c>
      <c r="D22" t="s">
        <v>103</v>
      </c>
      <c r="E22" s="12">
        <v>42853.646192129629</v>
      </c>
      <c r="F22">
        <v>15</v>
      </c>
      <c r="G22">
        <v>2</v>
      </c>
      <c r="H22" t="s">
        <v>270</v>
      </c>
      <c r="J22">
        <v>100</v>
      </c>
      <c r="L22">
        <v>100</v>
      </c>
      <c r="R22" s="15"/>
      <c r="T22" s="13" t="s">
        <v>13</v>
      </c>
    </row>
    <row r="23" spans="1:20" x14ac:dyDescent="0.25">
      <c r="B23" t="s">
        <v>104</v>
      </c>
      <c r="D23" t="s">
        <v>105</v>
      </c>
      <c r="E23" s="12">
        <v>42823.695069444446</v>
      </c>
      <c r="F23">
        <v>15</v>
      </c>
      <c r="G23">
        <v>2</v>
      </c>
      <c r="H23" t="s">
        <v>270</v>
      </c>
      <c r="R23" s="15"/>
      <c r="T23" s="13" t="s">
        <v>13</v>
      </c>
    </row>
    <row r="24" spans="1:20" x14ac:dyDescent="0.25">
      <c r="A24" t="s">
        <v>77</v>
      </c>
      <c r="B24" t="s">
        <v>106</v>
      </c>
      <c r="C24">
        <v>58</v>
      </c>
      <c r="D24" t="s">
        <v>107</v>
      </c>
      <c r="E24" s="12">
        <v>42825.616828703707</v>
      </c>
      <c r="F24">
        <v>15</v>
      </c>
      <c r="G24">
        <v>2</v>
      </c>
      <c r="H24" t="s">
        <v>270</v>
      </c>
      <c r="I24">
        <v>10</v>
      </c>
      <c r="J24">
        <v>60</v>
      </c>
      <c r="K24">
        <v>70</v>
      </c>
      <c r="L24">
        <v>90</v>
      </c>
      <c r="M24">
        <v>20</v>
      </c>
      <c r="N24">
        <v>10</v>
      </c>
      <c r="R24" s="15"/>
      <c r="T24" s="13" t="s">
        <v>13</v>
      </c>
    </row>
    <row r="25" spans="1:20" x14ac:dyDescent="0.25">
      <c r="A25" t="s">
        <v>77</v>
      </c>
      <c r="C25">
        <v>45</v>
      </c>
      <c r="D25" t="s">
        <v>108</v>
      </c>
      <c r="E25" s="12">
        <v>42862.217465277776</v>
      </c>
      <c r="F25">
        <v>15</v>
      </c>
      <c r="G25">
        <v>2</v>
      </c>
      <c r="H25" t="s">
        <v>270</v>
      </c>
      <c r="I25">
        <v>40</v>
      </c>
      <c r="J25">
        <v>70</v>
      </c>
      <c r="K25">
        <v>60</v>
      </c>
      <c r="L25">
        <v>50</v>
      </c>
      <c r="M25">
        <v>20</v>
      </c>
      <c r="N25">
        <v>20</v>
      </c>
      <c r="R25" s="15"/>
      <c r="T25" s="13" t="s">
        <v>13</v>
      </c>
    </row>
    <row r="26" spans="1:20" x14ac:dyDescent="0.25">
      <c r="A26" t="s">
        <v>109</v>
      </c>
      <c r="B26" t="s">
        <v>110</v>
      </c>
      <c r="C26">
        <v>63</v>
      </c>
      <c r="D26" t="s">
        <v>111</v>
      </c>
      <c r="E26" s="12">
        <v>42848.811712962961</v>
      </c>
      <c r="F26">
        <v>15</v>
      </c>
      <c r="G26">
        <v>2</v>
      </c>
      <c r="H26" t="s">
        <v>270</v>
      </c>
      <c r="J26">
        <v>10</v>
      </c>
      <c r="L26">
        <v>25</v>
      </c>
      <c r="M26">
        <v>25</v>
      </c>
      <c r="R26" s="15"/>
      <c r="T26" s="13" t="s">
        <v>13</v>
      </c>
    </row>
    <row r="27" spans="1:20" x14ac:dyDescent="0.25">
      <c r="A27" t="s">
        <v>77</v>
      </c>
      <c r="B27" t="s">
        <v>78</v>
      </c>
      <c r="C27">
        <v>59</v>
      </c>
      <c r="D27" t="s">
        <v>112</v>
      </c>
      <c r="E27" s="12">
        <v>42824.135243055556</v>
      </c>
      <c r="F27">
        <v>15</v>
      </c>
      <c r="G27">
        <v>2</v>
      </c>
      <c r="H27" t="s">
        <v>270</v>
      </c>
      <c r="I27">
        <v>60</v>
      </c>
      <c r="J27">
        <v>80</v>
      </c>
      <c r="K27">
        <v>80</v>
      </c>
      <c r="L27">
        <v>40</v>
      </c>
      <c r="M27">
        <v>10</v>
      </c>
      <c r="N27">
        <v>10</v>
      </c>
      <c r="R27" s="15"/>
      <c r="T27" s="13" t="s">
        <v>13</v>
      </c>
    </row>
    <row r="28" spans="1:20" x14ac:dyDescent="0.25">
      <c r="A28" t="s">
        <v>113</v>
      </c>
      <c r="B28" t="s">
        <v>114</v>
      </c>
      <c r="C28">
        <v>39</v>
      </c>
      <c r="D28" t="s">
        <v>115</v>
      </c>
      <c r="E28" s="12">
        <v>42823.832881944443</v>
      </c>
      <c r="F28">
        <v>15</v>
      </c>
      <c r="G28">
        <v>2</v>
      </c>
      <c r="H28" t="s">
        <v>270</v>
      </c>
      <c r="I28">
        <v>20</v>
      </c>
      <c r="J28">
        <v>80</v>
      </c>
      <c r="K28">
        <v>50</v>
      </c>
      <c r="L28">
        <v>60</v>
      </c>
      <c r="M28">
        <v>80</v>
      </c>
      <c r="N28">
        <v>20</v>
      </c>
      <c r="R28" s="15"/>
      <c r="T28" s="13" t="s">
        <v>13</v>
      </c>
    </row>
    <row r="29" spans="1:20" x14ac:dyDescent="0.25">
      <c r="A29" t="s">
        <v>116</v>
      </c>
      <c r="B29" t="s">
        <v>117</v>
      </c>
      <c r="C29">
        <v>50</v>
      </c>
      <c r="D29" t="s">
        <v>118</v>
      </c>
      <c r="E29" s="12">
        <v>42823.858634259261</v>
      </c>
      <c r="F29">
        <v>15</v>
      </c>
      <c r="G29">
        <v>2</v>
      </c>
      <c r="H29" t="s">
        <v>270</v>
      </c>
      <c r="R29" s="15"/>
      <c r="T29" t="s">
        <v>13</v>
      </c>
    </row>
    <row r="30" spans="1:20" x14ac:dyDescent="0.25">
      <c r="A30" t="s">
        <v>77</v>
      </c>
      <c r="B30" t="s">
        <v>119</v>
      </c>
      <c r="C30">
        <v>36</v>
      </c>
      <c r="D30" t="s">
        <v>120</v>
      </c>
      <c r="E30" s="12">
        <v>42823.902407407404</v>
      </c>
      <c r="F30">
        <v>15</v>
      </c>
      <c r="G30">
        <v>2</v>
      </c>
      <c r="H30" t="s">
        <v>270</v>
      </c>
      <c r="I30">
        <v>0</v>
      </c>
      <c r="J30">
        <v>50</v>
      </c>
      <c r="K30">
        <v>30</v>
      </c>
      <c r="L30">
        <v>70</v>
      </c>
      <c r="M30">
        <v>70</v>
      </c>
      <c r="N30">
        <v>10</v>
      </c>
      <c r="R30" s="15"/>
      <c r="T30" s="13" t="s">
        <v>13</v>
      </c>
    </row>
    <row r="31" spans="1:20" x14ac:dyDescent="0.25">
      <c r="A31" t="s">
        <v>65</v>
      </c>
      <c r="B31" t="s">
        <v>121</v>
      </c>
      <c r="C31">
        <v>51</v>
      </c>
      <c r="D31" t="s">
        <v>122</v>
      </c>
      <c r="E31" s="12">
        <v>42823.908692129633</v>
      </c>
      <c r="F31">
        <v>15</v>
      </c>
      <c r="G31">
        <v>2</v>
      </c>
      <c r="H31" t="s">
        <v>270</v>
      </c>
      <c r="R31" s="15"/>
      <c r="T31" s="13" t="s">
        <v>13</v>
      </c>
    </row>
    <row r="32" spans="1:20" x14ac:dyDescent="0.25">
      <c r="A32" t="s">
        <v>77</v>
      </c>
      <c r="B32" t="s">
        <v>123</v>
      </c>
      <c r="C32">
        <v>40</v>
      </c>
      <c r="D32" t="s">
        <v>124</v>
      </c>
      <c r="E32" s="12">
        <v>42823.930069444446</v>
      </c>
      <c r="F32">
        <v>15</v>
      </c>
      <c r="G32">
        <v>2</v>
      </c>
      <c r="H32" t="s">
        <v>270</v>
      </c>
      <c r="I32">
        <v>70</v>
      </c>
      <c r="J32">
        <v>30</v>
      </c>
      <c r="K32">
        <v>30</v>
      </c>
      <c r="L32">
        <v>70</v>
      </c>
      <c r="M32">
        <v>0</v>
      </c>
      <c r="N32">
        <v>0</v>
      </c>
      <c r="R32" s="15"/>
      <c r="T32" s="13" t="s">
        <v>13</v>
      </c>
    </row>
    <row r="33" spans="1:20" x14ac:dyDescent="0.25">
      <c r="A33" t="s">
        <v>125</v>
      </c>
      <c r="B33" t="s">
        <v>126</v>
      </c>
      <c r="C33">
        <v>33</v>
      </c>
      <c r="D33" t="s">
        <v>127</v>
      </c>
      <c r="E33" s="12">
        <v>42823.972731481481</v>
      </c>
      <c r="F33">
        <v>15</v>
      </c>
      <c r="G33">
        <v>2</v>
      </c>
      <c r="H33" t="s">
        <v>270</v>
      </c>
      <c r="I33">
        <v>5</v>
      </c>
      <c r="J33">
        <v>10</v>
      </c>
      <c r="K33">
        <v>30</v>
      </c>
      <c r="L33">
        <v>50</v>
      </c>
      <c r="M33">
        <v>60</v>
      </c>
      <c r="N33">
        <v>50</v>
      </c>
      <c r="R33" s="15"/>
      <c r="T33" s="13" t="s">
        <v>13</v>
      </c>
    </row>
    <row r="34" spans="1:20" x14ac:dyDescent="0.25">
      <c r="A34" t="s">
        <v>128</v>
      </c>
      <c r="B34" t="s">
        <v>129</v>
      </c>
      <c r="C34">
        <v>47</v>
      </c>
      <c r="D34" t="s">
        <v>130</v>
      </c>
      <c r="E34" s="12">
        <v>42839.750775462962</v>
      </c>
      <c r="F34">
        <v>15</v>
      </c>
      <c r="G34">
        <v>2</v>
      </c>
      <c r="H34" t="s">
        <v>270</v>
      </c>
      <c r="I34">
        <v>10</v>
      </c>
      <c r="J34">
        <v>30</v>
      </c>
      <c r="K34">
        <v>10</v>
      </c>
      <c r="L34">
        <v>80</v>
      </c>
      <c r="M34">
        <v>80</v>
      </c>
      <c r="N34">
        <v>20</v>
      </c>
      <c r="R34" s="15"/>
      <c r="T34" s="13" t="s">
        <v>13</v>
      </c>
    </row>
    <row r="35" spans="1:20" x14ac:dyDescent="0.25">
      <c r="A35" t="s">
        <v>131</v>
      </c>
      <c r="B35" t="s">
        <v>132</v>
      </c>
      <c r="C35">
        <v>31</v>
      </c>
      <c r="D35" t="s">
        <v>133</v>
      </c>
      <c r="E35" s="12">
        <v>42824.012604166666</v>
      </c>
      <c r="F35">
        <v>15</v>
      </c>
      <c r="G35">
        <v>2</v>
      </c>
      <c r="H35" t="s">
        <v>270</v>
      </c>
      <c r="I35">
        <v>70</v>
      </c>
      <c r="J35">
        <v>70</v>
      </c>
      <c r="K35">
        <v>88</v>
      </c>
      <c r="L35">
        <v>80</v>
      </c>
      <c r="M35">
        <v>30</v>
      </c>
      <c r="N35">
        <v>30</v>
      </c>
      <c r="R35" s="15"/>
      <c r="T35" s="13" t="s">
        <v>13</v>
      </c>
    </row>
    <row r="36" spans="1:20" x14ac:dyDescent="0.25">
      <c r="A36" t="s">
        <v>86</v>
      </c>
      <c r="B36" t="s">
        <v>134</v>
      </c>
      <c r="C36" t="s">
        <v>135</v>
      </c>
      <c r="D36" t="s">
        <v>136</v>
      </c>
      <c r="E36" s="12">
        <v>42867.149016203701</v>
      </c>
      <c r="F36">
        <v>15</v>
      </c>
      <c r="G36">
        <v>2</v>
      </c>
      <c r="H36" t="s">
        <v>270</v>
      </c>
      <c r="R36" s="15"/>
      <c r="T36" s="13" t="s">
        <v>13</v>
      </c>
    </row>
    <row r="37" spans="1:20" x14ac:dyDescent="0.25">
      <c r="A37" t="s">
        <v>56</v>
      </c>
      <c r="B37" t="s">
        <v>137</v>
      </c>
      <c r="C37">
        <v>38</v>
      </c>
      <c r="D37" t="s">
        <v>138</v>
      </c>
      <c r="E37" s="12">
        <v>42826.676157407404</v>
      </c>
      <c r="F37">
        <v>15</v>
      </c>
      <c r="G37">
        <v>2</v>
      </c>
      <c r="H37" t="s">
        <v>270</v>
      </c>
      <c r="I37">
        <v>20</v>
      </c>
      <c r="J37">
        <v>20</v>
      </c>
      <c r="K37">
        <v>40</v>
      </c>
      <c r="L37">
        <v>60</v>
      </c>
      <c r="M37">
        <v>80</v>
      </c>
      <c r="N37">
        <v>50</v>
      </c>
      <c r="R37" s="15"/>
      <c r="T37" s="13" t="s">
        <v>13</v>
      </c>
    </row>
    <row r="38" spans="1:20" x14ac:dyDescent="0.25">
      <c r="A38" t="s">
        <v>56</v>
      </c>
      <c r="B38" t="s">
        <v>139</v>
      </c>
      <c r="C38">
        <v>74</v>
      </c>
      <c r="D38" t="s">
        <v>140</v>
      </c>
      <c r="E38" s="12">
        <v>42825.524988425925</v>
      </c>
      <c r="F38">
        <v>15</v>
      </c>
      <c r="G38">
        <v>2</v>
      </c>
      <c r="H38" t="s">
        <v>270</v>
      </c>
      <c r="I38">
        <v>10</v>
      </c>
      <c r="J38">
        <v>10</v>
      </c>
      <c r="K38">
        <v>25</v>
      </c>
      <c r="L38">
        <v>25</v>
      </c>
      <c r="M38">
        <v>60</v>
      </c>
      <c r="N38">
        <v>60</v>
      </c>
      <c r="R38" s="15" t="s">
        <v>268</v>
      </c>
      <c r="T38" s="13" t="s">
        <v>13</v>
      </c>
    </row>
    <row r="39" spans="1:20" x14ac:dyDescent="0.25">
      <c r="A39" t="s">
        <v>141</v>
      </c>
      <c r="B39" t="s">
        <v>142</v>
      </c>
      <c r="C39">
        <v>36</v>
      </c>
      <c r="D39" t="s">
        <v>143</v>
      </c>
      <c r="E39" s="12">
        <v>42825.949675925927</v>
      </c>
      <c r="F39">
        <v>15</v>
      </c>
      <c r="G39">
        <v>2</v>
      </c>
      <c r="H39" t="s">
        <v>270</v>
      </c>
      <c r="I39">
        <v>90</v>
      </c>
      <c r="J39">
        <v>90</v>
      </c>
      <c r="K39">
        <v>0</v>
      </c>
      <c r="L39">
        <v>0</v>
      </c>
      <c r="M39">
        <v>0</v>
      </c>
      <c r="N39">
        <v>0</v>
      </c>
      <c r="R39" s="15"/>
      <c r="T39" s="13" t="s">
        <v>13</v>
      </c>
    </row>
    <row r="40" spans="1:20" x14ac:dyDescent="0.25">
      <c r="A40" t="s">
        <v>56</v>
      </c>
      <c r="B40" t="s">
        <v>144</v>
      </c>
      <c r="C40">
        <v>53</v>
      </c>
      <c r="D40" t="s">
        <v>145</v>
      </c>
      <c r="E40" s="12">
        <v>42849.469236111108</v>
      </c>
      <c r="F40">
        <v>15</v>
      </c>
      <c r="G40">
        <v>2</v>
      </c>
      <c r="H40" t="s">
        <v>270</v>
      </c>
      <c r="I40">
        <v>0</v>
      </c>
      <c r="J40">
        <v>60</v>
      </c>
      <c r="K40">
        <v>5</v>
      </c>
      <c r="L40">
        <v>90</v>
      </c>
      <c r="M40">
        <v>0</v>
      </c>
      <c r="N40">
        <v>1</v>
      </c>
      <c r="R40" s="15"/>
      <c r="T40" s="13" t="s">
        <v>13</v>
      </c>
    </row>
    <row r="41" spans="1:20" x14ac:dyDescent="0.25">
      <c r="A41" t="s">
        <v>116</v>
      </c>
      <c r="B41" t="s">
        <v>146</v>
      </c>
      <c r="C41">
        <v>33</v>
      </c>
      <c r="D41" s="14" t="s">
        <v>147</v>
      </c>
      <c r="E41" s="12">
        <v>42860.661319444444</v>
      </c>
      <c r="F41">
        <v>15</v>
      </c>
      <c r="G41">
        <v>2</v>
      </c>
      <c r="H41" t="s">
        <v>270</v>
      </c>
      <c r="R41" s="15"/>
      <c r="T41" s="13" t="s">
        <v>13</v>
      </c>
    </row>
    <row r="42" spans="1:20" x14ac:dyDescent="0.25">
      <c r="A42" t="s">
        <v>128</v>
      </c>
      <c r="C42">
        <v>42</v>
      </c>
      <c r="D42" t="s">
        <v>148</v>
      </c>
      <c r="E42" s="12">
        <v>42829.381574074076</v>
      </c>
      <c r="F42">
        <v>15</v>
      </c>
      <c r="G42">
        <v>2</v>
      </c>
      <c r="H42" t="s">
        <v>270</v>
      </c>
      <c r="I42">
        <v>35</v>
      </c>
      <c r="J42">
        <v>50</v>
      </c>
      <c r="K42">
        <v>40</v>
      </c>
      <c r="L42">
        <v>60</v>
      </c>
      <c r="M42">
        <v>75</v>
      </c>
      <c r="N42">
        <v>25</v>
      </c>
      <c r="R42" s="15"/>
      <c r="S42" s="2"/>
      <c r="T42" s="13" t="s">
        <v>13</v>
      </c>
    </row>
    <row r="43" spans="1:20" x14ac:dyDescent="0.25">
      <c r="A43" t="s">
        <v>56</v>
      </c>
      <c r="B43" t="s">
        <v>149</v>
      </c>
      <c r="C43">
        <v>34</v>
      </c>
      <c r="D43" s="2" t="s">
        <v>150</v>
      </c>
      <c r="E43" s="12">
        <v>42835.645636574074</v>
      </c>
      <c r="F43">
        <v>15</v>
      </c>
      <c r="G43">
        <v>2</v>
      </c>
      <c r="H43" t="s">
        <v>270</v>
      </c>
      <c r="R43" s="15"/>
      <c r="S43" s="14"/>
      <c r="T43" s="13" t="s">
        <v>13</v>
      </c>
    </row>
    <row r="44" spans="1:20" x14ac:dyDescent="0.25">
      <c r="A44" t="s">
        <v>151</v>
      </c>
      <c r="B44" t="s">
        <v>152</v>
      </c>
      <c r="C44">
        <v>39</v>
      </c>
      <c r="D44" t="s">
        <v>153</v>
      </c>
      <c r="E44" s="12">
        <v>42867.634756944448</v>
      </c>
      <c r="F44">
        <v>15</v>
      </c>
      <c r="G44">
        <v>2</v>
      </c>
      <c r="H44" t="s">
        <v>270</v>
      </c>
      <c r="I44">
        <v>10</v>
      </c>
      <c r="J44">
        <v>75</v>
      </c>
      <c r="K44">
        <v>25</v>
      </c>
      <c r="L44">
        <v>80</v>
      </c>
      <c r="R44" s="15"/>
      <c r="S44" s="2"/>
      <c r="T44" s="13" t="s">
        <v>13</v>
      </c>
    </row>
    <row r="45" spans="1:20" x14ac:dyDescent="0.25">
      <c r="A45" t="s">
        <v>53</v>
      </c>
      <c r="B45" t="s">
        <v>154</v>
      </c>
      <c r="D45" s="2" t="s">
        <v>155</v>
      </c>
      <c r="E45" s="12">
        <v>42851.329467592594</v>
      </c>
      <c r="F45">
        <v>15</v>
      </c>
      <c r="G45">
        <v>2</v>
      </c>
      <c r="H45" t="s">
        <v>270</v>
      </c>
      <c r="I45">
        <v>30</v>
      </c>
      <c r="J45">
        <v>50</v>
      </c>
      <c r="K45">
        <v>50</v>
      </c>
      <c r="L45">
        <v>50</v>
      </c>
      <c r="M45">
        <v>70</v>
      </c>
      <c r="N45">
        <v>70</v>
      </c>
      <c r="R45" s="15"/>
      <c r="T45" t="s">
        <v>13</v>
      </c>
    </row>
    <row r="46" spans="1:20" x14ac:dyDescent="0.25">
      <c r="A46" t="s">
        <v>53</v>
      </c>
      <c r="B46" t="s">
        <v>156</v>
      </c>
      <c r="C46">
        <v>38</v>
      </c>
      <c r="D46" s="2" t="s">
        <v>157</v>
      </c>
      <c r="E46" s="12">
        <v>42849.36519675926</v>
      </c>
      <c r="F46">
        <v>15</v>
      </c>
      <c r="G46">
        <v>2</v>
      </c>
      <c r="H46" t="s">
        <v>270</v>
      </c>
      <c r="I46">
        <v>10</v>
      </c>
      <c r="J46">
        <v>10</v>
      </c>
      <c r="K46">
        <v>10</v>
      </c>
      <c r="L46">
        <v>40</v>
      </c>
      <c r="M46">
        <v>30</v>
      </c>
      <c r="N46">
        <v>60</v>
      </c>
      <c r="R46" s="15"/>
      <c r="S46" s="14"/>
      <c r="T46" s="13" t="s">
        <v>13</v>
      </c>
    </row>
    <row r="47" spans="1:20" x14ac:dyDescent="0.25">
      <c r="A47" t="s">
        <v>77</v>
      </c>
      <c r="B47" t="s">
        <v>158</v>
      </c>
      <c r="C47">
        <v>45</v>
      </c>
      <c r="D47" t="s">
        <v>159</v>
      </c>
      <c r="E47" s="12">
        <v>42836.617280092592</v>
      </c>
      <c r="F47">
        <v>15</v>
      </c>
      <c r="G47">
        <v>2</v>
      </c>
      <c r="H47" t="s">
        <v>270</v>
      </c>
      <c r="I47">
        <v>10</v>
      </c>
      <c r="J47">
        <v>10</v>
      </c>
      <c r="K47">
        <v>10</v>
      </c>
      <c r="L47">
        <v>50</v>
      </c>
      <c r="M47">
        <v>50</v>
      </c>
      <c r="N47">
        <v>50</v>
      </c>
      <c r="R47" s="15"/>
      <c r="T47" s="13" t="s">
        <v>13</v>
      </c>
    </row>
    <row r="48" spans="1:20" x14ac:dyDescent="0.25">
      <c r="A48" t="s">
        <v>77</v>
      </c>
      <c r="B48" t="s">
        <v>160</v>
      </c>
      <c r="C48">
        <v>49</v>
      </c>
      <c r="D48" t="s">
        <v>161</v>
      </c>
      <c r="E48" s="12">
        <v>42841.043275462966</v>
      </c>
      <c r="F48">
        <v>15</v>
      </c>
      <c r="G48">
        <v>2</v>
      </c>
      <c r="H48" t="s">
        <v>270</v>
      </c>
      <c r="R48" s="15"/>
      <c r="T48" s="13" t="s">
        <v>13</v>
      </c>
    </row>
    <row r="49" spans="1:20" x14ac:dyDescent="0.25">
      <c r="A49" t="s">
        <v>125</v>
      </c>
      <c r="B49" t="s">
        <v>162</v>
      </c>
      <c r="C49">
        <v>39</v>
      </c>
      <c r="D49" t="s">
        <v>163</v>
      </c>
      <c r="E49" s="12">
        <v>42843.236250000002</v>
      </c>
      <c r="F49">
        <v>15</v>
      </c>
      <c r="G49">
        <v>2</v>
      </c>
      <c r="H49" t="s">
        <v>270</v>
      </c>
      <c r="I49">
        <v>40</v>
      </c>
      <c r="J49">
        <v>60</v>
      </c>
      <c r="K49">
        <v>80</v>
      </c>
      <c r="L49">
        <v>90</v>
      </c>
      <c r="M49">
        <v>80</v>
      </c>
      <c r="N49">
        <v>20</v>
      </c>
      <c r="R49" s="15"/>
      <c r="T49" s="13" t="s">
        <v>13</v>
      </c>
    </row>
    <row r="50" spans="1:20" x14ac:dyDescent="0.25">
      <c r="A50" t="s">
        <v>77</v>
      </c>
      <c r="B50" t="s">
        <v>164</v>
      </c>
      <c r="D50" t="s">
        <v>165</v>
      </c>
      <c r="E50" s="12">
        <v>42855.922418981485</v>
      </c>
      <c r="F50">
        <v>15</v>
      </c>
      <c r="G50">
        <v>2</v>
      </c>
      <c r="H50" t="s">
        <v>270</v>
      </c>
      <c r="I50">
        <v>100</v>
      </c>
      <c r="J50">
        <v>90</v>
      </c>
      <c r="R50" s="15"/>
      <c r="T50" s="13" t="s">
        <v>13</v>
      </c>
    </row>
    <row r="51" spans="1:20" x14ac:dyDescent="0.25">
      <c r="A51" t="s">
        <v>65</v>
      </c>
      <c r="B51" t="s">
        <v>166</v>
      </c>
      <c r="C51">
        <v>42</v>
      </c>
      <c r="D51" t="s">
        <v>167</v>
      </c>
      <c r="E51" s="12">
        <v>42843.729432870372</v>
      </c>
      <c r="F51">
        <v>15</v>
      </c>
      <c r="G51">
        <v>2</v>
      </c>
      <c r="H51" t="s">
        <v>270</v>
      </c>
      <c r="I51">
        <v>100</v>
      </c>
      <c r="J51">
        <v>100</v>
      </c>
      <c r="K51">
        <v>70</v>
      </c>
      <c r="L51">
        <v>70</v>
      </c>
      <c r="M51">
        <v>50</v>
      </c>
      <c r="N51">
        <v>50</v>
      </c>
      <c r="R51" s="15"/>
      <c r="T51" s="13" t="s">
        <v>13</v>
      </c>
    </row>
    <row r="52" spans="1:20" x14ac:dyDescent="0.25">
      <c r="A52" t="s">
        <v>77</v>
      </c>
      <c r="B52" t="s">
        <v>168</v>
      </c>
      <c r="C52">
        <v>34</v>
      </c>
      <c r="D52" t="s">
        <v>169</v>
      </c>
      <c r="E52" s="12">
        <v>42845.066064814811</v>
      </c>
      <c r="F52">
        <v>15</v>
      </c>
      <c r="G52">
        <v>2</v>
      </c>
      <c r="H52" t="s">
        <v>270</v>
      </c>
      <c r="R52" s="15"/>
      <c r="T52" s="13" t="s">
        <v>13</v>
      </c>
    </row>
    <row r="53" spans="1:20" x14ac:dyDescent="0.25">
      <c r="A53" t="s">
        <v>77</v>
      </c>
      <c r="B53" t="s">
        <v>170</v>
      </c>
      <c r="C53">
        <v>57</v>
      </c>
      <c r="D53" t="s">
        <v>171</v>
      </c>
      <c r="E53" s="12">
        <v>42843.72625</v>
      </c>
      <c r="F53">
        <v>15</v>
      </c>
      <c r="G53">
        <v>2</v>
      </c>
      <c r="H53" t="s">
        <v>270</v>
      </c>
      <c r="I53">
        <v>90</v>
      </c>
      <c r="J53">
        <v>100</v>
      </c>
      <c r="K53">
        <v>40</v>
      </c>
      <c r="L53">
        <v>60</v>
      </c>
      <c r="M53">
        <v>20</v>
      </c>
      <c r="N53">
        <v>20</v>
      </c>
      <c r="R53" s="15"/>
      <c r="T53" s="13" t="s">
        <v>13</v>
      </c>
    </row>
    <row r="54" spans="1:20" x14ac:dyDescent="0.25">
      <c r="A54" t="s">
        <v>77</v>
      </c>
      <c r="B54" t="s">
        <v>172</v>
      </c>
      <c r="C54">
        <v>56</v>
      </c>
      <c r="D54" t="s">
        <v>173</v>
      </c>
      <c r="E54" s="12">
        <v>42860.734027777777</v>
      </c>
      <c r="F54">
        <v>15</v>
      </c>
      <c r="G54">
        <v>2</v>
      </c>
      <c r="H54" t="s">
        <v>270</v>
      </c>
      <c r="I54">
        <v>90</v>
      </c>
      <c r="J54">
        <v>70</v>
      </c>
      <c r="K54">
        <v>30</v>
      </c>
      <c r="L54">
        <v>40</v>
      </c>
      <c r="M54">
        <v>10</v>
      </c>
      <c r="N54">
        <v>10</v>
      </c>
      <c r="R54" s="15"/>
      <c r="T54" s="13" t="s">
        <v>13</v>
      </c>
    </row>
    <row r="55" spans="1:20" x14ac:dyDescent="0.25">
      <c r="D55" t="s">
        <v>174</v>
      </c>
      <c r="E55" s="12">
        <v>42843.792951388888</v>
      </c>
      <c r="F55">
        <v>15</v>
      </c>
      <c r="G55">
        <v>2</v>
      </c>
      <c r="H55" t="s">
        <v>270</v>
      </c>
      <c r="I55">
        <v>20</v>
      </c>
      <c r="J55">
        <v>60</v>
      </c>
      <c r="K55">
        <v>40</v>
      </c>
      <c r="L55">
        <v>60</v>
      </c>
      <c r="M55">
        <v>60</v>
      </c>
      <c r="N55">
        <v>30</v>
      </c>
      <c r="R55" s="15"/>
      <c r="T55" s="13" t="s">
        <v>13</v>
      </c>
    </row>
    <row r="56" spans="1:20" x14ac:dyDescent="0.25">
      <c r="A56" t="s">
        <v>151</v>
      </c>
      <c r="B56" t="s">
        <v>175</v>
      </c>
      <c r="C56">
        <v>44</v>
      </c>
      <c r="D56" t="s">
        <v>176</v>
      </c>
      <c r="E56" s="12">
        <v>42867.977870370371</v>
      </c>
      <c r="F56">
        <v>15</v>
      </c>
      <c r="G56">
        <v>2</v>
      </c>
      <c r="H56" t="s">
        <v>270</v>
      </c>
      <c r="I56">
        <v>30</v>
      </c>
      <c r="J56">
        <v>70</v>
      </c>
      <c r="K56">
        <v>80</v>
      </c>
      <c r="L56">
        <v>30</v>
      </c>
      <c r="M56">
        <v>60</v>
      </c>
      <c r="N56">
        <v>10</v>
      </c>
      <c r="R56" s="15"/>
      <c r="T56" s="13" t="s">
        <v>13</v>
      </c>
    </row>
    <row r="57" spans="1:20" x14ac:dyDescent="0.25">
      <c r="A57" t="s">
        <v>72</v>
      </c>
      <c r="B57" t="s">
        <v>73</v>
      </c>
      <c r="C57">
        <v>47</v>
      </c>
      <c r="D57" t="s">
        <v>177</v>
      </c>
      <c r="E57" s="12">
        <v>42843.847083333334</v>
      </c>
      <c r="F57">
        <v>15</v>
      </c>
      <c r="G57">
        <v>2</v>
      </c>
      <c r="H57" t="s">
        <v>270</v>
      </c>
      <c r="I57">
        <v>10</v>
      </c>
      <c r="J57">
        <v>50</v>
      </c>
      <c r="K57">
        <v>10</v>
      </c>
      <c r="L57">
        <v>100</v>
      </c>
      <c r="M57">
        <v>90</v>
      </c>
      <c r="N57">
        <v>10</v>
      </c>
      <c r="R57" s="15"/>
      <c r="T57" s="13" t="s">
        <v>13</v>
      </c>
    </row>
    <row r="58" spans="1:20" x14ac:dyDescent="0.25">
      <c r="A58" t="s">
        <v>77</v>
      </c>
      <c r="B58" t="s">
        <v>178</v>
      </c>
      <c r="C58">
        <v>44</v>
      </c>
      <c r="D58" t="s">
        <v>179</v>
      </c>
      <c r="E58" s="12">
        <v>42854.021932870368</v>
      </c>
      <c r="F58">
        <v>15</v>
      </c>
      <c r="G58">
        <v>2</v>
      </c>
      <c r="H58" t="s">
        <v>270</v>
      </c>
      <c r="R58" s="15"/>
      <c r="T58" s="13" t="s">
        <v>13</v>
      </c>
    </row>
    <row r="59" spans="1:20" x14ac:dyDescent="0.25">
      <c r="A59" t="s">
        <v>180</v>
      </c>
      <c r="B59" t="s">
        <v>181</v>
      </c>
      <c r="C59">
        <v>61</v>
      </c>
      <c r="D59" t="s">
        <v>182</v>
      </c>
      <c r="E59" s="12">
        <v>42844.267962962964</v>
      </c>
      <c r="F59">
        <v>15</v>
      </c>
      <c r="G59">
        <v>2</v>
      </c>
      <c r="H59" t="s">
        <v>270</v>
      </c>
      <c r="R59" s="15"/>
      <c r="T59" s="13" t="s">
        <v>13</v>
      </c>
    </row>
    <row r="60" spans="1:20" x14ac:dyDescent="0.25">
      <c r="A60" t="s">
        <v>113</v>
      </c>
      <c r="B60" t="s">
        <v>183</v>
      </c>
      <c r="D60" t="s">
        <v>184</v>
      </c>
      <c r="E60" s="12">
        <v>42845.435601851852</v>
      </c>
      <c r="F60">
        <v>15</v>
      </c>
      <c r="G60">
        <v>2</v>
      </c>
      <c r="H60" t="s">
        <v>270</v>
      </c>
      <c r="I60">
        <v>0</v>
      </c>
      <c r="J60">
        <v>0</v>
      </c>
      <c r="K60">
        <v>0</v>
      </c>
      <c r="L60">
        <v>50</v>
      </c>
      <c r="M60">
        <v>100</v>
      </c>
      <c r="N60">
        <v>50</v>
      </c>
      <c r="R60" s="15" t="s">
        <v>269</v>
      </c>
      <c r="T60" s="13" t="s">
        <v>13</v>
      </c>
    </row>
    <row r="61" spans="1:20" x14ac:dyDescent="0.25">
      <c r="A61" t="s">
        <v>56</v>
      </c>
      <c r="B61" t="s">
        <v>185</v>
      </c>
      <c r="C61">
        <v>36</v>
      </c>
      <c r="D61" t="s">
        <v>186</v>
      </c>
      <c r="E61" s="12">
        <v>42844.609803240739</v>
      </c>
      <c r="F61">
        <v>15</v>
      </c>
      <c r="G61">
        <v>2</v>
      </c>
      <c r="H61" t="s">
        <v>270</v>
      </c>
      <c r="I61">
        <v>10</v>
      </c>
      <c r="J61">
        <v>75</v>
      </c>
      <c r="K61">
        <v>45</v>
      </c>
      <c r="L61">
        <v>25</v>
      </c>
      <c r="M61">
        <v>45</v>
      </c>
      <c r="N61">
        <v>0</v>
      </c>
      <c r="R61" s="15"/>
      <c r="T61" s="13" t="s">
        <v>13</v>
      </c>
    </row>
    <row r="62" spans="1:20" x14ac:dyDescent="0.25">
      <c r="A62" t="s">
        <v>151</v>
      </c>
      <c r="B62" t="s">
        <v>187</v>
      </c>
      <c r="C62">
        <v>65</v>
      </c>
      <c r="D62" t="s">
        <v>188</v>
      </c>
      <c r="E62" s="12">
        <v>42844.552974537037</v>
      </c>
      <c r="F62">
        <v>15</v>
      </c>
      <c r="G62">
        <v>2</v>
      </c>
      <c r="H62" t="s">
        <v>270</v>
      </c>
      <c r="R62" s="15"/>
      <c r="T62" s="13" t="s">
        <v>13</v>
      </c>
    </row>
    <row r="63" spans="1:20" x14ac:dyDescent="0.25">
      <c r="A63" t="s">
        <v>53</v>
      </c>
      <c r="B63" t="s">
        <v>189</v>
      </c>
      <c r="C63">
        <v>53</v>
      </c>
      <c r="D63" t="s">
        <v>190</v>
      </c>
      <c r="E63" s="12">
        <v>42844.712488425925</v>
      </c>
      <c r="F63">
        <v>15</v>
      </c>
      <c r="G63">
        <v>2</v>
      </c>
      <c r="H63" t="s">
        <v>270</v>
      </c>
      <c r="R63" s="15"/>
      <c r="T63" s="13" t="s">
        <v>13</v>
      </c>
    </row>
    <row r="64" spans="1:20" x14ac:dyDescent="0.25">
      <c r="A64" t="s">
        <v>65</v>
      </c>
      <c r="B64" t="s">
        <v>191</v>
      </c>
      <c r="C64">
        <v>44</v>
      </c>
      <c r="D64" t="s">
        <v>192</v>
      </c>
      <c r="E64" s="12">
        <v>42854.928194444445</v>
      </c>
      <c r="F64">
        <v>15</v>
      </c>
      <c r="G64">
        <v>2</v>
      </c>
      <c r="H64" t="s">
        <v>270</v>
      </c>
      <c r="I64">
        <v>30</v>
      </c>
      <c r="J64">
        <v>40</v>
      </c>
      <c r="K64">
        <v>40</v>
      </c>
      <c r="L64">
        <v>50</v>
      </c>
      <c r="M64">
        <v>60</v>
      </c>
      <c r="N64">
        <v>50</v>
      </c>
      <c r="R64" s="15"/>
      <c r="T64" s="13" t="s">
        <v>13</v>
      </c>
    </row>
    <row r="65" spans="1:20" x14ac:dyDescent="0.25">
      <c r="A65" t="s">
        <v>113</v>
      </c>
      <c r="B65" t="s">
        <v>193</v>
      </c>
      <c r="C65">
        <v>71</v>
      </c>
      <c r="D65" t="s">
        <v>194</v>
      </c>
      <c r="E65" s="12">
        <v>42860.715266203704</v>
      </c>
      <c r="F65">
        <v>15</v>
      </c>
      <c r="G65">
        <v>2</v>
      </c>
      <c r="H65" t="s">
        <v>270</v>
      </c>
      <c r="I65">
        <v>50</v>
      </c>
      <c r="J65">
        <v>80</v>
      </c>
      <c r="K65">
        <v>90</v>
      </c>
      <c r="L65">
        <v>100</v>
      </c>
      <c r="M65">
        <v>0</v>
      </c>
      <c r="N65">
        <v>0</v>
      </c>
      <c r="R65" s="15"/>
      <c r="T65" s="13" t="s">
        <v>13</v>
      </c>
    </row>
    <row r="66" spans="1:20" x14ac:dyDescent="0.25">
      <c r="A66" t="s">
        <v>77</v>
      </c>
      <c r="B66" t="s">
        <v>195</v>
      </c>
      <c r="C66">
        <v>47</v>
      </c>
      <c r="D66" t="s">
        <v>196</v>
      </c>
      <c r="E66" s="12">
        <v>42850.776574074072</v>
      </c>
      <c r="F66">
        <v>15</v>
      </c>
      <c r="G66">
        <v>2</v>
      </c>
      <c r="H66" t="s">
        <v>270</v>
      </c>
      <c r="I66">
        <v>30</v>
      </c>
      <c r="J66">
        <v>60</v>
      </c>
      <c r="K66">
        <v>50</v>
      </c>
      <c r="L66">
        <v>70</v>
      </c>
      <c r="M66">
        <v>60</v>
      </c>
      <c r="N66">
        <v>70</v>
      </c>
      <c r="R66" s="15"/>
      <c r="T66" s="13" t="s">
        <v>13</v>
      </c>
    </row>
    <row r="67" spans="1:20" x14ac:dyDescent="0.25">
      <c r="A67" t="s">
        <v>56</v>
      </c>
      <c r="B67" t="s">
        <v>197</v>
      </c>
      <c r="C67">
        <v>46</v>
      </c>
      <c r="D67" t="s">
        <v>198</v>
      </c>
      <c r="E67" s="12">
        <v>42853.690659722219</v>
      </c>
      <c r="F67">
        <v>15</v>
      </c>
      <c r="G67">
        <v>2</v>
      </c>
      <c r="H67" t="s">
        <v>270</v>
      </c>
      <c r="I67">
        <v>20</v>
      </c>
      <c r="J67">
        <v>25</v>
      </c>
      <c r="K67">
        <v>35</v>
      </c>
      <c r="L67">
        <v>45</v>
      </c>
      <c r="M67">
        <v>50</v>
      </c>
      <c r="N67">
        <v>40</v>
      </c>
      <c r="R67" s="15"/>
      <c r="T67" s="13" t="s">
        <v>13</v>
      </c>
    </row>
    <row r="68" spans="1:20" x14ac:dyDescent="0.25">
      <c r="A68" t="s">
        <v>53</v>
      </c>
      <c r="B68" t="s">
        <v>199</v>
      </c>
      <c r="C68">
        <v>54</v>
      </c>
      <c r="D68" t="s">
        <v>200</v>
      </c>
      <c r="E68" s="12">
        <v>42850.705648148149</v>
      </c>
      <c r="F68">
        <v>15</v>
      </c>
      <c r="G68">
        <v>2</v>
      </c>
      <c r="H68" t="s">
        <v>270</v>
      </c>
      <c r="I68">
        <v>34</v>
      </c>
      <c r="J68">
        <v>59</v>
      </c>
      <c r="K68">
        <v>87</v>
      </c>
      <c r="L68">
        <v>92</v>
      </c>
      <c r="M68">
        <v>15</v>
      </c>
      <c r="N68">
        <v>8</v>
      </c>
      <c r="R68" s="15"/>
      <c r="T68" s="13" t="s">
        <v>13</v>
      </c>
    </row>
    <row r="69" spans="1:20" x14ac:dyDescent="0.25">
      <c r="A69" t="s">
        <v>72</v>
      </c>
      <c r="B69" t="s">
        <v>73</v>
      </c>
      <c r="C69">
        <v>40</v>
      </c>
      <c r="D69" t="s">
        <v>201</v>
      </c>
      <c r="E69" s="12">
        <v>42854.869050925925</v>
      </c>
      <c r="F69">
        <v>15</v>
      </c>
      <c r="G69">
        <v>2</v>
      </c>
      <c r="H69" t="s">
        <v>270</v>
      </c>
      <c r="R69" s="15"/>
      <c r="T69" s="13" t="s">
        <v>13</v>
      </c>
    </row>
    <row r="70" spans="1:20" x14ac:dyDescent="0.25">
      <c r="A70" t="s">
        <v>202</v>
      </c>
      <c r="B70" t="s">
        <v>203</v>
      </c>
      <c r="C70">
        <v>49</v>
      </c>
      <c r="D70" t="s">
        <v>204</v>
      </c>
      <c r="E70" s="12">
        <v>42855.186307870368</v>
      </c>
      <c r="F70">
        <v>15</v>
      </c>
      <c r="G70">
        <v>2</v>
      </c>
      <c r="H70" t="s">
        <v>270</v>
      </c>
      <c r="I70">
        <v>10</v>
      </c>
      <c r="J70">
        <v>40</v>
      </c>
      <c r="K70">
        <v>10</v>
      </c>
      <c r="L70">
        <v>60</v>
      </c>
      <c r="M70">
        <v>60</v>
      </c>
      <c r="N70">
        <v>30</v>
      </c>
      <c r="R70" s="15"/>
      <c r="T70" s="13" t="s">
        <v>13</v>
      </c>
    </row>
    <row r="71" spans="1:20" x14ac:dyDescent="0.25">
      <c r="A71" t="s">
        <v>205</v>
      </c>
      <c r="B71" t="s">
        <v>206</v>
      </c>
      <c r="C71">
        <v>41</v>
      </c>
      <c r="D71" t="s">
        <v>207</v>
      </c>
      <c r="E71" s="12">
        <v>42857.822384259256</v>
      </c>
      <c r="F71">
        <v>15</v>
      </c>
      <c r="G71">
        <v>2</v>
      </c>
      <c r="H71" t="s">
        <v>270</v>
      </c>
      <c r="I71">
        <v>60</v>
      </c>
      <c r="J71">
        <v>80</v>
      </c>
      <c r="K71">
        <v>100</v>
      </c>
      <c r="L71">
        <v>100</v>
      </c>
      <c r="M71">
        <v>10</v>
      </c>
      <c r="N71">
        <v>10</v>
      </c>
      <c r="R71" s="15"/>
      <c r="T71" s="13" t="s">
        <v>13</v>
      </c>
    </row>
    <row r="72" spans="1:20" x14ac:dyDescent="0.25">
      <c r="A72" t="s">
        <v>208</v>
      </c>
      <c r="B72" t="s">
        <v>209</v>
      </c>
      <c r="C72">
        <v>39</v>
      </c>
      <c r="D72" t="s">
        <v>210</v>
      </c>
      <c r="E72" s="12">
        <v>42860.857928240737</v>
      </c>
      <c r="F72">
        <v>15</v>
      </c>
      <c r="G72">
        <v>2</v>
      </c>
      <c r="H72" t="s">
        <v>270</v>
      </c>
      <c r="I72">
        <v>3</v>
      </c>
      <c r="J72">
        <v>15</v>
      </c>
      <c r="K72">
        <v>7</v>
      </c>
      <c r="L72">
        <v>35</v>
      </c>
      <c r="M72">
        <v>50</v>
      </c>
      <c r="N72">
        <v>50</v>
      </c>
      <c r="R72" s="15"/>
      <c r="T72" s="13" t="s">
        <v>13</v>
      </c>
    </row>
    <row r="73" spans="1:20" x14ac:dyDescent="0.25">
      <c r="A73" t="s">
        <v>72</v>
      </c>
      <c r="B73" t="s">
        <v>73</v>
      </c>
      <c r="C73">
        <v>59</v>
      </c>
      <c r="D73" t="s">
        <v>211</v>
      </c>
      <c r="E73" s="12">
        <v>42861.848425925928</v>
      </c>
      <c r="F73">
        <v>15</v>
      </c>
      <c r="G73">
        <v>2</v>
      </c>
      <c r="H73" t="s">
        <v>270</v>
      </c>
      <c r="I73">
        <v>20</v>
      </c>
      <c r="J73">
        <v>80</v>
      </c>
      <c r="K73">
        <v>40</v>
      </c>
      <c r="L73">
        <v>95</v>
      </c>
      <c r="M73">
        <v>80</v>
      </c>
      <c r="N73">
        <v>5</v>
      </c>
      <c r="R73" s="15"/>
      <c r="T73" s="13" t="s">
        <v>13</v>
      </c>
    </row>
    <row r="74" spans="1:20" x14ac:dyDescent="0.25">
      <c r="A74" t="s">
        <v>65</v>
      </c>
      <c r="B74" t="s">
        <v>212</v>
      </c>
      <c r="C74">
        <v>55</v>
      </c>
      <c r="D74" t="s">
        <v>213</v>
      </c>
      <c r="E74" s="12">
        <v>42863.341284722221</v>
      </c>
      <c r="F74">
        <v>15</v>
      </c>
      <c r="G74">
        <v>2</v>
      </c>
      <c r="H74" t="s">
        <v>270</v>
      </c>
      <c r="R74" s="15"/>
      <c r="T74" s="13" t="s">
        <v>13</v>
      </c>
    </row>
    <row r="75" spans="1:20" x14ac:dyDescent="0.25">
      <c r="A75" t="s">
        <v>56</v>
      </c>
      <c r="B75" t="s">
        <v>214</v>
      </c>
      <c r="C75">
        <v>45</v>
      </c>
      <c r="D75" t="s">
        <v>215</v>
      </c>
      <c r="E75" s="12">
        <v>42863.833182870374</v>
      </c>
      <c r="F75">
        <v>15</v>
      </c>
      <c r="G75">
        <v>2</v>
      </c>
      <c r="H75" t="s">
        <v>270</v>
      </c>
      <c r="I75">
        <v>5</v>
      </c>
      <c r="J75">
        <v>25</v>
      </c>
      <c r="K75">
        <v>10</v>
      </c>
      <c r="L75">
        <v>40</v>
      </c>
      <c r="M75">
        <v>60</v>
      </c>
      <c r="N75">
        <v>50</v>
      </c>
      <c r="R75" s="15"/>
      <c r="T75" t="s">
        <v>13</v>
      </c>
    </row>
    <row r="76" spans="1:20" x14ac:dyDescent="0.25">
      <c r="A76" t="s">
        <v>59</v>
      </c>
      <c r="B76" t="s">
        <v>216</v>
      </c>
      <c r="C76">
        <v>42</v>
      </c>
      <c r="D76" t="s">
        <v>217</v>
      </c>
      <c r="E76" s="12">
        <v>42864.662615740737</v>
      </c>
      <c r="F76">
        <v>15</v>
      </c>
      <c r="G76">
        <v>2</v>
      </c>
      <c r="H76" t="s">
        <v>270</v>
      </c>
      <c r="I76">
        <v>20</v>
      </c>
      <c r="J76">
        <v>60</v>
      </c>
      <c r="K76">
        <v>40</v>
      </c>
      <c r="L76">
        <v>10</v>
      </c>
      <c r="M76">
        <v>10</v>
      </c>
      <c r="N76">
        <v>10</v>
      </c>
      <c r="R76" s="15"/>
      <c r="T76" s="13" t="s">
        <v>13</v>
      </c>
    </row>
    <row r="77" spans="1:20" x14ac:dyDescent="0.25">
      <c r="A77" t="s">
        <v>59</v>
      </c>
      <c r="B77" t="s">
        <v>218</v>
      </c>
      <c r="C77">
        <v>24</v>
      </c>
      <c r="D77" t="s">
        <v>219</v>
      </c>
      <c r="E77" s="12">
        <v>42864.641979166663</v>
      </c>
      <c r="F77">
        <v>15</v>
      </c>
      <c r="G77">
        <v>2</v>
      </c>
      <c r="H77" t="s">
        <v>270</v>
      </c>
      <c r="R77" s="15"/>
      <c r="T77" s="13" t="s">
        <v>13</v>
      </c>
    </row>
    <row r="78" spans="1:20" x14ac:dyDescent="0.25">
      <c r="A78" t="s">
        <v>59</v>
      </c>
      <c r="B78" t="s">
        <v>220</v>
      </c>
      <c r="C78">
        <v>25</v>
      </c>
      <c r="D78" s="14" t="s">
        <v>221</v>
      </c>
      <c r="E78" s="12">
        <v>42864.674988425926</v>
      </c>
      <c r="F78">
        <v>15</v>
      </c>
      <c r="G78">
        <v>2</v>
      </c>
      <c r="H78" t="s">
        <v>270</v>
      </c>
      <c r="I78">
        <v>40</v>
      </c>
      <c r="J78">
        <v>50</v>
      </c>
      <c r="K78">
        <v>40</v>
      </c>
      <c r="L78">
        <v>80</v>
      </c>
      <c r="M78">
        <v>50</v>
      </c>
      <c r="N78">
        <v>20</v>
      </c>
      <c r="R78" s="15"/>
      <c r="T78" s="13" t="s">
        <v>13</v>
      </c>
    </row>
    <row r="79" spans="1:20" x14ac:dyDescent="0.25">
      <c r="A79" t="s">
        <v>59</v>
      </c>
      <c r="B79" t="s">
        <v>222</v>
      </c>
      <c r="C79">
        <v>36</v>
      </c>
      <c r="D79" t="s">
        <v>223</v>
      </c>
      <c r="E79" s="12">
        <v>42864.757777777777</v>
      </c>
      <c r="F79">
        <v>15</v>
      </c>
      <c r="G79">
        <v>2</v>
      </c>
      <c r="H79" t="s">
        <v>270</v>
      </c>
      <c r="R79" s="15"/>
      <c r="T79" s="13" t="s">
        <v>13</v>
      </c>
    </row>
    <row r="80" spans="1:20" x14ac:dyDescent="0.25">
      <c r="A80" t="s">
        <v>59</v>
      </c>
      <c r="B80" t="s">
        <v>224</v>
      </c>
      <c r="C80">
        <v>41</v>
      </c>
      <c r="D80" t="s">
        <v>225</v>
      </c>
      <c r="E80" s="12">
        <v>42865.287280092591</v>
      </c>
      <c r="F80">
        <v>15</v>
      </c>
      <c r="G80">
        <v>2</v>
      </c>
      <c r="H80" t="s">
        <v>270</v>
      </c>
      <c r="I80">
        <v>100</v>
      </c>
      <c r="J80">
        <v>100</v>
      </c>
      <c r="K80">
        <v>20</v>
      </c>
      <c r="L80">
        <v>20</v>
      </c>
      <c r="M80">
        <v>100</v>
      </c>
      <c r="N80">
        <v>50</v>
      </c>
      <c r="R80" s="15"/>
      <c r="T80" s="13" t="s">
        <v>13</v>
      </c>
    </row>
    <row r="81" spans="1:20" x14ac:dyDescent="0.25">
      <c r="A81" t="s">
        <v>59</v>
      </c>
      <c r="B81" t="s">
        <v>226</v>
      </c>
      <c r="C81">
        <v>33</v>
      </c>
      <c r="D81" t="s">
        <v>227</v>
      </c>
      <c r="E81" s="12">
        <v>42865.347337962965</v>
      </c>
      <c r="F81">
        <v>15</v>
      </c>
      <c r="G81">
        <v>2</v>
      </c>
      <c r="H81" t="s">
        <v>270</v>
      </c>
      <c r="I81">
        <v>25</v>
      </c>
      <c r="J81">
        <v>35</v>
      </c>
      <c r="K81">
        <v>45</v>
      </c>
      <c r="L81">
        <v>75</v>
      </c>
      <c r="M81">
        <v>55</v>
      </c>
      <c r="N81">
        <v>15</v>
      </c>
      <c r="R81" s="15"/>
      <c r="T81" s="13" t="s">
        <v>13</v>
      </c>
    </row>
    <row r="82" spans="1:20" x14ac:dyDescent="0.25">
      <c r="A82" t="s">
        <v>59</v>
      </c>
      <c r="B82" t="s">
        <v>218</v>
      </c>
      <c r="C82">
        <v>26</v>
      </c>
      <c r="D82" t="s">
        <v>228</v>
      </c>
      <c r="E82" s="12">
        <v>42865.443379629629</v>
      </c>
      <c r="F82">
        <v>15</v>
      </c>
      <c r="G82">
        <v>2</v>
      </c>
      <c r="H82" t="s">
        <v>270</v>
      </c>
      <c r="R82" s="15"/>
      <c r="S82" s="2"/>
      <c r="T82" s="13" t="s">
        <v>13</v>
      </c>
    </row>
    <row r="83" spans="1:20" x14ac:dyDescent="0.25">
      <c r="A83" t="s">
        <v>56</v>
      </c>
      <c r="B83" t="s">
        <v>57</v>
      </c>
      <c r="C83">
        <v>23</v>
      </c>
      <c r="D83" t="s">
        <v>229</v>
      </c>
      <c r="E83" s="12">
        <v>42865.509201388886</v>
      </c>
      <c r="F83">
        <v>15</v>
      </c>
      <c r="G83">
        <v>2</v>
      </c>
      <c r="H83" t="s">
        <v>270</v>
      </c>
      <c r="R83" s="15"/>
      <c r="T83" s="13" t="s">
        <v>13</v>
      </c>
    </row>
    <row r="84" spans="1:20" x14ac:dyDescent="0.25">
      <c r="A84" t="s">
        <v>56</v>
      </c>
      <c r="B84" t="s">
        <v>230</v>
      </c>
      <c r="C84">
        <v>44</v>
      </c>
      <c r="D84" t="s">
        <v>231</v>
      </c>
      <c r="E84" s="12">
        <v>42865.590682870374</v>
      </c>
      <c r="F84">
        <v>15</v>
      </c>
      <c r="G84">
        <v>2</v>
      </c>
      <c r="H84" t="s">
        <v>270</v>
      </c>
      <c r="I84">
        <v>20</v>
      </c>
      <c r="J84">
        <v>50</v>
      </c>
      <c r="K84">
        <v>60</v>
      </c>
      <c r="L84">
        <v>70</v>
      </c>
      <c r="M84">
        <v>30</v>
      </c>
      <c r="N84">
        <v>20</v>
      </c>
      <c r="R84" s="15"/>
      <c r="T84" s="13" t="s">
        <v>13</v>
      </c>
    </row>
    <row r="85" spans="1:20" x14ac:dyDescent="0.25">
      <c r="A85" t="s">
        <v>62</v>
      </c>
      <c r="B85" t="s">
        <v>232</v>
      </c>
      <c r="C85">
        <v>27</v>
      </c>
      <c r="D85" s="2" t="s">
        <v>233</v>
      </c>
      <c r="E85" s="12">
        <v>42865.525717592594</v>
      </c>
      <c r="F85">
        <v>15</v>
      </c>
      <c r="G85">
        <v>2</v>
      </c>
      <c r="H85" t="s">
        <v>270</v>
      </c>
      <c r="R85" s="15"/>
      <c r="S85" s="14"/>
      <c r="T85" s="13" t="s">
        <v>13</v>
      </c>
    </row>
    <row r="86" spans="1:20" x14ac:dyDescent="0.25">
      <c r="A86" t="s">
        <v>205</v>
      </c>
      <c r="B86" t="s">
        <v>129</v>
      </c>
      <c r="C86">
        <v>36</v>
      </c>
      <c r="D86" t="s">
        <v>234</v>
      </c>
      <c r="E86" s="12">
        <v>42865.587754629632</v>
      </c>
      <c r="F86">
        <v>15</v>
      </c>
      <c r="G86">
        <v>2</v>
      </c>
      <c r="H86" t="s">
        <v>270</v>
      </c>
      <c r="I86">
        <v>0</v>
      </c>
      <c r="J86">
        <v>0</v>
      </c>
      <c r="K86">
        <v>0</v>
      </c>
      <c r="L86">
        <v>75</v>
      </c>
      <c r="M86">
        <v>100</v>
      </c>
      <c r="N86">
        <v>25</v>
      </c>
      <c r="R86" s="15"/>
      <c r="T86" s="13" t="s">
        <v>13</v>
      </c>
    </row>
    <row r="87" spans="1:20" x14ac:dyDescent="0.25">
      <c r="A87" t="s">
        <v>56</v>
      </c>
      <c r="B87" t="s">
        <v>235</v>
      </c>
      <c r="C87">
        <v>54</v>
      </c>
      <c r="D87" t="s">
        <v>236</v>
      </c>
      <c r="E87" s="12">
        <v>42865.535231481481</v>
      </c>
      <c r="F87">
        <v>15</v>
      </c>
      <c r="G87">
        <v>2</v>
      </c>
      <c r="H87" t="s">
        <v>270</v>
      </c>
      <c r="I87">
        <v>20</v>
      </c>
      <c r="J87">
        <v>40</v>
      </c>
      <c r="K87">
        <v>60</v>
      </c>
      <c r="L87">
        <v>70</v>
      </c>
      <c r="M87">
        <v>70</v>
      </c>
      <c r="N87">
        <v>60</v>
      </c>
      <c r="R87" s="15"/>
      <c r="T87" s="13" t="s">
        <v>13</v>
      </c>
    </row>
    <row r="88" spans="1:20" x14ac:dyDescent="0.25">
      <c r="B88" t="s">
        <v>237</v>
      </c>
      <c r="C88">
        <v>22</v>
      </c>
      <c r="D88" t="s">
        <v>238</v>
      </c>
      <c r="E88" s="12">
        <v>42865.636655092596</v>
      </c>
      <c r="F88">
        <v>15</v>
      </c>
      <c r="G88">
        <v>2</v>
      </c>
      <c r="H88" t="s">
        <v>270</v>
      </c>
      <c r="I88">
        <v>70</v>
      </c>
      <c r="J88">
        <v>75</v>
      </c>
      <c r="K88">
        <v>85</v>
      </c>
      <c r="L88">
        <v>80</v>
      </c>
      <c r="M88">
        <v>35</v>
      </c>
      <c r="N88">
        <v>20</v>
      </c>
      <c r="R88" s="15"/>
      <c r="T88" s="13" t="s">
        <v>13</v>
      </c>
    </row>
    <row r="89" spans="1:20" x14ac:dyDescent="0.25">
      <c r="A89" t="s">
        <v>56</v>
      </c>
      <c r="B89" t="s">
        <v>239</v>
      </c>
      <c r="C89">
        <v>37</v>
      </c>
      <c r="D89" t="s">
        <v>240</v>
      </c>
      <c r="E89" s="12">
        <v>42865.55133101852</v>
      </c>
      <c r="F89">
        <v>15</v>
      </c>
      <c r="G89">
        <v>2</v>
      </c>
      <c r="H89" t="s">
        <v>270</v>
      </c>
      <c r="R89" s="15"/>
      <c r="T89" s="13" t="s">
        <v>13</v>
      </c>
    </row>
    <row r="90" spans="1:20" x14ac:dyDescent="0.25">
      <c r="A90" t="s">
        <v>113</v>
      </c>
      <c r="B90" t="s">
        <v>241</v>
      </c>
      <c r="C90">
        <v>38</v>
      </c>
      <c r="D90" t="s">
        <v>242</v>
      </c>
      <c r="E90" s="12">
        <v>42865.559641203705</v>
      </c>
      <c r="F90">
        <v>15</v>
      </c>
      <c r="G90">
        <v>2</v>
      </c>
      <c r="H90" t="s">
        <v>270</v>
      </c>
      <c r="R90" s="15"/>
      <c r="T90" s="13" t="s">
        <v>13</v>
      </c>
    </row>
    <row r="91" spans="1:20" x14ac:dyDescent="0.25">
      <c r="A91" t="s">
        <v>56</v>
      </c>
      <c r="B91" t="s">
        <v>243</v>
      </c>
      <c r="C91">
        <v>25</v>
      </c>
      <c r="D91" t="s">
        <v>244</v>
      </c>
      <c r="E91" s="12">
        <v>42865.659849537034</v>
      </c>
      <c r="F91">
        <v>15</v>
      </c>
      <c r="G91">
        <v>2</v>
      </c>
      <c r="H91" t="s">
        <v>270</v>
      </c>
      <c r="I91">
        <v>10</v>
      </c>
      <c r="J91">
        <v>30</v>
      </c>
      <c r="K91">
        <v>40</v>
      </c>
      <c r="L91">
        <v>60</v>
      </c>
      <c r="M91">
        <v>60</v>
      </c>
      <c r="N91">
        <v>40</v>
      </c>
      <c r="R91" s="15"/>
      <c r="T91" s="13" t="s">
        <v>13</v>
      </c>
    </row>
    <row r="92" spans="1:20" x14ac:dyDescent="0.25">
      <c r="A92" t="s">
        <v>151</v>
      </c>
      <c r="B92" t="s">
        <v>152</v>
      </c>
      <c r="C92">
        <v>26</v>
      </c>
      <c r="D92" t="s">
        <v>245</v>
      </c>
      <c r="E92" s="12">
        <v>42865.657719907409</v>
      </c>
      <c r="F92">
        <v>15</v>
      </c>
      <c r="G92">
        <v>2</v>
      </c>
      <c r="H92" t="s">
        <v>270</v>
      </c>
      <c r="R92" s="15"/>
      <c r="T92" s="13" t="s">
        <v>13</v>
      </c>
    </row>
    <row r="93" spans="1:20" x14ac:dyDescent="0.25">
      <c r="A93" t="s">
        <v>56</v>
      </c>
      <c r="B93" t="s">
        <v>57</v>
      </c>
      <c r="C93">
        <v>33</v>
      </c>
      <c r="D93" t="s">
        <v>246</v>
      </c>
      <c r="E93" s="12">
        <v>42865.746817129628</v>
      </c>
      <c r="F93">
        <v>15</v>
      </c>
      <c r="G93">
        <v>2</v>
      </c>
      <c r="H93" t="s">
        <v>270</v>
      </c>
      <c r="R93" s="15"/>
      <c r="T93" s="13" t="s">
        <v>13</v>
      </c>
    </row>
    <row r="94" spans="1:20" x14ac:dyDescent="0.25">
      <c r="A94" t="s">
        <v>59</v>
      </c>
      <c r="B94" t="s">
        <v>247</v>
      </c>
      <c r="C94">
        <v>40</v>
      </c>
      <c r="D94" t="s">
        <v>248</v>
      </c>
      <c r="E94" s="12">
        <v>42865.78701388889</v>
      </c>
      <c r="F94">
        <v>15</v>
      </c>
      <c r="G94">
        <v>2</v>
      </c>
      <c r="H94" t="s">
        <v>270</v>
      </c>
      <c r="I94">
        <v>0</v>
      </c>
      <c r="J94">
        <v>20</v>
      </c>
      <c r="K94">
        <v>20</v>
      </c>
      <c r="L94">
        <v>80</v>
      </c>
      <c r="M94">
        <v>10</v>
      </c>
      <c r="N94">
        <v>10</v>
      </c>
      <c r="R94" s="15"/>
      <c r="T94" s="13" t="s">
        <v>13</v>
      </c>
    </row>
    <row r="95" spans="1:20" x14ac:dyDescent="0.25">
      <c r="A95" t="s">
        <v>62</v>
      </c>
      <c r="B95" t="s">
        <v>249</v>
      </c>
      <c r="C95">
        <v>49</v>
      </c>
      <c r="D95" t="s">
        <v>250</v>
      </c>
      <c r="E95" s="12">
        <v>42866.373993055553</v>
      </c>
      <c r="F95">
        <v>15</v>
      </c>
      <c r="G95">
        <v>2</v>
      </c>
      <c r="H95" t="s">
        <v>270</v>
      </c>
      <c r="J95">
        <v>70</v>
      </c>
      <c r="K95">
        <v>50</v>
      </c>
      <c r="L95">
        <v>80</v>
      </c>
      <c r="M95">
        <v>70</v>
      </c>
      <c r="R95" s="15"/>
      <c r="T95" s="13" t="s">
        <v>13</v>
      </c>
    </row>
    <row r="96" spans="1:20" x14ac:dyDescent="0.25">
      <c r="A96" t="s">
        <v>72</v>
      </c>
      <c r="B96" t="s">
        <v>251</v>
      </c>
      <c r="C96">
        <v>43</v>
      </c>
      <c r="D96" t="s">
        <v>252</v>
      </c>
      <c r="E96" s="12">
        <v>42866.569444444445</v>
      </c>
      <c r="F96">
        <v>15</v>
      </c>
      <c r="G96">
        <v>2</v>
      </c>
      <c r="H96" t="s">
        <v>270</v>
      </c>
      <c r="R96" s="15"/>
      <c r="T96" s="13" t="s">
        <v>13</v>
      </c>
    </row>
    <row r="97" spans="1:20" x14ac:dyDescent="0.25">
      <c r="A97" t="s">
        <v>205</v>
      </c>
      <c r="B97" t="s">
        <v>253</v>
      </c>
      <c r="C97">
        <v>57</v>
      </c>
      <c r="D97" t="s">
        <v>254</v>
      </c>
      <c r="E97" s="12">
        <v>42866.811145833337</v>
      </c>
      <c r="F97">
        <v>15</v>
      </c>
      <c r="G97">
        <v>2</v>
      </c>
      <c r="H97" t="s">
        <v>270</v>
      </c>
      <c r="I97">
        <v>60</v>
      </c>
      <c r="J97">
        <v>70</v>
      </c>
      <c r="K97">
        <v>80</v>
      </c>
      <c r="L97">
        <v>80</v>
      </c>
      <c r="M97">
        <v>20</v>
      </c>
      <c r="N97">
        <v>20</v>
      </c>
      <c r="R97" s="15"/>
      <c r="T97" s="13" t="s">
        <v>13</v>
      </c>
    </row>
    <row r="98" spans="1:20" x14ac:dyDescent="0.25">
      <c r="A98" t="s">
        <v>62</v>
      </c>
      <c r="B98" t="s">
        <v>232</v>
      </c>
      <c r="C98">
        <v>29</v>
      </c>
      <c r="D98" t="s">
        <v>255</v>
      </c>
      <c r="E98" s="12">
        <v>42867.317025462966</v>
      </c>
      <c r="F98">
        <v>15</v>
      </c>
      <c r="G98">
        <v>2</v>
      </c>
      <c r="H98" t="s">
        <v>270</v>
      </c>
      <c r="R98" s="15"/>
      <c r="T98" s="13" t="s">
        <v>13</v>
      </c>
    </row>
    <row r="99" spans="1:20" x14ac:dyDescent="0.25">
      <c r="A99" t="s">
        <v>116</v>
      </c>
      <c r="B99" t="s">
        <v>232</v>
      </c>
      <c r="C99">
        <v>21</v>
      </c>
      <c r="D99" t="s">
        <v>256</v>
      </c>
      <c r="E99" s="12">
        <v>42867.356944444444</v>
      </c>
      <c r="F99">
        <v>15</v>
      </c>
      <c r="G99">
        <v>2</v>
      </c>
      <c r="H99" t="s">
        <v>270</v>
      </c>
      <c r="I99">
        <v>1</v>
      </c>
      <c r="J99">
        <v>100</v>
      </c>
      <c r="K99">
        <v>5</v>
      </c>
      <c r="L99">
        <v>1</v>
      </c>
      <c r="M99">
        <v>80</v>
      </c>
      <c r="N99">
        <v>1</v>
      </c>
      <c r="R99" s="15"/>
      <c r="T99" t="s">
        <v>13</v>
      </c>
    </row>
    <row r="100" spans="1:20" x14ac:dyDescent="0.25">
      <c r="A100" t="s">
        <v>257</v>
      </c>
      <c r="B100" t="s">
        <v>232</v>
      </c>
      <c r="C100">
        <v>28</v>
      </c>
      <c r="D100" s="14" t="s">
        <v>258</v>
      </c>
      <c r="E100" s="12">
        <v>42867.70585648148</v>
      </c>
      <c r="F100">
        <v>15</v>
      </c>
      <c r="G100">
        <v>2</v>
      </c>
      <c r="H100" t="s">
        <v>270</v>
      </c>
      <c r="I100">
        <v>25</v>
      </c>
      <c r="J100">
        <v>50</v>
      </c>
      <c r="K100">
        <v>85</v>
      </c>
      <c r="L100">
        <v>50</v>
      </c>
      <c r="M100">
        <v>20</v>
      </c>
      <c r="N100">
        <v>20</v>
      </c>
      <c r="R100" s="15"/>
      <c r="T100" s="13" t="s">
        <v>13</v>
      </c>
    </row>
    <row r="101" spans="1:20" x14ac:dyDescent="0.25">
      <c r="A101" t="s">
        <v>128</v>
      </c>
      <c r="B101" t="s">
        <v>259</v>
      </c>
      <c r="C101">
        <v>53</v>
      </c>
      <c r="D101" t="s">
        <v>260</v>
      </c>
      <c r="E101" s="12">
        <v>42868.463900462964</v>
      </c>
      <c r="F101">
        <v>15</v>
      </c>
      <c r="G101">
        <v>2</v>
      </c>
      <c r="H101" t="s">
        <v>270</v>
      </c>
      <c r="I101">
        <v>0</v>
      </c>
      <c r="J101">
        <v>0</v>
      </c>
      <c r="K101">
        <v>60</v>
      </c>
      <c r="L101">
        <v>60</v>
      </c>
      <c r="M101">
        <v>100</v>
      </c>
      <c r="N101">
        <v>100</v>
      </c>
      <c r="R101" s="15"/>
      <c r="T101" s="13" t="s">
        <v>13</v>
      </c>
    </row>
    <row r="102" spans="1:20" x14ac:dyDescent="0.25">
      <c r="E102" s="12"/>
      <c r="T102" s="13" t="s">
        <v>13</v>
      </c>
    </row>
    <row r="103" spans="1:20" x14ac:dyDescent="0.25">
      <c r="E103" s="12"/>
      <c r="T103" s="13" t="s">
        <v>13</v>
      </c>
    </row>
    <row r="104" spans="1:20" x14ac:dyDescent="0.25">
      <c r="E104" s="12"/>
      <c r="T104" s="13" t="s">
        <v>13</v>
      </c>
    </row>
    <row r="105" spans="1:20" x14ac:dyDescent="0.25">
      <c r="E105" s="12"/>
      <c r="T105" s="13" t="s">
        <v>13</v>
      </c>
    </row>
    <row r="106" spans="1:20" x14ac:dyDescent="0.25">
      <c r="E106" s="12"/>
      <c r="T106" s="13" t="s">
        <v>13</v>
      </c>
    </row>
    <row r="107" spans="1:20" x14ac:dyDescent="0.25">
      <c r="E107" s="12"/>
      <c r="T107" s="13" t="s">
        <v>13</v>
      </c>
    </row>
    <row r="108" spans="1:20" x14ac:dyDescent="0.25">
      <c r="E108" s="12"/>
      <c r="S108" s="2"/>
      <c r="T108" s="13" t="s">
        <v>13</v>
      </c>
    </row>
    <row r="109" spans="1:20" x14ac:dyDescent="0.25">
      <c r="E109" s="12"/>
      <c r="T109" s="13"/>
    </row>
    <row r="110" spans="1:20" x14ac:dyDescent="0.25">
      <c r="D110" s="2"/>
      <c r="E110" s="12"/>
      <c r="S110" s="14"/>
      <c r="T110" s="13"/>
    </row>
    <row r="111" spans="1:20" x14ac:dyDescent="0.25">
      <c r="E111" s="12"/>
      <c r="T111" s="13"/>
    </row>
    <row r="112" spans="1:20" x14ac:dyDescent="0.25">
      <c r="E112" s="12"/>
      <c r="T112" s="13"/>
    </row>
    <row r="145" spans="8:9" x14ac:dyDescent="0.25">
      <c r="I145" s="3"/>
    </row>
    <row r="154" spans="8:9" x14ac:dyDescent="0.25">
      <c r="H154" t="s">
        <v>38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130"/>
  <sheetViews>
    <sheetView tabSelected="1" topLeftCell="C22" zoomScale="76" zoomScaleNormal="76" workbookViewId="0">
      <selection activeCell="X42" sqref="X42"/>
    </sheetView>
  </sheetViews>
  <sheetFormatPr defaultRowHeight="13.2" x14ac:dyDescent="0.25"/>
  <cols>
    <col min="13" max="13" width="34" bestFit="1" customWidth="1"/>
    <col min="14" max="14" width="28.77734375" bestFit="1" customWidth="1"/>
    <col min="15" max="15" width="30.77734375" bestFit="1" customWidth="1"/>
    <col min="16" max="16" width="14.21875" bestFit="1" customWidth="1"/>
    <col min="24" max="24" width="19.21875" customWidth="1"/>
  </cols>
  <sheetData>
    <row r="1" spans="1:30" x14ac:dyDescent="0.25">
      <c r="A1" s="1" t="str">
        <f>Foglio1!$Q$1</f>
        <v>Cat9</v>
      </c>
      <c r="B1" s="1" t="str">
        <f>Foglio1!$P$1</f>
        <v>Cat8</v>
      </c>
      <c r="C1" s="1" t="str">
        <f>Foglio1!$O$1</f>
        <v>Cat7</v>
      </c>
      <c r="D1" s="1" t="str">
        <f>Foglio1!$N$1</f>
        <v>Hardware for specific quantum computations (e.g. annealing- simulation)- decisively outperforming conventional computation- will not be developed in less than 10 years from now.</v>
      </c>
      <c r="E1" s="1" t="str">
        <f>Foglio1!$M$1</f>
        <v>Hardware for universal quantum computation able to perform tasks unfeasible for conventional computation will not be developed in less than 10 years from now.</v>
      </c>
      <c r="F1" s="1" t="str">
        <f>Foglio1!$L$1</f>
        <v>Hardware for specific quantum computations (e.g. annealing- simulation)- decisively outperforming conventional computation- will not be developed by less than 5 years from now but will be developed by less than 10.</v>
      </c>
      <c r="G1" s="1" t="str">
        <f>Foglio1!$K$1</f>
        <v>Hardware for universal quantum computation able to perform tasks unfeasible for conventional computation will not be developed by less than 5 years from now but will be developed by less than 10.</v>
      </c>
      <c r="H1" s="1" t="str">
        <f>Foglio1!$J$1</f>
        <v>Hardware for specific quantum computations (e.g. annealing- simulation)- decisively outperforming conventional computation- will be developed in less than 5 years.</v>
      </c>
      <c r="I1" s="1" t="str">
        <f>Foglio1!$I$1</f>
        <v>Hardware for universal quantum computation able to perform tasks unfeasible for conventional computation will be developed in less than 5 years.</v>
      </c>
      <c r="J1" s="1"/>
      <c r="M1" s="1" t="s">
        <v>14</v>
      </c>
      <c r="N1" s="1" t="s">
        <v>23</v>
      </c>
      <c r="O1" s="1" t="str">
        <f>Foglio1!Q1</f>
        <v>Cat9</v>
      </c>
      <c r="P1" s="1" t="str">
        <f>Foglio1!P1</f>
        <v>Cat8</v>
      </c>
      <c r="Q1" s="1" t="str">
        <f>Foglio1!O1</f>
        <v>Cat7</v>
      </c>
      <c r="R1" s="1" t="str">
        <f>Foglio1!N1</f>
        <v>Hardware for specific quantum computations (e.g. annealing- simulation)- decisively outperforming conventional computation- will not be developed in less than 10 years from now.</v>
      </c>
      <c r="S1" s="1" t="str">
        <f>Foglio1!M1</f>
        <v>Hardware for universal quantum computation able to perform tasks unfeasible for conventional computation will not be developed in less than 10 years from now.</v>
      </c>
      <c r="T1" s="1" t="str">
        <f>Foglio1!L1</f>
        <v>Hardware for specific quantum computations (e.g. annealing- simulation)- decisively outperforming conventional computation- will not be developed by less than 5 years from now but will be developed by less than 10.</v>
      </c>
      <c r="U1" s="1" t="str">
        <f>Foglio1!K1</f>
        <v>Hardware for universal quantum computation able to perform tasks unfeasible for conventional computation will not be developed by less than 5 years from now but will be developed by less than 10.</v>
      </c>
      <c r="V1" s="1" t="str">
        <f>Foglio1!J1</f>
        <v>Hardware for specific quantum computations (e.g. annealing- simulation)- decisively outperforming conventional computation- will be developed in less than 5 years.</v>
      </c>
      <c r="W1" s="1" t="str">
        <f>Foglio1!I1</f>
        <v>Hardware for universal quantum computation able to perform tasks unfeasible for conventional computation will be developed in less than 5 years.</v>
      </c>
      <c r="Y1" s="1"/>
      <c r="Z1" s="1"/>
      <c r="AA1" s="1"/>
      <c r="AB1" s="1"/>
      <c r="AC1" s="1"/>
      <c r="AD1" s="1"/>
    </row>
    <row r="2" spans="1:30" x14ac:dyDescent="0.25">
      <c r="A2">
        <f>$M$2*INT('Plotting pos of raw data points'!I2/$M$2)</f>
        <v>-20</v>
      </c>
      <c r="B2">
        <f>$M$2*INT('Plotting pos of raw data points'!H2/$M$2)</f>
        <v>-20</v>
      </c>
      <c r="C2">
        <f>$M$2*INT('Plotting pos of raw data points'!G2/$M$2)</f>
        <v>-20</v>
      </c>
      <c r="D2">
        <f>$M$2*INT('Plotting pos of raw data points'!F2/$M$2)</f>
        <v>-20</v>
      </c>
      <c r="E2">
        <f>$M$2*INT('Plotting pos of raw data points'!E2/$M$2)</f>
        <v>-20</v>
      </c>
      <c r="F2">
        <f>$M$2*INT('Plotting pos of raw data points'!D2/$M$2)</f>
        <v>-20</v>
      </c>
      <c r="G2">
        <f>$M$2*INT('Plotting pos of raw data points'!C2/$M$2)</f>
        <v>-20</v>
      </c>
      <c r="H2">
        <f>$M$2*INT('Plotting pos of raw data points'!B2/$M$2)</f>
        <v>-20</v>
      </c>
      <c r="I2">
        <f>$M$2*INT('Plotting pos of raw data points'!A2/$M$2)</f>
        <v>-20</v>
      </c>
      <c r="M2">
        <v>20</v>
      </c>
      <c r="N2" t="s">
        <v>15</v>
      </c>
      <c r="O2">
        <f t="shared" ref="O2:W2" si="0">COUNTIF(A:A,"&lt;0")</f>
        <v>100</v>
      </c>
      <c r="P2">
        <f t="shared" si="0"/>
        <v>100</v>
      </c>
      <c r="Q2">
        <f t="shared" si="0"/>
        <v>100</v>
      </c>
      <c r="R2">
        <f t="shared" si="0"/>
        <v>33</v>
      </c>
      <c r="S2">
        <f t="shared" si="0"/>
        <v>31</v>
      </c>
      <c r="T2">
        <f t="shared" si="0"/>
        <v>29</v>
      </c>
      <c r="U2">
        <f t="shared" si="0"/>
        <v>31</v>
      </c>
      <c r="V2">
        <f t="shared" si="0"/>
        <v>28</v>
      </c>
      <c r="W2">
        <f t="shared" si="0"/>
        <v>31</v>
      </c>
    </row>
    <row r="3" spans="1:30" x14ac:dyDescent="0.25">
      <c r="A3">
        <f>$M$2*INT('Plotting pos of raw data points'!I3/$M$2)</f>
        <v>-20</v>
      </c>
      <c r="B3">
        <f>$M$2*INT('Plotting pos of raw data points'!H3/$M$2)</f>
        <v>-20</v>
      </c>
      <c r="C3">
        <f>$M$2*INT('Plotting pos of raw data points'!G3/$M$2)</f>
        <v>-20</v>
      </c>
      <c r="D3">
        <f>$M$2*INT('Plotting pos of raw data points'!F3/$M$2)</f>
        <v>20</v>
      </c>
      <c r="E3">
        <f>$M$2*INT('Plotting pos of raw data points'!E3/$M$2)</f>
        <v>20</v>
      </c>
      <c r="F3">
        <f>$M$2*INT('Plotting pos of raw data points'!D3/$M$2)</f>
        <v>80</v>
      </c>
      <c r="G3">
        <f>$M$2*INT('Plotting pos of raw data points'!C3/$M$2)</f>
        <v>80</v>
      </c>
      <c r="H3">
        <f>$M$2*INT('Plotting pos of raw data points'!B3/$M$2)</f>
        <v>80</v>
      </c>
      <c r="I3">
        <f>$M$2*INT('Plotting pos of raw data points'!A3/$M$2)</f>
        <v>0</v>
      </c>
      <c r="M3" s="1" t="s">
        <v>16</v>
      </c>
      <c r="N3">
        <v>0</v>
      </c>
      <c r="O3">
        <f t="shared" ref="O3:W8" si="1">COUNTIF(A:A,"="&amp;$N3)</f>
        <v>0</v>
      </c>
      <c r="P3">
        <f t="shared" si="1"/>
        <v>0</v>
      </c>
      <c r="Q3">
        <f t="shared" si="1"/>
        <v>0</v>
      </c>
      <c r="R3">
        <f t="shared" si="1"/>
        <v>24</v>
      </c>
      <c r="S3">
        <f t="shared" si="1"/>
        <v>12</v>
      </c>
      <c r="T3">
        <f t="shared" si="1"/>
        <v>6</v>
      </c>
      <c r="U3">
        <f t="shared" si="1"/>
        <v>16</v>
      </c>
      <c r="V3">
        <f t="shared" si="1"/>
        <v>13</v>
      </c>
      <c r="W3">
        <f t="shared" si="1"/>
        <v>31</v>
      </c>
    </row>
    <row r="4" spans="1:30" x14ac:dyDescent="0.25">
      <c r="A4">
        <f>$M$2*INT('Plotting pos of raw data points'!I4/$M$2)</f>
        <v>-20</v>
      </c>
      <c r="B4">
        <f>$M$2*INT('Plotting pos of raw data points'!H4/$M$2)</f>
        <v>-20</v>
      </c>
      <c r="C4">
        <f>$M$2*INT('Plotting pos of raw data points'!G4/$M$2)</f>
        <v>-20</v>
      </c>
      <c r="D4">
        <f>$M$2*INT('Plotting pos of raw data points'!F4/$M$2)</f>
        <v>0</v>
      </c>
      <c r="E4">
        <f>$M$2*INT('Plotting pos of raw data points'!E4/$M$2)</f>
        <v>0</v>
      </c>
      <c r="F4">
        <f>$M$2*INT('Plotting pos of raw data points'!D4/$M$2)</f>
        <v>0</v>
      </c>
      <c r="G4">
        <f>$M$2*INT('Plotting pos of raw data points'!C4/$M$2)</f>
        <v>0</v>
      </c>
      <c r="H4">
        <f>$M$2*INT('Plotting pos of raw data points'!B4/$M$2)</f>
        <v>100</v>
      </c>
      <c r="I4">
        <f>$M$2*INT('Plotting pos of raw data points'!A4/$M$2)</f>
        <v>80</v>
      </c>
      <c r="M4">
        <v>60</v>
      </c>
      <c r="N4">
        <v>20</v>
      </c>
      <c r="O4">
        <f t="shared" si="1"/>
        <v>0</v>
      </c>
      <c r="P4">
        <f t="shared" si="1"/>
        <v>0</v>
      </c>
      <c r="Q4">
        <f t="shared" si="1"/>
        <v>0</v>
      </c>
      <c r="R4">
        <f t="shared" si="1"/>
        <v>18</v>
      </c>
      <c r="S4">
        <f t="shared" si="1"/>
        <v>12</v>
      </c>
      <c r="T4">
        <f t="shared" si="1"/>
        <v>9</v>
      </c>
      <c r="U4">
        <f t="shared" si="1"/>
        <v>11</v>
      </c>
      <c r="V4">
        <f t="shared" si="1"/>
        <v>12</v>
      </c>
      <c r="W4">
        <f t="shared" si="1"/>
        <v>18</v>
      </c>
    </row>
    <row r="5" spans="1:30" x14ac:dyDescent="0.25">
      <c r="A5">
        <f>$M$2*INT('Plotting pos of raw data points'!I5/$M$2)</f>
        <v>-20</v>
      </c>
      <c r="B5">
        <f>$M$2*INT('Plotting pos of raw data points'!H5/$M$2)</f>
        <v>-20</v>
      </c>
      <c r="C5">
        <f>$M$2*INT('Plotting pos of raw data points'!G5/$M$2)</f>
        <v>-20</v>
      </c>
      <c r="D5">
        <f>$M$2*INT('Plotting pos of raw data points'!F5/$M$2)</f>
        <v>0</v>
      </c>
      <c r="E5">
        <f>$M$2*INT('Plotting pos of raw data points'!E5/$M$2)</f>
        <v>60</v>
      </c>
      <c r="F5">
        <f>$M$2*INT('Plotting pos of raw data points'!D5/$M$2)</f>
        <v>100</v>
      </c>
      <c r="G5">
        <f>$M$2*INT('Plotting pos of raw data points'!C5/$M$2)</f>
        <v>80</v>
      </c>
      <c r="H5">
        <f>$M$2*INT('Plotting pos of raw data points'!B5/$M$2)</f>
        <v>100</v>
      </c>
      <c r="I5">
        <f>$M$2*INT('Plotting pos of raw data points'!A5/$M$2)</f>
        <v>100</v>
      </c>
      <c r="N5">
        <v>40</v>
      </c>
      <c r="O5">
        <f t="shared" si="1"/>
        <v>0</v>
      </c>
      <c r="P5">
        <f t="shared" si="1"/>
        <v>0</v>
      </c>
      <c r="Q5">
        <f t="shared" si="1"/>
        <v>0</v>
      </c>
      <c r="R5">
        <f t="shared" si="1"/>
        <v>11</v>
      </c>
      <c r="S5">
        <f t="shared" si="1"/>
        <v>10</v>
      </c>
      <c r="T5">
        <f t="shared" si="1"/>
        <v>17</v>
      </c>
      <c r="U5">
        <f t="shared" si="1"/>
        <v>23</v>
      </c>
      <c r="V5">
        <f t="shared" si="1"/>
        <v>12</v>
      </c>
      <c r="W5">
        <f t="shared" si="1"/>
        <v>5</v>
      </c>
    </row>
    <row r="6" spans="1:30" x14ac:dyDescent="0.25">
      <c r="A6">
        <f>$M$2*INT('Plotting pos of raw data points'!I6/$M$2)</f>
        <v>-20</v>
      </c>
      <c r="B6">
        <f>$M$2*INT('Plotting pos of raw data points'!H6/$M$2)</f>
        <v>-20</v>
      </c>
      <c r="C6">
        <f>$M$2*INT('Plotting pos of raw data points'!G6/$M$2)</f>
        <v>-20</v>
      </c>
      <c r="D6">
        <f>$M$2*INT('Plotting pos of raw data points'!F6/$M$2)</f>
        <v>0</v>
      </c>
      <c r="E6">
        <f>$M$2*INT('Plotting pos of raw data points'!E6/$M$2)</f>
        <v>60</v>
      </c>
      <c r="F6">
        <f>$M$2*INT('Plotting pos of raw data points'!D6/$M$2)</f>
        <v>80</v>
      </c>
      <c r="G6">
        <f>$M$2*INT('Plotting pos of raw data points'!C6/$M$2)</f>
        <v>40</v>
      </c>
      <c r="H6">
        <f>$M$2*INT('Plotting pos of raw data points'!B6/$M$2)</f>
        <v>60</v>
      </c>
      <c r="I6">
        <f>$M$2*INT('Plotting pos of raw data points'!A6/$M$2)</f>
        <v>20</v>
      </c>
      <c r="M6" s="1" t="s">
        <v>40</v>
      </c>
      <c r="N6">
        <v>60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9</v>
      </c>
      <c r="S6">
        <f t="shared" si="1"/>
        <v>17</v>
      </c>
      <c r="T6">
        <f t="shared" si="1"/>
        <v>17</v>
      </c>
      <c r="U6">
        <f t="shared" si="1"/>
        <v>7</v>
      </c>
      <c r="V6">
        <f t="shared" si="1"/>
        <v>16</v>
      </c>
      <c r="W6">
        <f t="shared" si="1"/>
        <v>6</v>
      </c>
    </row>
    <row r="7" spans="1:30" x14ac:dyDescent="0.25">
      <c r="A7">
        <f>$M$2*INT('Plotting pos of raw data points'!I7/$M$2)</f>
        <v>-20</v>
      </c>
      <c r="B7">
        <f>$M$2*INT('Plotting pos of raw data points'!H7/$M$2)</f>
        <v>-20</v>
      </c>
      <c r="C7">
        <f>$M$2*INT('Plotting pos of raw data points'!G7/$M$2)</f>
        <v>-20</v>
      </c>
      <c r="D7">
        <f>$M$2*INT('Plotting pos of raw data points'!F7/$M$2)</f>
        <v>60</v>
      </c>
      <c r="E7">
        <f>$M$2*INT('Plotting pos of raw data points'!E7/$M$2)</f>
        <v>80</v>
      </c>
      <c r="F7">
        <f>$M$2*INT('Plotting pos of raw data points'!D7/$M$2)</f>
        <v>40</v>
      </c>
      <c r="G7">
        <f>$M$2*INT('Plotting pos of raw data points'!C7/$M$2)</f>
        <v>40</v>
      </c>
      <c r="H7">
        <f>$M$2*INT('Plotting pos of raw data points'!B7/$M$2)</f>
        <v>0</v>
      </c>
      <c r="I7">
        <f>$M$2*INT('Plotting pos of raw data points'!A7/$M$2)</f>
        <v>0</v>
      </c>
      <c r="M7">
        <f>COUNTA(Foglio1!$D$2:$D$1002)</f>
        <v>100</v>
      </c>
      <c r="N7">
        <v>80</v>
      </c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2</v>
      </c>
      <c r="S7">
        <f t="shared" si="1"/>
        <v>13</v>
      </c>
      <c r="T7">
        <f t="shared" si="1"/>
        <v>16</v>
      </c>
      <c r="U7">
        <f t="shared" si="1"/>
        <v>11</v>
      </c>
      <c r="V7">
        <f t="shared" si="1"/>
        <v>10</v>
      </c>
      <c r="W7">
        <f t="shared" si="1"/>
        <v>4</v>
      </c>
    </row>
    <row r="8" spans="1:30" x14ac:dyDescent="0.25">
      <c r="A8">
        <f>$M$2*INT('Plotting pos of raw data points'!I8/$M$2)</f>
        <v>-20</v>
      </c>
      <c r="B8">
        <f>$M$2*INT('Plotting pos of raw data points'!H8/$M$2)</f>
        <v>-20</v>
      </c>
      <c r="C8">
        <f>$M$2*INT('Plotting pos of raw data points'!G8/$M$2)</f>
        <v>-20</v>
      </c>
      <c r="D8">
        <f>$M$2*INT('Plotting pos of raw data points'!F8/$M$2)</f>
        <v>0</v>
      </c>
      <c r="E8">
        <f>$M$2*INT('Plotting pos of raw data points'!E8/$M$2)</f>
        <v>40</v>
      </c>
      <c r="F8">
        <f>$M$2*INT('Plotting pos of raw data points'!D8/$M$2)</f>
        <v>0</v>
      </c>
      <c r="G8">
        <f>$M$2*INT('Plotting pos of raw data points'!C8/$M$2)</f>
        <v>40</v>
      </c>
      <c r="H8">
        <f>$M$2*INT('Plotting pos of raw data points'!B8/$M$2)</f>
        <v>80</v>
      </c>
      <c r="I8">
        <f>$M$2*INT('Plotting pos of raw data points'!A8/$M$2)</f>
        <v>20</v>
      </c>
      <c r="M8" s="1" t="s">
        <v>48</v>
      </c>
      <c r="N8">
        <v>100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3</v>
      </c>
      <c r="S8">
        <f t="shared" si="1"/>
        <v>5</v>
      </c>
      <c r="T8">
        <f t="shared" si="1"/>
        <v>6</v>
      </c>
      <c r="U8">
        <f t="shared" si="1"/>
        <v>1</v>
      </c>
      <c r="V8">
        <f t="shared" si="1"/>
        <v>9</v>
      </c>
      <c r="W8">
        <f t="shared" si="1"/>
        <v>5</v>
      </c>
    </row>
    <row r="9" spans="1:30" x14ac:dyDescent="0.25">
      <c r="A9">
        <f>$M$2*INT('Plotting pos of raw data points'!I9/$M$2)</f>
        <v>-20</v>
      </c>
      <c r="B9">
        <f>$M$2*INT('Plotting pos of raw data points'!H9/$M$2)</f>
        <v>-20</v>
      </c>
      <c r="C9">
        <f>$M$2*INT('Plotting pos of raw data points'!G9/$M$2)</f>
        <v>-20</v>
      </c>
      <c r="D9">
        <f>$M$2*INT('Plotting pos of raw data points'!F9/$M$2)</f>
        <v>20</v>
      </c>
      <c r="E9">
        <f>$M$2*INT('Plotting pos of raw data points'!E9/$M$2)</f>
        <v>80</v>
      </c>
      <c r="F9">
        <f>$M$2*INT('Plotting pos of raw data points'!D9/$M$2)</f>
        <v>40</v>
      </c>
      <c r="G9">
        <f>$M$2*INT('Plotting pos of raw data points'!C9/$M$2)</f>
        <v>0</v>
      </c>
      <c r="H9">
        <f>$M$2*INT('Plotting pos of raw data points'!B9/$M$2)</f>
        <v>40</v>
      </c>
      <c r="I9">
        <f>$M$2*INT('Plotting pos of raw data points'!A9/$M$2)</f>
        <v>0</v>
      </c>
      <c r="M9">
        <v>6</v>
      </c>
    </row>
    <row r="10" spans="1:30" x14ac:dyDescent="0.25">
      <c r="A10">
        <f>$M$2*INT('Plotting pos of raw data points'!I10/$M$2)</f>
        <v>-20</v>
      </c>
      <c r="B10">
        <f>$M$2*INT('Plotting pos of raw data points'!H10/$M$2)</f>
        <v>-20</v>
      </c>
      <c r="C10">
        <f>$M$2*INT('Plotting pos of raw data points'!G10/$M$2)</f>
        <v>-20</v>
      </c>
      <c r="D10">
        <f>$M$2*INT('Plotting pos of raw data points'!F10/$M$2)</f>
        <v>-20</v>
      </c>
      <c r="E10">
        <f>$M$2*INT('Plotting pos of raw data points'!E10/$M$2)</f>
        <v>-20</v>
      </c>
      <c r="F10">
        <f>$M$2*INT('Plotting pos of raw data points'!D10/$M$2)</f>
        <v>-20</v>
      </c>
      <c r="G10">
        <f>$M$2*INT('Plotting pos of raw data points'!C10/$M$2)</f>
        <v>-20</v>
      </c>
      <c r="H10">
        <f>$M$2*INT('Plotting pos of raw data points'!B10/$M$2)</f>
        <v>-20</v>
      </c>
      <c r="I10">
        <f>$M$2*INT('Plotting pos of raw data points'!A10/$M$2)</f>
        <v>-20</v>
      </c>
    </row>
    <row r="11" spans="1:30" x14ac:dyDescent="0.25">
      <c r="A11">
        <f>$M$2*INT('Plotting pos of raw data points'!I11/$M$2)</f>
        <v>-20</v>
      </c>
      <c r="B11">
        <f>$M$2*INT('Plotting pos of raw data points'!H11/$M$2)</f>
        <v>-20</v>
      </c>
      <c r="C11">
        <f>$M$2*INT('Plotting pos of raw data points'!G11/$M$2)</f>
        <v>-20</v>
      </c>
      <c r="D11">
        <f>$M$2*INT('Plotting pos of raw data points'!F11/$M$2)</f>
        <v>100</v>
      </c>
      <c r="E11">
        <f>$M$2*INT('Plotting pos of raw data points'!E11/$M$2)</f>
        <v>0</v>
      </c>
      <c r="F11">
        <f>$M$2*INT('Plotting pos of raw data points'!D11/$M$2)</f>
        <v>0</v>
      </c>
      <c r="G11">
        <f>$M$2*INT('Plotting pos of raw data points'!C11/$M$2)</f>
        <v>40</v>
      </c>
      <c r="H11">
        <f>$M$2*INT('Plotting pos of raw data points'!B11/$M$2)</f>
        <v>0</v>
      </c>
      <c r="I11">
        <f>$M$2*INT('Plotting pos of raw data points'!A11/$M$2)</f>
        <v>100</v>
      </c>
      <c r="N11" s="1" t="s">
        <v>24</v>
      </c>
    </row>
    <row r="12" spans="1:30" x14ac:dyDescent="0.25">
      <c r="A12">
        <f>$M$2*INT('Plotting pos of raw data points'!I12/$M$2)</f>
        <v>-20</v>
      </c>
      <c r="B12">
        <f>$M$2*INT('Plotting pos of raw data points'!H12/$M$2)</f>
        <v>-20</v>
      </c>
      <c r="C12">
        <f>$M$2*INT('Plotting pos of raw data points'!G12/$M$2)</f>
        <v>-20</v>
      </c>
      <c r="D12">
        <f>$M$2*INT('Plotting pos of raw data points'!F12/$M$2)</f>
        <v>0</v>
      </c>
      <c r="E12">
        <f>$M$2*INT('Plotting pos of raw data points'!E12/$M$2)</f>
        <v>80</v>
      </c>
      <c r="F12">
        <f>$M$2*INT('Plotting pos of raw data points'!D12/$M$2)</f>
        <v>20</v>
      </c>
      <c r="G12">
        <f>$M$2*INT('Plotting pos of raw data points'!C12/$M$2)</f>
        <v>40</v>
      </c>
      <c r="H12">
        <f>$M$2*INT('Plotting pos of raw data points'!B12/$M$2)</f>
        <v>80</v>
      </c>
      <c r="I12">
        <f>$M$2*INT('Plotting pos of raw data points'!A12/$M$2)</f>
        <v>0</v>
      </c>
      <c r="N12" s="1" t="s">
        <v>25</v>
      </c>
    </row>
    <row r="13" spans="1:30" x14ac:dyDescent="0.25">
      <c r="A13">
        <f>$M$2*INT('Plotting pos of raw data points'!I13/$M$2)</f>
        <v>-20</v>
      </c>
      <c r="B13">
        <f>$M$2*INT('Plotting pos of raw data points'!H13/$M$2)</f>
        <v>-20</v>
      </c>
      <c r="C13">
        <f>$M$2*INT('Plotting pos of raw data points'!G13/$M$2)</f>
        <v>-20</v>
      </c>
      <c r="D13">
        <f>$M$2*INT('Plotting pos of raw data points'!F13/$M$2)</f>
        <v>20</v>
      </c>
      <c r="E13">
        <f>$M$2*INT('Plotting pos of raw data points'!E13/$M$2)</f>
        <v>20</v>
      </c>
      <c r="F13">
        <f>$M$2*INT('Plotting pos of raw data points'!D13/$M$2)</f>
        <v>40</v>
      </c>
      <c r="G13">
        <f>$M$2*INT('Plotting pos of raw data points'!C13/$M$2)</f>
        <v>40</v>
      </c>
      <c r="H13">
        <f>$M$2*INT('Plotting pos of raw data points'!B13/$M$2)</f>
        <v>20</v>
      </c>
      <c r="I13">
        <f>$M$2*INT('Plotting pos of raw data points'!A13/$M$2)</f>
        <v>0</v>
      </c>
      <c r="N13" t="str">
        <f>N2</f>
        <v>No answer given</v>
      </c>
      <c r="O13" t="e">
        <f t="shared" ref="O13" ca="1" si="2">O2/O$33</f>
        <v>#DIV/0!</v>
      </c>
      <c r="P13" t="e">
        <f t="shared" ref="P13" ca="1" si="3">P2/P$33</f>
        <v>#DIV/0!</v>
      </c>
      <c r="Q13" t="e">
        <f t="shared" ref="Q13:W13" ca="1" si="4">Q2/Q$33</f>
        <v>#DIV/0!</v>
      </c>
      <c r="R13">
        <f t="shared" ca="1" si="4"/>
        <v>0.4925373134328358</v>
      </c>
      <c r="S13">
        <f t="shared" ca="1" si="4"/>
        <v>0.44927536231884058</v>
      </c>
      <c r="T13">
        <f t="shared" ca="1" si="4"/>
        <v>0.40845070422535212</v>
      </c>
      <c r="U13">
        <f t="shared" ca="1" si="4"/>
        <v>0.44927536231884058</v>
      </c>
      <c r="V13">
        <f t="shared" ca="1" si="4"/>
        <v>0.3888888888888889</v>
      </c>
      <c r="W13">
        <f t="shared" ca="1" si="4"/>
        <v>0.44927536231884058</v>
      </c>
    </row>
    <row r="14" spans="1:30" x14ac:dyDescent="0.25">
      <c r="A14">
        <f>$M$2*INT('Plotting pos of raw data points'!I14/$M$2)</f>
        <v>-20</v>
      </c>
      <c r="B14">
        <f>$M$2*INT('Plotting pos of raw data points'!H14/$M$2)</f>
        <v>-20</v>
      </c>
      <c r="C14">
        <f>$M$2*INT('Plotting pos of raw data points'!G14/$M$2)</f>
        <v>-20</v>
      </c>
      <c r="D14">
        <f>$M$2*INT('Plotting pos of raw data points'!F14/$M$2)</f>
        <v>60</v>
      </c>
      <c r="E14">
        <f>$M$2*INT('Plotting pos of raw data points'!E14/$M$2)</f>
        <v>40</v>
      </c>
      <c r="F14">
        <f>$M$2*INT('Plotting pos of raw data points'!D14/$M$2)</f>
        <v>60</v>
      </c>
      <c r="G14">
        <f>$M$2*INT('Plotting pos of raw data points'!C14/$M$2)</f>
        <v>40</v>
      </c>
      <c r="H14">
        <f>$M$2*INT('Plotting pos of raw data points'!B14/$M$2)</f>
        <v>20</v>
      </c>
      <c r="I14">
        <f>$M$2*INT('Plotting pos of raw data points'!A14/$M$2)</f>
        <v>0</v>
      </c>
      <c r="N14" s="3" t="s">
        <v>28</v>
      </c>
      <c r="O14" t="e">
        <f t="shared" ref="O14" ca="1" si="5">O3/O$33</f>
        <v>#DIV/0!</v>
      </c>
      <c r="P14" t="e">
        <f t="shared" ref="P14" ca="1" si="6">P3/P$33</f>
        <v>#DIV/0!</v>
      </c>
      <c r="Q14" t="e">
        <f t="shared" ref="Q14:W14" ca="1" si="7">Q3/Q$33</f>
        <v>#DIV/0!</v>
      </c>
      <c r="R14">
        <f t="shared" ca="1" si="7"/>
        <v>0.35820895522388058</v>
      </c>
      <c r="S14">
        <f t="shared" ca="1" si="7"/>
        <v>0.17391304347826086</v>
      </c>
      <c r="T14">
        <f t="shared" ca="1" si="7"/>
        <v>8.4507042253521125E-2</v>
      </c>
      <c r="U14">
        <f t="shared" ca="1" si="7"/>
        <v>0.2318840579710145</v>
      </c>
      <c r="V14">
        <f t="shared" ca="1" si="7"/>
        <v>0.18055555555555555</v>
      </c>
      <c r="W14">
        <f t="shared" ca="1" si="7"/>
        <v>0.44927536231884058</v>
      </c>
    </row>
    <row r="15" spans="1:30" x14ac:dyDescent="0.25">
      <c r="A15">
        <f>$M$2*INT('Plotting pos of raw data points'!I15/$M$2)</f>
        <v>-20</v>
      </c>
      <c r="B15">
        <f>$M$2*INT('Plotting pos of raw data points'!H15/$M$2)</f>
        <v>-20</v>
      </c>
      <c r="C15">
        <f>$M$2*INT('Plotting pos of raw data points'!G15/$M$2)</f>
        <v>-20</v>
      </c>
      <c r="D15">
        <f>$M$2*INT('Plotting pos of raw data points'!F15/$M$2)</f>
        <v>60</v>
      </c>
      <c r="E15">
        <f>$M$2*INT('Plotting pos of raw data points'!E15/$M$2)</f>
        <v>40</v>
      </c>
      <c r="F15">
        <f>$M$2*INT('Plotting pos of raw data points'!D15/$M$2)</f>
        <v>40</v>
      </c>
      <c r="G15">
        <f>$M$2*INT('Plotting pos of raw data points'!C15/$M$2)</f>
        <v>20</v>
      </c>
      <c r="H15">
        <f>$M$2*INT('Plotting pos of raw data points'!B15/$M$2)</f>
        <v>0</v>
      </c>
      <c r="I15">
        <f>$M$2*INT('Plotting pos of raw data points'!A15/$M$2)</f>
        <v>0</v>
      </c>
      <c r="N15" s="3" t="s">
        <v>29</v>
      </c>
      <c r="O15" t="e">
        <f t="shared" ref="O15" ca="1" si="8">O4/O$33</f>
        <v>#DIV/0!</v>
      </c>
      <c r="P15" t="e">
        <f t="shared" ref="P15" ca="1" si="9">P4/P$33</f>
        <v>#DIV/0!</v>
      </c>
      <c r="Q15" t="e">
        <f t="shared" ref="Q15:W15" ca="1" si="10">Q4/Q$33</f>
        <v>#DIV/0!</v>
      </c>
      <c r="R15">
        <f t="shared" ca="1" si="10"/>
        <v>0.26865671641791045</v>
      </c>
      <c r="S15">
        <f t="shared" ca="1" si="10"/>
        <v>0.17391304347826086</v>
      </c>
      <c r="T15">
        <f t="shared" ca="1" si="10"/>
        <v>0.12676056338028169</v>
      </c>
      <c r="U15">
        <f t="shared" ca="1" si="10"/>
        <v>0.15942028985507245</v>
      </c>
      <c r="V15">
        <f t="shared" ca="1" si="10"/>
        <v>0.16666666666666666</v>
      </c>
      <c r="W15">
        <f t="shared" ca="1" si="10"/>
        <v>0.2608695652173913</v>
      </c>
    </row>
    <row r="16" spans="1:30" x14ac:dyDescent="0.25">
      <c r="A16">
        <f>$M$2*INT('Plotting pos of raw data points'!I16/$M$2)</f>
        <v>-20</v>
      </c>
      <c r="B16">
        <f>$M$2*INT('Plotting pos of raw data points'!H16/$M$2)</f>
        <v>-20</v>
      </c>
      <c r="C16">
        <f>$M$2*INT('Plotting pos of raw data points'!G16/$M$2)</f>
        <v>-20</v>
      </c>
      <c r="D16">
        <f>$M$2*INT('Plotting pos of raw data points'!F16/$M$2)</f>
        <v>-20</v>
      </c>
      <c r="E16">
        <f>$M$2*INT('Plotting pos of raw data points'!E16/$M$2)</f>
        <v>-20</v>
      </c>
      <c r="F16">
        <f>$M$2*INT('Plotting pos of raw data points'!D16/$M$2)</f>
        <v>-20</v>
      </c>
      <c r="G16">
        <f>$M$2*INT('Plotting pos of raw data points'!C16/$M$2)</f>
        <v>-20</v>
      </c>
      <c r="H16">
        <f>$M$2*INT('Plotting pos of raw data points'!B16/$M$2)</f>
        <v>-20</v>
      </c>
      <c r="I16">
        <f>$M$2*INT('Plotting pos of raw data points'!A16/$M$2)</f>
        <v>-20</v>
      </c>
      <c r="N16" s="3" t="s">
        <v>30</v>
      </c>
      <c r="O16" t="e">
        <f t="shared" ref="O16" ca="1" si="11">O5/O$33</f>
        <v>#DIV/0!</v>
      </c>
      <c r="P16" t="e">
        <f t="shared" ref="P16" ca="1" si="12">P5/P$33</f>
        <v>#DIV/0!</v>
      </c>
      <c r="Q16" t="e">
        <f t="shared" ref="Q16:W16" ca="1" si="13">Q5/Q$33</f>
        <v>#DIV/0!</v>
      </c>
      <c r="R16">
        <f t="shared" ca="1" si="13"/>
        <v>0.16417910447761194</v>
      </c>
      <c r="S16">
        <f t="shared" ca="1" si="13"/>
        <v>0.14492753623188406</v>
      </c>
      <c r="T16">
        <f t="shared" ca="1" si="13"/>
        <v>0.23943661971830985</v>
      </c>
      <c r="U16">
        <f t="shared" ca="1" si="13"/>
        <v>0.33333333333333331</v>
      </c>
      <c r="V16">
        <f t="shared" ca="1" si="13"/>
        <v>0.16666666666666666</v>
      </c>
      <c r="W16">
        <f t="shared" ca="1" si="13"/>
        <v>7.2463768115942032E-2</v>
      </c>
    </row>
    <row r="17" spans="1:23" x14ac:dyDescent="0.25">
      <c r="A17">
        <f>$M$2*INT('Plotting pos of raw data points'!I17/$M$2)</f>
        <v>-20</v>
      </c>
      <c r="B17">
        <f>$M$2*INT('Plotting pos of raw data points'!H17/$M$2)</f>
        <v>-20</v>
      </c>
      <c r="C17">
        <f>$M$2*INT('Plotting pos of raw data points'!G17/$M$2)</f>
        <v>-20</v>
      </c>
      <c r="D17">
        <f>$M$2*INT('Plotting pos of raw data points'!F17/$M$2)</f>
        <v>0</v>
      </c>
      <c r="E17">
        <f>$M$2*INT('Plotting pos of raw data points'!E17/$M$2)</f>
        <v>80</v>
      </c>
      <c r="F17">
        <f>$M$2*INT('Plotting pos of raw data points'!D17/$M$2)</f>
        <v>20</v>
      </c>
      <c r="G17">
        <f>$M$2*INT('Plotting pos of raw data points'!C17/$M$2)</f>
        <v>40</v>
      </c>
      <c r="H17">
        <f>$M$2*INT('Plotting pos of raw data points'!B17/$M$2)</f>
        <v>100</v>
      </c>
      <c r="I17">
        <f>$M$2*INT('Plotting pos of raw data points'!A17/$M$2)</f>
        <v>0</v>
      </c>
      <c r="N17" s="3" t="s">
        <v>31</v>
      </c>
      <c r="O17" t="e">
        <f t="shared" ref="O17" ca="1" si="14">O6/O$33</f>
        <v>#DIV/0!</v>
      </c>
      <c r="P17" t="e">
        <f t="shared" ref="P17" ca="1" si="15">P6/P$33</f>
        <v>#DIV/0!</v>
      </c>
      <c r="Q17" t="e">
        <f t="shared" ref="Q17:W17" ca="1" si="16">Q6/Q$33</f>
        <v>#DIV/0!</v>
      </c>
      <c r="R17">
        <f t="shared" ca="1" si="16"/>
        <v>0.13432835820895522</v>
      </c>
      <c r="S17">
        <f t="shared" ca="1" si="16"/>
        <v>0.24637681159420291</v>
      </c>
      <c r="T17">
        <f t="shared" ca="1" si="16"/>
        <v>0.23943661971830985</v>
      </c>
      <c r="U17">
        <f t="shared" ca="1" si="16"/>
        <v>0.10144927536231885</v>
      </c>
      <c r="V17">
        <f t="shared" ca="1" si="16"/>
        <v>0.22222222222222221</v>
      </c>
      <c r="W17">
        <f t="shared" ca="1" si="16"/>
        <v>8.6956521739130432E-2</v>
      </c>
    </row>
    <row r="18" spans="1:23" x14ac:dyDescent="0.25">
      <c r="A18">
        <f>$M$2*INT('Plotting pos of raw data points'!I18/$M$2)</f>
        <v>-20</v>
      </c>
      <c r="B18">
        <f>$M$2*INT('Plotting pos of raw data points'!H18/$M$2)</f>
        <v>-20</v>
      </c>
      <c r="C18">
        <f>$M$2*INT('Plotting pos of raw data points'!G18/$M$2)</f>
        <v>-20</v>
      </c>
      <c r="D18">
        <f>$M$2*INT('Plotting pos of raw data points'!F18/$M$2)</f>
        <v>100</v>
      </c>
      <c r="E18">
        <f>$M$2*INT('Plotting pos of raw data points'!E18/$M$2)</f>
        <v>100</v>
      </c>
      <c r="F18">
        <f>$M$2*INT('Plotting pos of raw data points'!D18/$M$2)</f>
        <v>100</v>
      </c>
      <c r="G18">
        <f>$M$2*INT('Plotting pos of raw data points'!C18/$M$2)</f>
        <v>60</v>
      </c>
      <c r="H18">
        <f>$M$2*INT('Plotting pos of raw data points'!B18/$M$2)</f>
        <v>100</v>
      </c>
      <c r="I18">
        <f>$M$2*INT('Plotting pos of raw data points'!A18/$M$2)</f>
        <v>40</v>
      </c>
      <c r="N18" s="3" t="s">
        <v>32</v>
      </c>
      <c r="O18" t="e">
        <f t="shared" ref="O18" ca="1" si="17">(O7+O8)/O$33</f>
        <v>#DIV/0!</v>
      </c>
      <c r="P18" t="e">
        <f t="shared" ref="P18" ca="1" si="18">(P7+P8)/P$33</f>
        <v>#DIV/0!</v>
      </c>
      <c r="Q18" t="e">
        <f t="shared" ref="Q18:W18" ca="1" si="19">(Q7+Q8)/Q$33</f>
        <v>#DIV/0!</v>
      </c>
      <c r="R18">
        <f t="shared" ca="1" si="19"/>
        <v>7.4626865671641784E-2</v>
      </c>
      <c r="S18">
        <f t="shared" ca="1" si="19"/>
        <v>0.2608695652173913</v>
      </c>
      <c r="T18">
        <f t="shared" ca="1" si="19"/>
        <v>0.30985915492957744</v>
      </c>
      <c r="U18">
        <f t="shared" ca="1" si="19"/>
        <v>0.17391304347826086</v>
      </c>
      <c r="V18">
        <f t="shared" ca="1" si="19"/>
        <v>0.2638888888888889</v>
      </c>
      <c r="W18">
        <f t="shared" ca="1" si="19"/>
        <v>0.13043478260869565</v>
      </c>
    </row>
    <row r="19" spans="1:23" x14ac:dyDescent="0.25">
      <c r="A19">
        <f>$M$2*INT('Plotting pos of raw data points'!I19/$M$2)</f>
        <v>-20</v>
      </c>
      <c r="B19">
        <f>$M$2*INT('Plotting pos of raw data points'!H19/$M$2)</f>
        <v>-20</v>
      </c>
      <c r="C19">
        <f>$M$2*INT('Plotting pos of raw data points'!G19/$M$2)</f>
        <v>-20</v>
      </c>
      <c r="D19">
        <f>$M$2*INT('Plotting pos of raw data points'!F19/$M$2)</f>
        <v>60</v>
      </c>
      <c r="E19">
        <f>$M$2*INT('Plotting pos of raw data points'!E19/$M$2)</f>
        <v>60</v>
      </c>
      <c r="F19">
        <f>$M$2*INT('Plotting pos of raw data points'!D19/$M$2)</f>
        <v>20</v>
      </c>
      <c r="G19">
        <f>$M$2*INT('Plotting pos of raw data points'!C19/$M$2)</f>
        <v>20</v>
      </c>
      <c r="H19">
        <f>$M$2*INT('Plotting pos of raw data points'!B19/$M$2)</f>
        <v>20</v>
      </c>
      <c r="I19">
        <f>$M$2*INT('Plotting pos of raw data points'!A19/$M$2)</f>
        <v>0</v>
      </c>
    </row>
    <row r="20" spans="1:23" x14ac:dyDescent="0.25">
      <c r="A20">
        <f>$M$2*INT('Plotting pos of raw data points'!I20/$M$2)</f>
        <v>-20</v>
      </c>
      <c r="B20">
        <f>$M$2*INT('Plotting pos of raw data points'!H20/$M$2)</f>
        <v>-20</v>
      </c>
      <c r="C20">
        <f>$M$2*INT('Plotting pos of raw data points'!G20/$M$2)</f>
        <v>-20</v>
      </c>
      <c r="D20">
        <f>$M$2*INT('Plotting pos of raw data points'!F20/$M$2)</f>
        <v>80</v>
      </c>
      <c r="E20">
        <f>$M$2*INT('Plotting pos of raw data points'!E20/$M$2)</f>
        <v>80</v>
      </c>
      <c r="F20">
        <f>$M$2*INT('Plotting pos of raw data points'!D20/$M$2)</f>
        <v>80</v>
      </c>
      <c r="G20">
        <f>$M$2*INT('Plotting pos of raw data points'!C20/$M$2)</f>
        <v>0</v>
      </c>
      <c r="H20">
        <f>$M$2*INT('Plotting pos of raw data points'!B20/$M$2)</f>
        <v>0</v>
      </c>
      <c r="I20">
        <f>$M$2*INT('Plotting pos of raw data points'!A20/$M$2)</f>
        <v>0</v>
      </c>
      <c r="N20" s="1" t="s">
        <v>26</v>
      </c>
    </row>
    <row r="21" spans="1:23" x14ac:dyDescent="0.25">
      <c r="A21">
        <f>$M$2*INT('Plotting pos of raw data points'!I21/$M$2)</f>
        <v>-20</v>
      </c>
      <c r="B21">
        <f>$M$2*INT('Plotting pos of raw data points'!H21/$M$2)</f>
        <v>-20</v>
      </c>
      <c r="C21">
        <f>$M$2*INT('Plotting pos of raw data points'!G21/$M$2)</f>
        <v>-20</v>
      </c>
      <c r="D21">
        <f>$M$2*INT('Plotting pos of raw data points'!F21/$M$2)</f>
        <v>80</v>
      </c>
      <c r="E21">
        <f>$M$2*INT('Plotting pos of raw data points'!E21/$M$2)</f>
        <v>80</v>
      </c>
      <c r="F21">
        <f>$M$2*INT('Plotting pos of raw data points'!D21/$M$2)</f>
        <v>40</v>
      </c>
      <c r="G21">
        <f>$M$2*INT('Plotting pos of raw data points'!C21/$M$2)</f>
        <v>0</v>
      </c>
      <c r="H21">
        <f>$M$2*INT('Plotting pos of raw data points'!B21/$M$2)</f>
        <v>20</v>
      </c>
      <c r="I21">
        <f>$M$2*INT('Plotting pos of raw data points'!A21/$M$2)</f>
        <v>0</v>
      </c>
      <c r="N21" t="str">
        <f t="shared" ref="N21:N26" si="20">N13</f>
        <v>No answer given</v>
      </c>
      <c r="O21" t="e">
        <f t="shared" ref="O21" ca="1" si="21">1-O13</f>
        <v>#DIV/0!</v>
      </c>
      <c r="P21" t="e">
        <f t="shared" ref="P21" ca="1" si="22">1-P13</f>
        <v>#DIV/0!</v>
      </c>
      <c r="Q21" t="e">
        <f t="shared" ref="Q21:R26" ca="1" si="23">1-Q13</f>
        <v>#DIV/0!</v>
      </c>
      <c r="R21">
        <f t="shared" ca="1" si="23"/>
        <v>0.5074626865671642</v>
      </c>
      <c r="S21">
        <f t="shared" ref="S21:V21" ca="1" si="24">1-S13</f>
        <v>0.55072463768115942</v>
      </c>
      <c r="T21">
        <f t="shared" ca="1" si="24"/>
        <v>0.59154929577464788</v>
      </c>
      <c r="U21">
        <f t="shared" ca="1" si="24"/>
        <v>0.55072463768115942</v>
      </c>
      <c r="V21">
        <f t="shared" ca="1" si="24"/>
        <v>0.61111111111111116</v>
      </c>
    </row>
    <row r="22" spans="1:23" x14ac:dyDescent="0.25">
      <c r="A22">
        <f>$M$2*INT('Plotting pos of raw data points'!I22/$M$2)</f>
        <v>-20</v>
      </c>
      <c r="B22">
        <f>$M$2*INT('Plotting pos of raw data points'!H22/$M$2)</f>
        <v>-20</v>
      </c>
      <c r="C22">
        <f>$M$2*INT('Plotting pos of raw data points'!G22/$M$2)</f>
        <v>-20</v>
      </c>
      <c r="D22">
        <f>$M$2*INT('Plotting pos of raw data points'!F22/$M$2)</f>
        <v>-20</v>
      </c>
      <c r="E22">
        <f>$M$2*INT('Plotting pos of raw data points'!E22/$M$2)</f>
        <v>-20</v>
      </c>
      <c r="F22">
        <f>$M$2*INT('Plotting pos of raw data points'!D22/$M$2)</f>
        <v>100</v>
      </c>
      <c r="G22">
        <f>$M$2*INT('Plotting pos of raw data points'!C22/$M$2)</f>
        <v>-20</v>
      </c>
      <c r="H22">
        <f>$M$2*INT('Plotting pos of raw data points'!B22/$M$2)</f>
        <v>100</v>
      </c>
      <c r="I22">
        <f>$M$2*INT('Plotting pos of raw data points'!A22/$M$2)</f>
        <v>-20</v>
      </c>
      <c r="N22" t="str">
        <f t="shared" si="20"/>
        <v>[0,20%)</v>
      </c>
      <c r="O22" t="e">
        <f t="shared" ref="O22" ca="1" si="25">1-O14</f>
        <v>#DIV/0!</v>
      </c>
      <c r="P22" t="e">
        <f t="shared" ref="P22:V26" ca="1" si="26">1-P14</f>
        <v>#DIV/0!</v>
      </c>
      <c r="Q22" t="e">
        <f t="shared" ca="1" si="23"/>
        <v>#DIV/0!</v>
      </c>
      <c r="R22">
        <f t="shared" ca="1" si="23"/>
        <v>0.64179104477611948</v>
      </c>
      <c r="S22">
        <f t="shared" ca="1" si="26"/>
        <v>0.82608695652173914</v>
      </c>
      <c r="T22">
        <f t="shared" ca="1" si="26"/>
        <v>0.91549295774647887</v>
      </c>
      <c r="U22">
        <f t="shared" ca="1" si="26"/>
        <v>0.76811594202898548</v>
      </c>
      <c r="V22">
        <f t="shared" ca="1" si="26"/>
        <v>0.81944444444444442</v>
      </c>
    </row>
    <row r="23" spans="1:23" x14ac:dyDescent="0.25">
      <c r="A23">
        <f>$M$2*INT('Plotting pos of raw data points'!I23/$M$2)</f>
        <v>-20</v>
      </c>
      <c r="B23">
        <f>$M$2*INT('Plotting pos of raw data points'!H23/$M$2)</f>
        <v>-20</v>
      </c>
      <c r="C23">
        <f>$M$2*INT('Plotting pos of raw data points'!G23/$M$2)</f>
        <v>-20</v>
      </c>
      <c r="D23">
        <f>$M$2*INT('Plotting pos of raw data points'!F23/$M$2)</f>
        <v>-20</v>
      </c>
      <c r="E23">
        <f>$M$2*INT('Plotting pos of raw data points'!E23/$M$2)</f>
        <v>-20</v>
      </c>
      <c r="F23">
        <f>$M$2*INT('Plotting pos of raw data points'!D23/$M$2)</f>
        <v>-20</v>
      </c>
      <c r="G23">
        <f>$M$2*INT('Plotting pos of raw data points'!C23/$M$2)</f>
        <v>-20</v>
      </c>
      <c r="H23">
        <f>$M$2*INT('Plotting pos of raw data points'!B23/$M$2)</f>
        <v>-20</v>
      </c>
      <c r="I23">
        <f>$M$2*INT('Plotting pos of raw data points'!A23/$M$2)</f>
        <v>-20</v>
      </c>
      <c r="N23" t="str">
        <f t="shared" si="20"/>
        <v>[20%,40%)</v>
      </c>
      <c r="O23" t="e">
        <f t="shared" ref="O23" ca="1" si="27">1-O15</f>
        <v>#DIV/0!</v>
      </c>
      <c r="P23" t="e">
        <f t="shared" ca="1" si="26"/>
        <v>#DIV/0!</v>
      </c>
      <c r="Q23" t="e">
        <f t="shared" ca="1" si="23"/>
        <v>#DIV/0!</v>
      </c>
      <c r="R23">
        <f t="shared" ca="1" si="23"/>
        <v>0.73134328358208955</v>
      </c>
      <c r="S23">
        <f t="shared" ca="1" si="26"/>
        <v>0.82608695652173914</v>
      </c>
      <c r="T23">
        <f t="shared" ca="1" si="26"/>
        <v>0.87323943661971826</v>
      </c>
      <c r="U23">
        <f t="shared" ca="1" si="26"/>
        <v>0.84057971014492749</v>
      </c>
      <c r="V23">
        <f t="shared" ca="1" si="26"/>
        <v>0.83333333333333337</v>
      </c>
    </row>
    <row r="24" spans="1:23" x14ac:dyDescent="0.25">
      <c r="A24">
        <f>$M$2*INT('Plotting pos of raw data points'!I24/$M$2)</f>
        <v>-20</v>
      </c>
      <c r="B24">
        <f>$M$2*INT('Plotting pos of raw data points'!H24/$M$2)</f>
        <v>-20</v>
      </c>
      <c r="C24">
        <f>$M$2*INT('Plotting pos of raw data points'!G24/$M$2)</f>
        <v>-20</v>
      </c>
      <c r="D24">
        <f>$M$2*INT('Plotting pos of raw data points'!F24/$M$2)</f>
        <v>0</v>
      </c>
      <c r="E24">
        <f>$M$2*INT('Plotting pos of raw data points'!E24/$M$2)</f>
        <v>20</v>
      </c>
      <c r="F24">
        <f>$M$2*INT('Plotting pos of raw data points'!D24/$M$2)</f>
        <v>80</v>
      </c>
      <c r="G24">
        <f>$M$2*INT('Plotting pos of raw data points'!C24/$M$2)</f>
        <v>60</v>
      </c>
      <c r="H24">
        <f>$M$2*INT('Plotting pos of raw data points'!B24/$M$2)</f>
        <v>60</v>
      </c>
      <c r="I24">
        <f>$M$2*INT('Plotting pos of raw data points'!A24/$M$2)</f>
        <v>0</v>
      </c>
      <c r="N24" t="str">
        <f t="shared" si="20"/>
        <v>[40%,60%)</v>
      </c>
      <c r="O24" t="e">
        <f t="shared" ref="O24" ca="1" si="28">1-O16</f>
        <v>#DIV/0!</v>
      </c>
      <c r="P24" t="e">
        <f t="shared" ca="1" si="26"/>
        <v>#DIV/0!</v>
      </c>
      <c r="Q24" t="e">
        <f t="shared" ca="1" si="23"/>
        <v>#DIV/0!</v>
      </c>
      <c r="R24">
        <f t="shared" ca="1" si="23"/>
        <v>0.83582089552238803</v>
      </c>
      <c r="S24">
        <f t="shared" ca="1" si="26"/>
        <v>0.85507246376811596</v>
      </c>
      <c r="T24">
        <f t="shared" ca="1" si="26"/>
        <v>0.76056338028169013</v>
      </c>
      <c r="U24">
        <f t="shared" ca="1" si="26"/>
        <v>0.66666666666666674</v>
      </c>
      <c r="V24">
        <f t="shared" ca="1" si="26"/>
        <v>0.83333333333333337</v>
      </c>
    </row>
    <row r="25" spans="1:23" x14ac:dyDescent="0.25">
      <c r="A25">
        <f>$M$2*INT('Plotting pos of raw data points'!I25/$M$2)</f>
        <v>-20</v>
      </c>
      <c r="B25">
        <f>$M$2*INT('Plotting pos of raw data points'!H25/$M$2)</f>
        <v>-20</v>
      </c>
      <c r="C25">
        <f>$M$2*INT('Plotting pos of raw data points'!G25/$M$2)</f>
        <v>-20</v>
      </c>
      <c r="D25">
        <f>$M$2*INT('Plotting pos of raw data points'!F25/$M$2)</f>
        <v>20</v>
      </c>
      <c r="E25">
        <f>$M$2*INT('Plotting pos of raw data points'!E25/$M$2)</f>
        <v>20</v>
      </c>
      <c r="F25">
        <f>$M$2*INT('Plotting pos of raw data points'!D25/$M$2)</f>
        <v>40</v>
      </c>
      <c r="G25">
        <f>$M$2*INT('Plotting pos of raw data points'!C25/$M$2)</f>
        <v>60</v>
      </c>
      <c r="H25">
        <f>$M$2*INT('Plotting pos of raw data points'!B25/$M$2)</f>
        <v>60</v>
      </c>
      <c r="I25">
        <f>$M$2*INT('Plotting pos of raw data points'!A25/$M$2)</f>
        <v>40</v>
      </c>
      <c r="N25" t="str">
        <f t="shared" si="20"/>
        <v>[60%,80%)</v>
      </c>
      <c r="O25" t="e">
        <f t="shared" ref="O25" ca="1" si="29">1-O17</f>
        <v>#DIV/0!</v>
      </c>
      <c r="P25" t="e">
        <f t="shared" ca="1" si="26"/>
        <v>#DIV/0!</v>
      </c>
      <c r="Q25" t="e">
        <f t="shared" ca="1" si="23"/>
        <v>#DIV/0!</v>
      </c>
      <c r="R25">
        <f t="shared" ca="1" si="23"/>
        <v>0.86567164179104483</v>
      </c>
      <c r="S25">
        <f t="shared" ca="1" si="26"/>
        <v>0.75362318840579712</v>
      </c>
      <c r="T25">
        <f t="shared" ca="1" si="26"/>
        <v>0.76056338028169013</v>
      </c>
      <c r="U25">
        <f t="shared" ca="1" si="26"/>
        <v>0.89855072463768115</v>
      </c>
      <c r="V25">
        <f t="shared" ca="1" si="26"/>
        <v>0.77777777777777779</v>
      </c>
    </row>
    <row r="26" spans="1:23" x14ac:dyDescent="0.25">
      <c r="A26">
        <f>$M$2*INT('Plotting pos of raw data points'!I26/$M$2)</f>
        <v>-20</v>
      </c>
      <c r="B26">
        <f>$M$2*INT('Plotting pos of raw data points'!H26/$M$2)</f>
        <v>-20</v>
      </c>
      <c r="C26">
        <f>$M$2*INT('Plotting pos of raw data points'!G26/$M$2)</f>
        <v>-20</v>
      </c>
      <c r="D26">
        <f>$M$2*INT('Plotting pos of raw data points'!F26/$M$2)</f>
        <v>-20</v>
      </c>
      <c r="E26">
        <f>$M$2*INT('Plotting pos of raw data points'!E26/$M$2)</f>
        <v>20</v>
      </c>
      <c r="F26">
        <f>$M$2*INT('Plotting pos of raw data points'!D26/$M$2)</f>
        <v>20</v>
      </c>
      <c r="G26">
        <f>$M$2*INT('Plotting pos of raw data points'!C26/$M$2)</f>
        <v>-20</v>
      </c>
      <c r="H26">
        <f>$M$2*INT('Plotting pos of raw data points'!B26/$M$2)</f>
        <v>0</v>
      </c>
      <c r="I26">
        <f>$M$2*INT('Plotting pos of raw data points'!A26/$M$2)</f>
        <v>-20</v>
      </c>
      <c r="N26" t="str">
        <f t="shared" si="20"/>
        <v>[80%,100%]</v>
      </c>
      <c r="O26" t="e">
        <f t="shared" ref="O26" ca="1" si="30">1-O18</f>
        <v>#DIV/0!</v>
      </c>
      <c r="P26" t="e">
        <f t="shared" ca="1" si="26"/>
        <v>#DIV/0!</v>
      </c>
      <c r="Q26" t="e">
        <f t="shared" ca="1" si="23"/>
        <v>#DIV/0!</v>
      </c>
      <c r="R26">
        <f t="shared" ca="1" si="23"/>
        <v>0.92537313432835822</v>
      </c>
      <c r="S26">
        <f t="shared" ca="1" si="26"/>
        <v>0.73913043478260865</v>
      </c>
      <c r="T26">
        <f t="shared" ca="1" si="26"/>
        <v>0.6901408450704225</v>
      </c>
      <c r="U26">
        <f t="shared" ca="1" si="26"/>
        <v>0.82608695652173914</v>
      </c>
      <c r="V26">
        <f t="shared" ca="1" si="26"/>
        <v>0.73611111111111116</v>
      </c>
    </row>
    <row r="27" spans="1:23" x14ac:dyDescent="0.25">
      <c r="A27">
        <f>$M$2*INT('Plotting pos of raw data points'!I27/$M$2)</f>
        <v>-20</v>
      </c>
      <c r="B27">
        <f>$M$2*INT('Plotting pos of raw data points'!H27/$M$2)</f>
        <v>-20</v>
      </c>
      <c r="C27">
        <f>$M$2*INT('Plotting pos of raw data points'!G27/$M$2)</f>
        <v>-20</v>
      </c>
      <c r="D27">
        <f>$M$2*INT('Plotting pos of raw data points'!F27/$M$2)</f>
        <v>0</v>
      </c>
      <c r="E27">
        <f>$M$2*INT('Plotting pos of raw data points'!E27/$M$2)</f>
        <v>0</v>
      </c>
      <c r="F27">
        <f>$M$2*INT('Plotting pos of raw data points'!D27/$M$2)</f>
        <v>40</v>
      </c>
      <c r="G27">
        <f>$M$2*INT('Plotting pos of raw data points'!C27/$M$2)</f>
        <v>80</v>
      </c>
      <c r="H27">
        <f>$M$2*INT('Plotting pos of raw data points'!B27/$M$2)</f>
        <v>80</v>
      </c>
      <c r="I27">
        <f>$M$2*INT('Plotting pos of raw data points'!A27/$M$2)</f>
        <v>60</v>
      </c>
    </row>
    <row r="28" spans="1:23" x14ac:dyDescent="0.25">
      <c r="A28">
        <f>$M$2*INT('Plotting pos of raw data points'!I28/$M$2)</f>
        <v>-20</v>
      </c>
      <c r="B28">
        <f>$M$2*INT('Plotting pos of raw data points'!H28/$M$2)</f>
        <v>-20</v>
      </c>
      <c r="C28">
        <f>$M$2*INT('Plotting pos of raw data points'!G28/$M$2)</f>
        <v>-20</v>
      </c>
      <c r="D28">
        <f>$M$2*INT('Plotting pos of raw data points'!F28/$M$2)</f>
        <v>20</v>
      </c>
      <c r="E28">
        <f>$M$2*INT('Plotting pos of raw data points'!E28/$M$2)</f>
        <v>80</v>
      </c>
      <c r="F28">
        <f>$M$2*INT('Plotting pos of raw data points'!D28/$M$2)</f>
        <v>60</v>
      </c>
      <c r="G28">
        <f>$M$2*INT('Plotting pos of raw data points'!C28/$M$2)</f>
        <v>40</v>
      </c>
      <c r="H28">
        <f>$M$2*INT('Plotting pos of raw data points'!B28/$M$2)</f>
        <v>80</v>
      </c>
      <c r="I28">
        <f>$M$2*INT('Plotting pos of raw data points'!A28/$M$2)</f>
        <v>20</v>
      </c>
      <c r="N28" s="1" t="s">
        <v>27</v>
      </c>
      <c r="O28">
        <f>P28-1</f>
        <v>-3</v>
      </c>
      <c r="P28">
        <f t="shared" ref="P28:U28" si="31">Q28-1</f>
        <v>-2</v>
      </c>
      <c r="Q28">
        <f t="shared" si="31"/>
        <v>-1</v>
      </c>
      <c r="R28">
        <f t="shared" si="31"/>
        <v>0</v>
      </c>
      <c r="S28">
        <f t="shared" si="31"/>
        <v>1</v>
      </c>
      <c r="T28">
        <f t="shared" si="31"/>
        <v>2</v>
      </c>
      <c r="U28">
        <f t="shared" si="31"/>
        <v>3</v>
      </c>
      <c r="V28">
        <f>W28-1</f>
        <v>4</v>
      </c>
      <c r="W28">
        <f>$M$9-1</f>
        <v>5</v>
      </c>
    </row>
    <row r="29" spans="1:23" x14ac:dyDescent="0.25">
      <c r="A29">
        <f>$M$2*INT('Plotting pos of raw data points'!I29/$M$2)</f>
        <v>-20</v>
      </c>
      <c r="B29">
        <f>$M$2*INT('Plotting pos of raw data points'!H29/$M$2)</f>
        <v>-20</v>
      </c>
      <c r="C29">
        <f>$M$2*INT('Plotting pos of raw data points'!G29/$M$2)</f>
        <v>-20</v>
      </c>
      <c r="D29">
        <f>$M$2*INT('Plotting pos of raw data points'!F29/$M$2)</f>
        <v>-20</v>
      </c>
      <c r="E29">
        <f>$M$2*INT('Plotting pos of raw data points'!E29/$M$2)</f>
        <v>-20</v>
      </c>
      <c r="F29">
        <f>$M$2*INT('Plotting pos of raw data points'!D29/$M$2)</f>
        <v>-20</v>
      </c>
      <c r="G29">
        <f>$M$2*INT('Plotting pos of raw data points'!C29/$M$2)</f>
        <v>-20</v>
      </c>
      <c r="H29">
        <f>$M$2*INT('Plotting pos of raw data points'!B29/$M$2)</f>
        <v>-20</v>
      </c>
      <c r="I29">
        <f>$M$2*INT('Plotting pos of raw data points'!A29/$M$2)</f>
        <v>-20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5">
      <c r="A30">
        <f>$M$2*INT('Plotting pos of raw data points'!I30/$M$2)</f>
        <v>-20</v>
      </c>
      <c r="B30">
        <f>$M$2*INT('Plotting pos of raw data points'!H30/$M$2)</f>
        <v>-20</v>
      </c>
      <c r="C30">
        <f>$M$2*INT('Plotting pos of raw data points'!G30/$M$2)</f>
        <v>-20</v>
      </c>
      <c r="D30">
        <f>$M$2*INT('Plotting pos of raw data points'!F30/$M$2)</f>
        <v>0</v>
      </c>
      <c r="E30">
        <f>$M$2*INT('Plotting pos of raw data points'!E30/$M$2)</f>
        <v>60</v>
      </c>
      <c r="F30">
        <f>$M$2*INT('Plotting pos of raw data points'!D30/$M$2)</f>
        <v>60</v>
      </c>
      <c r="G30">
        <f>$M$2*INT('Plotting pos of raw data points'!C30/$M$2)</f>
        <v>20</v>
      </c>
      <c r="H30">
        <f>$M$2*INT('Plotting pos of raw data points'!B30/$M$2)</f>
        <v>40</v>
      </c>
      <c r="I30">
        <f>$M$2*INT('Plotting pos of raw data points'!A30/$M$2)</f>
        <v>0</v>
      </c>
      <c r="N30" s="1" t="s">
        <v>37</v>
      </c>
    </row>
    <row r="31" spans="1:23" x14ac:dyDescent="0.25">
      <c r="A31">
        <f>$M$2*INT('Plotting pos of raw data points'!I31/$M$2)</f>
        <v>-20</v>
      </c>
      <c r="B31">
        <f>$M$2*INT('Plotting pos of raw data points'!H31/$M$2)</f>
        <v>-20</v>
      </c>
      <c r="C31">
        <f>$M$2*INT('Plotting pos of raw data points'!G31/$M$2)</f>
        <v>-20</v>
      </c>
      <c r="D31">
        <f>$M$2*INT('Plotting pos of raw data points'!F31/$M$2)</f>
        <v>-20</v>
      </c>
      <c r="E31">
        <f>$M$2*INT('Plotting pos of raw data points'!E31/$M$2)</f>
        <v>-20</v>
      </c>
      <c r="F31">
        <f>$M$2*INT('Plotting pos of raw data points'!D31/$M$2)</f>
        <v>-20</v>
      </c>
      <c r="G31">
        <f>$M$2*INT('Plotting pos of raw data points'!C31/$M$2)</f>
        <v>-20</v>
      </c>
      <c r="H31">
        <f>$M$2*INT('Plotting pos of raw data points'!B31/$M$2)</f>
        <v>-20</v>
      </c>
      <c r="I31">
        <f>$M$2*INT('Plotting pos of raw data points'!A31/$M$2)</f>
        <v>-20</v>
      </c>
      <c r="N31" t="s">
        <v>271</v>
      </c>
    </row>
    <row r="32" spans="1:23" x14ac:dyDescent="0.25">
      <c r="A32">
        <f>$M$2*INT('Plotting pos of raw data points'!I32/$M$2)</f>
        <v>-20</v>
      </c>
      <c r="B32">
        <f>$M$2*INT('Plotting pos of raw data points'!H32/$M$2)</f>
        <v>-20</v>
      </c>
      <c r="C32">
        <f>$M$2*INT('Plotting pos of raw data points'!G32/$M$2)</f>
        <v>-20</v>
      </c>
      <c r="D32">
        <f>$M$2*INT('Plotting pos of raw data points'!F32/$M$2)</f>
        <v>0</v>
      </c>
      <c r="E32">
        <f>$M$2*INT('Plotting pos of raw data points'!E32/$M$2)</f>
        <v>0</v>
      </c>
      <c r="F32">
        <f>$M$2*INT('Plotting pos of raw data points'!D32/$M$2)</f>
        <v>60</v>
      </c>
      <c r="G32">
        <f>$M$2*INT('Plotting pos of raw data points'!C32/$M$2)</f>
        <v>20</v>
      </c>
      <c r="H32">
        <f>$M$2*INT('Plotting pos of raw data points'!B32/$M$2)</f>
        <v>20</v>
      </c>
      <c r="I32">
        <f>$M$2*INT('Plotting pos of raw data points'!A32/$M$2)</f>
        <v>60</v>
      </c>
      <c r="O32" s="1" t="s">
        <v>39</v>
      </c>
    </row>
    <row r="33" spans="1:23" x14ac:dyDescent="0.25">
      <c r="A33">
        <f>$M$2*INT('Plotting pos of raw data points'!I33/$M$2)</f>
        <v>-20</v>
      </c>
      <c r="B33">
        <f>$M$2*INT('Plotting pos of raw data points'!H33/$M$2)</f>
        <v>-20</v>
      </c>
      <c r="C33">
        <f>$M$2*INT('Plotting pos of raw data points'!G33/$M$2)</f>
        <v>-20</v>
      </c>
      <c r="D33">
        <f>$M$2*INT('Plotting pos of raw data points'!F33/$M$2)</f>
        <v>40</v>
      </c>
      <c r="E33">
        <f>$M$2*INT('Plotting pos of raw data points'!E33/$M$2)</f>
        <v>60</v>
      </c>
      <c r="F33">
        <f>$M$2*INT('Plotting pos of raw data points'!D33/$M$2)</f>
        <v>40</v>
      </c>
      <c r="G33">
        <f>$M$2*INT('Plotting pos of raw data points'!C33/$M$2)</f>
        <v>20</v>
      </c>
      <c r="H33">
        <f>$M$2*INT('Plotting pos of raw data points'!B33/$M$2)</f>
        <v>0</v>
      </c>
      <c r="I33">
        <f>$M$2*INT('Plotting pos of raw data points'!A33/$M$2)</f>
        <v>0</v>
      </c>
      <c r="O33">
        <f ca="1">COUNTA(OFFSET(Foglio1!Q$2,0,0,$M$7,1))</f>
        <v>0</v>
      </c>
      <c r="P33">
        <f ca="1">COUNTA(OFFSET(Foglio1!P$2,0,0,$M$7,1))</f>
        <v>0</v>
      </c>
      <c r="Q33">
        <f ca="1">COUNTA(OFFSET(Foglio1!O$2,0,0,$M$7,1))</f>
        <v>0</v>
      </c>
      <c r="R33">
        <f ca="1">COUNTA(OFFSET(Foglio1!N$2,0,0,$M$7,1))</f>
        <v>67</v>
      </c>
      <c r="S33">
        <f ca="1">COUNTA(OFFSET(Foglio1!M$2,0,0,$M$7,1))</f>
        <v>69</v>
      </c>
      <c r="T33">
        <f ca="1">COUNTA(OFFSET(Foglio1!L$2,0,0,$M$7,1))</f>
        <v>71</v>
      </c>
      <c r="U33">
        <f ca="1">COUNTA(OFFSET(Foglio1!K$2,0,0,$M$7,1))</f>
        <v>69</v>
      </c>
      <c r="V33">
        <f ca="1">COUNTA(OFFSET(Foglio1!J$2,0,0,$M$7,1))</f>
        <v>72</v>
      </c>
      <c r="W33">
        <f ca="1">COUNTA(OFFSET(Foglio1!I$2,0,0,$M$7,1))</f>
        <v>69</v>
      </c>
    </row>
    <row r="34" spans="1:23" x14ac:dyDescent="0.25">
      <c r="A34">
        <f>$M$2*INT('Plotting pos of raw data points'!I34/$M$2)</f>
        <v>-20</v>
      </c>
      <c r="B34">
        <f>$M$2*INT('Plotting pos of raw data points'!H34/$M$2)</f>
        <v>-20</v>
      </c>
      <c r="C34">
        <f>$M$2*INT('Plotting pos of raw data points'!G34/$M$2)</f>
        <v>-20</v>
      </c>
      <c r="D34">
        <f>$M$2*INT('Plotting pos of raw data points'!F34/$M$2)</f>
        <v>20</v>
      </c>
      <c r="E34">
        <f>$M$2*INT('Plotting pos of raw data points'!E34/$M$2)</f>
        <v>80</v>
      </c>
      <c r="F34">
        <f>$M$2*INT('Plotting pos of raw data points'!D34/$M$2)</f>
        <v>80</v>
      </c>
      <c r="G34">
        <f>$M$2*INT('Plotting pos of raw data points'!C34/$M$2)</f>
        <v>0</v>
      </c>
      <c r="H34">
        <f>$M$2*INT('Plotting pos of raw data points'!B34/$M$2)</f>
        <v>20</v>
      </c>
      <c r="I34">
        <f>$M$2*INT('Plotting pos of raw data points'!A34/$M$2)</f>
        <v>0</v>
      </c>
    </row>
    <row r="35" spans="1:23" x14ac:dyDescent="0.25">
      <c r="A35">
        <f>$M$2*INT('Plotting pos of raw data points'!I35/$M$2)</f>
        <v>-20</v>
      </c>
      <c r="B35">
        <f>$M$2*INT('Plotting pos of raw data points'!H35/$M$2)</f>
        <v>-20</v>
      </c>
      <c r="C35">
        <f>$M$2*INT('Plotting pos of raw data points'!G35/$M$2)</f>
        <v>-20</v>
      </c>
      <c r="D35">
        <f>$M$2*INT('Plotting pos of raw data points'!F35/$M$2)</f>
        <v>20</v>
      </c>
      <c r="E35">
        <f>$M$2*INT('Plotting pos of raw data points'!E35/$M$2)</f>
        <v>20</v>
      </c>
      <c r="F35">
        <f>$M$2*INT('Plotting pos of raw data points'!D35/$M$2)</f>
        <v>80</v>
      </c>
      <c r="G35">
        <f>$M$2*INT('Plotting pos of raw data points'!C35/$M$2)</f>
        <v>80</v>
      </c>
      <c r="H35">
        <f>$M$2*INT('Plotting pos of raw data points'!B35/$M$2)</f>
        <v>60</v>
      </c>
      <c r="I35">
        <f>$M$2*INT('Plotting pos of raw data points'!A35/$M$2)</f>
        <v>60</v>
      </c>
    </row>
    <row r="36" spans="1:23" x14ac:dyDescent="0.25">
      <c r="A36">
        <f>$M$2*INT('Plotting pos of raw data points'!I36/$M$2)</f>
        <v>-20</v>
      </c>
      <c r="B36">
        <f>$M$2*INT('Plotting pos of raw data points'!H36/$M$2)</f>
        <v>-20</v>
      </c>
      <c r="C36">
        <f>$M$2*INT('Plotting pos of raw data points'!G36/$M$2)</f>
        <v>-20</v>
      </c>
      <c r="D36">
        <f>$M$2*INT('Plotting pos of raw data points'!F36/$M$2)</f>
        <v>-20</v>
      </c>
      <c r="E36">
        <f>$M$2*INT('Plotting pos of raw data points'!E36/$M$2)</f>
        <v>-20</v>
      </c>
      <c r="F36">
        <f>$M$2*INT('Plotting pos of raw data points'!D36/$M$2)</f>
        <v>-20</v>
      </c>
      <c r="G36">
        <f>$M$2*INT('Plotting pos of raw data points'!C36/$M$2)</f>
        <v>-20</v>
      </c>
      <c r="H36">
        <f>$M$2*INT('Plotting pos of raw data points'!B36/$M$2)</f>
        <v>-20</v>
      </c>
      <c r="I36">
        <f>$M$2*INT('Plotting pos of raw data points'!A36/$M$2)</f>
        <v>-20</v>
      </c>
    </row>
    <row r="37" spans="1:23" x14ac:dyDescent="0.25">
      <c r="A37">
        <f>$M$2*INT('Plotting pos of raw data points'!I37/$M$2)</f>
        <v>-20</v>
      </c>
      <c r="B37">
        <f>$M$2*INT('Plotting pos of raw data points'!H37/$M$2)</f>
        <v>-20</v>
      </c>
      <c r="C37">
        <f>$M$2*INT('Plotting pos of raw data points'!G37/$M$2)</f>
        <v>-20</v>
      </c>
      <c r="D37">
        <f>$M$2*INT('Plotting pos of raw data points'!F37/$M$2)</f>
        <v>40</v>
      </c>
      <c r="E37">
        <f>$M$2*INT('Plotting pos of raw data points'!E37/$M$2)</f>
        <v>80</v>
      </c>
      <c r="F37">
        <f>$M$2*INT('Plotting pos of raw data points'!D37/$M$2)</f>
        <v>60</v>
      </c>
      <c r="G37">
        <f>$M$2*INT('Plotting pos of raw data points'!C37/$M$2)</f>
        <v>40</v>
      </c>
      <c r="H37">
        <f>$M$2*INT('Plotting pos of raw data points'!B37/$M$2)</f>
        <v>20</v>
      </c>
      <c r="I37">
        <f>$M$2*INT('Plotting pos of raw data points'!A37/$M$2)</f>
        <v>20</v>
      </c>
      <c r="P37" s="1" t="s">
        <v>45</v>
      </c>
      <c r="Q37" s="1" t="s">
        <v>21</v>
      </c>
      <c r="R37" s="1" t="s">
        <v>33</v>
      </c>
      <c r="S37" s="1" t="s">
        <v>46</v>
      </c>
      <c r="T37" s="1" t="s">
        <v>47</v>
      </c>
    </row>
    <row r="38" spans="1:23" x14ac:dyDescent="0.25">
      <c r="A38">
        <f>$M$2*INT('Plotting pos of raw data points'!I38/$M$2)</f>
        <v>-20</v>
      </c>
      <c r="B38">
        <f>$M$2*INT('Plotting pos of raw data points'!H38/$M$2)</f>
        <v>-20</v>
      </c>
      <c r="C38">
        <f>$M$2*INT('Plotting pos of raw data points'!G38/$M$2)</f>
        <v>-20</v>
      </c>
      <c r="D38">
        <f>$M$2*INT('Plotting pos of raw data points'!F38/$M$2)</f>
        <v>60</v>
      </c>
      <c r="E38">
        <f>$M$2*INT('Plotting pos of raw data points'!E38/$M$2)</f>
        <v>60</v>
      </c>
      <c r="F38">
        <f>$M$2*INT('Plotting pos of raw data points'!D38/$M$2)</f>
        <v>20</v>
      </c>
      <c r="G38">
        <f>$M$2*INT('Plotting pos of raw data points'!C38/$M$2)</f>
        <v>20</v>
      </c>
      <c r="H38">
        <f>$M$2*INT('Plotting pos of raw data points'!B38/$M$2)</f>
        <v>0</v>
      </c>
      <c r="I38">
        <f>$M$2*INT('Plotting pos of raw data points'!A38/$M$2)</f>
        <v>0</v>
      </c>
      <c r="O38">
        <f>O40-1</f>
        <v>-3</v>
      </c>
      <c r="P38" t="e">
        <f ca="1">MEDIAN(OFFSET(Foglio1!$Q$2,0,0,$M$7,1))</f>
        <v>#NUM!</v>
      </c>
      <c r="Q38" t="e">
        <f ca="1">_xlfn.QUARTILE.EXC(OFFSET(Foglio1!$Q$2,0,0,$M$7,1),1)</f>
        <v>#NUM!</v>
      </c>
      <c r="R38" t="e">
        <f ca="1">_xlfn.QUARTILE.EXC(OFFSET(Foglio1!$Q$2,0,0,$M$7,1),3)</f>
        <v>#NUM!</v>
      </c>
      <c r="S38" t="e">
        <f ca="1">AVERAGE(OFFSET(Foglio1!Q$2,0,0,$M$7,1))</f>
        <v>#DIV/0!</v>
      </c>
      <c r="T38" t="e">
        <f ca="1">SUMPRODUCT(OFFSET(Foglio1!Q$2,0,0,$M$7,1),OFFSET(Foglio1!$U$2,0,0,$M$7,1))/SUM(OFFSET(Foglio1!$U$2,0,0,$M$7,1))</f>
        <v>#DIV/0!</v>
      </c>
    </row>
    <row r="39" spans="1:23" x14ac:dyDescent="0.25">
      <c r="A39">
        <f>$M$2*INT('Plotting pos of raw data points'!I39/$M$2)</f>
        <v>-20</v>
      </c>
      <c r="B39">
        <f>$M$2*INT('Plotting pos of raw data points'!H39/$M$2)</f>
        <v>-20</v>
      </c>
      <c r="C39">
        <f>$M$2*INT('Plotting pos of raw data points'!G39/$M$2)</f>
        <v>-20</v>
      </c>
      <c r="D39">
        <f>$M$2*INT('Plotting pos of raw data points'!F39/$M$2)</f>
        <v>0</v>
      </c>
      <c r="E39">
        <f>$M$2*INT('Plotting pos of raw data points'!E39/$M$2)</f>
        <v>0</v>
      </c>
      <c r="F39">
        <f>$M$2*INT('Plotting pos of raw data points'!D39/$M$2)</f>
        <v>0</v>
      </c>
      <c r="G39">
        <f>$M$2*INT('Plotting pos of raw data points'!C39/$M$2)</f>
        <v>0</v>
      </c>
      <c r="H39">
        <f>$M$2*INT('Plotting pos of raw data points'!B39/$M$2)</f>
        <v>80</v>
      </c>
      <c r="I39">
        <f>$M$2*INT('Plotting pos of raw data points'!A39/$M$2)</f>
        <v>80</v>
      </c>
      <c r="O39">
        <f>O38+0.9</f>
        <v>-2.1</v>
      </c>
      <c r="P39" t="e">
        <f ca="1">MEDIAN(OFFSET(Foglio1!$Q$2,0,0,$M$7,1))</f>
        <v>#NUM!</v>
      </c>
      <c r="Q39" t="e">
        <f ca="1">_xlfn.QUARTILE.EXC(OFFSET(Foglio1!$Q$2,0,0,$M$7,1),1)</f>
        <v>#NUM!</v>
      </c>
      <c r="R39" t="e">
        <f ca="1">_xlfn.QUARTILE.EXC(OFFSET(Foglio1!$Q$2,0,0,$M$7,1),3)</f>
        <v>#NUM!</v>
      </c>
      <c r="S39" t="e">
        <f ca="1">AVERAGE(OFFSET(Foglio1!Q$2,0,0,$M$7,1))</f>
        <v>#DIV/0!</v>
      </c>
      <c r="T39" t="e">
        <f ca="1">SUMPRODUCT(OFFSET(Foglio1!Q$2,0,0,$M$7,1),OFFSET(Foglio1!$U$2,0,0,$M$7,1))/SUM(OFFSET(Foglio1!$U$2,0,0,$M$7,1))</f>
        <v>#DIV/0!</v>
      </c>
    </row>
    <row r="40" spans="1:23" x14ac:dyDescent="0.25">
      <c r="A40">
        <f>$M$2*INT('Plotting pos of raw data points'!I40/$M$2)</f>
        <v>-20</v>
      </c>
      <c r="B40">
        <f>$M$2*INT('Plotting pos of raw data points'!H40/$M$2)</f>
        <v>-20</v>
      </c>
      <c r="C40">
        <f>$M$2*INT('Plotting pos of raw data points'!G40/$M$2)</f>
        <v>-20</v>
      </c>
      <c r="D40">
        <f>$M$2*INT('Plotting pos of raw data points'!F40/$M$2)</f>
        <v>0</v>
      </c>
      <c r="E40">
        <f>$M$2*INT('Plotting pos of raw data points'!E40/$M$2)</f>
        <v>0</v>
      </c>
      <c r="F40">
        <f>$M$2*INT('Plotting pos of raw data points'!D40/$M$2)</f>
        <v>80</v>
      </c>
      <c r="G40">
        <f>$M$2*INT('Plotting pos of raw data points'!C40/$M$2)</f>
        <v>0</v>
      </c>
      <c r="H40">
        <f>$M$2*INT('Plotting pos of raw data points'!B40/$M$2)</f>
        <v>60</v>
      </c>
      <c r="I40">
        <f>$M$2*INT('Plotting pos of raw data points'!A40/$M$2)</f>
        <v>0</v>
      </c>
      <c r="O40">
        <f>O42-1</f>
        <v>-2</v>
      </c>
      <c r="P40" t="e">
        <f ca="1">MEDIAN(OFFSET(Foglio1!$P$2,0,0,$M$7,1))</f>
        <v>#NUM!</v>
      </c>
      <c r="Q40" t="e">
        <f ca="1">_xlfn.QUARTILE.EXC(OFFSET(Foglio1!$P$2,0,0,$M$7,1),1)</f>
        <v>#NUM!</v>
      </c>
      <c r="R40" t="e">
        <f ca="1">_xlfn.QUARTILE.EXC(OFFSET(Foglio1!$P$2,0,0,$M$7,1),3)</f>
        <v>#NUM!</v>
      </c>
      <c r="S40" t="e">
        <f ca="1">AVERAGE(OFFSET(Foglio1!P$2,0,0,$M$7,1))</f>
        <v>#DIV/0!</v>
      </c>
      <c r="T40" t="e">
        <f ca="1">SUMPRODUCT(OFFSET(Foglio1!P$2,0,0,$M$7,1),OFFSET(Foglio1!$U$2,0,0,$M$7,1))/SUM(OFFSET(Foglio1!$U$2,0,0,$M$7,1))</f>
        <v>#DIV/0!</v>
      </c>
    </row>
    <row r="41" spans="1:23" x14ac:dyDescent="0.25">
      <c r="A41">
        <f>$M$2*INT('Plotting pos of raw data points'!I41/$M$2)</f>
        <v>-20</v>
      </c>
      <c r="B41">
        <f>$M$2*INT('Plotting pos of raw data points'!H41/$M$2)</f>
        <v>-20</v>
      </c>
      <c r="C41">
        <f>$M$2*INT('Plotting pos of raw data points'!G41/$M$2)</f>
        <v>-20</v>
      </c>
      <c r="D41">
        <f>$M$2*INT('Plotting pos of raw data points'!F41/$M$2)</f>
        <v>-20</v>
      </c>
      <c r="E41">
        <f>$M$2*INT('Plotting pos of raw data points'!E41/$M$2)</f>
        <v>-20</v>
      </c>
      <c r="F41">
        <f>$M$2*INT('Plotting pos of raw data points'!D41/$M$2)</f>
        <v>-20</v>
      </c>
      <c r="G41">
        <f>$M$2*INT('Plotting pos of raw data points'!C41/$M$2)</f>
        <v>-20</v>
      </c>
      <c r="H41">
        <f>$M$2*INT('Plotting pos of raw data points'!B41/$M$2)</f>
        <v>-20</v>
      </c>
      <c r="I41">
        <f>$M$2*INT('Plotting pos of raw data points'!A41/$M$2)</f>
        <v>-20</v>
      </c>
      <c r="O41">
        <f>O40+0.9</f>
        <v>-1.1000000000000001</v>
      </c>
      <c r="P41" t="e">
        <f ca="1">MEDIAN(OFFSET(Foglio1!$P$2,0,0,$M$7,1))</f>
        <v>#NUM!</v>
      </c>
      <c r="Q41" t="e">
        <f ca="1">_xlfn.QUARTILE.EXC(OFFSET(Foglio1!$P$2,0,0,$M$7,1),1)</f>
        <v>#NUM!</v>
      </c>
      <c r="R41" t="e">
        <f ca="1">_xlfn.QUARTILE.EXC(OFFSET(Foglio1!$P$2,0,0,$M$7,1),3)</f>
        <v>#NUM!</v>
      </c>
      <c r="S41" t="e">
        <f ca="1">AVERAGE(OFFSET(Foglio1!P$2,0,0,$M$7,1))</f>
        <v>#DIV/0!</v>
      </c>
      <c r="T41" t="e">
        <f ca="1">SUMPRODUCT(OFFSET(Foglio1!P$2,0,0,$M$7,1),OFFSET(Foglio1!$U$2,0,0,$M$7,1))/SUM(OFFSET(Foglio1!$U$2,0,0,$M$7,1))</f>
        <v>#DIV/0!</v>
      </c>
    </row>
    <row r="42" spans="1:23" x14ac:dyDescent="0.25">
      <c r="A42">
        <f>$M$2*INT('Plotting pos of raw data points'!I42/$M$2)</f>
        <v>-20</v>
      </c>
      <c r="B42">
        <f>$M$2*INT('Plotting pos of raw data points'!H42/$M$2)</f>
        <v>-20</v>
      </c>
      <c r="C42">
        <f>$M$2*INT('Plotting pos of raw data points'!G42/$M$2)</f>
        <v>-20</v>
      </c>
      <c r="D42">
        <f>$M$2*INT('Plotting pos of raw data points'!F42/$M$2)</f>
        <v>20</v>
      </c>
      <c r="E42">
        <f>$M$2*INT('Plotting pos of raw data points'!E42/$M$2)</f>
        <v>60</v>
      </c>
      <c r="F42">
        <f>$M$2*INT('Plotting pos of raw data points'!D42/$M$2)</f>
        <v>60</v>
      </c>
      <c r="G42">
        <f>$M$2*INT('Plotting pos of raw data points'!C42/$M$2)</f>
        <v>40</v>
      </c>
      <c r="H42">
        <f>$M$2*INT('Plotting pos of raw data points'!B42/$M$2)</f>
        <v>40</v>
      </c>
      <c r="I42">
        <f>$M$2*INT('Plotting pos of raw data points'!A42/$M$2)</f>
        <v>20</v>
      </c>
      <c r="O42">
        <f>O44-1</f>
        <v>-1</v>
      </c>
      <c r="P42" t="e">
        <f ca="1">MEDIAN(OFFSET(Foglio1!$O$2,0,0,$M$7,1))</f>
        <v>#NUM!</v>
      </c>
      <c r="Q42" t="e">
        <f ca="1">_xlfn.QUARTILE.EXC(OFFSET(Foglio1!$O$2,0,0,$M$7,1),1)</f>
        <v>#NUM!</v>
      </c>
      <c r="R42" t="e">
        <f ca="1">_xlfn.QUARTILE.EXC(OFFSET(Foglio1!$O$2,0,0,$M$7,1),3)</f>
        <v>#NUM!</v>
      </c>
      <c r="S42" t="e">
        <f ca="1">AVERAGE(OFFSET(Foglio1!O$2,0,0,$M$7,1))</f>
        <v>#DIV/0!</v>
      </c>
      <c r="T42" t="e">
        <f ca="1">SUMPRODUCT(OFFSET(Foglio1!O$2,0,0,$M$7,1),OFFSET(Foglio1!$U$2,0,0,$M$7,1))/SUM(OFFSET(Foglio1!$U$2,0,0,$M$7,1))</f>
        <v>#DIV/0!</v>
      </c>
    </row>
    <row r="43" spans="1:23" x14ac:dyDescent="0.25">
      <c r="A43">
        <f>$M$2*INT('Plotting pos of raw data points'!I43/$M$2)</f>
        <v>-20</v>
      </c>
      <c r="B43">
        <f>$M$2*INT('Plotting pos of raw data points'!H43/$M$2)</f>
        <v>-20</v>
      </c>
      <c r="C43">
        <f>$M$2*INT('Plotting pos of raw data points'!G43/$M$2)</f>
        <v>-20</v>
      </c>
      <c r="D43">
        <f>$M$2*INT('Plotting pos of raw data points'!F43/$M$2)</f>
        <v>-20</v>
      </c>
      <c r="E43">
        <f>$M$2*INT('Plotting pos of raw data points'!E43/$M$2)</f>
        <v>-20</v>
      </c>
      <c r="F43">
        <f>$M$2*INT('Plotting pos of raw data points'!D43/$M$2)</f>
        <v>-20</v>
      </c>
      <c r="G43">
        <f>$M$2*INT('Plotting pos of raw data points'!C43/$M$2)</f>
        <v>-20</v>
      </c>
      <c r="H43">
        <f>$M$2*INT('Plotting pos of raw data points'!B43/$M$2)</f>
        <v>-20</v>
      </c>
      <c r="I43">
        <f>$M$2*INT('Plotting pos of raw data points'!A43/$M$2)</f>
        <v>-20</v>
      </c>
      <c r="O43">
        <f>O42+0.9</f>
        <v>-9.9999999999999978E-2</v>
      </c>
      <c r="P43" t="e">
        <f ca="1">MEDIAN(OFFSET(Foglio1!$O$2,0,0,$M$7,1))</f>
        <v>#NUM!</v>
      </c>
      <c r="Q43" t="e">
        <f ca="1">_xlfn.QUARTILE.EXC(OFFSET(Foglio1!$O$2,0,0,$M$7,1),1)</f>
        <v>#NUM!</v>
      </c>
      <c r="R43" t="e">
        <f ca="1">_xlfn.QUARTILE.EXC(OFFSET(Foglio1!$O$2,0,0,$M$7,1),3)</f>
        <v>#NUM!</v>
      </c>
      <c r="S43" t="e">
        <f ca="1">AVERAGE(OFFSET(Foglio1!O$2,0,0,$M$7,1))</f>
        <v>#DIV/0!</v>
      </c>
      <c r="T43" t="e">
        <f ca="1">SUMPRODUCT(OFFSET(Foglio1!O$2,0,0,$M$7,1),OFFSET(Foglio1!$U$2,0,0,$M$7,1))/SUM(OFFSET(Foglio1!$U$2,0,0,$M$7,1))</f>
        <v>#DIV/0!</v>
      </c>
    </row>
    <row r="44" spans="1:23" x14ac:dyDescent="0.25">
      <c r="A44">
        <f>$M$2*INT('Plotting pos of raw data points'!I44/$M$2)</f>
        <v>-20</v>
      </c>
      <c r="B44">
        <f>$M$2*INT('Plotting pos of raw data points'!H44/$M$2)</f>
        <v>-20</v>
      </c>
      <c r="C44">
        <f>$M$2*INT('Plotting pos of raw data points'!G44/$M$2)</f>
        <v>-20</v>
      </c>
      <c r="D44">
        <f>$M$2*INT('Plotting pos of raw data points'!F44/$M$2)</f>
        <v>-20</v>
      </c>
      <c r="E44">
        <f>$M$2*INT('Plotting pos of raw data points'!E44/$M$2)</f>
        <v>-20</v>
      </c>
      <c r="F44">
        <f>$M$2*INT('Plotting pos of raw data points'!D44/$M$2)</f>
        <v>80</v>
      </c>
      <c r="G44">
        <f>$M$2*INT('Plotting pos of raw data points'!C44/$M$2)</f>
        <v>20</v>
      </c>
      <c r="H44">
        <f>$M$2*INT('Plotting pos of raw data points'!B44/$M$2)</f>
        <v>60</v>
      </c>
      <c r="I44">
        <f>$M$2*INT('Plotting pos of raw data points'!A44/$M$2)</f>
        <v>0</v>
      </c>
      <c r="O44">
        <f>O46-1</f>
        <v>0</v>
      </c>
      <c r="P44">
        <f ca="1">MEDIAN(OFFSET(Foglio1!$N$2,0,0,$M$7,1))</f>
        <v>20</v>
      </c>
      <c r="Q44">
        <f ca="1">_xlfn.QUARTILE.EXC(OFFSET(Foglio1!$N$2,0,0,$M$7,1),1)</f>
        <v>10</v>
      </c>
      <c r="R44">
        <f ca="1">_xlfn.QUARTILE.EXC(OFFSET(Foglio1!$N$2,0,0,$M$7,1),3)</f>
        <v>50</v>
      </c>
      <c r="S44">
        <f ca="1">AVERAGE(OFFSET(Foglio1!N$2,0,0,$M$7,1))</f>
        <v>32.238805970149251</v>
      </c>
      <c r="T44" t="e">
        <f ca="1">SUMPRODUCT(OFFSET(Foglio1!N$2,0,0,$M$7,1),OFFSET(Foglio1!$U$2,0,0,$M$7,1))/SUM(OFFSET(Foglio1!$U$2,0,0,$M$7,1))</f>
        <v>#DIV/0!</v>
      </c>
    </row>
    <row r="45" spans="1:23" x14ac:dyDescent="0.25">
      <c r="A45">
        <f>$M$2*INT('Plotting pos of raw data points'!I45/$M$2)</f>
        <v>-20</v>
      </c>
      <c r="B45">
        <f>$M$2*INT('Plotting pos of raw data points'!H45/$M$2)</f>
        <v>-20</v>
      </c>
      <c r="C45">
        <f>$M$2*INT('Plotting pos of raw data points'!G45/$M$2)</f>
        <v>-20</v>
      </c>
      <c r="D45">
        <f>$M$2*INT('Plotting pos of raw data points'!F45/$M$2)</f>
        <v>60</v>
      </c>
      <c r="E45">
        <f>$M$2*INT('Plotting pos of raw data points'!E45/$M$2)</f>
        <v>60</v>
      </c>
      <c r="F45">
        <f>$M$2*INT('Plotting pos of raw data points'!D45/$M$2)</f>
        <v>40</v>
      </c>
      <c r="G45">
        <f>$M$2*INT('Plotting pos of raw data points'!C45/$M$2)</f>
        <v>40</v>
      </c>
      <c r="H45">
        <f>$M$2*INT('Plotting pos of raw data points'!B45/$M$2)</f>
        <v>40</v>
      </c>
      <c r="I45">
        <f>$M$2*INT('Plotting pos of raw data points'!A45/$M$2)</f>
        <v>20</v>
      </c>
      <c r="O45">
        <f>O44+0.9</f>
        <v>0.9</v>
      </c>
      <c r="P45">
        <f ca="1">MEDIAN(OFFSET(Foglio1!$N$2,0,0,$M$7,1))</f>
        <v>20</v>
      </c>
      <c r="Q45">
        <f ca="1">_xlfn.QUARTILE.EXC(OFFSET(Foglio1!$N$2,0,0,$M$7,1),1)</f>
        <v>10</v>
      </c>
      <c r="R45">
        <f ca="1">_xlfn.QUARTILE.EXC(OFFSET(Foglio1!$N$2,0,0,$M$7,1),3)</f>
        <v>50</v>
      </c>
      <c r="S45">
        <f ca="1">AVERAGE(OFFSET(Foglio1!N$2,0,0,$M$7,1))</f>
        <v>32.238805970149251</v>
      </c>
      <c r="T45" t="e">
        <f ca="1">SUMPRODUCT(OFFSET(Foglio1!N$2,0,0,$M$7,1),OFFSET(Foglio1!$U$2,0,0,$M$7,1))/SUM(OFFSET(Foglio1!$U$2,0,0,$M$7,1))</f>
        <v>#DIV/0!</v>
      </c>
    </row>
    <row r="46" spans="1:23" x14ac:dyDescent="0.25">
      <c r="A46">
        <f>$M$2*INT('Plotting pos of raw data points'!I46/$M$2)</f>
        <v>-20</v>
      </c>
      <c r="B46">
        <f>$M$2*INT('Plotting pos of raw data points'!H46/$M$2)</f>
        <v>-20</v>
      </c>
      <c r="C46">
        <f>$M$2*INT('Plotting pos of raw data points'!G46/$M$2)</f>
        <v>-20</v>
      </c>
      <c r="D46">
        <f>$M$2*INT('Plotting pos of raw data points'!F46/$M$2)</f>
        <v>60</v>
      </c>
      <c r="E46">
        <f>$M$2*INT('Plotting pos of raw data points'!E46/$M$2)</f>
        <v>20</v>
      </c>
      <c r="F46">
        <f>$M$2*INT('Plotting pos of raw data points'!D46/$M$2)</f>
        <v>40</v>
      </c>
      <c r="G46">
        <f>$M$2*INT('Plotting pos of raw data points'!C46/$M$2)</f>
        <v>0</v>
      </c>
      <c r="H46">
        <f>$M$2*INT('Plotting pos of raw data points'!B46/$M$2)</f>
        <v>0</v>
      </c>
      <c r="I46">
        <f>$M$2*INT('Plotting pos of raw data points'!A46/$M$2)</f>
        <v>0</v>
      </c>
      <c r="O46">
        <f>O48-1</f>
        <v>1</v>
      </c>
      <c r="P46">
        <f ca="1">MEDIAN(OFFSET(Foglio1!$M$2,0,0,$M$7,1))</f>
        <v>60</v>
      </c>
      <c r="Q46">
        <f ca="1">_xlfn.QUARTILE.EXC(OFFSET(Foglio1!$M$2,0,0,$M$7,1),1)</f>
        <v>22.5</v>
      </c>
      <c r="R46">
        <f ca="1">_xlfn.QUARTILE.EXC(OFFSET(Foglio1!$M$2,0,0,$M$7,1),3)</f>
        <v>80</v>
      </c>
      <c r="S46">
        <f ca="1">AVERAGE(OFFSET(Foglio1!M$2,0,0,$M$7,1))</f>
        <v>51.449275362318843</v>
      </c>
      <c r="T46" t="e">
        <f ca="1">SUMPRODUCT(OFFSET(Foglio1!M$2,0,0,$M$7,1),OFFSET(Foglio1!$U$2,0,0,$M$7,1))/SUM(OFFSET(Foglio1!$U$2,0,0,$M$7,1))</f>
        <v>#DIV/0!</v>
      </c>
    </row>
    <row r="47" spans="1:23" x14ac:dyDescent="0.25">
      <c r="A47">
        <f>$M$2*INT('Plotting pos of raw data points'!I47/$M$2)</f>
        <v>-20</v>
      </c>
      <c r="B47">
        <f>$M$2*INT('Plotting pos of raw data points'!H47/$M$2)</f>
        <v>-20</v>
      </c>
      <c r="C47">
        <f>$M$2*INT('Plotting pos of raw data points'!G47/$M$2)</f>
        <v>-20</v>
      </c>
      <c r="D47">
        <f>$M$2*INT('Plotting pos of raw data points'!F47/$M$2)</f>
        <v>40</v>
      </c>
      <c r="E47">
        <f>$M$2*INT('Plotting pos of raw data points'!E47/$M$2)</f>
        <v>40</v>
      </c>
      <c r="F47">
        <f>$M$2*INT('Plotting pos of raw data points'!D47/$M$2)</f>
        <v>40</v>
      </c>
      <c r="G47">
        <f>$M$2*INT('Plotting pos of raw data points'!C47/$M$2)</f>
        <v>0</v>
      </c>
      <c r="H47">
        <f>$M$2*INT('Plotting pos of raw data points'!B47/$M$2)</f>
        <v>0</v>
      </c>
      <c r="I47">
        <f>$M$2*INT('Plotting pos of raw data points'!A47/$M$2)</f>
        <v>0</v>
      </c>
      <c r="O47">
        <f>O46+0.9</f>
        <v>1.9</v>
      </c>
      <c r="P47">
        <f ca="1">MEDIAN(OFFSET(Foglio1!$M$2,0,0,$M$7,1))</f>
        <v>60</v>
      </c>
      <c r="Q47">
        <f ca="1">_xlfn.QUARTILE.EXC(OFFSET(Foglio1!$M$2,0,0,$M$7,1),1)</f>
        <v>22.5</v>
      </c>
      <c r="R47">
        <f ca="1">_xlfn.QUARTILE.EXC(OFFSET(Foglio1!$M$2,0,0,$M$7,1),3)</f>
        <v>80</v>
      </c>
      <c r="S47">
        <f ca="1">AVERAGE(OFFSET(Foglio1!M$2,0,0,$M$7,1))</f>
        <v>51.449275362318843</v>
      </c>
      <c r="T47" t="e">
        <f ca="1">SUMPRODUCT(OFFSET(Foglio1!M$2,0,0,$M$7,1),OFFSET(Foglio1!$U$2,0,0,$M$7,1))/SUM(OFFSET(Foglio1!$U$2,0,0,$M$7,1))</f>
        <v>#DIV/0!</v>
      </c>
    </row>
    <row r="48" spans="1:23" x14ac:dyDescent="0.25">
      <c r="A48">
        <f>$M$2*INT('Plotting pos of raw data points'!I48/$M$2)</f>
        <v>-20</v>
      </c>
      <c r="B48">
        <f>$M$2*INT('Plotting pos of raw data points'!H48/$M$2)</f>
        <v>-20</v>
      </c>
      <c r="C48">
        <f>$M$2*INT('Plotting pos of raw data points'!G48/$M$2)</f>
        <v>-20</v>
      </c>
      <c r="D48">
        <f>$M$2*INT('Plotting pos of raw data points'!F48/$M$2)</f>
        <v>-20</v>
      </c>
      <c r="E48">
        <f>$M$2*INT('Plotting pos of raw data points'!E48/$M$2)</f>
        <v>-20</v>
      </c>
      <c r="F48">
        <f>$M$2*INT('Plotting pos of raw data points'!D48/$M$2)</f>
        <v>-20</v>
      </c>
      <c r="G48">
        <f>$M$2*INT('Plotting pos of raw data points'!C48/$M$2)</f>
        <v>-20</v>
      </c>
      <c r="H48">
        <f>$M$2*INT('Plotting pos of raw data points'!B48/$M$2)</f>
        <v>-20</v>
      </c>
      <c r="I48">
        <f>$M$2*INT('Plotting pos of raw data points'!A48/$M$2)</f>
        <v>-20</v>
      </c>
      <c r="O48">
        <f>O50-1</f>
        <v>2</v>
      </c>
      <c r="P48">
        <f ca="1">MEDIAN(OFFSET(Foglio1!$L$2,0,0,$M$7,1))</f>
        <v>60</v>
      </c>
      <c r="Q48">
        <f ca="1">_xlfn.QUARTILE.EXC(OFFSET(Foglio1!$L$2,0,0,$M$7,1),1)</f>
        <v>40</v>
      </c>
      <c r="R48">
        <f ca="1">_xlfn.QUARTILE.EXC(OFFSET(Foglio1!$L$2,0,0,$M$7,1),3)</f>
        <v>80</v>
      </c>
      <c r="S48">
        <f ca="1">AVERAGE(OFFSET(Foglio1!L$2,0,0,$M$7,1))</f>
        <v>57.943661971830984</v>
      </c>
      <c r="T48" t="e">
        <f ca="1">SUMPRODUCT(OFFSET(Foglio1!L$2,0,0,$M$7,1),OFFSET(Foglio1!$U$2,0,0,$M$7,1))/SUM(OFFSET(Foglio1!$U$2,0,0,$M$7,1))</f>
        <v>#DIV/0!</v>
      </c>
    </row>
    <row r="49" spans="1:20" x14ac:dyDescent="0.25">
      <c r="A49">
        <f>$M$2*INT('Plotting pos of raw data points'!I49/$M$2)</f>
        <v>-20</v>
      </c>
      <c r="B49">
        <f>$M$2*INT('Plotting pos of raw data points'!H49/$M$2)</f>
        <v>-20</v>
      </c>
      <c r="C49">
        <f>$M$2*INT('Plotting pos of raw data points'!G49/$M$2)</f>
        <v>-20</v>
      </c>
      <c r="D49">
        <f>$M$2*INT('Plotting pos of raw data points'!F49/$M$2)</f>
        <v>20</v>
      </c>
      <c r="E49">
        <f>$M$2*INT('Plotting pos of raw data points'!E49/$M$2)</f>
        <v>80</v>
      </c>
      <c r="F49">
        <f>$M$2*INT('Plotting pos of raw data points'!D49/$M$2)</f>
        <v>80</v>
      </c>
      <c r="G49">
        <f>$M$2*INT('Plotting pos of raw data points'!C49/$M$2)</f>
        <v>80</v>
      </c>
      <c r="H49">
        <f>$M$2*INT('Plotting pos of raw data points'!B49/$M$2)</f>
        <v>60</v>
      </c>
      <c r="I49">
        <f>$M$2*INT('Plotting pos of raw data points'!A49/$M$2)</f>
        <v>40</v>
      </c>
      <c r="O49">
        <f>O48+0.9</f>
        <v>2.9</v>
      </c>
      <c r="P49">
        <f ca="1">MEDIAN(OFFSET(Foglio1!$L$2,0,0,$M$7,1))</f>
        <v>60</v>
      </c>
      <c r="Q49">
        <f ca="1">_xlfn.QUARTILE.EXC(OFFSET(Foglio1!$L$2,0,0,$M$7,1),1)</f>
        <v>40</v>
      </c>
      <c r="R49">
        <f ca="1">_xlfn.QUARTILE.EXC(OFFSET(Foglio1!$L$2,0,0,$M$7,1),3)</f>
        <v>80</v>
      </c>
      <c r="S49">
        <f ca="1">AVERAGE(OFFSET(Foglio1!L$2,0,0,$M$7,1))</f>
        <v>57.943661971830984</v>
      </c>
      <c r="T49" t="e">
        <f ca="1">SUMPRODUCT(OFFSET(Foglio1!L$2,0,0,$M$7,1),OFFSET(Foglio1!$U$2,0,0,$M$7,1))/SUM(OFFSET(Foglio1!$U$2,0,0,$M$7,1))</f>
        <v>#DIV/0!</v>
      </c>
    </row>
    <row r="50" spans="1:20" x14ac:dyDescent="0.25">
      <c r="A50">
        <f>$M$2*INT('Plotting pos of raw data points'!I50/$M$2)</f>
        <v>-20</v>
      </c>
      <c r="B50">
        <f>$M$2*INT('Plotting pos of raw data points'!H50/$M$2)</f>
        <v>-20</v>
      </c>
      <c r="C50">
        <f>$M$2*INT('Plotting pos of raw data points'!G50/$M$2)</f>
        <v>-20</v>
      </c>
      <c r="D50">
        <f>$M$2*INT('Plotting pos of raw data points'!F50/$M$2)</f>
        <v>-20</v>
      </c>
      <c r="E50">
        <f>$M$2*INT('Plotting pos of raw data points'!E50/$M$2)</f>
        <v>-20</v>
      </c>
      <c r="F50">
        <f>$M$2*INT('Plotting pos of raw data points'!D50/$M$2)</f>
        <v>-20</v>
      </c>
      <c r="G50">
        <f>$M$2*INT('Plotting pos of raw data points'!C50/$M$2)</f>
        <v>-20</v>
      </c>
      <c r="H50">
        <f>$M$2*INT('Plotting pos of raw data points'!B50/$M$2)</f>
        <v>80</v>
      </c>
      <c r="I50">
        <f>$M$2*INT('Plotting pos of raw data points'!A50/$M$2)</f>
        <v>100</v>
      </c>
      <c r="O50">
        <f>O52-1</f>
        <v>3</v>
      </c>
      <c r="P50">
        <f ca="1">MEDIAN(OFFSET(Foglio1!$K$2,0,0,$M$7,1))</f>
        <v>40</v>
      </c>
      <c r="Q50">
        <f ca="1">_xlfn.QUARTILE.EXC(OFFSET(Foglio1!$K$2,0,0,$M$7,1),1)</f>
        <v>20</v>
      </c>
      <c r="R50">
        <f ca="1">_xlfn.QUARTILE.EXC(OFFSET(Foglio1!$K$2,0,0,$M$7,1),3)</f>
        <v>60</v>
      </c>
      <c r="S50">
        <f ca="1">AVERAGE(OFFSET(Foglio1!K$2,0,0,$M$7,1))</f>
        <v>42.05797101449275</v>
      </c>
      <c r="T50" t="e">
        <f ca="1">SUMPRODUCT(OFFSET(Foglio1!K$2,0,0,$M$7,1),OFFSET(Foglio1!$U$2,0,0,$M$7,1))/SUM(OFFSET(Foglio1!$U$2,0,0,$M$7,1))</f>
        <v>#DIV/0!</v>
      </c>
    </row>
    <row r="51" spans="1:20" x14ac:dyDescent="0.25">
      <c r="A51">
        <f>$M$2*INT('Plotting pos of raw data points'!I51/$M$2)</f>
        <v>-20</v>
      </c>
      <c r="B51">
        <f>$M$2*INT('Plotting pos of raw data points'!H51/$M$2)</f>
        <v>-20</v>
      </c>
      <c r="C51">
        <f>$M$2*INT('Plotting pos of raw data points'!G51/$M$2)</f>
        <v>-20</v>
      </c>
      <c r="D51">
        <f>$M$2*INT('Plotting pos of raw data points'!F51/$M$2)</f>
        <v>40</v>
      </c>
      <c r="E51">
        <f>$M$2*INT('Plotting pos of raw data points'!E51/$M$2)</f>
        <v>40</v>
      </c>
      <c r="F51">
        <f>$M$2*INT('Plotting pos of raw data points'!D51/$M$2)</f>
        <v>60</v>
      </c>
      <c r="G51">
        <f>$M$2*INT('Plotting pos of raw data points'!C51/$M$2)</f>
        <v>60</v>
      </c>
      <c r="H51">
        <f>$M$2*INT('Plotting pos of raw data points'!B51/$M$2)</f>
        <v>100</v>
      </c>
      <c r="I51">
        <f>$M$2*INT('Plotting pos of raw data points'!A51/$M$2)</f>
        <v>100</v>
      </c>
      <c r="O51">
        <f>O50+0.9</f>
        <v>3.9</v>
      </c>
      <c r="P51">
        <f ca="1">MEDIAN(OFFSET(Foglio1!$K$2,0,0,$M$7,1))</f>
        <v>40</v>
      </c>
      <c r="Q51">
        <f ca="1">_xlfn.QUARTILE.EXC(OFFSET(Foglio1!$K$2,0,0,$M$7,1),1)</f>
        <v>20</v>
      </c>
      <c r="R51">
        <f ca="1">_xlfn.QUARTILE.EXC(OFFSET(Foglio1!$K$2,0,0,$M$7,1),3)</f>
        <v>60</v>
      </c>
      <c r="S51">
        <f ca="1">AVERAGE(OFFSET(Foglio1!K$2,0,0,$M$7,1))</f>
        <v>42.05797101449275</v>
      </c>
      <c r="T51" t="e">
        <f ca="1">SUMPRODUCT(OFFSET(Foglio1!K$2,0,0,$M$7,1),OFFSET(Foglio1!$U$2,0,0,$M$7,1))/SUM(OFFSET(Foglio1!$U$2,0,0,$M$7,1))</f>
        <v>#DIV/0!</v>
      </c>
    </row>
    <row r="52" spans="1:20" x14ac:dyDescent="0.25">
      <c r="A52">
        <f>$M$2*INT('Plotting pos of raw data points'!I52/$M$2)</f>
        <v>-20</v>
      </c>
      <c r="B52">
        <f>$M$2*INT('Plotting pos of raw data points'!H52/$M$2)</f>
        <v>-20</v>
      </c>
      <c r="C52">
        <f>$M$2*INT('Plotting pos of raw data points'!G52/$M$2)</f>
        <v>-20</v>
      </c>
      <c r="D52">
        <f>$M$2*INT('Plotting pos of raw data points'!F52/$M$2)</f>
        <v>-20</v>
      </c>
      <c r="E52">
        <f>$M$2*INT('Plotting pos of raw data points'!E52/$M$2)</f>
        <v>-20</v>
      </c>
      <c r="F52">
        <f>$M$2*INT('Plotting pos of raw data points'!D52/$M$2)</f>
        <v>-20</v>
      </c>
      <c r="G52">
        <f>$M$2*INT('Plotting pos of raw data points'!C52/$M$2)</f>
        <v>-20</v>
      </c>
      <c r="H52">
        <f>$M$2*INT('Plotting pos of raw data points'!B52/$M$2)</f>
        <v>-20</v>
      </c>
      <c r="I52">
        <f>$M$2*INT('Plotting pos of raw data points'!A52/$M$2)</f>
        <v>-20</v>
      </c>
      <c r="O52">
        <f>O54-1</f>
        <v>4</v>
      </c>
      <c r="P52">
        <f ca="1">MEDIAN(OFFSET(Foglio1!$J$2,0,0,$M$7,1))</f>
        <v>54.5</v>
      </c>
      <c r="Q52">
        <f ca="1">_xlfn.QUARTILE.EXC(OFFSET(Foglio1!$J$2,0,0,$M$7,1),1)</f>
        <v>25</v>
      </c>
      <c r="R52">
        <f ca="1">_xlfn.QUARTILE.EXC(OFFSET(Foglio1!$J$2,0,0,$M$7,1),3)</f>
        <v>80</v>
      </c>
      <c r="S52">
        <f ca="1">AVERAGE(OFFSET(Foglio1!J$2,0,0,$M$7,1))</f>
        <v>52.722222222222221</v>
      </c>
      <c r="T52" t="e">
        <f ca="1">SUMPRODUCT(OFFSET(Foglio1!J$2,0,0,$M$7,1),OFFSET(Foglio1!$U$2,0,0,$M$7,1))/SUM(OFFSET(Foglio1!$U$2,0,0,$M$7,1))</f>
        <v>#DIV/0!</v>
      </c>
    </row>
    <row r="53" spans="1:20" x14ac:dyDescent="0.25">
      <c r="A53">
        <f>$M$2*INT('Plotting pos of raw data points'!I53/$M$2)</f>
        <v>-20</v>
      </c>
      <c r="B53">
        <f>$M$2*INT('Plotting pos of raw data points'!H53/$M$2)</f>
        <v>-20</v>
      </c>
      <c r="C53">
        <f>$M$2*INT('Plotting pos of raw data points'!G53/$M$2)</f>
        <v>-20</v>
      </c>
      <c r="D53">
        <f>$M$2*INT('Plotting pos of raw data points'!F53/$M$2)</f>
        <v>20</v>
      </c>
      <c r="E53">
        <f>$M$2*INT('Plotting pos of raw data points'!E53/$M$2)</f>
        <v>20</v>
      </c>
      <c r="F53">
        <f>$M$2*INT('Plotting pos of raw data points'!D53/$M$2)</f>
        <v>60</v>
      </c>
      <c r="G53">
        <f>$M$2*INT('Plotting pos of raw data points'!C53/$M$2)</f>
        <v>40</v>
      </c>
      <c r="H53">
        <f>$M$2*INT('Plotting pos of raw data points'!B53/$M$2)</f>
        <v>100</v>
      </c>
      <c r="I53">
        <f>$M$2*INT('Plotting pos of raw data points'!A53/$M$2)</f>
        <v>80</v>
      </c>
      <c r="O53">
        <f>O52+0.9</f>
        <v>4.9000000000000004</v>
      </c>
      <c r="P53">
        <f ca="1">MEDIAN(OFFSET(Foglio1!$J$2,0,0,$M$7,1))</f>
        <v>54.5</v>
      </c>
      <c r="Q53">
        <f ca="1">_xlfn.QUARTILE.EXC(OFFSET(Foglio1!$J$2,0,0,$M$7,1),1)</f>
        <v>25</v>
      </c>
      <c r="R53">
        <f ca="1">_xlfn.QUARTILE.EXC(OFFSET(Foglio1!$J$2,0,0,$M$7,1),3)</f>
        <v>80</v>
      </c>
      <c r="S53">
        <f ca="1">AVERAGE(OFFSET(Foglio1!J$2,0,0,$M$7,1))</f>
        <v>52.722222222222221</v>
      </c>
      <c r="T53" t="e">
        <f ca="1">SUMPRODUCT(OFFSET(Foglio1!J$2,0,0,$M$7,1),OFFSET(Foglio1!$U$2,0,0,$M$7,1))/SUM(OFFSET(Foglio1!$U$2,0,0,$M$7,1))</f>
        <v>#DIV/0!</v>
      </c>
    </row>
    <row r="54" spans="1:20" x14ac:dyDescent="0.25">
      <c r="A54">
        <f>$M$2*INT('Plotting pos of raw data points'!I54/$M$2)</f>
        <v>-20</v>
      </c>
      <c r="B54">
        <f>$M$2*INT('Plotting pos of raw data points'!H54/$M$2)</f>
        <v>-20</v>
      </c>
      <c r="C54">
        <f>$M$2*INT('Plotting pos of raw data points'!G54/$M$2)</f>
        <v>-20</v>
      </c>
      <c r="D54">
        <f>$M$2*INT('Plotting pos of raw data points'!F54/$M$2)</f>
        <v>0</v>
      </c>
      <c r="E54">
        <f>$M$2*INT('Plotting pos of raw data points'!E54/$M$2)</f>
        <v>0</v>
      </c>
      <c r="F54">
        <f>$M$2*INT('Plotting pos of raw data points'!D54/$M$2)</f>
        <v>40</v>
      </c>
      <c r="G54">
        <f>$M$2*INT('Plotting pos of raw data points'!C54/$M$2)</f>
        <v>20</v>
      </c>
      <c r="H54">
        <f>$M$2*INT('Plotting pos of raw data points'!B54/$M$2)</f>
        <v>60</v>
      </c>
      <c r="I54">
        <f>$M$2*INT('Plotting pos of raw data points'!A54/$M$2)</f>
        <v>80</v>
      </c>
      <c r="O54">
        <f>$M$9-1</f>
        <v>5</v>
      </c>
      <c r="P54">
        <f ca="1">MEDIAN(OFFSET(Foglio1!$I$2,0,0,$M$7,1))</f>
        <v>20</v>
      </c>
      <c r="Q54">
        <f ca="1">_xlfn.QUARTILE.EXC(OFFSET(Foglio1!$I$2,0,0,$M$7,1),1)</f>
        <v>10</v>
      </c>
      <c r="R54">
        <f ca="1">_xlfn.QUARTILE.EXC(OFFSET(Foglio1!$I$2,0,0,$M$7,1),3)</f>
        <v>45</v>
      </c>
      <c r="S54">
        <f ca="1">AVERAGE(OFFSET(Foglio1!I$2,0,0,$M$7,1))</f>
        <v>30.594202898550726</v>
      </c>
      <c r="T54" t="e">
        <f ca="1">SUMPRODUCT(OFFSET(Foglio1!I$2,0,0,$M$7,1),OFFSET(Foglio1!$U$2,0,0,$M$7,1))/SUM(OFFSET(Foglio1!$U$2,0,0,$M$7,1))</f>
        <v>#DIV/0!</v>
      </c>
    </row>
    <row r="55" spans="1:20" x14ac:dyDescent="0.25">
      <c r="A55">
        <f>$M$2*INT('Plotting pos of raw data points'!I55/$M$2)</f>
        <v>-20</v>
      </c>
      <c r="B55">
        <f>$M$2*INT('Plotting pos of raw data points'!H55/$M$2)</f>
        <v>-20</v>
      </c>
      <c r="C55">
        <f>$M$2*INT('Plotting pos of raw data points'!G55/$M$2)</f>
        <v>-20</v>
      </c>
      <c r="D55">
        <f>$M$2*INT('Plotting pos of raw data points'!F55/$M$2)</f>
        <v>20</v>
      </c>
      <c r="E55">
        <f>$M$2*INT('Plotting pos of raw data points'!E55/$M$2)</f>
        <v>60</v>
      </c>
      <c r="F55">
        <f>$M$2*INT('Plotting pos of raw data points'!D55/$M$2)</f>
        <v>60</v>
      </c>
      <c r="G55">
        <f>$M$2*INT('Plotting pos of raw data points'!C55/$M$2)</f>
        <v>40</v>
      </c>
      <c r="H55">
        <f>$M$2*INT('Plotting pos of raw data points'!B55/$M$2)</f>
        <v>60</v>
      </c>
      <c r="I55">
        <f>$M$2*INT('Plotting pos of raw data points'!A55/$M$2)</f>
        <v>20</v>
      </c>
      <c r="O55">
        <f>O54+0.9</f>
        <v>5.9</v>
      </c>
      <c r="P55">
        <f ca="1">MEDIAN(OFFSET(Foglio1!$I$2,0,0,$M$7,1))</f>
        <v>20</v>
      </c>
      <c r="Q55">
        <f ca="1">_xlfn.QUARTILE.EXC(OFFSET(Foglio1!$I$2,0,0,$M$7,1),1)</f>
        <v>10</v>
      </c>
      <c r="R55">
        <f ca="1">_xlfn.QUARTILE.EXC(OFFSET(Foglio1!$I$2,0,0,$M$7,1),3)</f>
        <v>45</v>
      </c>
      <c r="S55">
        <f ca="1">AVERAGE(OFFSET(Foglio1!I$2,0,0,$M$7,1))</f>
        <v>30.594202898550726</v>
      </c>
      <c r="T55" t="e">
        <f ca="1">SUMPRODUCT(OFFSET(Foglio1!I$2,0,0,$M$7,1),OFFSET(Foglio1!$U$2,0,0,$M$7,1))/SUM(OFFSET(Foglio1!$U$2,0,0,$M$7,1))</f>
        <v>#DIV/0!</v>
      </c>
    </row>
    <row r="56" spans="1:20" x14ac:dyDescent="0.25">
      <c r="A56">
        <f>$M$2*INT('Plotting pos of raw data points'!I56/$M$2)</f>
        <v>-20</v>
      </c>
      <c r="B56">
        <f>$M$2*INT('Plotting pos of raw data points'!H56/$M$2)</f>
        <v>-20</v>
      </c>
      <c r="C56">
        <f>$M$2*INT('Plotting pos of raw data points'!G56/$M$2)</f>
        <v>-20</v>
      </c>
      <c r="D56">
        <f>$M$2*INT('Plotting pos of raw data points'!F56/$M$2)</f>
        <v>0</v>
      </c>
      <c r="E56">
        <f>$M$2*INT('Plotting pos of raw data points'!E56/$M$2)</f>
        <v>60</v>
      </c>
      <c r="F56">
        <f>$M$2*INT('Plotting pos of raw data points'!D56/$M$2)</f>
        <v>20</v>
      </c>
      <c r="G56">
        <f>$M$2*INT('Plotting pos of raw data points'!C56/$M$2)</f>
        <v>80</v>
      </c>
      <c r="H56">
        <f>$M$2*INT('Plotting pos of raw data points'!B56/$M$2)</f>
        <v>60</v>
      </c>
      <c r="I56">
        <f>$M$2*INT('Plotting pos of raw data points'!A56/$M$2)</f>
        <v>20</v>
      </c>
    </row>
    <row r="57" spans="1:20" x14ac:dyDescent="0.25">
      <c r="A57">
        <f>$M$2*INT('Plotting pos of raw data points'!I57/$M$2)</f>
        <v>-20</v>
      </c>
      <c r="B57">
        <f>$M$2*INT('Plotting pos of raw data points'!H57/$M$2)</f>
        <v>-20</v>
      </c>
      <c r="C57">
        <f>$M$2*INT('Plotting pos of raw data points'!G57/$M$2)</f>
        <v>-20</v>
      </c>
      <c r="D57">
        <f>$M$2*INT('Plotting pos of raw data points'!F57/$M$2)</f>
        <v>0</v>
      </c>
      <c r="E57">
        <f>$M$2*INT('Plotting pos of raw data points'!E57/$M$2)</f>
        <v>80</v>
      </c>
      <c r="F57">
        <f>$M$2*INT('Plotting pos of raw data points'!D57/$M$2)</f>
        <v>100</v>
      </c>
      <c r="G57">
        <f>$M$2*INT('Plotting pos of raw data points'!C57/$M$2)</f>
        <v>0</v>
      </c>
      <c r="H57">
        <f>$M$2*INT('Plotting pos of raw data points'!B57/$M$2)</f>
        <v>40</v>
      </c>
      <c r="I57">
        <f>$M$2*INT('Plotting pos of raw data points'!A57/$M$2)</f>
        <v>0</v>
      </c>
    </row>
    <row r="58" spans="1:20" x14ac:dyDescent="0.25">
      <c r="A58">
        <f>$M$2*INT('Plotting pos of raw data points'!I58/$M$2)</f>
        <v>-20</v>
      </c>
      <c r="B58">
        <f>$M$2*INT('Plotting pos of raw data points'!H58/$M$2)</f>
        <v>-20</v>
      </c>
      <c r="C58">
        <f>$M$2*INT('Plotting pos of raw data points'!G58/$M$2)</f>
        <v>-20</v>
      </c>
      <c r="D58">
        <f>$M$2*INT('Plotting pos of raw data points'!F58/$M$2)</f>
        <v>-20</v>
      </c>
      <c r="E58">
        <f>$M$2*INT('Plotting pos of raw data points'!E58/$M$2)</f>
        <v>-20</v>
      </c>
      <c r="F58">
        <f>$M$2*INT('Plotting pos of raw data points'!D58/$M$2)</f>
        <v>-20</v>
      </c>
      <c r="G58">
        <f>$M$2*INT('Plotting pos of raw data points'!C58/$M$2)</f>
        <v>-20</v>
      </c>
      <c r="H58">
        <f>$M$2*INT('Plotting pos of raw data points'!B58/$M$2)</f>
        <v>-20</v>
      </c>
      <c r="I58">
        <f>$M$2*INT('Plotting pos of raw data points'!A58/$M$2)</f>
        <v>-20</v>
      </c>
    </row>
    <row r="59" spans="1:20" x14ac:dyDescent="0.25">
      <c r="A59">
        <f>$M$2*INT('Plotting pos of raw data points'!I59/$M$2)</f>
        <v>-20</v>
      </c>
      <c r="B59">
        <f>$M$2*INT('Plotting pos of raw data points'!H59/$M$2)</f>
        <v>-20</v>
      </c>
      <c r="C59">
        <f>$M$2*INT('Plotting pos of raw data points'!G59/$M$2)</f>
        <v>-20</v>
      </c>
      <c r="D59">
        <f>$M$2*INT('Plotting pos of raw data points'!F59/$M$2)</f>
        <v>-20</v>
      </c>
      <c r="E59">
        <f>$M$2*INT('Plotting pos of raw data points'!E59/$M$2)</f>
        <v>-20</v>
      </c>
      <c r="F59">
        <f>$M$2*INT('Plotting pos of raw data points'!D59/$M$2)</f>
        <v>-20</v>
      </c>
      <c r="G59">
        <f>$M$2*INT('Plotting pos of raw data points'!C59/$M$2)</f>
        <v>-20</v>
      </c>
      <c r="H59">
        <f>$M$2*INT('Plotting pos of raw data points'!B59/$M$2)</f>
        <v>-20</v>
      </c>
      <c r="I59">
        <f>$M$2*INT('Plotting pos of raw data points'!A59/$M$2)</f>
        <v>-20</v>
      </c>
    </row>
    <row r="60" spans="1:20" x14ac:dyDescent="0.25">
      <c r="A60">
        <f>$M$2*INT('Plotting pos of raw data points'!I60/$M$2)</f>
        <v>-20</v>
      </c>
      <c r="B60">
        <f>$M$2*INT('Plotting pos of raw data points'!H60/$M$2)</f>
        <v>-20</v>
      </c>
      <c r="C60">
        <f>$M$2*INT('Plotting pos of raw data points'!G60/$M$2)</f>
        <v>-20</v>
      </c>
      <c r="D60">
        <f>$M$2*INT('Plotting pos of raw data points'!F60/$M$2)</f>
        <v>40</v>
      </c>
      <c r="E60">
        <f>$M$2*INT('Plotting pos of raw data points'!E60/$M$2)</f>
        <v>100</v>
      </c>
      <c r="F60">
        <f>$M$2*INT('Plotting pos of raw data points'!D60/$M$2)</f>
        <v>40</v>
      </c>
      <c r="G60">
        <f>$M$2*INT('Plotting pos of raw data points'!C60/$M$2)</f>
        <v>0</v>
      </c>
      <c r="H60">
        <f>$M$2*INT('Plotting pos of raw data points'!B60/$M$2)</f>
        <v>0</v>
      </c>
      <c r="I60">
        <f>$M$2*INT('Plotting pos of raw data points'!A60/$M$2)</f>
        <v>0</v>
      </c>
    </row>
    <row r="61" spans="1:20" x14ac:dyDescent="0.25">
      <c r="A61">
        <f>$M$2*INT('Plotting pos of raw data points'!I61/$M$2)</f>
        <v>-20</v>
      </c>
      <c r="B61">
        <f>$M$2*INT('Plotting pos of raw data points'!H61/$M$2)</f>
        <v>-20</v>
      </c>
      <c r="C61">
        <f>$M$2*INT('Plotting pos of raw data points'!G61/$M$2)</f>
        <v>-20</v>
      </c>
      <c r="D61">
        <f>$M$2*INT('Plotting pos of raw data points'!F61/$M$2)</f>
        <v>0</v>
      </c>
      <c r="E61">
        <f>$M$2*INT('Plotting pos of raw data points'!E61/$M$2)</f>
        <v>40</v>
      </c>
      <c r="F61">
        <f>$M$2*INT('Plotting pos of raw data points'!D61/$M$2)</f>
        <v>20</v>
      </c>
      <c r="G61">
        <f>$M$2*INT('Plotting pos of raw data points'!C61/$M$2)</f>
        <v>40</v>
      </c>
      <c r="H61">
        <f>$M$2*INT('Plotting pos of raw data points'!B61/$M$2)</f>
        <v>60</v>
      </c>
      <c r="I61">
        <f>$M$2*INT('Plotting pos of raw data points'!A61/$M$2)</f>
        <v>0</v>
      </c>
    </row>
    <row r="62" spans="1:20" x14ac:dyDescent="0.25">
      <c r="A62">
        <f>$M$2*INT('Plotting pos of raw data points'!I62/$M$2)</f>
        <v>-20</v>
      </c>
      <c r="B62">
        <f>$M$2*INT('Plotting pos of raw data points'!H62/$M$2)</f>
        <v>-20</v>
      </c>
      <c r="C62">
        <f>$M$2*INT('Plotting pos of raw data points'!G62/$M$2)</f>
        <v>-20</v>
      </c>
      <c r="D62">
        <f>$M$2*INT('Plotting pos of raw data points'!F62/$M$2)</f>
        <v>-20</v>
      </c>
      <c r="E62">
        <f>$M$2*INT('Plotting pos of raw data points'!E62/$M$2)</f>
        <v>-20</v>
      </c>
      <c r="F62">
        <f>$M$2*INT('Plotting pos of raw data points'!D62/$M$2)</f>
        <v>-20</v>
      </c>
      <c r="G62">
        <f>$M$2*INT('Plotting pos of raw data points'!C62/$M$2)</f>
        <v>-20</v>
      </c>
      <c r="H62">
        <f>$M$2*INT('Plotting pos of raw data points'!B62/$M$2)</f>
        <v>-20</v>
      </c>
      <c r="I62">
        <f>$M$2*INT('Plotting pos of raw data points'!A62/$M$2)</f>
        <v>-20</v>
      </c>
    </row>
    <row r="63" spans="1:20" x14ac:dyDescent="0.25">
      <c r="A63">
        <f>$M$2*INT('Plotting pos of raw data points'!I63/$M$2)</f>
        <v>-20</v>
      </c>
      <c r="B63">
        <f>$M$2*INT('Plotting pos of raw data points'!H63/$M$2)</f>
        <v>-20</v>
      </c>
      <c r="C63">
        <f>$M$2*INT('Plotting pos of raw data points'!G63/$M$2)</f>
        <v>-20</v>
      </c>
      <c r="D63">
        <f>$M$2*INT('Plotting pos of raw data points'!F63/$M$2)</f>
        <v>-20</v>
      </c>
      <c r="E63">
        <f>$M$2*INT('Plotting pos of raw data points'!E63/$M$2)</f>
        <v>-20</v>
      </c>
      <c r="F63">
        <f>$M$2*INT('Plotting pos of raw data points'!D63/$M$2)</f>
        <v>-20</v>
      </c>
      <c r="G63">
        <f>$M$2*INT('Plotting pos of raw data points'!C63/$M$2)</f>
        <v>-20</v>
      </c>
      <c r="H63">
        <f>$M$2*INT('Plotting pos of raw data points'!B63/$M$2)</f>
        <v>-20</v>
      </c>
      <c r="I63">
        <f>$M$2*INT('Plotting pos of raw data points'!A63/$M$2)</f>
        <v>-20</v>
      </c>
    </row>
    <row r="64" spans="1:20" x14ac:dyDescent="0.25">
      <c r="A64">
        <f>$M$2*INT('Plotting pos of raw data points'!I64/$M$2)</f>
        <v>-20</v>
      </c>
      <c r="B64">
        <f>$M$2*INT('Plotting pos of raw data points'!H64/$M$2)</f>
        <v>-20</v>
      </c>
      <c r="C64">
        <f>$M$2*INT('Plotting pos of raw data points'!G64/$M$2)</f>
        <v>-20</v>
      </c>
      <c r="D64">
        <f>$M$2*INT('Plotting pos of raw data points'!F64/$M$2)</f>
        <v>40</v>
      </c>
      <c r="E64">
        <f>$M$2*INT('Plotting pos of raw data points'!E64/$M$2)</f>
        <v>60</v>
      </c>
      <c r="F64">
        <f>$M$2*INT('Plotting pos of raw data points'!D64/$M$2)</f>
        <v>40</v>
      </c>
      <c r="G64">
        <f>$M$2*INT('Plotting pos of raw data points'!C64/$M$2)</f>
        <v>40</v>
      </c>
      <c r="H64">
        <f>$M$2*INT('Plotting pos of raw data points'!B64/$M$2)</f>
        <v>40</v>
      </c>
      <c r="I64">
        <f>$M$2*INT('Plotting pos of raw data points'!A64/$M$2)</f>
        <v>20</v>
      </c>
    </row>
    <row r="65" spans="1:9" x14ac:dyDescent="0.25">
      <c r="A65">
        <f>$M$2*INT('Plotting pos of raw data points'!I65/$M$2)</f>
        <v>-20</v>
      </c>
      <c r="B65">
        <f>$M$2*INT('Plotting pos of raw data points'!H65/$M$2)</f>
        <v>-20</v>
      </c>
      <c r="C65">
        <f>$M$2*INT('Plotting pos of raw data points'!G65/$M$2)</f>
        <v>-20</v>
      </c>
      <c r="D65">
        <f>$M$2*INT('Plotting pos of raw data points'!F65/$M$2)</f>
        <v>0</v>
      </c>
      <c r="E65">
        <f>$M$2*INT('Plotting pos of raw data points'!E65/$M$2)</f>
        <v>0</v>
      </c>
      <c r="F65">
        <f>$M$2*INT('Plotting pos of raw data points'!D65/$M$2)</f>
        <v>100</v>
      </c>
      <c r="G65">
        <f>$M$2*INT('Plotting pos of raw data points'!C65/$M$2)</f>
        <v>80</v>
      </c>
      <c r="H65">
        <f>$M$2*INT('Plotting pos of raw data points'!B65/$M$2)</f>
        <v>80</v>
      </c>
      <c r="I65">
        <f>$M$2*INT('Plotting pos of raw data points'!A65/$M$2)</f>
        <v>40</v>
      </c>
    </row>
    <row r="66" spans="1:9" x14ac:dyDescent="0.25">
      <c r="A66">
        <f>$M$2*INT('Plotting pos of raw data points'!I66/$M$2)</f>
        <v>-20</v>
      </c>
      <c r="B66">
        <f>$M$2*INT('Plotting pos of raw data points'!H66/$M$2)</f>
        <v>-20</v>
      </c>
      <c r="C66">
        <f>$M$2*INT('Plotting pos of raw data points'!G66/$M$2)</f>
        <v>-20</v>
      </c>
      <c r="D66">
        <f>$M$2*INT('Plotting pos of raw data points'!F66/$M$2)</f>
        <v>60</v>
      </c>
      <c r="E66">
        <f>$M$2*INT('Plotting pos of raw data points'!E66/$M$2)</f>
        <v>60</v>
      </c>
      <c r="F66">
        <f>$M$2*INT('Plotting pos of raw data points'!D66/$M$2)</f>
        <v>60</v>
      </c>
      <c r="G66">
        <f>$M$2*INT('Plotting pos of raw data points'!C66/$M$2)</f>
        <v>40</v>
      </c>
      <c r="H66">
        <f>$M$2*INT('Plotting pos of raw data points'!B66/$M$2)</f>
        <v>60</v>
      </c>
      <c r="I66">
        <f>$M$2*INT('Plotting pos of raw data points'!A66/$M$2)</f>
        <v>20</v>
      </c>
    </row>
    <row r="67" spans="1:9" x14ac:dyDescent="0.25">
      <c r="A67">
        <f>$M$2*INT('Plotting pos of raw data points'!I67/$M$2)</f>
        <v>-20</v>
      </c>
      <c r="B67">
        <f>$M$2*INT('Plotting pos of raw data points'!H67/$M$2)</f>
        <v>-20</v>
      </c>
      <c r="C67">
        <f>$M$2*INT('Plotting pos of raw data points'!G67/$M$2)</f>
        <v>-20</v>
      </c>
      <c r="D67">
        <f>$M$2*INT('Plotting pos of raw data points'!F67/$M$2)</f>
        <v>40</v>
      </c>
      <c r="E67">
        <f>$M$2*INT('Plotting pos of raw data points'!E67/$M$2)</f>
        <v>40</v>
      </c>
      <c r="F67">
        <f>$M$2*INT('Plotting pos of raw data points'!D67/$M$2)</f>
        <v>40</v>
      </c>
      <c r="G67">
        <f>$M$2*INT('Plotting pos of raw data points'!C67/$M$2)</f>
        <v>20</v>
      </c>
      <c r="H67">
        <f>$M$2*INT('Plotting pos of raw data points'!B67/$M$2)</f>
        <v>20</v>
      </c>
      <c r="I67">
        <f>$M$2*INT('Plotting pos of raw data points'!A67/$M$2)</f>
        <v>20</v>
      </c>
    </row>
    <row r="68" spans="1:9" x14ac:dyDescent="0.25">
      <c r="A68">
        <f>$M$2*INT('Plotting pos of raw data points'!I68/$M$2)</f>
        <v>-20</v>
      </c>
      <c r="B68">
        <f>$M$2*INT('Plotting pos of raw data points'!H68/$M$2)</f>
        <v>-20</v>
      </c>
      <c r="C68">
        <f>$M$2*INT('Plotting pos of raw data points'!G68/$M$2)</f>
        <v>-20</v>
      </c>
      <c r="D68">
        <f>$M$2*INT('Plotting pos of raw data points'!F68/$M$2)</f>
        <v>0</v>
      </c>
      <c r="E68">
        <f>$M$2*INT('Plotting pos of raw data points'!E68/$M$2)</f>
        <v>0</v>
      </c>
      <c r="F68">
        <f>$M$2*INT('Plotting pos of raw data points'!D68/$M$2)</f>
        <v>80</v>
      </c>
      <c r="G68">
        <f>$M$2*INT('Plotting pos of raw data points'!C68/$M$2)</f>
        <v>80</v>
      </c>
      <c r="H68">
        <f>$M$2*INT('Plotting pos of raw data points'!B68/$M$2)</f>
        <v>40</v>
      </c>
      <c r="I68">
        <f>$M$2*INT('Plotting pos of raw data points'!A68/$M$2)</f>
        <v>20</v>
      </c>
    </row>
    <row r="69" spans="1:9" x14ac:dyDescent="0.25">
      <c r="A69">
        <f>$M$2*INT('Plotting pos of raw data points'!I69/$M$2)</f>
        <v>-20</v>
      </c>
      <c r="B69">
        <f>$M$2*INT('Plotting pos of raw data points'!H69/$M$2)</f>
        <v>-20</v>
      </c>
      <c r="C69">
        <f>$M$2*INT('Plotting pos of raw data points'!G69/$M$2)</f>
        <v>-20</v>
      </c>
      <c r="D69">
        <f>$M$2*INT('Plotting pos of raw data points'!F69/$M$2)</f>
        <v>-20</v>
      </c>
      <c r="E69">
        <f>$M$2*INT('Plotting pos of raw data points'!E69/$M$2)</f>
        <v>-20</v>
      </c>
      <c r="F69">
        <f>$M$2*INT('Plotting pos of raw data points'!D69/$M$2)</f>
        <v>-20</v>
      </c>
      <c r="G69">
        <f>$M$2*INT('Plotting pos of raw data points'!C69/$M$2)</f>
        <v>-20</v>
      </c>
      <c r="H69">
        <f>$M$2*INT('Plotting pos of raw data points'!B69/$M$2)</f>
        <v>-20</v>
      </c>
      <c r="I69">
        <f>$M$2*INT('Plotting pos of raw data points'!A69/$M$2)</f>
        <v>-20</v>
      </c>
    </row>
    <row r="70" spans="1:9" x14ac:dyDescent="0.25">
      <c r="A70">
        <f>$M$2*INT('Plotting pos of raw data points'!I70/$M$2)</f>
        <v>-20</v>
      </c>
      <c r="B70">
        <f>$M$2*INT('Plotting pos of raw data points'!H70/$M$2)</f>
        <v>-20</v>
      </c>
      <c r="C70">
        <f>$M$2*INT('Plotting pos of raw data points'!G70/$M$2)</f>
        <v>-20</v>
      </c>
      <c r="D70">
        <f>$M$2*INT('Plotting pos of raw data points'!F70/$M$2)</f>
        <v>20</v>
      </c>
      <c r="E70">
        <f>$M$2*INT('Plotting pos of raw data points'!E70/$M$2)</f>
        <v>60</v>
      </c>
      <c r="F70">
        <f>$M$2*INT('Plotting pos of raw data points'!D70/$M$2)</f>
        <v>60</v>
      </c>
      <c r="G70">
        <f>$M$2*INT('Plotting pos of raw data points'!C70/$M$2)</f>
        <v>0</v>
      </c>
      <c r="H70">
        <f>$M$2*INT('Plotting pos of raw data points'!B70/$M$2)</f>
        <v>40</v>
      </c>
      <c r="I70">
        <f>$M$2*INT('Plotting pos of raw data points'!A70/$M$2)</f>
        <v>0</v>
      </c>
    </row>
    <row r="71" spans="1:9" x14ac:dyDescent="0.25">
      <c r="A71">
        <f>$M$2*INT('Plotting pos of raw data points'!I71/$M$2)</f>
        <v>-20</v>
      </c>
      <c r="B71">
        <f>$M$2*INT('Plotting pos of raw data points'!H71/$M$2)</f>
        <v>-20</v>
      </c>
      <c r="C71">
        <f>$M$2*INT('Plotting pos of raw data points'!G71/$M$2)</f>
        <v>-20</v>
      </c>
      <c r="D71">
        <f>$M$2*INT('Plotting pos of raw data points'!F71/$M$2)</f>
        <v>0</v>
      </c>
      <c r="E71">
        <f>$M$2*INT('Plotting pos of raw data points'!E71/$M$2)</f>
        <v>0</v>
      </c>
      <c r="F71">
        <f>$M$2*INT('Plotting pos of raw data points'!D71/$M$2)</f>
        <v>100</v>
      </c>
      <c r="G71">
        <f>$M$2*INT('Plotting pos of raw data points'!C71/$M$2)</f>
        <v>100</v>
      </c>
      <c r="H71">
        <f>$M$2*INT('Plotting pos of raw data points'!B71/$M$2)</f>
        <v>80</v>
      </c>
      <c r="I71">
        <f>$M$2*INT('Plotting pos of raw data points'!A71/$M$2)</f>
        <v>60</v>
      </c>
    </row>
    <row r="72" spans="1:9" x14ac:dyDescent="0.25">
      <c r="A72">
        <f>$M$2*INT('Plotting pos of raw data points'!I72/$M$2)</f>
        <v>-20</v>
      </c>
      <c r="B72">
        <f>$M$2*INT('Plotting pos of raw data points'!H72/$M$2)</f>
        <v>-20</v>
      </c>
      <c r="C72">
        <f>$M$2*INT('Plotting pos of raw data points'!G72/$M$2)</f>
        <v>-20</v>
      </c>
      <c r="D72">
        <f>$M$2*INT('Plotting pos of raw data points'!F72/$M$2)</f>
        <v>40</v>
      </c>
      <c r="E72">
        <f>$M$2*INT('Plotting pos of raw data points'!E72/$M$2)</f>
        <v>40</v>
      </c>
      <c r="F72">
        <f>$M$2*INT('Plotting pos of raw data points'!D72/$M$2)</f>
        <v>20</v>
      </c>
      <c r="G72">
        <f>$M$2*INT('Plotting pos of raw data points'!C72/$M$2)</f>
        <v>0</v>
      </c>
      <c r="H72">
        <f>$M$2*INT('Plotting pos of raw data points'!B72/$M$2)</f>
        <v>0</v>
      </c>
      <c r="I72">
        <f>$M$2*INT('Plotting pos of raw data points'!A72/$M$2)</f>
        <v>0</v>
      </c>
    </row>
    <row r="73" spans="1:9" x14ac:dyDescent="0.25">
      <c r="A73">
        <f>$M$2*INT('Plotting pos of raw data points'!I73/$M$2)</f>
        <v>-20</v>
      </c>
      <c r="B73">
        <f>$M$2*INT('Plotting pos of raw data points'!H73/$M$2)</f>
        <v>-20</v>
      </c>
      <c r="C73">
        <f>$M$2*INT('Plotting pos of raw data points'!G73/$M$2)</f>
        <v>-20</v>
      </c>
      <c r="D73">
        <f>$M$2*INT('Plotting pos of raw data points'!F73/$M$2)</f>
        <v>0</v>
      </c>
      <c r="E73">
        <f>$M$2*INT('Plotting pos of raw data points'!E73/$M$2)</f>
        <v>80</v>
      </c>
      <c r="F73">
        <f>$M$2*INT('Plotting pos of raw data points'!D73/$M$2)</f>
        <v>80</v>
      </c>
      <c r="G73">
        <f>$M$2*INT('Plotting pos of raw data points'!C73/$M$2)</f>
        <v>40</v>
      </c>
      <c r="H73">
        <f>$M$2*INT('Plotting pos of raw data points'!B73/$M$2)</f>
        <v>80</v>
      </c>
      <c r="I73">
        <f>$M$2*INT('Plotting pos of raw data points'!A73/$M$2)</f>
        <v>20</v>
      </c>
    </row>
    <row r="74" spans="1:9" x14ac:dyDescent="0.25">
      <c r="A74">
        <f>$M$2*INT('Plotting pos of raw data points'!I74/$M$2)</f>
        <v>-20</v>
      </c>
      <c r="B74">
        <f>$M$2*INT('Plotting pos of raw data points'!H74/$M$2)</f>
        <v>-20</v>
      </c>
      <c r="C74">
        <f>$M$2*INT('Plotting pos of raw data points'!G74/$M$2)</f>
        <v>-20</v>
      </c>
      <c r="D74">
        <f>$M$2*INT('Plotting pos of raw data points'!F74/$M$2)</f>
        <v>-20</v>
      </c>
      <c r="E74">
        <f>$M$2*INT('Plotting pos of raw data points'!E74/$M$2)</f>
        <v>-20</v>
      </c>
      <c r="F74">
        <f>$M$2*INT('Plotting pos of raw data points'!D74/$M$2)</f>
        <v>-20</v>
      </c>
      <c r="G74">
        <f>$M$2*INT('Plotting pos of raw data points'!C74/$M$2)</f>
        <v>-20</v>
      </c>
      <c r="H74">
        <f>$M$2*INT('Plotting pos of raw data points'!B74/$M$2)</f>
        <v>-20</v>
      </c>
      <c r="I74">
        <f>$M$2*INT('Plotting pos of raw data points'!A74/$M$2)</f>
        <v>-20</v>
      </c>
    </row>
    <row r="75" spans="1:9" x14ac:dyDescent="0.25">
      <c r="A75">
        <f>$M$2*INT('Plotting pos of raw data points'!I75/$M$2)</f>
        <v>-20</v>
      </c>
      <c r="B75">
        <f>$M$2*INT('Plotting pos of raw data points'!H75/$M$2)</f>
        <v>-20</v>
      </c>
      <c r="C75">
        <f>$M$2*INT('Plotting pos of raw data points'!G75/$M$2)</f>
        <v>-20</v>
      </c>
      <c r="D75">
        <f>$M$2*INT('Plotting pos of raw data points'!F75/$M$2)</f>
        <v>40</v>
      </c>
      <c r="E75">
        <f>$M$2*INT('Plotting pos of raw data points'!E75/$M$2)</f>
        <v>60</v>
      </c>
      <c r="F75">
        <f>$M$2*INT('Plotting pos of raw data points'!D75/$M$2)</f>
        <v>40</v>
      </c>
      <c r="G75">
        <f>$M$2*INT('Plotting pos of raw data points'!C75/$M$2)</f>
        <v>0</v>
      </c>
      <c r="H75">
        <f>$M$2*INT('Plotting pos of raw data points'!B75/$M$2)</f>
        <v>20</v>
      </c>
      <c r="I75">
        <f>$M$2*INT('Plotting pos of raw data points'!A75/$M$2)</f>
        <v>0</v>
      </c>
    </row>
    <row r="76" spans="1:9" x14ac:dyDescent="0.25">
      <c r="A76">
        <f>$M$2*INT('Plotting pos of raw data points'!I76/$M$2)</f>
        <v>-20</v>
      </c>
      <c r="B76">
        <f>$M$2*INT('Plotting pos of raw data points'!H76/$M$2)</f>
        <v>-20</v>
      </c>
      <c r="C76">
        <f>$M$2*INT('Plotting pos of raw data points'!G76/$M$2)</f>
        <v>-20</v>
      </c>
      <c r="D76">
        <f>$M$2*INT('Plotting pos of raw data points'!F76/$M$2)</f>
        <v>0</v>
      </c>
      <c r="E76">
        <f>$M$2*INT('Plotting pos of raw data points'!E76/$M$2)</f>
        <v>0</v>
      </c>
      <c r="F76">
        <f>$M$2*INT('Plotting pos of raw data points'!D76/$M$2)</f>
        <v>0</v>
      </c>
      <c r="G76">
        <f>$M$2*INT('Plotting pos of raw data points'!C76/$M$2)</f>
        <v>40</v>
      </c>
      <c r="H76">
        <f>$M$2*INT('Plotting pos of raw data points'!B76/$M$2)</f>
        <v>60</v>
      </c>
      <c r="I76">
        <f>$M$2*INT('Plotting pos of raw data points'!A76/$M$2)</f>
        <v>20</v>
      </c>
    </row>
    <row r="77" spans="1:9" x14ac:dyDescent="0.25">
      <c r="A77">
        <f>$M$2*INT('Plotting pos of raw data points'!I77/$M$2)</f>
        <v>-20</v>
      </c>
      <c r="B77">
        <f>$M$2*INT('Plotting pos of raw data points'!H77/$M$2)</f>
        <v>-20</v>
      </c>
      <c r="C77">
        <f>$M$2*INT('Plotting pos of raw data points'!G77/$M$2)</f>
        <v>-20</v>
      </c>
      <c r="D77">
        <f>$M$2*INT('Plotting pos of raw data points'!F77/$M$2)</f>
        <v>-20</v>
      </c>
      <c r="E77">
        <f>$M$2*INT('Plotting pos of raw data points'!E77/$M$2)</f>
        <v>-20</v>
      </c>
      <c r="F77">
        <f>$M$2*INT('Plotting pos of raw data points'!D77/$M$2)</f>
        <v>-20</v>
      </c>
      <c r="G77">
        <f>$M$2*INT('Plotting pos of raw data points'!C77/$M$2)</f>
        <v>-20</v>
      </c>
      <c r="H77">
        <f>$M$2*INT('Plotting pos of raw data points'!B77/$M$2)</f>
        <v>-20</v>
      </c>
      <c r="I77">
        <f>$M$2*INT('Plotting pos of raw data points'!A77/$M$2)</f>
        <v>-20</v>
      </c>
    </row>
    <row r="78" spans="1:9" x14ac:dyDescent="0.25">
      <c r="A78">
        <f>$M$2*INT('Plotting pos of raw data points'!I78/$M$2)</f>
        <v>-20</v>
      </c>
      <c r="B78">
        <f>$M$2*INT('Plotting pos of raw data points'!H78/$M$2)</f>
        <v>-20</v>
      </c>
      <c r="C78">
        <f>$M$2*INT('Plotting pos of raw data points'!G78/$M$2)</f>
        <v>-20</v>
      </c>
      <c r="D78">
        <f>$M$2*INT('Plotting pos of raw data points'!F78/$M$2)</f>
        <v>20</v>
      </c>
      <c r="E78">
        <f>$M$2*INT('Plotting pos of raw data points'!E78/$M$2)</f>
        <v>40</v>
      </c>
      <c r="F78">
        <f>$M$2*INT('Plotting pos of raw data points'!D78/$M$2)</f>
        <v>80</v>
      </c>
      <c r="G78">
        <f>$M$2*INT('Plotting pos of raw data points'!C78/$M$2)</f>
        <v>40</v>
      </c>
      <c r="H78">
        <f>$M$2*INT('Plotting pos of raw data points'!B78/$M$2)</f>
        <v>40</v>
      </c>
      <c r="I78">
        <f>$M$2*INT('Plotting pos of raw data points'!A78/$M$2)</f>
        <v>40</v>
      </c>
    </row>
    <row r="79" spans="1:9" x14ac:dyDescent="0.25">
      <c r="A79">
        <f>$M$2*INT('Plotting pos of raw data points'!I79/$M$2)</f>
        <v>-20</v>
      </c>
      <c r="B79">
        <f>$M$2*INT('Plotting pos of raw data points'!H79/$M$2)</f>
        <v>-20</v>
      </c>
      <c r="C79">
        <f>$M$2*INT('Plotting pos of raw data points'!G79/$M$2)</f>
        <v>-20</v>
      </c>
      <c r="D79">
        <f>$M$2*INT('Plotting pos of raw data points'!F79/$M$2)</f>
        <v>-20</v>
      </c>
      <c r="E79">
        <f>$M$2*INT('Plotting pos of raw data points'!E79/$M$2)</f>
        <v>-20</v>
      </c>
      <c r="F79">
        <f>$M$2*INT('Plotting pos of raw data points'!D79/$M$2)</f>
        <v>-20</v>
      </c>
      <c r="G79">
        <f>$M$2*INT('Plotting pos of raw data points'!C79/$M$2)</f>
        <v>-20</v>
      </c>
      <c r="H79">
        <f>$M$2*INT('Plotting pos of raw data points'!B79/$M$2)</f>
        <v>-20</v>
      </c>
      <c r="I79">
        <f>$M$2*INT('Plotting pos of raw data points'!A79/$M$2)</f>
        <v>-20</v>
      </c>
    </row>
    <row r="80" spans="1:9" x14ac:dyDescent="0.25">
      <c r="A80">
        <f>$M$2*INT('Plotting pos of raw data points'!I80/$M$2)</f>
        <v>-20</v>
      </c>
      <c r="B80">
        <f>$M$2*INT('Plotting pos of raw data points'!H80/$M$2)</f>
        <v>-20</v>
      </c>
      <c r="C80">
        <f>$M$2*INT('Plotting pos of raw data points'!G80/$M$2)</f>
        <v>-20</v>
      </c>
      <c r="D80">
        <f>$M$2*INT('Plotting pos of raw data points'!F80/$M$2)</f>
        <v>40</v>
      </c>
      <c r="E80">
        <f>$M$2*INT('Plotting pos of raw data points'!E80/$M$2)</f>
        <v>100</v>
      </c>
      <c r="F80">
        <f>$M$2*INT('Plotting pos of raw data points'!D80/$M$2)</f>
        <v>20</v>
      </c>
      <c r="G80">
        <f>$M$2*INT('Plotting pos of raw data points'!C80/$M$2)</f>
        <v>20</v>
      </c>
      <c r="H80">
        <f>$M$2*INT('Plotting pos of raw data points'!B80/$M$2)</f>
        <v>100</v>
      </c>
      <c r="I80">
        <f>$M$2*INT('Plotting pos of raw data points'!A80/$M$2)</f>
        <v>100</v>
      </c>
    </row>
    <row r="81" spans="1:9" x14ac:dyDescent="0.25">
      <c r="A81">
        <f>$M$2*INT('Plotting pos of raw data points'!I81/$M$2)</f>
        <v>-20</v>
      </c>
      <c r="B81">
        <f>$M$2*INT('Plotting pos of raw data points'!H81/$M$2)</f>
        <v>-20</v>
      </c>
      <c r="C81">
        <f>$M$2*INT('Plotting pos of raw data points'!G81/$M$2)</f>
        <v>-20</v>
      </c>
      <c r="D81">
        <f>$M$2*INT('Plotting pos of raw data points'!F81/$M$2)</f>
        <v>0</v>
      </c>
      <c r="E81">
        <f>$M$2*INT('Plotting pos of raw data points'!E81/$M$2)</f>
        <v>40</v>
      </c>
      <c r="F81">
        <f>$M$2*INT('Plotting pos of raw data points'!D81/$M$2)</f>
        <v>60</v>
      </c>
      <c r="G81">
        <f>$M$2*INT('Plotting pos of raw data points'!C81/$M$2)</f>
        <v>40</v>
      </c>
      <c r="H81">
        <f>$M$2*INT('Plotting pos of raw data points'!B81/$M$2)</f>
        <v>20</v>
      </c>
      <c r="I81">
        <f>$M$2*INT('Plotting pos of raw data points'!A81/$M$2)</f>
        <v>20</v>
      </c>
    </row>
    <row r="82" spans="1:9" x14ac:dyDescent="0.25">
      <c r="A82">
        <f>$M$2*INT('Plotting pos of raw data points'!I82/$M$2)</f>
        <v>-20</v>
      </c>
      <c r="B82">
        <f>$M$2*INT('Plotting pos of raw data points'!H82/$M$2)</f>
        <v>-20</v>
      </c>
      <c r="C82">
        <f>$M$2*INT('Plotting pos of raw data points'!G82/$M$2)</f>
        <v>-20</v>
      </c>
      <c r="D82">
        <f>$M$2*INT('Plotting pos of raw data points'!F82/$M$2)</f>
        <v>-20</v>
      </c>
      <c r="E82">
        <f>$M$2*INT('Plotting pos of raw data points'!E82/$M$2)</f>
        <v>-20</v>
      </c>
      <c r="F82">
        <f>$M$2*INT('Plotting pos of raw data points'!D82/$M$2)</f>
        <v>-20</v>
      </c>
      <c r="G82">
        <f>$M$2*INT('Plotting pos of raw data points'!C82/$M$2)</f>
        <v>-20</v>
      </c>
      <c r="H82">
        <f>$M$2*INT('Plotting pos of raw data points'!B82/$M$2)</f>
        <v>-20</v>
      </c>
      <c r="I82">
        <f>$M$2*INT('Plotting pos of raw data points'!A82/$M$2)</f>
        <v>-20</v>
      </c>
    </row>
    <row r="83" spans="1:9" x14ac:dyDescent="0.25">
      <c r="A83">
        <f>$M$2*INT('Plotting pos of raw data points'!I83/$M$2)</f>
        <v>-20</v>
      </c>
      <c r="B83">
        <f>$M$2*INT('Plotting pos of raw data points'!H83/$M$2)</f>
        <v>-20</v>
      </c>
      <c r="C83">
        <f>$M$2*INT('Plotting pos of raw data points'!G83/$M$2)</f>
        <v>-20</v>
      </c>
      <c r="D83">
        <f>$M$2*INT('Plotting pos of raw data points'!F83/$M$2)</f>
        <v>-20</v>
      </c>
      <c r="E83">
        <f>$M$2*INT('Plotting pos of raw data points'!E83/$M$2)</f>
        <v>-20</v>
      </c>
      <c r="F83">
        <f>$M$2*INT('Plotting pos of raw data points'!D83/$M$2)</f>
        <v>-20</v>
      </c>
      <c r="G83">
        <f>$M$2*INT('Plotting pos of raw data points'!C83/$M$2)</f>
        <v>-20</v>
      </c>
      <c r="H83">
        <f>$M$2*INT('Plotting pos of raw data points'!B83/$M$2)</f>
        <v>-20</v>
      </c>
      <c r="I83">
        <f>$M$2*INT('Plotting pos of raw data points'!A83/$M$2)</f>
        <v>-20</v>
      </c>
    </row>
    <row r="84" spans="1:9" x14ac:dyDescent="0.25">
      <c r="A84">
        <f>$M$2*INT('Plotting pos of raw data points'!I84/$M$2)</f>
        <v>-20</v>
      </c>
      <c r="B84">
        <f>$M$2*INT('Plotting pos of raw data points'!H84/$M$2)</f>
        <v>-20</v>
      </c>
      <c r="C84">
        <f>$M$2*INT('Plotting pos of raw data points'!G84/$M$2)</f>
        <v>-20</v>
      </c>
      <c r="D84">
        <f>$M$2*INT('Plotting pos of raw data points'!F84/$M$2)</f>
        <v>20</v>
      </c>
      <c r="E84">
        <f>$M$2*INT('Plotting pos of raw data points'!E84/$M$2)</f>
        <v>20</v>
      </c>
      <c r="F84">
        <f>$M$2*INT('Plotting pos of raw data points'!D84/$M$2)</f>
        <v>60</v>
      </c>
      <c r="G84">
        <f>$M$2*INT('Plotting pos of raw data points'!C84/$M$2)</f>
        <v>60</v>
      </c>
      <c r="H84">
        <f>$M$2*INT('Plotting pos of raw data points'!B84/$M$2)</f>
        <v>40</v>
      </c>
      <c r="I84">
        <f>$M$2*INT('Plotting pos of raw data points'!A84/$M$2)</f>
        <v>20</v>
      </c>
    </row>
    <row r="85" spans="1:9" x14ac:dyDescent="0.25">
      <c r="A85">
        <f>$M$2*INT('Plotting pos of raw data points'!I85/$M$2)</f>
        <v>-20</v>
      </c>
      <c r="B85">
        <f>$M$2*INT('Plotting pos of raw data points'!H85/$M$2)</f>
        <v>-20</v>
      </c>
      <c r="C85">
        <f>$M$2*INT('Plotting pos of raw data points'!G85/$M$2)</f>
        <v>-20</v>
      </c>
      <c r="D85">
        <f>$M$2*INT('Plotting pos of raw data points'!F85/$M$2)</f>
        <v>-20</v>
      </c>
      <c r="E85">
        <f>$M$2*INT('Plotting pos of raw data points'!E85/$M$2)</f>
        <v>-20</v>
      </c>
      <c r="F85">
        <f>$M$2*INT('Plotting pos of raw data points'!D85/$M$2)</f>
        <v>-20</v>
      </c>
      <c r="G85">
        <f>$M$2*INT('Plotting pos of raw data points'!C85/$M$2)</f>
        <v>-20</v>
      </c>
      <c r="H85">
        <f>$M$2*INT('Plotting pos of raw data points'!B85/$M$2)</f>
        <v>-20</v>
      </c>
      <c r="I85">
        <f>$M$2*INT('Plotting pos of raw data points'!A85/$M$2)</f>
        <v>-20</v>
      </c>
    </row>
    <row r="86" spans="1:9" x14ac:dyDescent="0.25">
      <c r="A86">
        <f>$M$2*INT('Plotting pos of raw data points'!I86/$M$2)</f>
        <v>-20</v>
      </c>
      <c r="B86">
        <f>$M$2*INT('Plotting pos of raw data points'!H86/$M$2)</f>
        <v>-20</v>
      </c>
      <c r="C86">
        <f>$M$2*INT('Plotting pos of raw data points'!G86/$M$2)</f>
        <v>-20</v>
      </c>
      <c r="D86">
        <f>$M$2*INT('Plotting pos of raw data points'!F86/$M$2)</f>
        <v>20</v>
      </c>
      <c r="E86">
        <f>$M$2*INT('Plotting pos of raw data points'!E86/$M$2)</f>
        <v>100</v>
      </c>
      <c r="F86">
        <f>$M$2*INT('Plotting pos of raw data points'!D86/$M$2)</f>
        <v>60</v>
      </c>
      <c r="G86">
        <f>$M$2*INT('Plotting pos of raw data points'!C86/$M$2)</f>
        <v>0</v>
      </c>
      <c r="H86">
        <f>$M$2*INT('Plotting pos of raw data points'!B86/$M$2)</f>
        <v>0</v>
      </c>
      <c r="I86">
        <f>$M$2*INT('Plotting pos of raw data points'!A86/$M$2)</f>
        <v>0</v>
      </c>
    </row>
    <row r="87" spans="1:9" x14ac:dyDescent="0.25">
      <c r="A87">
        <f>$M$2*INT('Plotting pos of raw data points'!I87/$M$2)</f>
        <v>-20</v>
      </c>
      <c r="B87">
        <f>$M$2*INT('Plotting pos of raw data points'!H87/$M$2)</f>
        <v>-20</v>
      </c>
      <c r="C87">
        <f>$M$2*INT('Plotting pos of raw data points'!G87/$M$2)</f>
        <v>-20</v>
      </c>
      <c r="D87">
        <f>$M$2*INT('Plotting pos of raw data points'!F87/$M$2)</f>
        <v>60</v>
      </c>
      <c r="E87">
        <f>$M$2*INT('Plotting pos of raw data points'!E87/$M$2)</f>
        <v>60</v>
      </c>
      <c r="F87">
        <f>$M$2*INT('Plotting pos of raw data points'!D87/$M$2)</f>
        <v>60</v>
      </c>
      <c r="G87">
        <f>$M$2*INT('Plotting pos of raw data points'!C87/$M$2)</f>
        <v>60</v>
      </c>
      <c r="H87">
        <f>$M$2*INT('Plotting pos of raw data points'!B87/$M$2)</f>
        <v>40</v>
      </c>
      <c r="I87">
        <f>$M$2*INT('Plotting pos of raw data points'!A87/$M$2)</f>
        <v>20</v>
      </c>
    </row>
    <row r="88" spans="1:9" x14ac:dyDescent="0.25">
      <c r="A88">
        <f>$M$2*INT('Plotting pos of raw data points'!I88/$M$2)</f>
        <v>-20</v>
      </c>
      <c r="B88">
        <f>$M$2*INT('Plotting pos of raw data points'!H88/$M$2)</f>
        <v>-20</v>
      </c>
      <c r="C88">
        <f>$M$2*INT('Plotting pos of raw data points'!G88/$M$2)</f>
        <v>-20</v>
      </c>
      <c r="D88">
        <f>$M$2*INT('Plotting pos of raw data points'!F88/$M$2)</f>
        <v>20</v>
      </c>
      <c r="E88">
        <f>$M$2*INT('Plotting pos of raw data points'!E88/$M$2)</f>
        <v>20</v>
      </c>
      <c r="F88">
        <f>$M$2*INT('Plotting pos of raw data points'!D88/$M$2)</f>
        <v>80</v>
      </c>
      <c r="G88">
        <f>$M$2*INT('Plotting pos of raw data points'!C88/$M$2)</f>
        <v>80</v>
      </c>
      <c r="H88">
        <f>$M$2*INT('Plotting pos of raw data points'!B88/$M$2)</f>
        <v>60</v>
      </c>
      <c r="I88">
        <f>$M$2*INT('Plotting pos of raw data points'!A88/$M$2)</f>
        <v>60</v>
      </c>
    </row>
    <row r="89" spans="1:9" x14ac:dyDescent="0.25">
      <c r="A89">
        <f>$M$2*INT('Plotting pos of raw data points'!I89/$M$2)</f>
        <v>-20</v>
      </c>
      <c r="B89">
        <f>$M$2*INT('Plotting pos of raw data points'!H89/$M$2)</f>
        <v>-20</v>
      </c>
      <c r="C89">
        <f>$M$2*INT('Plotting pos of raw data points'!G89/$M$2)</f>
        <v>-20</v>
      </c>
      <c r="D89">
        <f>$M$2*INT('Plotting pos of raw data points'!F89/$M$2)</f>
        <v>-20</v>
      </c>
      <c r="E89">
        <f>$M$2*INT('Plotting pos of raw data points'!E89/$M$2)</f>
        <v>-20</v>
      </c>
      <c r="F89">
        <f>$M$2*INT('Plotting pos of raw data points'!D89/$M$2)</f>
        <v>-20</v>
      </c>
      <c r="G89">
        <f>$M$2*INT('Plotting pos of raw data points'!C89/$M$2)</f>
        <v>-20</v>
      </c>
      <c r="H89">
        <f>$M$2*INT('Plotting pos of raw data points'!B89/$M$2)</f>
        <v>-20</v>
      </c>
      <c r="I89">
        <f>$M$2*INT('Plotting pos of raw data points'!A89/$M$2)</f>
        <v>-20</v>
      </c>
    </row>
    <row r="90" spans="1:9" x14ac:dyDescent="0.25">
      <c r="A90">
        <f>$M$2*INT('Plotting pos of raw data points'!I90/$M$2)</f>
        <v>-20</v>
      </c>
      <c r="B90">
        <f>$M$2*INT('Plotting pos of raw data points'!H90/$M$2)</f>
        <v>-20</v>
      </c>
      <c r="C90">
        <f>$M$2*INT('Plotting pos of raw data points'!G90/$M$2)</f>
        <v>-20</v>
      </c>
      <c r="D90">
        <f>$M$2*INT('Plotting pos of raw data points'!F90/$M$2)</f>
        <v>-20</v>
      </c>
      <c r="E90">
        <f>$M$2*INT('Plotting pos of raw data points'!E90/$M$2)</f>
        <v>-20</v>
      </c>
      <c r="F90">
        <f>$M$2*INT('Plotting pos of raw data points'!D90/$M$2)</f>
        <v>-20</v>
      </c>
      <c r="G90">
        <f>$M$2*INT('Plotting pos of raw data points'!C90/$M$2)</f>
        <v>-20</v>
      </c>
      <c r="H90">
        <f>$M$2*INT('Plotting pos of raw data points'!B90/$M$2)</f>
        <v>-20</v>
      </c>
      <c r="I90">
        <f>$M$2*INT('Plotting pos of raw data points'!A90/$M$2)</f>
        <v>-20</v>
      </c>
    </row>
    <row r="91" spans="1:9" x14ac:dyDescent="0.25">
      <c r="A91">
        <f>$M$2*INT('Plotting pos of raw data points'!I91/$M$2)</f>
        <v>-20</v>
      </c>
      <c r="B91">
        <f>$M$2*INT('Plotting pos of raw data points'!H91/$M$2)</f>
        <v>-20</v>
      </c>
      <c r="C91">
        <f>$M$2*INT('Plotting pos of raw data points'!G91/$M$2)</f>
        <v>-20</v>
      </c>
      <c r="D91">
        <f>$M$2*INT('Plotting pos of raw data points'!F91/$M$2)</f>
        <v>40</v>
      </c>
      <c r="E91">
        <f>$M$2*INT('Plotting pos of raw data points'!E91/$M$2)</f>
        <v>60</v>
      </c>
      <c r="F91">
        <f>$M$2*INT('Plotting pos of raw data points'!D91/$M$2)</f>
        <v>60</v>
      </c>
      <c r="G91">
        <f>$M$2*INT('Plotting pos of raw data points'!C91/$M$2)</f>
        <v>40</v>
      </c>
      <c r="H91">
        <f>$M$2*INT('Plotting pos of raw data points'!B91/$M$2)</f>
        <v>20</v>
      </c>
      <c r="I91">
        <f>$M$2*INT('Plotting pos of raw data points'!A91/$M$2)</f>
        <v>0</v>
      </c>
    </row>
    <row r="92" spans="1:9" x14ac:dyDescent="0.25">
      <c r="A92">
        <f>$M$2*INT('Plotting pos of raw data points'!I92/$M$2)</f>
        <v>-20</v>
      </c>
      <c r="B92">
        <f>$M$2*INT('Plotting pos of raw data points'!H92/$M$2)</f>
        <v>-20</v>
      </c>
      <c r="C92">
        <f>$M$2*INT('Plotting pos of raw data points'!G92/$M$2)</f>
        <v>-20</v>
      </c>
      <c r="D92">
        <f>$M$2*INT('Plotting pos of raw data points'!F92/$M$2)</f>
        <v>-20</v>
      </c>
      <c r="E92">
        <f>$M$2*INT('Plotting pos of raw data points'!E92/$M$2)</f>
        <v>-20</v>
      </c>
      <c r="F92">
        <f>$M$2*INT('Plotting pos of raw data points'!D92/$M$2)</f>
        <v>-20</v>
      </c>
      <c r="G92">
        <f>$M$2*INT('Plotting pos of raw data points'!C92/$M$2)</f>
        <v>-20</v>
      </c>
      <c r="H92">
        <f>$M$2*INT('Plotting pos of raw data points'!B92/$M$2)</f>
        <v>-20</v>
      </c>
      <c r="I92">
        <f>$M$2*INT('Plotting pos of raw data points'!A92/$M$2)</f>
        <v>-20</v>
      </c>
    </row>
    <row r="93" spans="1:9" x14ac:dyDescent="0.25">
      <c r="A93">
        <f>$M$2*INT('Plotting pos of raw data points'!I93/$M$2)</f>
        <v>-20</v>
      </c>
      <c r="B93">
        <f>$M$2*INT('Plotting pos of raw data points'!H93/$M$2)</f>
        <v>-20</v>
      </c>
      <c r="C93">
        <f>$M$2*INT('Plotting pos of raw data points'!G93/$M$2)</f>
        <v>-20</v>
      </c>
      <c r="D93">
        <f>$M$2*INT('Plotting pos of raw data points'!F93/$M$2)</f>
        <v>-20</v>
      </c>
      <c r="E93">
        <f>$M$2*INT('Plotting pos of raw data points'!E93/$M$2)</f>
        <v>-20</v>
      </c>
      <c r="F93">
        <f>$M$2*INT('Plotting pos of raw data points'!D93/$M$2)</f>
        <v>-20</v>
      </c>
      <c r="G93">
        <f>$M$2*INT('Plotting pos of raw data points'!C93/$M$2)</f>
        <v>-20</v>
      </c>
      <c r="H93">
        <f>$M$2*INT('Plotting pos of raw data points'!B93/$M$2)</f>
        <v>-20</v>
      </c>
      <c r="I93">
        <f>$M$2*INT('Plotting pos of raw data points'!A93/$M$2)</f>
        <v>-20</v>
      </c>
    </row>
    <row r="94" spans="1:9" x14ac:dyDescent="0.25">
      <c r="A94">
        <f>$M$2*INT('Plotting pos of raw data points'!I94/$M$2)</f>
        <v>-20</v>
      </c>
      <c r="B94">
        <f>$M$2*INT('Plotting pos of raw data points'!H94/$M$2)</f>
        <v>-20</v>
      </c>
      <c r="C94">
        <f>$M$2*INT('Plotting pos of raw data points'!G94/$M$2)</f>
        <v>-20</v>
      </c>
      <c r="D94">
        <f>$M$2*INT('Plotting pos of raw data points'!F94/$M$2)</f>
        <v>0</v>
      </c>
      <c r="E94">
        <f>$M$2*INT('Plotting pos of raw data points'!E94/$M$2)</f>
        <v>0</v>
      </c>
      <c r="F94">
        <f>$M$2*INT('Plotting pos of raw data points'!D94/$M$2)</f>
        <v>80</v>
      </c>
      <c r="G94">
        <f>$M$2*INT('Plotting pos of raw data points'!C94/$M$2)</f>
        <v>20</v>
      </c>
      <c r="H94">
        <f>$M$2*INT('Plotting pos of raw data points'!B94/$M$2)</f>
        <v>20</v>
      </c>
      <c r="I94">
        <f>$M$2*INT('Plotting pos of raw data points'!A94/$M$2)</f>
        <v>0</v>
      </c>
    </row>
    <row r="95" spans="1:9" x14ac:dyDescent="0.25">
      <c r="A95">
        <f>$M$2*INT('Plotting pos of raw data points'!I95/$M$2)</f>
        <v>-20</v>
      </c>
      <c r="B95">
        <f>$M$2*INT('Plotting pos of raw data points'!H95/$M$2)</f>
        <v>-20</v>
      </c>
      <c r="C95">
        <f>$M$2*INT('Plotting pos of raw data points'!G95/$M$2)</f>
        <v>-20</v>
      </c>
      <c r="D95">
        <f>$M$2*INT('Plotting pos of raw data points'!F95/$M$2)</f>
        <v>-20</v>
      </c>
      <c r="E95">
        <f>$M$2*INT('Plotting pos of raw data points'!E95/$M$2)</f>
        <v>60</v>
      </c>
      <c r="F95">
        <f>$M$2*INT('Plotting pos of raw data points'!D95/$M$2)</f>
        <v>80</v>
      </c>
      <c r="G95">
        <f>$M$2*INT('Plotting pos of raw data points'!C95/$M$2)</f>
        <v>40</v>
      </c>
      <c r="H95">
        <f>$M$2*INT('Plotting pos of raw data points'!B95/$M$2)</f>
        <v>60</v>
      </c>
      <c r="I95">
        <f>$M$2*INT('Plotting pos of raw data points'!A95/$M$2)</f>
        <v>-20</v>
      </c>
    </row>
    <row r="96" spans="1:9" x14ac:dyDescent="0.25">
      <c r="A96">
        <f>$M$2*INT('Plotting pos of raw data points'!I96/$M$2)</f>
        <v>-20</v>
      </c>
      <c r="B96">
        <f>$M$2*INT('Plotting pos of raw data points'!H96/$M$2)</f>
        <v>-20</v>
      </c>
      <c r="C96">
        <f>$M$2*INT('Plotting pos of raw data points'!G96/$M$2)</f>
        <v>-20</v>
      </c>
      <c r="D96">
        <f>$M$2*INT('Plotting pos of raw data points'!F96/$M$2)</f>
        <v>-20</v>
      </c>
      <c r="E96">
        <f>$M$2*INT('Plotting pos of raw data points'!E96/$M$2)</f>
        <v>-20</v>
      </c>
      <c r="F96">
        <f>$M$2*INT('Plotting pos of raw data points'!D96/$M$2)</f>
        <v>-20</v>
      </c>
      <c r="G96">
        <f>$M$2*INT('Plotting pos of raw data points'!C96/$M$2)</f>
        <v>-20</v>
      </c>
      <c r="H96">
        <f>$M$2*INT('Plotting pos of raw data points'!B96/$M$2)</f>
        <v>-20</v>
      </c>
      <c r="I96">
        <f>$M$2*INT('Plotting pos of raw data points'!A96/$M$2)</f>
        <v>-20</v>
      </c>
    </row>
    <row r="97" spans="1:9" x14ac:dyDescent="0.25">
      <c r="A97">
        <f>$M$2*INT('Plotting pos of raw data points'!I97/$M$2)</f>
        <v>-20</v>
      </c>
      <c r="B97">
        <f>$M$2*INT('Plotting pos of raw data points'!H97/$M$2)</f>
        <v>-20</v>
      </c>
      <c r="C97">
        <f>$M$2*INT('Plotting pos of raw data points'!G97/$M$2)</f>
        <v>-20</v>
      </c>
      <c r="D97">
        <f>$M$2*INT('Plotting pos of raw data points'!F97/$M$2)</f>
        <v>20</v>
      </c>
      <c r="E97">
        <f>$M$2*INT('Plotting pos of raw data points'!E97/$M$2)</f>
        <v>20</v>
      </c>
      <c r="F97">
        <f>$M$2*INT('Plotting pos of raw data points'!D97/$M$2)</f>
        <v>80</v>
      </c>
      <c r="G97">
        <f>$M$2*INT('Plotting pos of raw data points'!C97/$M$2)</f>
        <v>80</v>
      </c>
      <c r="H97">
        <f>$M$2*INT('Plotting pos of raw data points'!B97/$M$2)</f>
        <v>60</v>
      </c>
      <c r="I97">
        <f>$M$2*INT('Plotting pos of raw data points'!A97/$M$2)</f>
        <v>60</v>
      </c>
    </row>
    <row r="98" spans="1:9" x14ac:dyDescent="0.25">
      <c r="A98">
        <f>$M$2*INT('Plotting pos of raw data points'!I98/$M$2)</f>
        <v>-20</v>
      </c>
      <c r="B98">
        <f>$M$2*INT('Plotting pos of raw data points'!H98/$M$2)</f>
        <v>-20</v>
      </c>
      <c r="C98">
        <f>$M$2*INT('Plotting pos of raw data points'!G98/$M$2)</f>
        <v>-20</v>
      </c>
      <c r="D98">
        <f>$M$2*INT('Plotting pos of raw data points'!F98/$M$2)</f>
        <v>-20</v>
      </c>
      <c r="E98">
        <f>$M$2*INT('Plotting pos of raw data points'!E98/$M$2)</f>
        <v>-20</v>
      </c>
      <c r="F98">
        <f>$M$2*INT('Plotting pos of raw data points'!D98/$M$2)</f>
        <v>-20</v>
      </c>
      <c r="G98">
        <f>$M$2*INT('Plotting pos of raw data points'!C98/$M$2)</f>
        <v>-20</v>
      </c>
      <c r="H98">
        <f>$M$2*INT('Plotting pos of raw data points'!B98/$M$2)</f>
        <v>-20</v>
      </c>
      <c r="I98">
        <f>$M$2*INT('Plotting pos of raw data points'!A98/$M$2)</f>
        <v>-20</v>
      </c>
    </row>
    <row r="99" spans="1:9" x14ac:dyDescent="0.25">
      <c r="A99">
        <f>$M$2*INT('Plotting pos of raw data points'!I99/$M$2)</f>
        <v>-20</v>
      </c>
      <c r="B99">
        <f>$M$2*INT('Plotting pos of raw data points'!H99/$M$2)</f>
        <v>-20</v>
      </c>
      <c r="C99">
        <f>$M$2*INT('Plotting pos of raw data points'!G99/$M$2)</f>
        <v>-20</v>
      </c>
      <c r="D99">
        <f>$M$2*INT('Plotting pos of raw data points'!F99/$M$2)</f>
        <v>0</v>
      </c>
      <c r="E99">
        <f>$M$2*INT('Plotting pos of raw data points'!E99/$M$2)</f>
        <v>80</v>
      </c>
      <c r="F99">
        <f>$M$2*INT('Plotting pos of raw data points'!D99/$M$2)</f>
        <v>0</v>
      </c>
      <c r="G99">
        <f>$M$2*INT('Plotting pos of raw data points'!C99/$M$2)</f>
        <v>0</v>
      </c>
      <c r="H99">
        <f>$M$2*INT('Plotting pos of raw data points'!B99/$M$2)</f>
        <v>100</v>
      </c>
      <c r="I99">
        <f>$M$2*INT('Plotting pos of raw data points'!A99/$M$2)</f>
        <v>0</v>
      </c>
    </row>
    <row r="100" spans="1:9" x14ac:dyDescent="0.25">
      <c r="A100">
        <f>$M$2*INT('Plotting pos of raw data points'!I100/$M$2)</f>
        <v>-20</v>
      </c>
      <c r="B100">
        <f>$M$2*INT('Plotting pos of raw data points'!H100/$M$2)</f>
        <v>-20</v>
      </c>
      <c r="C100">
        <f>$M$2*INT('Plotting pos of raw data points'!G100/$M$2)</f>
        <v>-20</v>
      </c>
      <c r="D100">
        <f>$M$2*INT('Plotting pos of raw data points'!F100/$M$2)</f>
        <v>20</v>
      </c>
      <c r="E100">
        <f>$M$2*INT('Plotting pos of raw data points'!E100/$M$2)</f>
        <v>20</v>
      </c>
      <c r="F100">
        <f>$M$2*INT('Plotting pos of raw data points'!D100/$M$2)</f>
        <v>40</v>
      </c>
      <c r="G100">
        <f>$M$2*INT('Plotting pos of raw data points'!C100/$M$2)</f>
        <v>80</v>
      </c>
      <c r="H100">
        <f>$M$2*INT('Plotting pos of raw data points'!B100/$M$2)</f>
        <v>40</v>
      </c>
      <c r="I100">
        <f>$M$2*INT('Plotting pos of raw data points'!A100/$M$2)</f>
        <v>20</v>
      </c>
    </row>
    <row r="101" spans="1:9" x14ac:dyDescent="0.25">
      <c r="A101">
        <f>$M$2*INT('Plotting pos of raw data points'!I101/$M$2)</f>
        <v>-20</v>
      </c>
      <c r="B101">
        <f>$M$2*INT('Plotting pos of raw data points'!H101/$M$2)</f>
        <v>-20</v>
      </c>
      <c r="C101">
        <f>$M$2*INT('Plotting pos of raw data points'!G101/$M$2)</f>
        <v>-20</v>
      </c>
      <c r="D101">
        <f>$M$2*INT('Plotting pos of raw data points'!F101/$M$2)</f>
        <v>100</v>
      </c>
      <c r="E101">
        <f>$M$2*INT('Plotting pos of raw data points'!E101/$M$2)</f>
        <v>100</v>
      </c>
      <c r="F101">
        <f>$M$2*INT('Plotting pos of raw data points'!D101/$M$2)</f>
        <v>60</v>
      </c>
      <c r="G101">
        <f>$M$2*INT('Plotting pos of raw data points'!C101/$M$2)</f>
        <v>60</v>
      </c>
      <c r="H101">
        <f>$M$2*INT('Plotting pos of raw data points'!B101/$M$2)</f>
        <v>0</v>
      </c>
      <c r="I101">
        <f>$M$2*INT('Plotting pos of raw data points'!A101/$M$2)</f>
        <v>0</v>
      </c>
    </row>
    <row r="102" spans="1:9" x14ac:dyDescent="0.25">
      <c r="A102" t="e">
        <f>$M$2*INT('Plotting pos of raw data points'!I102/$M$2)</f>
        <v>#VALUE!</v>
      </c>
      <c r="B102" t="e">
        <f>$M$2*INT('Plotting pos of raw data points'!H102/$M$2)</f>
        <v>#VALUE!</v>
      </c>
      <c r="C102" t="e">
        <f>$M$2*INT('Plotting pos of raw data points'!G102/$M$2)</f>
        <v>#VALUE!</v>
      </c>
      <c r="D102" t="e">
        <f>$M$2*INT('Plotting pos of raw data points'!F102/$M$2)</f>
        <v>#VALUE!</v>
      </c>
      <c r="E102" t="e">
        <f>$M$2*INT('Plotting pos of raw data points'!E102/$M$2)</f>
        <v>#VALUE!</v>
      </c>
      <c r="F102" t="e">
        <f>$M$2*INT('Plotting pos of raw data points'!D102/$M$2)</f>
        <v>#VALUE!</v>
      </c>
      <c r="G102" t="e">
        <f>$M$2*INT('Plotting pos of raw data points'!C102/$M$2)</f>
        <v>#VALUE!</v>
      </c>
      <c r="H102" t="e">
        <f>$M$2*INT('Plotting pos of raw data points'!B102/$M$2)</f>
        <v>#VALUE!</v>
      </c>
      <c r="I102" t="e">
        <f>$M$2*INT('Plotting pos of raw data points'!A102/$M$2)</f>
        <v>#VALUE!</v>
      </c>
    </row>
    <row r="103" spans="1:9" x14ac:dyDescent="0.25">
      <c r="A103" t="e">
        <f>$M$2*INT('Plotting pos of raw data points'!I103/$M$2)</f>
        <v>#VALUE!</v>
      </c>
      <c r="B103" t="e">
        <f>$M$2*INT('Plotting pos of raw data points'!H103/$M$2)</f>
        <v>#VALUE!</v>
      </c>
      <c r="C103" t="e">
        <f>$M$2*INT('Plotting pos of raw data points'!G103/$M$2)</f>
        <v>#VALUE!</v>
      </c>
      <c r="D103" t="e">
        <f>$M$2*INT('Plotting pos of raw data points'!F103/$M$2)</f>
        <v>#VALUE!</v>
      </c>
      <c r="E103" t="e">
        <f>$M$2*INT('Plotting pos of raw data points'!E103/$M$2)</f>
        <v>#VALUE!</v>
      </c>
      <c r="F103" t="e">
        <f>$M$2*INT('Plotting pos of raw data points'!D103/$M$2)</f>
        <v>#VALUE!</v>
      </c>
      <c r="G103" t="e">
        <f>$M$2*INT('Plotting pos of raw data points'!C103/$M$2)</f>
        <v>#VALUE!</v>
      </c>
      <c r="H103" t="e">
        <f>$M$2*INT('Plotting pos of raw data points'!B103/$M$2)</f>
        <v>#VALUE!</v>
      </c>
      <c r="I103" t="e">
        <f>$M$2*INT('Plotting pos of raw data points'!A103/$M$2)</f>
        <v>#VALUE!</v>
      </c>
    </row>
    <row r="104" spans="1:9" x14ac:dyDescent="0.25">
      <c r="A104" t="e">
        <f>$M$2*INT('Plotting pos of raw data points'!I104/$M$2)</f>
        <v>#VALUE!</v>
      </c>
      <c r="B104" t="e">
        <f>$M$2*INT('Plotting pos of raw data points'!H104/$M$2)</f>
        <v>#VALUE!</v>
      </c>
      <c r="C104" t="e">
        <f>$M$2*INT('Plotting pos of raw data points'!G104/$M$2)</f>
        <v>#VALUE!</v>
      </c>
      <c r="D104" t="e">
        <f>$M$2*INT('Plotting pos of raw data points'!F104/$M$2)</f>
        <v>#VALUE!</v>
      </c>
      <c r="E104" t="e">
        <f>$M$2*INT('Plotting pos of raw data points'!E104/$M$2)</f>
        <v>#VALUE!</v>
      </c>
      <c r="F104" t="e">
        <f>$M$2*INT('Plotting pos of raw data points'!D104/$M$2)</f>
        <v>#VALUE!</v>
      </c>
      <c r="G104" t="e">
        <f>$M$2*INT('Plotting pos of raw data points'!C104/$M$2)</f>
        <v>#VALUE!</v>
      </c>
      <c r="H104" t="e">
        <f>$M$2*INT('Plotting pos of raw data points'!B104/$M$2)</f>
        <v>#VALUE!</v>
      </c>
      <c r="I104" t="e">
        <f>$M$2*INT('Plotting pos of raw data points'!A104/$M$2)</f>
        <v>#VALUE!</v>
      </c>
    </row>
    <row r="105" spans="1:9" x14ac:dyDescent="0.25">
      <c r="A105" t="e">
        <f>$M$2*INT('Plotting pos of raw data points'!I105/$M$2)</f>
        <v>#VALUE!</v>
      </c>
      <c r="B105" t="e">
        <f>$M$2*INT('Plotting pos of raw data points'!H105/$M$2)</f>
        <v>#VALUE!</v>
      </c>
      <c r="C105" t="e">
        <f>$M$2*INT('Plotting pos of raw data points'!G105/$M$2)</f>
        <v>#VALUE!</v>
      </c>
      <c r="D105" t="e">
        <f>$M$2*INT('Plotting pos of raw data points'!F105/$M$2)</f>
        <v>#VALUE!</v>
      </c>
      <c r="E105" t="e">
        <f>$M$2*INT('Plotting pos of raw data points'!E105/$M$2)</f>
        <v>#VALUE!</v>
      </c>
      <c r="F105" t="e">
        <f>$M$2*INT('Plotting pos of raw data points'!D105/$M$2)</f>
        <v>#VALUE!</v>
      </c>
      <c r="G105" t="e">
        <f>$M$2*INT('Plotting pos of raw data points'!C105/$M$2)</f>
        <v>#VALUE!</v>
      </c>
      <c r="H105" t="e">
        <f>$M$2*INT('Plotting pos of raw data points'!B105/$M$2)</f>
        <v>#VALUE!</v>
      </c>
      <c r="I105" t="e">
        <f>$M$2*INT('Plotting pos of raw data points'!A105/$M$2)</f>
        <v>#VALUE!</v>
      </c>
    </row>
    <row r="106" spans="1:9" x14ac:dyDescent="0.25">
      <c r="A106" t="e">
        <f>$M$2*INT('Plotting pos of raw data points'!I106/$M$2)</f>
        <v>#VALUE!</v>
      </c>
      <c r="B106" t="e">
        <f>$M$2*INT('Plotting pos of raw data points'!H106/$M$2)</f>
        <v>#VALUE!</v>
      </c>
      <c r="C106" t="e">
        <f>$M$2*INT('Plotting pos of raw data points'!G106/$M$2)</f>
        <v>#VALUE!</v>
      </c>
      <c r="D106" t="e">
        <f>$M$2*INT('Plotting pos of raw data points'!F106/$M$2)</f>
        <v>#VALUE!</v>
      </c>
      <c r="E106" t="e">
        <f>$M$2*INT('Plotting pos of raw data points'!E106/$M$2)</f>
        <v>#VALUE!</v>
      </c>
      <c r="F106" t="e">
        <f>$M$2*INT('Plotting pos of raw data points'!D106/$M$2)</f>
        <v>#VALUE!</v>
      </c>
      <c r="G106" t="e">
        <f>$M$2*INT('Plotting pos of raw data points'!C106/$M$2)</f>
        <v>#VALUE!</v>
      </c>
      <c r="H106" t="e">
        <f>$M$2*INT('Plotting pos of raw data points'!B106/$M$2)</f>
        <v>#VALUE!</v>
      </c>
      <c r="I106" t="e">
        <f>$M$2*INT('Plotting pos of raw data points'!A106/$M$2)</f>
        <v>#VALUE!</v>
      </c>
    </row>
    <row r="107" spans="1:9" x14ac:dyDescent="0.25">
      <c r="A107" t="e">
        <f>$M$2*INT('Plotting pos of raw data points'!I107/$M$2)</f>
        <v>#VALUE!</v>
      </c>
      <c r="B107" t="e">
        <f>$M$2*INT('Plotting pos of raw data points'!H107/$M$2)</f>
        <v>#VALUE!</v>
      </c>
      <c r="C107" t="e">
        <f>$M$2*INT('Plotting pos of raw data points'!G107/$M$2)</f>
        <v>#VALUE!</v>
      </c>
      <c r="D107" t="e">
        <f>$M$2*INT('Plotting pos of raw data points'!F107/$M$2)</f>
        <v>#VALUE!</v>
      </c>
      <c r="E107" t="e">
        <f>$M$2*INT('Plotting pos of raw data points'!E107/$M$2)</f>
        <v>#VALUE!</v>
      </c>
      <c r="F107" t="e">
        <f>$M$2*INT('Plotting pos of raw data points'!D107/$M$2)</f>
        <v>#VALUE!</v>
      </c>
      <c r="G107" t="e">
        <f>$M$2*INT('Plotting pos of raw data points'!C107/$M$2)</f>
        <v>#VALUE!</v>
      </c>
      <c r="H107" t="e">
        <f>$M$2*INT('Plotting pos of raw data points'!B107/$M$2)</f>
        <v>#VALUE!</v>
      </c>
      <c r="I107" t="e">
        <f>$M$2*INT('Plotting pos of raw data points'!A107/$M$2)</f>
        <v>#VALUE!</v>
      </c>
    </row>
    <row r="108" spans="1:9" x14ac:dyDescent="0.25">
      <c r="A108" t="e">
        <f>$M$2*INT('Plotting pos of raw data points'!I108/$M$2)</f>
        <v>#VALUE!</v>
      </c>
      <c r="B108" t="e">
        <f>$M$2*INT('Plotting pos of raw data points'!H108/$M$2)</f>
        <v>#VALUE!</v>
      </c>
      <c r="C108" t="e">
        <f>$M$2*INT('Plotting pos of raw data points'!G108/$M$2)</f>
        <v>#VALUE!</v>
      </c>
      <c r="D108" t="e">
        <f>$M$2*INT('Plotting pos of raw data points'!F108/$M$2)</f>
        <v>#VALUE!</v>
      </c>
      <c r="E108" t="e">
        <f>$M$2*INT('Plotting pos of raw data points'!E108/$M$2)</f>
        <v>#VALUE!</v>
      </c>
      <c r="F108" t="e">
        <f>$M$2*INT('Plotting pos of raw data points'!D108/$M$2)</f>
        <v>#VALUE!</v>
      </c>
      <c r="G108" t="e">
        <f>$M$2*INT('Plotting pos of raw data points'!C108/$M$2)</f>
        <v>#VALUE!</v>
      </c>
      <c r="H108" t="e">
        <f>$M$2*INT('Plotting pos of raw data points'!B108/$M$2)</f>
        <v>#VALUE!</v>
      </c>
      <c r="I108" t="e">
        <f>$M$2*INT('Plotting pos of raw data points'!A108/$M$2)</f>
        <v>#VALUE!</v>
      </c>
    </row>
    <row r="109" spans="1:9" x14ac:dyDescent="0.25">
      <c r="A109" t="e">
        <f>$M$2*INT('Plotting pos of raw data points'!I109/$M$2)</f>
        <v>#VALUE!</v>
      </c>
      <c r="B109" t="e">
        <f>$M$2*INT('Plotting pos of raw data points'!H109/$M$2)</f>
        <v>#VALUE!</v>
      </c>
      <c r="C109" t="e">
        <f>$M$2*INT('Plotting pos of raw data points'!G109/$M$2)</f>
        <v>#VALUE!</v>
      </c>
      <c r="D109" t="e">
        <f>$M$2*INT('Plotting pos of raw data points'!F109/$M$2)</f>
        <v>#VALUE!</v>
      </c>
      <c r="E109" t="e">
        <f>$M$2*INT('Plotting pos of raw data points'!E109/$M$2)</f>
        <v>#VALUE!</v>
      </c>
      <c r="F109" t="e">
        <f>$M$2*INT('Plotting pos of raw data points'!D109/$M$2)</f>
        <v>#VALUE!</v>
      </c>
      <c r="G109" t="e">
        <f>$M$2*INT('Plotting pos of raw data points'!C109/$M$2)</f>
        <v>#VALUE!</v>
      </c>
      <c r="H109" t="e">
        <f>$M$2*INT('Plotting pos of raw data points'!B109/$M$2)</f>
        <v>#VALUE!</v>
      </c>
      <c r="I109" t="e">
        <f>$M$2*INT('Plotting pos of raw data points'!A109/$M$2)</f>
        <v>#VALUE!</v>
      </c>
    </row>
    <row r="110" spans="1:9" x14ac:dyDescent="0.25">
      <c r="A110" t="e">
        <f>$M$2*INT('Plotting pos of raw data points'!I110/$M$2)</f>
        <v>#VALUE!</v>
      </c>
      <c r="B110" t="e">
        <f>$M$2*INT('Plotting pos of raw data points'!H110/$M$2)</f>
        <v>#VALUE!</v>
      </c>
      <c r="C110" t="e">
        <f>$M$2*INT('Plotting pos of raw data points'!G110/$M$2)</f>
        <v>#VALUE!</v>
      </c>
      <c r="D110" t="e">
        <f>$M$2*INT('Plotting pos of raw data points'!F110/$M$2)</f>
        <v>#VALUE!</v>
      </c>
      <c r="E110" t="e">
        <f>$M$2*INT('Plotting pos of raw data points'!E110/$M$2)</f>
        <v>#VALUE!</v>
      </c>
      <c r="F110" t="e">
        <f>$M$2*INT('Plotting pos of raw data points'!D110/$M$2)</f>
        <v>#VALUE!</v>
      </c>
      <c r="G110" t="e">
        <f>$M$2*INT('Plotting pos of raw data points'!C110/$M$2)</f>
        <v>#VALUE!</v>
      </c>
      <c r="H110" t="e">
        <f>$M$2*INT('Plotting pos of raw data points'!B110/$M$2)</f>
        <v>#VALUE!</v>
      </c>
      <c r="I110" t="e">
        <f>$M$2*INT('Plotting pos of raw data points'!A110/$M$2)</f>
        <v>#VALUE!</v>
      </c>
    </row>
    <row r="111" spans="1:9" x14ac:dyDescent="0.25">
      <c r="A111" t="e">
        <f>$M$2*INT('Plotting pos of raw data points'!I111/$M$2)</f>
        <v>#VALUE!</v>
      </c>
      <c r="B111" t="e">
        <f>$M$2*INT('Plotting pos of raw data points'!H111/$M$2)</f>
        <v>#VALUE!</v>
      </c>
      <c r="C111" t="e">
        <f>$M$2*INT('Plotting pos of raw data points'!G111/$M$2)</f>
        <v>#VALUE!</v>
      </c>
      <c r="D111" t="e">
        <f>$M$2*INT('Plotting pos of raw data points'!F111/$M$2)</f>
        <v>#VALUE!</v>
      </c>
      <c r="E111" t="e">
        <f>$M$2*INT('Plotting pos of raw data points'!E111/$M$2)</f>
        <v>#VALUE!</v>
      </c>
      <c r="F111" t="e">
        <f>$M$2*INT('Plotting pos of raw data points'!D111/$M$2)</f>
        <v>#VALUE!</v>
      </c>
      <c r="G111" t="e">
        <f>$M$2*INT('Plotting pos of raw data points'!C111/$M$2)</f>
        <v>#VALUE!</v>
      </c>
      <c r="H111" t="e">
        <f>$M$2*INT('Plotting pos of raw data points'!B111/$M$2)</f>
        <v>#VALUE!</v>
      </c>
      <c r="I111" t="e">
        <f>$M$2*INT('Plotting pos of raw data points'!A111/$M$2)</f>
        <v>#VALUE!</v>
      </c>
    </row>
    <row r="112" spans="1:9" x14ac:dyDescent="0.25">
      <c r="A112" t="e">
        <f>$M$2*INT('Plotting pos of raw data points'!I112/$M$2)</f>
        <v>#VALUE!</v>
      </c>
      <c r="B112" t="e">
        <f>$M$2*INT('Plotting pos of raw data points'!H112/$M$2)</f>
        <v>#VALUE!</v>
      </c>
      <c r="C112" t="e">
        <f>$M$2*INT('Plotting pos of raw data points'!G112/$M$2)</f>
        <v>#VALUE!</v>
      </c>
      <c r="D112" t="e">
        <f>$M$2*INT('Plotting pos of raw data points'!F112/$M$2)</f>
        <v>#VALUE!</v>
      </c>
      <c r="E112" t="e">
        <f>$M$2*INT('Plotting pos of raw data points'!E112/$M$2)</f>
        <v>#VALUE!</v>
      </c>
      <c r="F112" t="e">
        <f>$M$2*INT('Plotting pos of raw data points'!D112/$M$2)</f>
        <v>#VALUE!</v>
      </c>
      <c r="G112" t="e">
        <f>$M$2*INT('Plotting pos of raw data points'!C112/$M$2)</f>
        <v>#VALUE!</v>
      </c>
      <c r="H112" t="e">
        <f>$M$2*INT('Plotting pos of raw data points'!B112/$M$2)</f>
        <v>#VALUE!</v>
      </c>
      <c r="I112" t="e">
        <f>$M$2*INT('Plotting pos of raw data points'!A112/$M$2)</f>
        <v>#VALUE!</v>
      </c>
    </row>
    <row r="113" spans="1:9" x14ac:dyDescent="0.25">
      <c r="A113" t="e">
        <f>$M$2*INT('Plotting pos of raw data points'!I113/$M$2)</f>
        <v>#VALUE!</v>
      </c>
      <c r="B113" t="e">
        <f>$M$2*INT('Plotting pos of raw data points'!H113/$M$2)</f>
        <v>#VALUE!</v>
      </c>
      <c r="C113" t="e">
        <f>$M$2*INT('Plotting pos of raw data points'!G113/$M$2)</f>
        <v>#VALUE!</v>
      </c>
      <c r="D113" t="e">
        <f>$M$2*INT('Plotting pos of raw data points'!F113/$M$2)</f>
        <v>#VALUE!</v>
      </c>
      <c r="E113" t="e">
        <f>$M$2*INT('Plotting pos of raw data points'!E113/$M$2)</f>
        <v>#VALUE!</v>
      </c>
      <c r="F113" t="e">
        <f>$M$2*INT('Plotting pos of raw data points'!D113/$M$2)</f>
        <v>#VALUE!</v>
      </c>
      <c r="G113" t="e">
        <f>$M$2*INT('Plotting pos of raw data points'!C113/$M$2)</f>
        <v>#VALUE!</v>
      </c>
      <c r="H113" t="e">
        <f>$M$2*INT('Plotting pos of raw data points'!B113/$M$2)</f>
        <v>#VALUE!</v>
      </c>
      <c r="I113" t="e">
        <f>$M$2*INT('Plotting pos of raw data points'!A113/$M$2)</f>
        <v>#VALUE!</v>
      </c>
    </row>
    <row r="114" spans="1:9" x14ac:dyDescent="0.25">
      <c r="A114" t="e">
        <f>$M$2*INT('Plotting pos of raw data points'!I114/$M$2)</f>
        <v>#VALUE!</v>
      </c>
      <c r="B114" t="e">
        <f>$M$2*INT('Plotting pos of raw data points'!H114/$M$2)</f>
        <v>#VALUE!</v>
      </c>
      <c r="C114" t="e">
        <f>$M$2*INT('Plotting pos of raw data points'!G114/$M$2)</f>
        <v>#VALUE!</v>
      </c>
      <c r="D114" t="e">
        <f>$M$2*INT('Plotting pos of raw data points'!F114/$M$2)</f>
        <v>#VALUE!</v>
      </c>
      <c r="E114" t="e">
        <f>$M$2*INT('Plotting pos of raw data points'!E114/$M$2)</f>
        <v>#VALUE!</v>
      </c>
      <c r="F114" t="e">
        <f>$M$2*INT('Plotting pos of raw data points'!D114/$M$2)</f>
        <v>#VALUE!</v>
      </c>
      <c r="G114" t="e">
        <f>$M$2*INT('Plotting pos of raw data points'!C114/$M$2)</f>
        <v>#VALUE!</v>
      </c>
      <c r="H114" t="e">
        <f>$M$2*INT('Plotting pos of raw data points'!B114/$M$2)</f>
        <v>#VALUE!</v>
      </c>
      <c r="I114" t="e">
        <f>$M$2*INT('Plotting pos of raw data points'!A114/$M$2)</f>
        <v>#VALUE!</v>
      </c>
    </row>
    <row r="115" spans="1:9" x14ac:dyDescent="0.25">
      <c r="A115" t="e">
        <f>$M$2*INT('Plotting pos of raw data points'!I115/$M$2)</f>
        <v>#VALUE!</v>
      </c>
      <c r="B115" t="e">
        <f>$M$2*INT('Plotting pos of raw data points'!H115/$M$2)</f>
        <v>#VALUE!</v>
      </c>
      <c r="C115" t="e">
        <f>$M$2*INT('Plotting pos of raw data points'!G115/$M$2)</f>
        <v>#VALUE!</v>
      </c>
      <c r="D115" t="e">
        <f>$M$2*INT('Plotting pos of raw data points'!F115/$M$2)</f>
        <v>#VALUE!</v>
      </c>
      <c r="E115" t="e">
        <f>$M$2*INT('Plotting pos of raw data points'!E115/$M$2)</f>
        <v>#VALUE!</v>
      </c>
      <c r="F115" t="e">
        <f>$M$2*INT('Plotting pos of raw data points'!D115/$M$2)</f>
        <v>#VALUE!</v>
      </c>
      <c r="G115" t="e">
        <f>$M$2*INT('Plotting pos of raw data points'!C115/$M$2)</f>
        <v>#VALUE!</v>
      </c>
      <c r="H115" t="e">
        <f>$M$2*INT('Plotting pos of raw data points'!B115/$M$2)</f>
        <v>#VALUE!</v>
      </c>
      <c r="I115" t="e">
        <f>$M$2*INT('Plotting pos of raw data points'!A115/$M$2)</f>
        <v>#VALUE!</v>
      </c>
    </row>
    <row r="116" spans="1:9" x14ac:dyDescent="0.25">
      <c r="A116" t="e">
        <f>$M$2*INT('Plotting pos of raw data points'!I116/$M$2)</f>
        <v>#VALUE!</v>
      </c>
      <c r="B116" t="e">
        <f>$M$2*INT('Plotting pos of raw data points'!H116/$M$2)</f>
        <v>#VALUE!</v>
      </c>
      <c r="C116" t="e">
        <f>$M$2*INT('Plotting pos of raw data points'!G116/$M$2)</f>
        <v>#VALUE!</v>
      </c>
      <c r="D116" t="e">
        <f>$M$2*INT('Plotting pos of raw data points'!F116/$M$2)</f>
        <v>#VALUE!</v>
      </c>
      <c r="E116" t="e">
        <f>$M$2*INT('Plotting pos of raw data points'!E116/$M$2)</f>
        <v>#VALUE!</v>
      </c>
      <c r="F116" t="e">
        <f>$M$2*INT('Plotting pos of raw data points'!D116/$M$2)</f>
        <v>#VALUE!</v>
      </c>
      <c r="G116" t="e">
        <f>$M$2*INT('Plotting pos of raw data points'!C116/$M$2)</f>
        <v>#VALUE!</v>
      </c>
      <c r="H116" t="e">
        <f>$M$2*INT('Plotting pos of raw data points'!B116/$M$2)</f>
        <v>#VALUE!</v>
      </c>
      <c r="I116" t="e">
        <f>$M$2*INT('Plotting pos of raw data points'!A116/$M$2)</f>
        <v>#VALUE!</v>
      </c>
    </row>
    <row r="117" spans="1:9" x14ac:dyDescent="0.25">
      <c r="A117" t="e">
        <f>$M$2*INT('Plotting pos of raw data points'!I117/$M$2)</f>
        <v>#VALUE!</v>
      </c>
      <c r="B117" t="e">
        <f>$M$2*INT('Plotting pos of raw data points'!H117/$M$2)</f>
        <v>#VALUE!</v>
      </c>
      <c r="C117" t="e">
        <f>$M$2*INT('Plotting pos of raw data points'!G117/$M$2)</f>
        <v>#VALUE!</v>
      </c>
      <c r="D117" t="e">
        <f>$M$2*INT('Plotting pos of raw data points'!F117/$M$2)</f>
        <v>#VALUE!</v>
      </c>
      <c r="E117" t="e">
        <f>$M$2*INT('Plotting pos of raw data points'!E117/$M$2)</f>
        <v>#VALUE!</v>
      </c>
      <c r="F117" t="e">
        <f>$M$2*INT('Plotting pos of raw data points'!D117/$M$2)</f>
        <v>#VALUE!</v>
      </c>
      <c r="G117" t="e">
        <f>$M$2*INT('Plotting pos of raw data points'!C117/$M$2)</f>
        <v>#VALUE!</v>
      </c>
      <c r="H117" t="e">
        <f>$M$2*INT('Plotting pos of raw data points'!B117/$M$2)</f>
        <v>#VALUE!</v>
      </c>
      <c r="I117" t="e">
        <f>$M$2*INT('Plotting pos of raw data points'!A117/$M$2)</f>
        <v>#VALUE!</v>
      </c>
    </row>
    <row r="118" spans="1:9" x14ac:dyDescent="0.25">
      <c r="A118" t="e">
        <f>$M$2*INT('Plotting pos of raw data points'!I118/$M$2)</f>
        <v>#VALUE!</v>
      </c>
      <c r="B118" t="e">
        <f>$M$2*INT('Plotting pos of raw data points'!H118/$M$2)</f>
        <v>#VALUE!</v>
      </c>
      <c r="C118" t="e">
        <f>$M$2*INT('Plotting pos of raw data points'!G118/$M$2)</f>
        <v>#VALUE!</v>
      </c>
      <c r="D118" t="e">
        <f>$M$2*INT('Plotting pos of raw data points'!F118/$M$2)</f>
        <v>#VALUE!</v>
      </c>
      <c r="E118" t="e">
        <f>$M$2*INT('Plotting pos of raw data points'!E118/$M$2)</f>
        <v>#VALUE!</v>
      </c>
      <c r="F118" t="e">
        <f>$M$2*INT('Plotting pos of raw data points'!D118/$M$2)</f>
        <v>#VALUE!</v>
      </c>
      <c r="G118" t="e">
        <f>$M$2*INT('Plotting pos of raw data points'!C118/$M$2)</f>
        <v>#VALUE!</v>
      </c>
      <c r="H118" t="e">
        <f>$M$2*INT('Plotting pos of raw data points'!B118/$M$2)</f>
        <v>#VALUE!</v>
      </c>
      <c r="I118" t="e">
        <f>$M$2*INT('Plotting pos of raw data points'!A118/$M$2)</f>
        <v>#VALUE!</v>
      </c>
    </row>
    <row r="119" spans="1:9" x14ac:dyDescent="0.25">
      <c r="A119" t="e">
        <f>$M$2*INT('Plotting pos of raw data points'!I119/$M$2)</f>
        <v>#VALUE!</v>
      </c>
      <c r="B119" t="e">
        <f>$M$2*INT('Plotting pos of raw data points'!H119/$M$2)</f>
        <v>#VALUE!</v>
      </c>
      <c r="C119" t="e">
        <f>$M$2*INT('Plotting pos of raw data points'!G119/$M$2)</f>
        <v>#VALUE!</v>
      </c>
      <c r="D119" t="e">
        <f>$M$2*INT('Plotting pos of raw data points'!F119/$M$2)</f>
        <v>#VALUE!</v>
      </c>
      <c r="E119" t="e">
        <f>$M$2*INT('Plotting pos of raw data points'!E119/$M$2)</f>
        <v>#VALUE!</v>
      </c>
      <c r="F119" t="e">
        <f>$M$2*INT('Plotting pos of raw data points'!D119/$M$2)</f>
        <v>#VALUE!</v>
      </c>
      <c r="G119" t="e">
        <f>$M$2*INT('Plotting pos of raw data points'!C119/$M$2)</f>
        <v>#VALUE!</v>
      </c>
      <c r="H119" t="e">
        <f>$M$2*INT('Plotting pos of raw data points'!B119/$M$2)</f>
        <v>#VALUE!</v>
      </c>
      <c r="I119" t="e">
        <f>$M$2*INT('Plotting pos of raw data points'!A119/$M$2)</f>
        <v>#VALUE!</v>
      </c>
    </row>
    <row r="120" spans="1:9" x14ac:dyDescent="0.25">
      <c r="A120" t="e">
        <f>$M$2*INT('Plotting pos of raw data points'!I120/$M$2)</f>
        <v>#VALUE!</v>
      </c>
      <c r="B120" t="e">
        <f>$M$2*INT('Plotting pos of raw data points'!H120/$M$2)</f>
        <v>#VALUE!</v>
      </c>
      <c r="C120" t="e">
        <f>$M$2*INT('Plotting pos of raw data points'!G120/$M$2)</f>
        <v>#VALUE!</v>
      </c>
      <c r="D120" t="e">
        <f>$M$2*INT('Plotting pos of raw data points'!F120/$M$2)</f>
        <v>#VALUE!</v>
      </c>
      <c r="E120" t="e">
        <f>$M$2*INT('Plotting pos of raw data points'!E120/$M$2)</f>
        <v>#VALUE!</v>
      </c>
      <c r="F120" t="e">
        <f>$M$2*INT('Plotting pos of raw data points'!D120/$M$2)</f>
        <v>#VALUE!</v>
      </c>
      <c r="G120" t="e">
        <f>$M$2*INT('Plotting pos of raw data points'!C120/$M$2)</f>
        <v>#VALUE!</v>
      </c>
      <c r="H120" t="e">
        <f>$M$2*INT('Plotting pos of raw data points'!B120/$M$2)</f>
        <v>#VALUE!</v>
      </c>
      <c r="I120" t="e">
        <f>$M$2*INT('Plotting pos of raw data points'!A120/$M$2)</f>
        <v>#VALUE!</v>
      </c>
    </row>
    <row r="121" spans="1:9" x14ac:dyDescent="0.25">
      <c r="A121" t="e">
        <f>$M$2*INT('Plotting pos of raw data points'!I121/$M$2)</f>
        <v>#VALUE!</v>
      </c>
      <c r="B121" t="e">
        <f>$M$2*INT('Plotting pos of raw data points'!H121/$M$2)</f>
        <v>#VALUE!</v>
      </c>
      <c r="C121" t="e">
        <f>$M$2*INT('Plotting pos of raw data points'!G121/$M$2)</f>
        <v>#VALUE!</v>
      </c>
      <c r="D121" t="e">
        <f>$M$2*INT('Plotting pos of raw data points'!F121/$M$2)</f>
        <v>#VALUE!</v>
      </c>
      <c r="E121" t="e">
        <f>$M$2*INT('Plotting pos of raw data points'!E121/$M$2)</f>
        <v>#VALUE!</v>
      </c>
      <c r="F121" t="e">
        <f>$M$2*INT('Plotting pos of raw data points'!D121/$M$2)</f>
        <v>#VALUE!</v>
      </c>
      <c r="G121" t="e">
        <f>$M$2*INT('Plotting pos of raw data points'!C121/$M$2)</f>
        <v>#VALUE!</v>
      </c>
      <c r="H121" t="e">
        <f>$M$2*INT('Plotting pos of raw data points'!B121/$M$2)</f>
        <v>#VALUE!</v>
      </c>
      <c r="I121" t="e">
        <f>$M$2*INT('Plotting pos of raw data points'!A121/$M$2)</f>
        <v>#VALUE!</v>
      </c>
    </row>
    <row r="122" spans="1:9" x14ac:dyDescent="0.25">
      <c r="A122" t="e">
        <f>$M$2*INT('Plotting pos of raw data points'!I122/$M$2)</f>
        <v>#VALUE!</v>
      </c>
      <c r="B122" t="e">
        <f>$M$2*INT('Plotting pos of raw data points'!H122/$M$2)</f>
        <v>#VALUE!</v>
      </c>
      <c r="C122" t="e">
        <f>$M$2*INT('Plotting pos of raw data points'!G122/$M$2)</f>
        <v>#VALUE!</v>
      </c>
      <c r="D122" t="e">
        <f>$M$2*INT('Plotting pos of raw data points'!F122/$M$2)</f>
        <v>#VALUE!</v>
      </c>
      <c r="E122" t="e">
        <f>$M$2*INT('Plotting pos of raw data points'!E122/$M$2)</f>
        <v>#VALUE!</v>
      </c>
      <c r="F122" t="e">
        <f>$M$2*INT('Plotting pos of raw data points'!D122/$M$2)</f>
        <v>#VALUE!</v>
      </c>
      <c r="G122" t="e">
        <f>$M$2*INT('Plotting pos of raw data points'!C122/$M$2)</f>
        <v>#VALUE!</v>
      </c>
      <c r="H122" t="e">
        <f>$M$2*INT('Plotting pos of raw data points'!B122/$M$2)</f>
        <v>#VALUE!</v>
      </c>
      <c r="I122" t="e">
        <f>$M$2*INT('Plotting pos of raw data points'!A122/$M$2)</f>
        <v>#VALUE!</v>
      </c>
    </row>
    <row r="123" spans="1:9" x14ac:dyDescent="0.25">
      <c r="A123" t="e">
        <f>$M$2*INT('Plotting pos of raw data points'!I123/$M$2)</f>
        <v>#VALUE!</v>
      </c>
      <c r="B123" t="e">
        <f>$M$2*INT('Plotting pos of raw data points'!H123/$M$2)</f>
        <v>#VALUE!</v>
      </c>
      <c r="C123" t="e">
        <f>$M$2*INT('Plotting pos of raw data points'!G123/$M$2)</f>
        <v>#VALUE!</v>
      </c>
      <c r="D123" t="e">
        <f>$M$2*INT('Plotting pos of raw data points'!F123/$M$2)</f>
        <v>#VALUE!</v>
      </c>
      <c r="E123" t="e">
        <f>$M$2*INT('Plotting pos of raw data points'!E123/$M$2)</f>
        <v>#VALUE!</v>
      </c>
      <c r="F123" t="e">
        <f>$M$2*INT('Plotting pos of raw data points'!D123/$M$2)</f>
        <v>#VALUE!</v>
      </c>
      <c r="G123" t="e">
        <f>$M$2*INT('Plotting pos of raw data points'!C123/$M$2)</f>
        <v>#VALUE!</v>
      </c>
      <c r="H123" t="e">
        <f>$M$2*INT('Plotting pos of raw data points'!B123/$M$2)</f>
        <v>#VALUE!</v>
      </c>
      <c r="I123" t="e">
        <f>$M$2*INT('Plotting pos of raw data points'!A123/$M$2)</f>
        <v>#VALUE!</v>
      </c>
    </row>
    <row r="124" spans="1:9" x14ac:dyDescent="0.25">
      <c r="A124" t="e">
        <f>$M$2*INT('Plotting pos of raw data points'!I124/$M$2)</f>
        <v>#VALUE!</v>
      </c>
      <c r="B124" t="e">
        <f>$M$2*INT('Plotting pos of raw data points'!H124/$M$2)</f>
        <v>#VALUE!</v>
      </c>
      <c r="C124" t="e">
        <f>$M$2*INT('Plotting pos of raw data points'!G124/$M$2)</f>
        <v>#VALUE!</v>
      </c>
      <c r="D124" t="e">
        <f>$M$2*INT('Plotting pos of raw data points'!F124/$M$2)</f>
        <v>#VALUE!</v>
      </c>
      <c r="E124" t="e">
        <f>$M$2*INT('Plotting pos of raw data points'!E124/$M$2)</f>
        <v>#VALUE!</v>
      </c>
      <c r="F124" t="e">
        <f>$M$2*INT('Plotting pos of raw data points'!D124/$M$2)</f>
        <v>#VALUE!</v>
      </c>
      <c r="G124" t="e">
        <f>$M$2*INT('Plotting pos of raw data points'!C124/$M$2)</f>
        <v>#VALUE!</v>
      </c>
      <c r="H124" t="e">
        <f>$M$2*INT('Plotting pos of raw data points'!B124/$M$2)</f>
        <v>#VALUE!</v>
      </c>
      <c r="I124" t="e">
        <f>$M$2*INT('Plotting pos of raw data points'!A124/$M$2)</f>
        <v>#VALUE!</v>
      </c>
    </row>
    <row r="125" spans="1:9" x14ac:dyDescent="0.25">
      <c r="A125" t="e">
        <f>$M$2*INT('Plotting pos of raw data points'!I125/$M$2)</f>
        <v>#VALUE!</v>
      </c>
      <c r="B125" t="e">
        <f>$M$2*INT('Plotting pos of raw data points'!H125/$M$2)</f>
        <v>#VALUE!</v>
      </c>
      <c r="C125" t="e">
        <f>$M$2*INT('Plotting pos of raw data points'!G125/$M$2)</f>
        <v>#VALUE!</v>
      </c>
      <c r="D125" t="e">
        <f>$M$2*INT('Plotting pos of raw data points'!F125/$M$2)</f>
        <v>#VALUE!</v>
      </c>
      <c r="E125" t="e">
        <f>$M$2*INT('Plotting pos of raw data points'!E125/$M$2)</f>
        <v>#VALUE!</v>
      </c>
      <c r="F125" t="e">
        <f>$M$2*INT('Plotting pos of raw data points'!D125/$M$2)</f>
        <v>#VALUE!</v>
      </c>
      <c r="G125" t="e">
        <f>$M$2*INT('Plotting pos of raw data points'!C125/$M$2)</f>
        <v>#VALUE!</v>
      </c>
      <c r="H125" t="e">
        <f>$M$2*INT('Plotting pos of raw data points'!B125/$M$2)</f>
        <v>#VALUE!</v>
      </c>
      <c r="I125" t="e">
        <f>$M$2*INT('Plotting pos of raw data points'!A125/$M$2)</f>
        <v>#VALUE!</v>
      </c>
    </row>
    <row r="126" spans="1:9" x14ac:dyDescent="0.25">
      <c r="A126" t="e">
        <f>$M$2*INT('Plotting pos of raw data points'!I126/$M$2)</f>
        <v>#VALUE!</v>
      </c>
      <c r="B126" t="e">
        <f>$M$2*INT('Plotting pos of raw data points'!H126/$M$2)</f>
        <v>#VALUE!</v>
      </c>
      <c r="C126" t="e">
        <f>$M$2*INT('Plotting pos of raw data points'!G126/$M$2)</f>
        <v>#VALUE!</v>
      </c>
      <c r="D126" t="e">
        <f>$M$2*INT('Plotting pos of raw data points'!F126/$M$2)</f>
        <v>#VALUE!</v>
      </c>
      <c r="E126" t="e">
        <f>$M$2*INT('Plotting pos of raw data points'!E126/$M$2)</f>
        <v>#VALUE!</v>
      </c>
      <c r="F126" t="e">
        <f>$M$2*INT('Plotting pos of raw data points'!D126/$M$2)</f>
        <v>#VALUE!</v>
      </c>
      <c r="G126" t="e">
        <f>$M$2*INT('Plotting pos of raw data points'!C126/$M$2)</f>
        <v>#VALUE!</v>
      </c>
      <c r="H126" t="e">
        <f>$M$2*INT('Plotting pos of raw data points'!B126/$M$2)</f>
        <v>#VALUE!</v>
      </c>
      <c r="I126" t="e">
        <f>$M$2*INT('Plotting pos of raw data points'!A126/$M$2)</f>
        <v>#VALUE!</v>
      </c>
    </row>
    <row r="127" spans="1:9" x14ac:dyDescent="0.25">
      <c r="A127" t="e">
        <f>$M$2*INT('Plotting pos of raw data points'!I127/$M$2)</f>
        <v>#VALUE!</v>
      </c>
      <c r="B127" t="e">
        <f>$M$2*INT('Plotting pos of raw data points'!H127/$M$2)</f>
        <v>#VALUE!</v>
      </c>
      <c r="C127" t="e">
        <f>$M$2*INT('Plotting pos of raw data points'!G127/$M$2)</f>
        <v>#VALUE!</v>
      </c>
      <c r="D127" t="e">
        <f>$M$2*INT('Plotting pos of raw data points'!F127/$M$2)</f>
        <v>#VALUE!</v>
      </c>
      <c r="E127" t="e">
        <f>$M$2*INT('Plotting pos of raw data points'!E127/$M$2)</f>
        <v>#VALUE!</v>
      </c>
      <c r="F127" t="e">
        <f>$M$2*INT('Plotting pos of raw data points'!D127/$M$2)</f>
        <v>#VALUE!</v>
      </c>
      <c r="G127" t="e">
        <f>$M$2*INT('Plotting pos of raw data points'!C127/$M$2)</f>
        <v>#VALUE!</v>
      </c>
      <c r="H127" t="e">
        <f>$M$2*INT('Plotting pos of raw data points'!B127/$M$2)</f>
        <v>#VALUE!</v>
      </c>
      <c r="I127" t="e">
        <f>$M$2*INT('Plotting pos of raw data points'!A127/$M$2)</f>
        <v>#VALUE!</v>
      </c>
    </row>
    <row r="128" spans="1:9" x14ac:dyDescent="0.25">
      <c r="A128" t="e">
        <f>$M$2*INT('Plotting pos of raw data points'!I128/$M$2)</f>
        <v>#VALUE!</v>
      </c>
      <c r="B128" t="e">
        <f>$M$2*INT('Plotting pos of raw data points'!H128/$M$2)</f>
        <v>#VALUE!</v>
      </c>
      <c r="C128" t="e">
        <f>$M$2*INT('Plotting pos of raw data points'!G128/$M$2)</f>
        <v>#VALUE!</v>
      </c>
      <c r="D128" t="e">
        <f>$M$2*INT('Plotting pos of raw data points'!F128/$M$2)</f>
        <v>#VALUE!</v>
      </c>
      <c r="E128" t="e">
        <f>$M$2*INT('Plotting pos of raw data points'!E128/$M$2)</f>
        <v>#VALUE!</v>
      </c>
      <c r="F128" t="e">
        <f>$M$2*INT('Plotting pos of raw data points'!D128/$M$2)</f>
        <v>#VALUE!</v>
      </c>
      <c r="G128" t="e">
        <f>$M$2*INT('Plotting pos of raw data points'!C128/$M$2)</f>
        <v>#VALUE!</v>
      </c>
      <c r="H128" t="e">
        <f>$M$2*INT('Plotting pos of raw data points'!B128/$M$2)</f>
        <v>#VALUE!</v>
      </c>
      <c r="I128" t="e">
        <f>$M$2*INT('Plotting pos of raw data points'!A128/$M$2)</f>
        <v>#VALUE!</v>
      </c>
    </row>
    <row r="129" spans="1:9" x14ac:dyDescent="0.25">
      <c r="A129" t="e">
        <f>$M$2*INT('Plotting pos of raw data points'!I129/$M$2)</f>
        <v>#VALUE!</v>
      </c>
      <c r="B129" t="e">
        <f>$M$2*INT('Plotting pos of raw data points'!H129/$M$2)</f>
        <v>#VALUE!</v>
      </c>
      <c r="C129" t="e">
        <f>$M$2*INT('Plotting pos of raw data points'!G129/$M$2)</f>
        <v>#VALUE!</v>
      </c>
      <c r="D129" t="e">
        <f>$M$2*INT('Plotting pos of raw data points'!F129/$M$2)</f>
        <v>#VALUE!</v>
      </c>
      <c r="E129" t="e">
        <f>$M$2*INT('Plotting pos of raw data points'!E129/$M$2)</f>
        <v>#VALUE!</v>
      </c>
      <c r="F129" t="e">
        <f>$M$2*INT('Plotting pos of raw data points'!D129/$M$2)</f>
        <v>#VALUE!</v>
      </c>
      <c r="G129" t="e">
        <f>$M$2*INT('Plotting pos of raw data points'!C129/$M$2)</f>
        <v>#VALUE!</v>
      </c>
      <c r="H129" t="e">
        <f>$M$2*INT('Plotting pos of raw data points'!B129/$M$2)</f>
        <v>#VALUE!</v>
      </c>
      <c r="I129" t="e">
        <f>$M$2*INT('Plotting pos of raw data points'!A129/$M$2)</f>
        <v>#VALUE!</v>
      </c>
    </row>
    <row r="130" spans="1:9" x14ac:dyDescent="0.25">
      <c r="A130" t="e">
        <f>$M$2*INT('Plotting pos of raw data points'!I130/$M$2)</f>
        <v>#VALUE!</v>
      </c>
      <c r="B130" t="e">
        <f>$M$2*INT('Plotting pos of raw data points'!H130/$M$2)</f>
        <v>#VALUE!</v>
      </c>
      <c r="C130" t="e">
        <f>$M$2*INT('Plotting pos of raw data points'!G130/$M$2)</f>
        <v>#VALUE!</v>
      </c>
      <c r="D130" t="e">
        <f>$M$2*INT('Plotting pos of raw data points'!F130/$M$2)</f>
        <v>#VALUE!</v>
      </c>
      <c r="E130" t="e">
        <f>$M$2*INT('Plotting pos of raw data points'!E130/$M$2)</f>
        <v>#VALUE!</v>
      </c>
      <c r="F130" t="e">
        <f>$M$2*INT('Plotting pos of raw data points'!D130/$M$2)</f>
        <v>#VALUE!</v>
      </c>
      <c r="G130" t="e">
        <f>$M$2*INT('Plotting pos of raw data points'!C130/$M$2)</f>
        <v>#VALUE!</v>
      </c>
      <c r="H130" t="e">
        <f>$M$2*INT('Plotting pos of raw data points'!B130/$M$2)</f>
        <v>#VALUE!</v>
      </c>
      <c r="I130" t="e">
        <f>$M$2*INT('Plotting pos of raw data points'!A130/$M$2)</f>
        <v>#VALUE!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9"/>
  <sheetViews>
    <sheetView topLeftCell="A4" workbookViewId="0">
      <selection activeCell="A27" sqref="A27"/>
    </sheetView>
  </sheetViews>
  <sheetFormatPr defaultRowHeight="13.2" x14ac:dyDescent="0.25"/>
  <cols>
    <col min="1" max="1" width="47.21875" bestFit="1" customWidth="1"/>
    <col min="2" max="4" width="9.21875" bestFit="1" customWidth="1"/>
    <col min="7" max="8" width="14.6640625" bestFit="1" customWidth="1"/>
  </cols>
  <sheetData>
    <row r="1" spans="1:13" x14ac:dyDescent="0.25">
      <c r="B1" s="1" t="str">
        <f>Foglio1!I$1</f>
        <v>Hardware for universal quantum computation able to perform tasks unfeasible for conventional computation will be developed in less than 5 years.</v>
      </c>
      <c r="C1" s="1" t="str">
        <f>Foglio1!J$1</f>
        <v>Hardware for specific quantum computations (e.g. annealing- simulation)- decisively outperforming conventional computation- will be developed in less than 5 years.</v>
      </c>
      <c r="D1" s="1" t="str">
        <f>Foglio1!K$1</f>
        <v>Hardware for universal quantum computation able to perform tasks unfeasible for conventional computation will not be developed by less than 5 years from now but will be developed by less than 10.</v>
      </c>
      <c r="E1" s="1" t="str">
        <f>Foglio1!L$1</f>
        <v>Hardware for specific quantum computations (e.g. annealing- simulation)- decisively outperforming conventional computation- will not be developed by less than 5 years from now but will be developed by less than 10.</v>
      </c>
      <c r="F1" s="1" t="str">
        <f>Foglio1!M$1</f>
        <v>Hardware for universal quantum computation able to perform tasks unfeasible for conventional computation will not be developed in less than 10 years from now.</v>
      </c>
      <c r="G1" s="1" t="str">
        <f>Foglio1!N$1</f>
        <v>Hardware for specific quantum computations (e.g. annealing- simulation)- decisively outperforming conventional computation- will not be developed in less than 10 years from now.</v>
      </c>
      <c r="H1" s="1" t="str">
        <f>Foglio1!O$1</f>
        <v>Cat7</v>
      </c>
      <c r="I1" s="1" t="str">
        <f>Foglio1!P$1</f>
        <v>Cat8</v>
      </c>
      <c r="J1" s="1" t="str">
        <f>Foglio1!Q$1</f>
        <v>Cat9</v>
      </c>
    </row>
    <row r="2" spans="1:13" x14ac:dyDescent="0.25">
      <c r="A2" s="1" t="s">
        <v>8</v>
      </c>
      <c r="B2">
        <f ca="1">MODE(OFFSET(Foglio1!I$2,0,0,$B$11,1))</f>
        <v>10</v>
      </c>
      <c r="C2">
        <f ca="1">MODE(OFFSET(Foglio1!J$2,0,0,$B$11,1))</f>
        <v>100</v>
      </c>
      <c r="D2">
        <f ca="1">MODE(OFFSET(Foglio1!K$2,0,0,$B$11,1))</f>
        <v>40</v>
      </c>
      <c r="E2">
        <f ca="1">MODE(OFFSET(Foglio1!L$2,0,0,$B$11,1))</f>
        <v>50</v>
      </c>
      <c r="F2">
        <f ca="1">MODE(OFFSET(Foglio1!M$2,0,0,$B$11,1))</f>
        <v>60</v>
      </c>
      <c r="G2">
        <f ca="1">MODE(OFFSET(Foglio1!N$2,0,0,$B$11,1))</f>
        <v>10</v>
      </c>
      <c r="H2" t="e">
        <f ca="1">MODE(OFFSET(Foglio1!O$2,0,0,$B$11,1))</f>
        <v>#N/A</v>
      </c>
      <c r="I2" t="e">
        <f ca="1">MODE(OFFSET(Foglio1!P$2,0,0,$B$11,1))</f>
        <v>#N/A</v>
      </c>
      <c r="J2" t="e">
        <f ca="1">MODE(OFFSET(Foglio1!Q$2,0,0,$B$11,1))</f>
        <v>#N/A</v>
      </c>
    </row>
    <row r="3" spans="1:13" x14ac:dyDescent="0.25">
      <c r="A3" s="1" t="s">
        <v>9</v>
      </c>
      <c r="B3">
        <f ca="1">MEDIAN(OFFSET(Foglio1!I$2,0,0,$B$11,1))</f>
        <v>20</v>
      </c>
      <c r="C3">
        <f ca="1">MEDIAN(OFFSET(Foglio1!J$2,0,0,$B$11,1))</f>
        <v>54.5</v>
      </c>
      <c r="D3">
        <f ca="1">MEDIAN(OFFSET(Foglio1!K$2,0,0,$B$11,1))</f>
        <v>40</v>
      </c>
      <c r="E3">
        <f ca="1">MEDIAN(OFFSET(Foglio1!L$2,0,0,$B$11,1))</f>
        <v>60</v>
      </c>
      <c r="F3">
        <f ca="1">MEDIAN(OFFSET(Foglio1!M$2,0,0,$B$11,1))</f>
        <v>60</v>
      </c>
      <c r="G3">
        <f ca="1">MEDIAN(OFFSET(Foglio1!N$2,0,0,$B$11,1))</f>
        <v>20</v>
      </c>
      <c r="H3" t="e">
        <f ca="1">MEDIAN(OFFSET(Foglio1!O$2,0,0,$B$11,1))</f>
        <v>#NUM!</v>
      </c>
      <c r="I3" t="e">
        <f ca="1">MEDIAN(OFFSET(Foglio1!P$2,0,0,$B$11,1))</f>
        <v>#NUM!</v>
      </c>
      <c r="J3" t="e">
        <f ca="1">MEDIAN(OFFSET(Foglio1!Q$2,0,0,$B$11,1))</f>
        <v>#NUM!</v>
      </c>
      <c r="M3" s="1"/>
    </row>
    <row r="4" spans="1:13" x14ac:dyDescent="0.25">
      <c r="A4" s="1" t="s">
        <v>21</v>
      </c>
      <c r="B4">
        <f ca="1">_xlfn.QUARTILE.EXC(OFFSET(Foglio1!I$2,0,0,$B$11,1),1)</f>
        <v>10</v>
      </c>
      <c r="C4">
        <f ca="1">_xlfn.QUARTILE.EXC(OFFSET(Foglio1!J$2,0,0,$B$11,1),1)</f>
        <v>25</v>
      </c>
      <c r="D4">
        <f ca="1">_xlfn.QUARTILE.EXC(OFFSET(Foglio1!K$2,0,0,$B$11,1),1)</f>
        <v>20</v>
      </c>
      <c r="E4">
        <f ca="1">_xlfn.QUARTILE.EXC(OFFSET(Foglio1!L$2,0,0,$B$11,1),1)</f>
        <v>40</v>
      </c>
      <c r="F4">
        <f ca="1">_xlfn.QUARTILE.EXC(OFFSET(Foglio1!M$2,0,0,$B$11,1),1)</f>
        <v>22.5</v>
      </c>
      <c r="G4">
        <f ca="1">_xlfn.QUARTILE.EXC(OFFSET(Foglio1!N$2,0,0,$B$11,1),1)</f>
        <v>10</v>
      </c>
      <c r="H4" t="e">
        <f ca="1">_xlfn.QUARTILE.EXC(OFFSET(Foglio1!O$2,0,0,$B$11,1),1)</f>
        <v>#NUM!</v>
      </c>
      <c r="I4" t="e">
        <f ca="1">_xlfn.QUARTILE.EXC(OFFSET(Foglio1!P$2,0,0,$B$11,1),1)</f>
        <v>#NUM!</v>
      </c>
      <c r="J4" t="e">
        <f ca="1">_xlfn.QUARTILE.EXC(OFFSET(Foglio1!Q$2,0,0,$B$11,1),1)</f>
        <v>#NUM!</v>
      </c>
      <c r="M4" s="1"/>
    </row>
    <row r="5" spans="1:13" x14ac:dyDescent="0.25">
      <c r="A5" s="1" t="s">
        <v>33</v>
      </c>
      <c r="B5">
        <f ca="1">_xlfn.QUARTILE.EXC(OFFSET(Foglio1!I$2,0,0,$B$11,1),3)</f>
        <v>45</v>
      </c>
      <c r="C5">
        <f ca="1">_xlfn.QUARTILE.EXC(OFFSET(Foglio1!J$2,0,0,$B$11,1),3)</f>
        <v>80</v>
      </c>
      <c r="D5">
        <f ca="1">_xlfn.QUARTILE.EXC(OFFSET(Foglio1!K$2,0,0,$B$11,1),3)</f>
        <v>60</v>
      </c>
      <c r="E5">
        <f ca="1">_xlfn.QUARTILE.EXC(OFFSET(Foglio1!L$2,0,0,$B$11,1),3)</f>
        <v>80</v>
      </c>
      <c r="F5">
        <f ca="1">_xlfn.QUARTILE.EXC(OFFSET(Foglio1!M$2,0,0,$B$11,1),3)</f>
        <v>80</v>
      </c>
      <c r="G5">
        <f ca="1">_xlfn.QUARTILE.EXC(OFFSET(Foglio1!N$2,0,0,$B$11,1),3)</f>
        <v>50</v>
      </c>
      <c r="H5" t="e">
        <f ca="1">_xlfn.QUARTILE.EXC(OFFSET(Foglio1!O$2,0,0,$B$11,1),3)</f>
        <v>#NUM!</v>
      </c>
      <c r="I5" t="e">
        <f ca="1">_xlfn.QUARTILE.EXC(OFFSET(Foglio1!P$2,0,0,$B$11,1),3)</f>
        <v>#NUM!</v>
      </c>
      <c r="J5" t="e">
        <f ca="1">_xlfn.QUARTILE.EXC(OFFSET(Foglio1!Q$2,0,0,$B$11,1),3)</f>
        <v>#NUM!</v>
      </c>
      <c r="M5" s="1"/>
    </row>
    <row r="6" spans="1:13" x14ac:dyDescent="0.25">
      <c r="A6" s="1" t="s">
        <v>10</v>
      </c>
      <c r="B6">
        <f ca="1">AVERAGE(OFFSET(Foglio1!I$2,0,0,$B$11,1))</f>
        <v>30.594202898550726</v>
      </c>
      <c r="C6">
        <f ca="1">AVERAGE(OFFSET(Foglio1!J$2,0,0,$B$11,1))</f>
        <v>52.722222222222221</v>
      </c>
      <c r="D6">
        <f ca="1">AVERAGE(OFFSET(Foglio1!K$2,0,0,$B$11,1))</f>
        <v>42.05797101449275</v>
      </c>
      <c r="E6">
        <f ca="1">AVERAGE(OFFSET(Foglio1!L$2,0,0,$B$11,1))</f>
        <v>57.943661971830984</v>
      </c>
      <c r="F6">
        <f ca="1">AVERAGE(OFFSET(Foglio1!M$2,0,0,$B$11,1))</f>
        <v>51.449275362318843</v>
      </c>
      <c r="G6">
        <f ca="1">AVERAGE(OFFSET(Foglio1!N$2,0,0,$B$11,1))</f>
        <v>32.238805970149251</v>
      </c>
      <c r="H6" t="e">
        <f ca="1">AVERAGE(OFFSET(Foglio1!O$2,0,0,$B$11,1))</f>
        <v>#DIV/0!</v>
      </c>
      <c r="I6" t="e">
        <f ca="1">AVERAGE(OFFSET(Foglio1!P$2,0,0,$B$11,1))</f>
        <v>#DIV/0!</v>
      </c>
      <c r="J6" t="e">
        <f ca="1">AVERAGE(OFFSET(Foglio1!Q$2,0,0,$B$11,1))</f>
        <v>#DIV/0!</v>
      </c>
      <c r="M6" s="1"/>
    </row>
    <row r="7" spans="1:13" x14ac:dyDescent="0.25">
      <c r="A7" s="1" t="s">
        <v>22</v>
      </c>
      <c r="B7" t="e">
        <f ca="1">SUMPRODUCT(OFFSET(Foglio1!I$2,0,0,$B$11,1),OFFSET(Foglio1!$U$2,0,0,$B$11,1))/SUM(OFFSET(Foglio1!$U$2,0,0,$B$11,1))</f>
        <v>#DIV/0!</v>
      </c>
      <c r="C7" t="e">
        <f ca="1">SUMPRODUCT(OFFSET(Foglio1!J$2,0,0,$B$11,1),OFFSET(Foglio1!$U$2,0,0,$B$11,1))/SUM(OFFSET(Foglio1!$U$2,0,0,$B$11,1))</f>
        <v>#DIV/0!</v>
      </c>
      <c r="D7" t="e">
        <f ca="1">SUMPRODUCT(OFFSET(Foglio1!K$2,0,0,$B$11,1),OFFSET(Foglio1!$U$2,0,0,$B$11,1))/SUM(OFFSET(Foglio1!$U$2,0,0,$B$11,1))</f>
        <v>#DIV/0!</v>
      </c>
      <c r="E7" t="e">
        <f ca="1">SUMPRODUCT(OFFSET(Foglio1!L$2,0,0,$B$11,1),OFFSET(Foglio1!$U$2,0,0,$B$11,1))/SUM(OFFSET(Foglio1!$U$2,0,0,$B$11,1))</f>
        <v>#DIV/0!</v>
      </c>
      <c r="F7" t="e">
        <f ca="1">SUMPRODUCT(OFFSET(Foglio1!M$2,0,0,$B$11,1),OFFSET(Foglio1!$U$2,0,0,$B$11,1))/SUM(OFFSET(Foglio1!$U$2,0,0,$B$11,1))</f>
        <v>#DIV/0!</v>
      </c>
      <c r="G7" t="e">
        <f ca="1">SUMPRODUCT(OFFSET(Foglio1!N$2,0,0,$B$11,1),OFFSET(Foglio1!$U$2,0,0,$B$11,1))/SUM(OFFSET(Foglio1!$U$2,0,0,$B$11,1))</f>
        <v>#DIV/0!</v>
      </c>
      <c r="H7" t="e">
        <f ca="1">SUMPRODUCT(OFFSET(Foglio1!O$2,0,0,$B$11,1),OFFSET(Foglio1!$U$2,0,0,$B$11,1))/SUM(OFFSET(Foglio1!$U$2,0,0,$B$11,1))</f>
        <v>#DIV/0!</v>
      </c>
      <c r="I7" t="e">
        <f ca="1">SUMPRODUCT(OFFSET(Foglio1!P$2,0,0,$B$11,1),OFFSET(Foglio1!$U$2,0,0,$B$11,1))/SUM(OFFSET(Foglio1!$U$2,0,0,$B$11,1))</f>
        <v>#DIV/0!</v>
      </c>
      <c r="J7" t="e">
        <f ca="1">SUMPRODUCT(OFFSET(Foglio1!Q$2,0,0,$B$11,1),OFFSET(Foglio1!$U$2,0,0,$B$11,1))/SUM(OFFSET(Foglio1!$U$2,0,0,$B$11,1))</f>
        <v>#DIV/0!</v>
      </c>
      <c r="M7" s="1"/>
    </row>
    <row r="8" spans="1:13" x14ac:dyDescent="0.25">
      <c r="A8" s="1"/>
    </row>
    <row r="9" spans="1:13" x14ac:dyDescent="0.25">
      <c r="A9" s="1" t="s">
        <v>39</v>
      </c>
      <c r="B9">
        <f ca="1">COUNTA(OFFSET(Foglio1!I$2,0,0,$B$11,1))</f>
        <v>69</v>
      </c>
      <c r="C9">
        <f ca="1">COUNTA(OFFSET(Foglio1!J$2,0,0,$B$11,1))</f>
        <v>72</v>
      </c>
      <c r="D9">
        <f ca="1">COUNTA(OFFSET(Foglio1!K$2,0,0,$B$11,1))</f>
        <v>69</v>
      </c>
      <c r="E9">
        <f ca="1">COUNTA(OFFSET(Foglio1!L$2,0,0,$B$11,1))</f>
        <v>71</v>
      </c>
      <c r="F9">
        <f ca="1">COUNTA(OFFSET(Foglio1!M$2,0,0,$B$11,1))</f>
        <v>69</v>
      </c>
      <c r="G9">
        <f ca="1">COUNTA(OFFSET(Foglio1!N$2,0,0,$B$11,1))</f>
        <v>67</v>
      </c>
      <c r="H9">
        <f ca="1">COUNTA(OFFSET(Foglio1!O$2,0,0,$B$11,1))</f>
        <v>0</v>
      </c>
      <c r="I9">
        <f ca="1">COUNTA(OFFSET(Foglio1!P$2,0,0,$B$11,1))</f>
        <v>0</v>
      </c>
      <c r="J9">
        <f ca="1">COUNTA(OFFSET(Foglio1!Q$2,0,0,$B$11,1))</f>
        <v>0</v>
      </c>
    </row>
    <row r="11" spans="1:13" x14ac:dyDescent="0.25">
      <c r="A11" s="1" t="s">
        <v>40</v>
      </c>
      <c r="B11" s="4">
        <f>COUNTA(Foglio1!$D$2:$D$1002)</f>
        <v>100</v>
      </c>
    </row>
    <row r="12" spans="1:13" x14ac:dyDescent="0.25">
      <c r="A12" s="1" t="s">
        <v>38</v>
      </c>
    </row>
    <row r="13" spans="1:13" x14ac:dyDescent="0.25">
      <c r="B13" s="1" t="s">
        <v>41</v>
      </c>
      <c r="C13" s="1"/>
      <c r="D13" s="1"/>
    </row>
    <row r="14" spans="1:13" x14ac:dyDescent="0.25">
      <c r="B14" t="s">
        <v>43</v>
      </c>
      <c r="C14" t="s">
        <v>36</v>
      </c>
      <c r="D14" t="s">
        <v>34</v>
      </c>
      <c r="E14" t="s">
        <v>35</v>
      </c>
      <c r="I14" s="9"/>
      <c r="J14" s="9"/>
      <c r="K14" s="10"/>
    </row>
    <row r="15" spans="1:13" x14ac:dyDescent="0.25">
      <c r="A15" s="1" t="str">
        <f>Foglio1!I$1</f>
        <v>Hardware for universal quantum computation able to perform tasks unfeasible for conventional computation will be developed in less than 5 years.</v>
      </c>
      <c r="B15">
        <f ca="1">COUNTA(OFFSET(Foglio1!I$2,0,0,$B$11,1))</f>
        <v>69</v>
      </c>
      <c r="C15" s="6">
        <f ca="1">AVERAGE(OFFSET(Foglio1!I$2,0,0,$B$11,1))</f>
        <v>30.594202898550726</v>
      </c>
      <c r="D15" s="5">
        <f ca="1">MEDIAN(OFFSET(Foglio1!I$2,0,0,$B$11,1))</f>
        <v>20</v>
      </c>
      <c r="E15" s="5">
        <f ca="1">_xlfn.QUARTILE.EXC(OFFSET(Foglio1!I$2,0,0,$B$11,1),3)-_xlfn.QUARTILE.EXC(OFFSET(Foglio1!I$2,0,0,$B$11,1),1)</f>
        <v>35</v>
      </c>
      <c r="I15" s="9"/>
      <c r="J15" s="9"/>
      <c r="K15" s="10"/>
    </row>
    <row r="16" spans="1:13" x14ac:dyDescent="0.25">
      <c r="A16" s="1" t="str">
        <f>Foglio1!J$1</f>
        <v>Hardware for specific quantum computations (e.g. annealing- simulation)- decisively outperforming conventional computation- will be developed in less than 5 years.</v>
      </c>
      <c r="B16">
        <f ca="1">COUNTA(OFFSET(Foglio1!J$2,0,0,$B$11,1))</f>
        <v>72</v>
      </c>
      <c r="C16" s="6">
        <f ca="1">AVERAGE(OFFSET(Foglio1!J$2,0,0,$B$11,1))</f>
        <v>52.722222222222221</v>
      </c>
      <c r="D16" s="5">
        <f ca="1">MEDIAN(OFFSET(Foglio1!J$2,0,0,$B$11,1))</f>
        <v>54.5</v>
      </c>
      <c r="E16" s="5">
        <f ca="1">_xlfn.QUARTILE.EXC(OFFSET(Foglio1!J$2,0,0,$B$11,1),3)-_xlfn.QUARTILE.EXC(OFFSET(Foglio1!J$2,0,0,$B$11,1),1)</f>
        <v>55</v>
      </c>
      <c r="I16" s="9"/>
      <c r="J16" s="9"/>
      <c r="K16" s="10"/>
    </row>
    <row r="17" spans="1:11" x14ac:dyDescent="0.25">
      <c r="A17" s="1" t="str">
        <f>Foglio1!K$1</f>
        <v>Hardware for universal quantum computation able to perform tasks unfeasible for conventional computation will not be developed by less than 5 years from now but will be developed by less than 10.</v>
      </c>
      <c r="B17">
        <f ca="1">COUNTA(OFFSET(Foglio1!K$2,0,0,$B$11,1))</f>
        <v>69</v>
      </c>
      <c r="C17" s="6">
        <f ca="1">AVERAGE(OFFSET(Foglio1!K$2,0,0,$B$11,1))</f>
        <v>42.05797101449275</v>
      </c>
      <c r="D17" s="5">
        <f ca="1">MEDIAN(OFFSET(Foglio1!K$2,0,0,$B$11,1))</f>
        <v>40</v>
      </c>
      <c r="E17" s="5">
        <f ca="1">_xlfn.QUARTILE.EXC(OFFSET(Foglio1!K$2,0,0,$B$11,1),3)-_xlfn.QUARTILE.EXC(OFFSET(Foglio1!K$2,0,0,$B$11,1),1)</f>
        <v>40</v>
      </c>
      <c r="I17" s="9"/>
      <c r="J17" s="9"/>
      <c r="K17" s="10"/>
    </row>
    <row r="18" spans="1:11" x14ac:dyDescent="0.25">
      <c r="A18" s="1" t="str">
        <f>Foglio1!L$1</f>
        <v>Hardware for specific quantum computations (e.g. annealing- simulation)- decisively outperforming conventional computation- will not be developed by less than 5 years from now but will be developed by less than 10.</v>
      </c>
      <c r="B18">
        <f ca="1">COUNTA(OFFSET(Foglio1!L$2,0,0,$B$11,1))</f>
        <v>71</v>
      </c>
      <c r="C18" s="6">
        <f ca="1">AVERAGE(OFFSET(Foglio1!L$2,0,0,$B$11,1))</f>
        <v>57.943661971830984</v>
      </c>
      <c r="D18" s="5">
        <f ca="1">MEDIAN(OFFSET(Foglio1!L$2,0,0,$B$11,1))</f>
        <v>60</v>
      </c>
      <c r="E18" s="5">
        <f ca="1">_xlfn.QUARTILE.EXC(OFFSET(Foglio1!L$2,0,0,$B$11,1),3)-_xlfn.QUARTILE.EXC(OFFSET(Foglio1!L$2,0,0,$B$11,1),1)</f>
        <v>40</v>
      </c>
      <c r="I18" s="9"/>
      <c r="J18" s="9"/>
      <c r="K18" s="10"/>
    </row>
    <row r="19" spans="1:11" x14ac:dyDescent="0.25">
      <c r="A19" s="1" t="str">
        <f>Foglio1!M$1</f>
        <v>Hardware for universal quantum computation able to perform tasks unfeasible for conventional computation will not be developed in less than 10 years from now.</v>
      </c>
      <c r="B19">
        <f ca="1">COUNTA(OFFSET(Foglio1!M$2,0,0,$B$11,1))</f>
        <v>69</v>
      </c>
      <c r="C19" s="6">
        <f ca="1">AVERAGE(OFFSET(Foglio1!M$2,0,0,$B$11,1))</f>
        <v>51.449275362318843</v>
      </c>
      <c r="D19" s="5">
        <f ca="1">MEDIAN(OFFSET(Foglio1!M$2,0,0,$B$11,1))</f>
        <v>60</v>
      </c>
      <c r="E19" s="5">
        <f ca="1">_xlfn.QUARTILE.EXC(OFFSET(Foglio1!M$2,0,0,$B$11,1),3)-_xlfn.QUARTILE.EXC(OFFSET(Foglio1!M$2,0,0,$B$11,1),1)</f>
        <v>57.5</v>
      </c>
      <c r="I19" s="9"/>
      <c r="J19" s="9"/>
      <c r="K19" s="10"/>
    </row>
    <row r="20" spans="1:11" x14ac:dyDescent="0.25">
      <c r="A20" s="1" t="str">
        <f>Foglio1!N$1</f>
        <v>Hardware for specific quantum computations (e.g. annealing- simulation)- decisively outperforming conventional computation- will not be developed in less than 10 years from now.</v>
      </c>
      <c r="B20">
        <f ca="1">COUNTA(OFFSET(Foglio1!N$2,0,0,$B$11,1))</f>
        <v>67</v>
      </c>
      <c r="C20" s="6">
        <f ca="1">AVERAGE(OFFSET(Foglio1!N$2,0,0,$B$11,1))</f>
        <v>32.238805970149251</v>
      </c>
      <c r="D20" s="5">
        <f ca="1">MEDIAN(OFFSET(Foglio1!N$2,0,0,$B$11,1))</f>
        <v>20</v>
      </c>
      <c r="E20" s="5">
        <f ca="1">_xlfn.QUARTILE.EXC(OFFSET(Foglio1!N$2,0,0,$B$11,1),3)-_xlfn.QUARTILE.EXC(OFFSET(Foglio1!N$2,0,0,$B$11,1),1)</f>
        <v>40</v>
      </c>
      <c r="I20" s="9"/>
      <c r="J20" s="9"/>
      <c r="K20" s="10"/>
    </row>
    <row r="21" spans="1:11" x14ac:dyDescent="0.25">
      <c r="A21" s="1" t="str">
        <f>Foglio1!O$1</f>
        <v>Cat7</v>
      </c>
      <c r="B21">
        <f ca="1">COUNTA(OFFSET(Foglio1!O$2,0,0,$B$11,1))</f>
        <v>0</v>
      </c>
      <c r="C21" s="6" t="e">
        <f ca="1">AVERAGE(OFFSET(Foglio1!O$2,0,0,$B$11,1))</f>
        <v>#DIV/0!</v>
      </c>
      <c r="D21" s="5" t="e">
        <f ca="1">MEDIAN(OFFSET(Foglio1!O$2,0,0,$B$11,1))</f>
        <v>#NUM!</v>
      </c>
      <c r="E21" s="5" t="e">
        <f ca="1">_xlfn.QUARTILE.EXC(OFFSET(Foglio1!O$2,0,0,$B$11,1),3)-_xlfn.QUARTILE.EXC(OFFSET(Foglio1!O$2,0,0,$B$11,1),1)</f>
        <v>#NUM!</v>
      </c>
      <c r="I21" s="9"/>
      <c r="J21" s="9"/>
      <c r="K21" s="10"/>
    </row>
    <row r="22" spans="1:11" x14ac:dyDescent="0.25">
      <c r="A22" s="1" t="str">
        <f>Foglio1!P$1</f>
        <v>Cat8</v>
      </c>
      <c r="B22">
        <f ca="1">COUNTA(OFFSET(Foglio1!P$2,0,0,$B$11,1))</f>
        <v>0</v>
      </c>
      <c r="C22" s="6" t="e">
        <f ca="1">AVERAGE(OFFSET(Foglio1!P$2,0,0,$B$11,1))</f>
        <v>#DIV/0!</v>
      </c>
      <c r="D22" s="5" t="e">
        <f ca="1">MEDIAN(OFFSET(Foglio1!P$2,0,0,$B$11,1))</f>
        <v>#NUM!</v>
      </c>
      <c r="E22" s="5" t="e">
        <f ca="1">_xlfn.QUARTILE.EXC(OFFSET(Foglio1!P$2,0,0,$B$11,1),3)-_xlfn.QUARTILE.EXC(OFFSET(Foglio1!P$2,0,0,$B$11,1),1)</f>
        <v>#NUM!</v>
      </c>
      <c r="I22" s="9"/>
      <c r="K22" s="10"/>
    </row>
    <row r="23" spans="1:11" x14ac:dyDescent="0.25">
      <c r="A23" s="1" t="str">
        <f>Foglio1!Q$1</f>
        <v>Cat9</v>
      </c>
      <c r="B23">
        <f ca="1">COUNTA(OFFSET(Foglio1!Q$2,0,0,$B$11,1))</f>
        <v>0</v>
      </c>
      <c r="C23" s="6" t="e">
        <f ca="1">AVERAGE(OFFSET(Foglio1!Q$2,0,0,$B$11,1))</f>
        <v>#DIV/0!</v>
      </c>
      <c r="D23" s="5" t="e">
        <f ca="1">MEDIAN(OFFSET(Foglio1!Q$2,0,0,$B$11,1))</f>
        <v>#NUM!</v>
      </c>
      <c r="E23" s="11" t="s">
        <v>44</v>
      </c>
    </row>
    <row r="25" spans="1:11" x14ac:dyDescent="0.25">
      <c r="A25" s="8" t="s">
        <v>42</v>
      </c>
    </row>
    <row r="26" spans="1:11" x14ac:dyDescent="0.25">
      <c r="A26" t="s">
        <v>11</v>
      </c>
      <c r="B26">
        <f ca="1">AVEDEV(OFFSET(Foglio1!I$2,0,0,$B$11,1))</f>
        <v>25.244276412518388</v>
      </c>
      <c r="C26">
        <f ca="1">AVEDEV(OFFSET(Foglio1!J$2,0,0,$B$11,1))</f>
        <v>26.972222222222221</v>
      </c>
      <c r="D26">
        <f ca="1">AVEDEV(OFFSET(Foglio1!K$2,0,0,$B$11,1))</f>
        <v>21.918924595673179</v>
      </c>
      <c r="E26">
        <f ca="1">AVEDEV(OFFSET(Foglio1!L$2,0,0,$B$11,1))</f>
        <v>23.019638960523697</v>
      </c>
      <c r="F26">
        <f ca="1">AVEDEV(OFFSET(Foglio1!M$2,0,0,$B$11,1))</f>
        <v>25.444234404536864</v>
      </c>
      <c r="G26">
        <f ca="1">AVEDEV(OFFSET(Foglio1!N$2,0,0,$B$11,1))</f>
        <v>23.40387614167966</v>
      </c>
      <c r="H26" t="e">
        <f ca="1">AVEDEV(OFFSET(Foglio1!O$2,0,0,$B$11,1))</f>
        <v>#NUM!</v>
      </c>
      <c r="I26" t="e">
        <f ca="1">AVEDEV(OFFSET(Foglio1!P$2,0,0,$B$11,1))</f>
        <v>#NUM!</v>
      </c>
      <c r="J26" t="e">
        <f ca="1">AVEDEV(OFFSET(Foglio1!Q$2,0,0,$B$11,1))</f>
        <v>#NUM!</v>
      </c>
    </row>
    <row r="27" spans="1:11" x14ac:dyDescent="0.25">
      <c r="A27" t="s">
        <v>18</v>
      </c>
      <c r="B27">
        <f ca="1">_xlfn.STDEV.S(OFFSET(Foglio1!I$2,0,0,$B$11,1))/SQRT(B9)</f>
        <v>3.7838170487019611</v>
      </c>
      <c r="C27">
        <f ca="1">_xlfn.STDEV.S(OFFSET(Foglio1!J$2,0,0,$B$11,1))/SQRT(C9)</f>
        <v>3.6982327877032195</v>
      </c>
      <c r="D27">
        <f ca="1">_xlfn.STDEV.S(OFFSET(Foglio1!K$2,0,0,$B$11,1))/SQRT(D9)</f>
        <v>3.2585963469855876</v>
      </c>
      <c r="E27">
        <f ca="1">_xlfn.STDEV.S(OFFSET(Foglio1!L$2,0,0,$B$11,1))/SQRT(E9)</f>
        <v>3.3261894333390276</v>
      </c>
      <c r="F27">
        <f ca="1">_xlfn.STDEV.S(OFFSET(Foglio1!M$2,0,0,$B$11,1))/SQRT(F9)</f>
        <v>3.6484202418060541</v>
      </c>
      <c r="G27">
        <f ca="1">_xlfn.STDEV.S(OFFSET(Foglio1!N$2,0,0,$B$11,1))/SQRT(G9)</f>
        <v>3.4003943656300506</v>
      </c>
      <c r="H27" t="e">
        <f ca="1">_xlfn.STDEV.S(OFFSET(Foglio1!O$2,0,0,$B$11,1))/SQRT(H9)</f>
        <v>#DIV/0!</v>
      </c>
      <c r="I27" t="e">
        <f ca="1">_xlfn.STDEV.S(OFFSET(Foglio1!P$2,0,0,$B$11,1))/SQRT(I9)</f>
        <v>#DIV/0!</v>
      </c>
      <c r="J27" t="e">
        <f ca="1">_xlfn.STDEV.S(OFFSET(Foglio1!Q$2,0,0,$B$11,1))/SQRT(J9)</f>
        <v>#DIV/0!</v>
      </c>
    </row>
    <row r="28" spans="1:11" x14ac:dyDescent="0.25">
      <c r="A28" t="s">
        <v>19</v>
      </c>
      <c r="B28">
        <f t="shared" ref="B28:J28" ca="1" si="0">B6+2*B27</f>
        <v>38.161836995954651</v>
      </c>
      <c r="C28">
        <f t="shared" ca="1" si="0"/>
        <v>60.11868779762866</v>
      </c>
      <c r="D28">
        <f t="shared" ca="1" si="0"/>
        <v>48.575163708463926</v>
      </c>
      <c r="E28">
        <f t="shared" ca="1" si="0"/>
        <v>64.59604083850904</v>
      </c>
      <c r="F28">
        <f t="shared" ca="1" si="0"/>
        <v>58.746115845930952</v>
      </c>
      <c r="G28">
        <f t="shared" ca="1" si="0"/>
        <v>39.039594701409349</v>
      </c>
      <c r="H28" t="e">
        <f t="shared" ca="1" si="0"/>
        <v>#DIV/0!</v>
      </c>
      <c r="I28" t="e">
        <f t="shared" ca="1" si="0"/>
        <v>#DIV/0!</v>
      </c>
      <c r="J28" t="e">
        <f t="shared" ca="1" si="0"/>
        <v>#DIV/0!</v>
      </c>
    </row>
    <row r="29" spans="1:11" x14ac:dyDescent="0.25">
      <c r="A29" t="s">
        <v>20</v>
      </c>
      <c r="B29">
        <f t="shared" ref="B29:J29" ca="1" si="1">B6-2*B27</f>
        <v>23.026568801146805</v>
      </c>
      <c r="C29">
        <f t="shared" ca="1" si="1"/>
        <v>45.325756646815783</v>
      </c>
      <c r="D29">
        <f t="shared" ca="1" si="1"/>
        <v>35.540778320521575</v>
      </c>
      <c r="E29">
        <f t="shared" ca="1" si="1"/>
        <v>51.291283105152928</v>
      </c>
      <c r="F29">
        <f t="shared" ca="1" si="1"/>
        <v>44.152434878706735</v>
      </c>
      <c r="G29">
        <f t="shared" ca="1" si="1"/>
        <v>25.438017238889149</v>
      </c>
      <c r="H29" t="e">
        <f t="shared" ca="1" si="1"/>
        <v>#DIV/0!</v>
      </c>
      <c r="I29" t="e">
        <f t="shared" ca="1" si="1"/>
        <v>#DIV/0!</v>
      </c>
      <c r="J29" t="e">
        <f t="shared" ca="1" si="1"/>
        <v>#DIV/0!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S135"/>
  <sheetViews>
    <sheetView workbookViewId="0">
      <selection activeCell="J17" sqref="J17"/>
    </sheetView>
  </sheetViews>
  <sheetFormatPr defaultRowHeight="13.2" x14ac:dyDescent="0.25"/>
  <cols>
    <col min="10" max="10" width="37.44140625" bestFit="1" customWidth="1"/>
  </cols>
  <sheetData>
    <row r="1" spans="1:19" x14ac:dyDescent="0.25">
      <c r="A1" t="str">
        <f>Foglio1!I$1</f>
        <v>Hardware for universal quantum computation able to perform tasks unfeasible for conventional computation will be developed in less than 5 years.</v>
      </c>
      <c r="B1" t="str">
        <f>Foglio1!J$1</f>
        <v>Hardware for specific quantum computations (e.g. annealing- simulation)- decisively outperforming conventional computation- will be developed in less than 5 years.</v>
      </c>
      <c r="C1" t="str">
        <f>Foglio1!K$1</f>
        <v>Hardware for universal quantum computation able to perform tasks unfeasible for conventional computation will not be developed by less than 5 years from now but will be developed by less than 10.</v>
      </c>
      <c r="D1" t="str">
        <f>Foglio1!L$1</f>
        <v>Hardware for specific quantum computations (e.g. annealing- simulation)- decisively outperforming conventional computation- will not be developed by less than 5 years from now but will be developed by less than 10.</v>
      </c>
      <c r="E1" t="str">
        <f>Foglio1!M$1</f>
        <v>Hardware for universal quantum computation able to perform tasks unfeasible for conventional computation will not be developed in less than 10 years from now.</v>
      </c>
      <c r="F1" t="str">
        <f>Foglio1!N$1</f>
        <v>Hardware for specific quantum computations (e.g. annealing- simulation)- decisively outperforming conventional computation- will not be developed in less than 10 years from now.</v>
      </c>
      <c r="G1" t="str">
        <f>Foglio1!O$1</f>
        <v>Cat7</v>
      </c>
      <c r="H1" t="str">
        <f>Foglio1!P$1</f>
        <v>Cat8</v>
      </c>
      <c r="I1" t="str">
        <f>Foglio1!Q$1</f>
        <v>Cat9</v>
      </c>
      <c r="K1">
        <f>Charting!$M$9-1</f>
        <v>5</v>
      </c>
      <c r="L1">
        <f>K$1-1</f>
        <v>4</v>
      </c>
      <c r="M1">
        <f t="shared" ref="M1:S1" si="0">L$1-1</f>
        <v>3</v>
      </c>
      <c r="N1">
        <f t="shared" si="0"/>
        <v>2</v>
      </c>
      <c r="O1">
        <f t="shared" si="0"/>
        <v>1</v>
      </c>
      <c r="P1">
        <f t="shared" si="0"/>
        <v>0</v>
      </c>
      <c r="Q1">
        <f t="shared" si="0"/>
        <v>-1</v>
      </c>
      <c r="R1">
        <f t="shared" si="0"/>
        <v>-2</v>
      </c>
      <c r="S1">
        <f t="shared" si="0"/>
        <v>-3</v>
      </c>
    </row>
    <row r="2" spans="1:19" x14ac:dyDescent="0.25">
      <c r="A2" s="4">
        <f>IF(ROW(A2)-1&lt;=$J$5,IF(Foglio1!I2="",-10,Foglio1!I2),"")</f>
        <v>-10</v>
      </c>
      <c r="B2" s="4">
        <f>IF(ROW(B2)-1&lt;=$J$5,IF(Foglio1!J2="",-10,Foglio1!J2),"")</f>
        <v>-10</v>
      </c>
      <c r="C2" s="4">
        <f>IF(ROW(C2)-1&lt;=$J$5,IF(Foglio1!K2="",-10,Foglio1!K2),"")</f>
        <v>-10</v>
      </c>
      <c r="D2" s="4">
        <f>IF(ROW(D2)-1&lt;=$J$5,IF(Foglio1!L2="",-10,Foglio1!L2),"")</f>
        <v>-10</v>
      </c>
      <c r="E2" s="4">
        <f>IF(ROW(E2)-1&lt;=$J$5,IF(Foglio1!M2="",-10,Foglio1!M2),"")</f>
        <v>-10</v>
      </c>
      <c r="F2" s="4">
        <f>IF(ROW(F2)-1&lt;=$J$5,IF(Foglio1!N2="",-10,Foglio1!N2),"")</f>
        <v>-10</v>
      </c>
      <c r="G2" s="4">
        <f>IF(ROW(G2)-1&lt;=$J$5,IF(Foglio1!O2="",-10,Foglio1!O2),"")</f>
        <v>-10</v>
      </c>
      <c r="H2" s="4">
        <f>IF(ROW(H2)-1&lt;=$J$5,IF(Foglio1!P2="",-10,Foglio1!P2),"")</f>
        <v>-10</v>
      </c>
      <c r="I2" s="4">
        <f>IF(ROW(I2)-1&lt;=$J$5,IF(Foglio1!Q2="",-10,Foglio1!Q2),"")</f>
        <v>-10</v>
      </c>
      <c r="K2">
        <f>IF(ROW(K2)-1&lt;=$J$5,K$1+COUNTIF(A$2:A2,A2)*$J$7,"")</f>
        <v>5.03</v>
      </c>
      <c r="L2">
        <f>IF(ROW(L2)-1&lt;=$J$5,L$1+COUNTIF(B$2:B2,B2)*$J$7,"")</f>
        <v>4.03</v>
      </c>
      <c r="M2">
        <f>IF(ROW(M2)-1&lt;=$J$5,M$1+COUNTIF(C$2:C2,C2)*$J$7,"")</f>
        <v>3.03</v>
      </c>
      <c r="N2">
        <f>IF(ROW(N2)-1&lt;=$J$5,N$1+COUNTIF(D$2:D2,D2)*$J$7,"")</f>
        <v>2.0299999999999998</v>
      </c>
      <c r="O2">
        <f>IF(ROW(O2)-1&lt;=$J$5,O$1+COUNTIF(E$2:E2,E2)*$J$7,"")</f>
        <v>1.03</v>
      </c>
      <c r="P2">
        <f>IF(ROW(P2)-1&lt;=$J$5,P$1+COUNTIF(F$2:F2,F2)*$J$7,"")</f>
        <v>0.03</v>
      </c>
      <c r="Q2">
        <f>IF(ROW(Q2)-1&lt;=$J$5,Q$1+COUNTIF(G$2:G2,G2)*$J$7,"")</f>
        <v>-0.97</v>
      </c>
      <c r="R2">
        <f>IF(ROW(R2)-1&lt;=$J$5,R$1+COUNTIF(H$2:H2,H2)*$J$7,"")</f>
        <v>-1.97</v>
      </c>
      <c r="S2">
        <f>IF(ROW(S2)-1&lt;=$J$5,S$1+COUNTIF(I$2:I2,I2)*$J$7,"")</f>
        <v>-2.97</v>
      </c>
    </row>
    <row r="3" spans="1:19" x14ac:dyDescent="0.25">
      <c r="A3" s="4">
        <f>IF(ROW(A3)-1&lt;=$J$5,IF(Foglio1!I3="",-10,Foglio1!I3),"")</f>
        <v>10</v>
      </c>
      <c r="B3" s="4">
        <f>IF(ROW(B3)-1&lt;=$J$5,IF(Foglio1!J3="",-10,Foglio1!J3),"")</f>
        <v>90</v>
      </c>
      <c r="C3" s="4">
        <f>IF(ROW(C3)-1&lt;=$J$5,IF(Foglio1!K3="",-10,Foglio1!K3),"")</f>
        <v>80</v>
      </c>
      <c r="D3" s="4">
        <f>IF(ROW(D3)-1&lt;=$J$5,IF(Foglio1!L3="",-10,Foglio1!L3),"")</f>
        <v>90</v>
      </c>
      <c r="E3" s="4">
        <f>IF(ROW(E3)-1&lt;=$J$5,IF(Foglio1!M3="",-10,Foglio1!M3),"")</f>
        <v>30</v>
      </c>
      <c r="F3" s="4">
        <f>IF(ROW(F3)-1&lt;=$J$5,IF(Foglio1!N3="",-10,Foglio1!N3),"")</f>
        <v>30</v>
      </c>
      <c r="G3" s="4">
        <f>IF(ROW(G3)-1&lt;=$J$5,IF(Foglio1!O3="",-10,Foglio1!O3),"")</f>
        <v>-10</v>
      </c>
      <c r="H3" s="4">
        <f>IF(ROW(H3)-1&lt;=$J$5,IF(Foglio1!P3="",-10,Foglio1!P3),"")</f>
        <v>-10</v>
      </c>
      <c r="I3" s="4">
        <f>IF(ROW(I3)-1&lt;=$J$5,IF(Foglio1!Q3="",-10,Foglio1!Q3),"")</f>
        <v>-10</v>
      </c>
      <c r="K3">
        <f>IF(ROW(K3)-1&lt;=$J$5,K$1+COUNTIF(A$2:A3,A3)*$J$7,"")</f>
        <v>5.03</v>
      </c>
      <c r="L3">
        <f>IF(ROW(L3)-1&lt;=$J$5,L$1+COUNTIF(B$2:B3,B3)*$J$7,"")</f>
        <v>4.03</v>
      </c>
      <c r="M3">
        <f>IF(ROW(M3)-1&lt;=$J$5,M$1+COUNTIF(C$2:C3,C3)*$J$7,"")</f>
        <v>3.03</v>
      </c>
      <c r="N3">
        <f>IF(ROW(N3)-1&lt;=$J$5,N$1+COUNTIF(D$2:D3,D3)*$J$7,"")</f>
        <v>2.0299999999999998</v>
      </c>
      <c r="O3">
        <f>IF(ROW(O3)-1&lt;=$J$5,O$1+COUNTIF(E$2:E3,E3)*$J$7,"")</f>
        <v>1.03</v>
      </c>
      <c r="P3">
        <f>IF(ROW(P3)-1&lt;=$J$5,P$1+COUNTIF(F$2:F3,F3)*$J$7,"")</f>
        <v>0.03</v>
      </c>
      <c r="Q3">
        <f>IF(ROW(Q3)-1&lt;=$J$5,Q$1+COUNTIF(G$2:G3,G3)*$J$7,"")</f>
        <v>-0.94</v>
      </c>
      <c r="R3">
        <f>IF(ROW(R3)-1&lt;=$J$5,R$1+COUNTIF(H$2:H3,H3)*$J$7,"")</f>
        <v>-1.94</v>
      </c>
      <c r="S3">
        <f>IF(ROW(S3)-1&lt;=$J$5,S$1+COUNTIF(I$2:I3,I3)*$J$7,"")</f>
        <v>-2.94</v>
      </c>
    </row>
    <row r="4" spans="1:19" x14ac:dyDescent="0.25">
      <c r="A4" s="4">
        <f>IF(ROW(A4)-1&lt;=$J$5,IF(Foglio1!I4="",-10,Foglio1!I4),"")</f>
        <v>95</v>
      </c>
      <c r="B4" s="4">
        <f>IF(ROW(B4)-1&lt;=$J$5,IF(Foglio1!J4="",-10,Foglio1!J4),"")</f>
        <v>100</v>
      </c>
      <c r="C4" s="4">
        <f>IF(ROW(C4)-1&lt;=$J$5,IF(Foglio1!K4="",-10,Foglio1!K4),"")</f>
        <v>5</v>
      </c>
      <c r="D4" s="4">
        <f>IF(ROW(D4)-1&lt;=$J$5,IF(Foglio1!L4="",-10,Foglio1!L4),"")</f>
        <v>0</v>
      </c>
      <c r="E4" s="4">
        <f>IF(ROW(E4)-1&lt;=$J$5,IF(Foglio1!M4="",-10,Foglio1!M4),"")</f>
        <v>0</v>
      </c>
      <c r="F4" s="4">
        <f>IF(ROW(F4)-1&lt;=$J$5,IF(Foglio1!N4="",-10,Foglio1!N4),"")</f>
        <v>0</v>
      </c>
      <c r="G4" s="4">
        <f>IF(ROW(G4)-1&lt;=$J$5,IF(Foglio1!O4="",-10,Foglio1!O4),"")</f>
        <v>-10</v>
      </c>
      <c r="H4" s="4">
        <f>IF(ROW(H4)-1&lt;=$J$5,IF(Foglio1!P4="",-10,Foglio1!P4),"")</f>
        <v>-10</v>
      </c>
      <c r="I4" s="4">
        <f>IF(ROW(I4)-1&lt;=$J$5,IF(Foglio1!Q4="",-10,Foglio1!Q4),"")</f>
        <v>-10</v>
      </c>
      <c r="J4" s="1" t="s">
        <v>40</v>
      </c>
      <c r="K4">
        <f>IF(ROW(K4)-1&lt;=$J$5,K$1+COUNTIF(A$2:A4,A4)*$J$7,"")</f>
        <v>5.03</v>
      </c>
      <c r="L4">
        <f>IF(ROW(L4)-1&lt;=$J$5,L$1+COUNTIF(B$2:B4,B4)*$J$7,"")</f>
        <v>4.03</v>
      </c>
      <c r="M4">
        <f>IF(ROW(M4)-1&lt;=$J$5,M$1+COUNTIF(C$2:C4,C4)*$J$7,"")</f>
        <v>3.03</v>
      </c>
      <c r="N4">
        <f>IF(ROW(N4)-1&lt;=$J$5,N$1+COUNTIF(D$2:D4,D4)*$J$7,"")</f>
        <v>2.0299999999999998</v>
      </c>
      <c r="O4">
        <f>IF(ROW(O4)-1&lt;=$J$5,O$1+COUNTIF(E$2:E4,E4)*$J$7,"")</f>
        <v>1.03</v>
      </c>
      <c r="P4">
        <f>IF(ROW(P4)-1&lt;=$J$5,P$1+COUNTIF(F$2:F4,F4)*$J$7,"")</f>
        <v>0.03</v>
      </c>
      <c r="Q4">
        <f>IF(ROW(Q4)-1&lt;=$J$5,Q$1+COUNTIF(G$2:G4,G4)*$J$7,"")</f>
        <v>-0.91</v>
      </c>
      <c r="R4">
        <f>IF(ROW(R4)-1&lt;=$J$5,R$1+COUNTIF(H$2:H4,H4)*$J$7,"")</f>
        <v>-1.91</v>
      </c>
      <c r="S4">
        <f>IF(ROW(S4)-1&lt;=$J$5,S$1+COUNTIF(I$2:I4,I4)*$J$7,"")</f>
        <v>-2.91</v>
      </c>
    </row>
    <row r="5" spans="1:19" ht="12.6" customHeight="1" x14ac:dyDescent="0.25">
      <c r="A5" s="4">
        <f>IF(ROW(A5)-1&lt;=$J$5,IF(Foglio1!I5="",-10,Foglio1!I5),"")</f>
        <v>100</v>
      </c>
      <c r="B5" s="4">
        <f>IF(ROW(B5)-1&lt;=$J$5,IF(Foglio1!J5="",-10,Foglio1!J5),"")</f>
        <v>100</v>
      </c>
      <c r="C5" s="4">
        <f>IF(ROW(C5)-1&lt;=$J$5,IF(Foglio1!K5="",-10,Foglio1!K5),"")</f>
        <v>80</v>
      </c>
      <c r="D5" s="4">
        <f>IF(ROW(D5)-1&lt;=$J$5,IF(Foglio1!L5="",-10,Foglio1!L5),"")</f>
        <v>100</v>
      </c>
      <c r="E5" s="4">
        <f>IF(ROW(E5)-1&lt;=$J$5,IF(Foglio1!M5="",-10,Foglio1!M5),"")</f>
        <v>60</v>
      </c>
      <c r="F5" s="4">
        <f>IF(ROW(F5)-1&lt;=$J$5,IF(Foglio1!N5="",-10,Foglio1!N5),"")</f>
        <v>0</v>
      </c>
      <c r="G5" s="4">
        <f>IF(ROW(G5)-1&lt;=$J$5,IF(Foglio1!O5="",-10,Foglio1!O5),"")</f>
        <v>-10</v>
      </c>
      <c r="H5" s="4">
        <f>IF(ROW(H5)-1&lt;=$J$5,IF(Foglio1!P5="",-10,Foglio1!P5),"")</f>
        <v>-10</v>
      </c>
      <c r="I5" s="4">
        <f>IF(ROW(I5)-1&lt;=$J$5,IF(Foglio1!Q5="",-10,Foglio1!Q5),"")</f>
        <v>-10</v>
      </c>
      <c r="J5">
        <f>COUNTA(Foglio1!D2:D529)</f>
        <v>100</v>
      </c>
      <c r="K5">
        <f>IF(ROW(K5)-1&lt;=$J$5,K$1+COUNTIF(A$2:A5,A5)*$J$7,"")</f>
        <v>5.03</v>
      </c>
      <c r="L5">
        <f>IF(ROW(L5)-1&lt;=$J$5,L$1+COUNTIF(B$2:B5,B5)*$J$7,"")</f>
        <v>4.0599999999999996</v>
      </c>
      <c r="M5">
        <f>IF(ROW(M5)-1&lt;=$J$5,M$1+COUNTIF(C$2:C5,C5)*$J$7,"")</f>
        <v>3.06</v>
      </c>
      <c r="N5">
        <f>IF(ROW(N5)-1&lt;=$J$5,N$1+COUNTIF(D$2:D5,D5)*$J$7,"")</f>
        <v>2.0299999999999998</v>
      </c>
      <c r="O5">
        <f>IF(ROW(O5)-1&lt;=$J$5,O$1+COUNTIF(E$2:E5,E5)*$J$7,"")</f>
        <v>1.03</v>
      </c>
      <c r="P5">
        <f>IF(ROW(P5)-1&lt;=$J$5,P$1+COUNTIF(F$2:F5,F5)*$J$7,"")</f>
        <v>0.06</v>
      </c>
      <c r="Q5">
        <f>IF(ROW(Q5)-1&lt;=$J$5,Q$1+COUNTIF(G$2:G5,G5)*$J$7,"")</f>
        <v>-0.88</v>
      </c>
      <c r="R5">
        <f>IF(ROW(R5)-1&lt;=$J$5,R$1+COUNTIF(H$2:H5,H5)*$J$7,"")</f>
        <v>-1.88</v>
      </c>
      <c r="S5">
        <f>IF(ROW(S5)-1&lt;=$J$5,S$1+COUNTIF(I$2:I5,I5)*$J$7,"")</f>
        <v>-2.88</v>
      </c>
    </row>
    <row r="6" spans="1:19" x14ac:dyDescent="0.25">
      <c r="A6" s="4">
        <f>IF(ROW(A6)-1&lt;=$J$5,IF(Foglio1!I6="",-10,Foglio1!I6),"")</f>
        <v>20</v>
      </c>
      <c r="B6" s="4">
        <f>IF(ROW(B6)-1&lt;=$J$5,IF(Foglio1!J6="",-10,Foglio1!J6),"")</f>
        <v>75</v>
      </c>
      <c r="C6" s="4">
        <f>IF(ROW(C6)-1&lt;=$J$5,IF(Foglio1!K6="",-10,Foglio1!K6),"")</f>
        <v>40</v>
      </c>
      <c r="D6" s="4">
        <f>IF(ROW(D6)-1&lt;=$J$5,IF(Foglio1!L6="",-10,Foglio1!L6),"")</f>
        <v>80</v>
      </c>
      <c r="E6" s="4">
        <f>IF(ROW(E6)-1&lt;=$J$5,IF(Foglio1!M6="",-10,Foglio1!M6),"")</f>
        <v>75</v>
      </c>
      <c r="F6" s="4">
        <f>IF(ROW(F6)-1&lt;=$J$5,IF(Foglio1!N6="",-10,Foglio1!N6),"")</f>
        <v>10</v>
      </c>
      <c r="G6" s="4">
        <f>IF(ROW(G6)-1&lt;=$J$5,IF(Foglio1!O6="",-10,Foglio1!O6),"")</f>
        <v>-10</v>
      </c>
      <c r="H6" s="4">
        <f>IF(ROW(H6)-1&lt;=$J$5,IF(Foglio1!P6="",-10,Foglio1!P6),"")</f>
        <v>-10</v>
      </c>
      <c r="I6" s="4">
        <f>IF(ROW(I6)-1&lt;=$J$5,IF(Foglio1!Q6="",-10,Foglio1!Q6),"")</f>
        <v>-10</v>
      </c>
      <c r="J6" s="1" t="s">
        <v>12</v>
      </c>
      <c r="K6">
        <f>IF(ROW(K6)-1&lt;=$J$5,K$1+COUNTIF(A$2:A6,A6)*$J$7,"")</f>
        <v>5.03</v>
      </c>
      <c r="L6">
        <f>IF(ROW(L6)-1&lt;=$J$5,L$1+COUNTIF(B$2:B6,B6)*$J$7,"")</f>
        <v>4.03</v>
      </c>
      <c r="M6">
        <f>IF(ROW(M6)-1&lt;=$J$5,M$1+COUNTIF(C$2:C6,C6)*$J$7,"")</f>
        <v>3.03</v>
      </c>
      <c r="N6">
        <f>IF(ROW(N6)-1&lt;=$J$5,N$1+COUNTIF(D$2:D6,D6)*$J$7,"")</f>
        <v>2.0299999999999998</v>
      </c>
      <c r="O6">
        <f>IF(ROW(O6)-1&lt;=$J$5,O$1+COUNTIF(E$2:E6,E6)*$J$7,"")</f>
        <v>1.03</v>
      </c>
      <c r="P6">
        <f>IF(ROW(P6)-1&lt;=$J$5,P$1+COUNTIF(F$2:F6,F6)*$J$7,"")</f>
        <v>0.03</v>
      </c>
      <c r="Q6">
        <f>IF(ROW(Q6)-1&lt;=$J$5,Q$1+COUNTIF(G$2:G6,G6)*$J$7,"")</f>
        <v>-0.85</v>
      </c>
      <c r="R6">
        <f>IF(ROW(R6)-1&lt;=$J$5,R$1+COUNTIF(H$2:H6,H6)*$J$7,"")</f>
        <v>-1.85</v>
      </c>
      <c r="S6">
        <f>IF(ROW(S6)-1&lt;=$J$5,S$1+COUNTIF(I$2:I6,I6)*$J$7,"")</f>
        <v>-2.85</v>
      </c>
    </row>
    <row r="7" spans="1:19" x14ac:dyDescent="0.25">
      <c r="A7" s="4">
        <f>IF(ROW(A7)-1&lt;=$J$5,IF(Foglio1!I7="",-10,Foglio1!I7),"")</f>
        <v>10</v>
      </c>
      <c r="B7" s="4">
        <f>IF(ROW(B7)-1&lt;=$J$5,IF(Foglio1!J7="",-10,Foglio1!J7),"")</f>
        <v>10</v>
      </c>
      <c r="C7" s="4">
        <f>IF(ROW(C7)-1&lt;=$J$5,IF(Foglio1!K7="",-10,Foglio1!K7),"")</f>
        <v>50</v>
      </c>
      <c r="D7" s="4">
        <f>IF(ROW(D7)-1&lt;=$J$5,IF(Foglio1!L7="",-10,Foglio1!L7),"")</f>
        <v>50</v>
      </c>
      <c r="E7" s="4">
        <f>IF(ROW(E7)-1&lt;=$J$5,IF(Foglio1!M7="",-10,Foglio1!M7),"")</f>
        <v>80</v>
      </c>
      <c r="F7" s="4">
        <f>IF(ROW(F7)-1&lt;=$J$5,IF(Foglio1!N7="",-10,Foglio1!N7),"")</f>
        <v>70</v>
      </c>
      <c r="G7" s="4">
        <f>IF(ROW(G7)-1&lt;=$J$5,IF(Foglio1!O7="",-10,Foglio1!O7),"")</f>
        <v>-10</v>
      </c>
      <c r="H7" s="4">
        <f>IF(ROW(H7)-1&lt;=$J$5,IF(Foglio1!P7="",-10,Foglio1!P7),"")</f>
        <v>-10</v>
      </c>
      <c r="I7" s="4">
        <f>IF(ROW(I7)-1&lt;=$J$5,IF(Foglio1!Q7="",-10,Foglio1!Q7),"")</f>
        <v>-10</v>
      </c>
      <c r="J7">
        <v>0.03</v>
      </c>
      <c r="K7">
        <f>IF(ROW(K7)-1&lt;=$J$5,K$1+COUNTIF(A$2:A7,A7)*$J$7,"")</f>
        <v>5.0599999999999996</v>
      </c>
      <c r="L7">
        <f>IF(ROW(L7)-1&lt;=$J$5,L$1+COUNTIF(B$2:B7,B7)*$J$7,"")</f>
        <v>4.03</v>
      </c>
      <c r="M7">
        <f>IF(ROW(M7)-1&lt;=$J$5,M$1+COUNTIF(C$2:C7,C7)*$J$7,"")</f>
        <v>3.03</v>
      </c>
      <c r="N7">
        <f>IF(ROW(N7)-1&lt;=$J$5,N$1+COUNTIF(D$2:D7,D7)*$J$7,"")</f>
        <v>2.0299999999999998</v>
      </c>
      <c r="O7">
        <f>IF(ROW(O7)-1&lt;=$J$5,O$1+COUNTIF(E$2:E7,E7)*$J$7,"")</f>
        <v>1.03</v>
      </c>
      <c r="P7">
        <f>IF(ROW(P7)-1&lt;=$J$5,P$1+COUNTIF(F$2:F7,F7)*$J$7,"")</f>
        <v>0.03</v>
      </c>
      <c r="Q7">
        <f>IF(ROW(Q7)-1&lt;=$J$5,Q$1+COUNTIF(G$2:G7,G7)*$J$7,"")</f>
        <v>-0.82000000000000006</v>
      </c>
      <c r="R7">
        <f>IF(ROW(R7)-1&lt;=$J$5,R$1+COUNTIF(H$2:H7,H7)*$J$7,"")</f>
        <v>-1.82</v>
      </c>
      <c r="S7">
        <f>IF(ROW(S7)-1&lt;=$J$5,S$1+COUNTIF(I$2:I7,I7)*$J$7,"")</f>
        <v>-2.82</v>
      </c>
    </row>
    <row r="8" spans="1:19" x14ac:dyDescent="0.25">
      <c r="A8" s="4">
        <f>IF(ROW(A8)-1&lt;=$J$5,IF(Foglio1!I8="",-10,Foglio1!I8),"")</f>
        <v>20</v>
      </c>
      <c r="B8" s="4">
        <f>IF(ROW(B8)-1&lt;=$J$5,IF(Foglio1!J8="",-10,Foglio1!J8),"")</f>
        <v>80</v>
      </c>
      <c r="C8" s="4">
        <f>IF(ROW(C8)-1&lt;=$J$5,IF(Foglio1!K8="",-10,Foglio1!K8),"")</f>
        <v>50</v>
      </c>
      <c r="D8" s="4">
        <f>IF(ROW(D8)-1&lt;=$J$5,IF(Foglio1!L8="",-10,Foglio1!L8),"")</f>
        <v>10</v>
      </c>
      <c r="E8" s="4">
        <f>IF(ROW(E8)-1&lt;=$J$5,IF(Foglio1!M8="",-10,Foglio1!M8),"")</f>
        <v>50</v>
      </c>
      <c r="F8" s="4">
        <f>IF(ROW(F8)-1&lt;=$J$5,IF(Foglio1!N8="",-10,Foglio1!N8),"")</f>
        <v>10</v>
      </c>
      <c r="G8" s="4">
        <f>IF(ROW(G8)-1&lt;=$J$5,IF(Foglio1!O8="",-10,Foglio1!O8),"")</f>
        <v>-10</v>
      </c>
      <c r="H8" s="4">
        <f>IF(ROW(H8)-1&lt;=$J$5,IF(Foglio1!P8="",-10,Foglio1!P8),"")</f>
        <v>-10</v>
      </c>
      <c r="I8" s="4">
        <f>IF(ROW(I8)-1&lt;=$J$5,IF(Foglio1!Q8="",-10,Foglio1!Q8),"")</f>
        <v>-10</v>
      </c>
      <c r="J8" s="1"/>
      <c r="K8">
        <f>IF(ROW(K8)-1&lt;=$J$5,K$1+COUNTIF(A$2:A8,A8)*$J$7,"")</f>
        <v>5.0599999999999996</v>
      </c>
      <c r="L8">
        <f>IF(ROW(L8)-1&lt;=$J$5,L$1+COUNTIF(B$2:B8,B8)*$J$7,"")</f>
        <v>4.03</v>
      </c>
      <c r="M8">
        <f>IF(ROW(M8)-1&lt;=$J$5,M$1+COUNTIF(C$2:C8,C8)*$J$7,"")</f>
        <v>3.06</v>
      </c>
      <c r="N8">
        <f>IF(ROW(N8)-1&lt;=$J$5,N$1+COUNTIF(D$2:D8,D8)*$J$7,"")</f>
        <v>2.0299999999999998</v>
      </c>
      <c r="O8">
        <f>IF(ROW(O8)-1&lt;=$J$5,O$1+COUNTIF(E$2:E8,E8)*$J$7,"")</f>
        <v>1.03</v>
      </c>
      <c r="P8">
        <f>IF(ROW(P8)-1&lt;=$J$5,P$1+COUNTIF(F$2:F8,F8)*$J$7,"")</f>
        <v>0.06</v>
      </c>
      <c r="Q8">
        <f>IF(ROW(Q8)-1&lt;=$J$5,Q$1+COUNTIF(G$2:G8,G8)*$J$7,"")</f>
        <v>-0.79</v>
      </c>
      <c r="R8">
        <f>IF(ROW(R8)-1&lt;=$J$5,R$1+COUNTIF(H$2:H8,H8)*$J$7,"")</f>
        <v>-1.79</v>
      </c>
      <c r="S8">
        <f>IF(ROW(S8)-1&lt;=$J$5,S$1+COUNTIF(I$2:I8,I8)*$J$7,"")</f>
        <v>-2.79</v>
      </c>
    </row>
    <row r="9" spans="1:19" x14ac:dyDescent="0.25">
      <c r="A9" s="4">
        <f>IF(ROW(A9)-1&lt;=$J$5,IF(Foglio1!I9="",-10,Foglio1!I9),"")</f>
        <v>1</v>
      </c>
      <c r="B9" s="4">
        <f>IF(ROW(B9)-1&lt;=$J$5,IF(Foglio1!J9="",-10,Foglio1!J9),"")</f>
        <v>40</v>
      </c>
      <c r="C9" s="4">
        <f>IF(ROW(C9)-1&lt;=$J$5,IF(Foglio1!K9="",-10,Foglio1!K9),"")</f>
        <v>4</v>
      </c>
      <c r="D9" s="4">
        <f>IF(ROW(D9)-1&lt;=$J$5,IF(Foglio1!L9="",-10,Foglio1!L9),"")</f>
        <v>40</v>
      </c>
      <c r="E9" s="4">
        <f>IF(ROW(E9)-1&lt;=$J$5,IF(Foglio1!M9="",-10,Foglio1!M9),"")</f>
        <v>95</v>
      </c>
      <c r="F9" s="4">
        <f>IF(ROW(F9)-1&lt;=$J$5,IF(Foglio1!N9="",-10,Foglio1!N9),"")</f>
        <v>20</v>
      </c>
      <c r="G9" s="4">
        <f>IF(ROW(G9)-1&lt;=$J$5,IF(Foglio1!O9="",-10,Foglio1!O9),"")</f>
        <v>-10</v>
      </c>
      <c r="H9" s="4">
        <f>IF(ROW(H9)-1&lt;=$J$5,IF(Foglio1!P9="",-10,Foglio1!P9),"")</f>
        <v>-10</v>
      </c>
      <c r="I9" s="4">
        <f>IF(ROW(I9)-1&lt;=$J$5,IF(Foglio1!Q9="",-10,Foglio1!Q9),"")</f>
        <v>-10</v>
      </c>
      <c r="K9">
        <f>IF(ROW(K9)-1&lt;=$J$5,K$1+COUNTIF(A$2:A9,A9)*$J$7,"")</f>
        <v>5.03</v>
      </c>
      <c r="L9">
        <f>IF(ROW(L9)-1&lt;=$J$5,L$1+COUNTIF(B$2:B9,B9)*$J$7,"")</f>
        <v>4.03</v>
      </c>
      <c r="M9">
        <f>IF(ROW(M9)-1&lt;=$J$5,M$1+COUNTIF(C$2:C9,C9)*$J$7,"")</f>
        <v>3.03</v>
      </c>
      <c r="N9">
        <f>IF(ROW(N9)-1&lt;=$J$5,N$1+COUNTIF(D$2:D9,D9)*$J$7,"")</f>
        <v>2.0299999999999998</v>
      </c>
      <c r="O9">
        <f>IF(ROW(O9)-1&lt;=$J$5,O$1+COUNTIF(E$2:E9,E9)*$J$7,"")</f>
        <v>1.03</v>
      </c>
      <c r="P9">
        <f>IF(ROW(P9)-1&lt;=$J$5,P$1+COUNTIF(F$2:F9,F9)*$J$7,"")</f>
        <v>0.03</v>
      </c>
      <c r="Q9">
        <f>IF(ROW(Q9)-1&lt;=$J$5,Q$1+COUNTIF(G$2:G9,G9)*$J$7,"")</f>
        <v>-0.76</v>
      </c>
      <c r="R9">
        <f>IF(ROW(R9)-1&lt;=$J$5,R$1+COUNTIF(H$2:H9,H9)*$J$7,"")</f>
        <v>-1.76</v>
      </c>
      <c r="S9">
        <f>IF(ROW(S9)-1&lt;=$J$5,S$1+COUNTIF(I$2:I9,I9)*$J$7,"")</f>
        <v>-2.76</v>
      </c>
    </row>
    <row r="10" spans="1:19" x14ac:dyDescent="0.25">
      <c r="A10" s="4">
        <f>IF(ROW(A10)-1&lt;=$J$5,IF(Foglio1!I10="",-10,Foglio1!I10),"")</f>
        <v>-10</v>
      </c>
      <c r="B10" s="4">
        <f>IF(ROW(B10)-1&lt;=$J$5,IF(Foglio1!J10="",-10,Foglio1!J10),"")</f>
        <v>-10</v>
      </c>
      <c r="C10" s="4">
        <f>IF(ROW(C10)-1&lt;=$J$5,IF(Foglio1!K10="",-10,Foglio1!K10),"")</f>
        <v>-10</v>
      </c>
      <c r="D10" s="4">
        <f>IF(ROW(D10)-1&lt;=$J$5,IF(Foglio1!L10="",-10,Foglio1!L10),"")</f>
        <v>-10</v>
      </c>
      <c r="E10" s="4">
        <f>IF(ROW(E10)-1&lt;=$J$5,IF(Foglio1!M10="",-10,Foglio1!M10),"")</f>
        <v>-10</v>
      </c>
      <c r="F10" s="4">
        <f>IF(ROW(F10)-1&lt;=$J$5,IF(Foglio1!N10="",-10,Foglio1!N10),"")</f>
        <v>-10</v>
      </c>
      <c r="G10" s="4">
        <f>IF(ROW(G10)-1&lt;=$J$5,IF(Foglio1!O10="",-10,Foglio1!O10),"")</f>
        <v>-10</v>
      </c>
      <c r="H10" s="4">
        <f>IF(ROW(H10)-1&lt;=$J$5,IF(Foglio1!P10="",-10,Foglio1!P10),"")</f>
        <v>-10</v>
      </c>
      <c r="I10" s="4">
        <f>IF(ROW(I10)-1&lt;=$J$5,IF(Foglio1!Q10="",-10,Foglio1!Q10),"")</f>
        <v>-10</v>
      </c>
      <c r="K10">
        <f>IF(ROW(K10)-1&lt;=$J$5,K$1+COUNTIF(A$2:A10,A10)*$J$7,"")</f>
        <v>5.0599999999999996</v>
      </c>
      <c r="L10">
        <f>IF(ROW(L10)-1&lt;=$J$5,L$1+COUNTIF(B$2:B10,B10)*$J$7,"")</f>
        <v>4.0599999999999996</v>
      </c>
      <c r="M10">
        <f>IF(ROW(M10)-1&lt;=$J$5,M$1+COUNTIF(C$2:C10,C10)*$J$7,"")</f>
        <v>3.06</v>
      </c>
      <c r="N10">
        <f>IF(ROW(N10)-1&lt;=$J$5,N$1+COUNTIF(D$2:D10,D10)*$J$7,"")</f>
        <v>2.06</v>
      </c>
      <c r="O10">
        <f>IF(ROW(O10)-1&lt;=$J$5,O$1+COUNTIF(E$2:E10,E10)*$J$7,"")</f>
        <v>1.06</v>
      </c>
      <c r="P10">
        <f>IF(ROW(P10)-1&lt;=$J$5,P$1+COUNTIF(F$2:F10,F10)*$J$7,"")</f>
        <v>0.06</v>
      </c>
      <c r="Q10">
        <f>IF(ROW(Q10)-1&lt;=$J$5,Q$1+COUNTIF(G$2:G10,G10)*$J$7,"")</f>
        <v>-0.73</v>
      </c>
      <c r="R10">
        <f>IF(ROW(R10)-1&lt;=$J$5,R$1+COUNTIF(H$2:H10,H10)*$J$7,"")</f>
        <v>-1.73</v>
      </c>
      <c r="S10">
        <f>IF(ROW(S10)-1&lt;=$J$5,S$1+COUNTIF(I$2:I10,I10)*$J$7,"")</f>
        <v>-2.73</v>
      </c>
    </row>
    <row r="11" spans="1:19" x14ac:dyDescent="0.25">
      <c r="A11" s="4">
        <f>IF(ROW(A11)-1&lt;=$J$5,IF(Foglio1!I11="",-10,Foglio1!I11),"")</f>
        <v>100</v>
      </c>
      <c r="B11" s="4">
        <f>IF(ROW(B11)-1&lt;=$J$5,IF(Foglio1!J11="",-10,Foglio1!J11),"")</f>
        <v>0</v>
      </c>
      <c r="C11" s="4">
        <f>IF(ROW(C11)-1&lt;=$J$5,IF(Foglio1!K11="",-10,Foglio1!K11),"")</f>
        <v>50</v>
      </c>
      <c r="D11" s="4">
        <f>IF(ROW(D11)-1&lt;=$J$5,IF(Foglio1!L11="",-10,Foglio1!L11),"")</f>
        <v>0</v>
      </c>
      <c r="E11" s="4">
        <f>IF(ROW(E11)-1&lt;=$J$5,IF(Foglio1!M11="",-10,Foglio1!M11),"")</f>
        <v>0</v>
      </c>
      <c r="F11" s="4">
        <f>IF(ROW(F11)-1&lt;=$J$5,IF(Foglio1!N11="",-10,Foglio1!N11),"")</f>
        <v>100</v>
      </c>
      <c r="G11" s="4">
        <f>IF(ROW(G11)-1&lt;=$J$5,IF(Foglio1!O11="",-10,Foglio1!O11),"")</f>
        <v>-10</v>
      </c>
      <c r="H11" s="4">
        <f>IF(ROW(H11)-1&lt;=$J$5,IF(Foglio1!P11="",-10,Foglio1!P11),"")</f>
        <v>-10</v>
      </c>
      <c r="I11" s="4">
        <f>IF(ROW(I11)-1&lt;=$J$5,IF(Foglio1!Q11="",-10,Foglio1!Q11),"")</f>
        <v>-10</v>
      </c>
      <c r="K11">
        <f>IF(ROW(K11)-1&lt;=$J$5,K$1+COUNTIF(A$2:A11,A11)*$J$7,"")</f>
        <v>5.0599999999999996</v>
      </c>
      <c r="L11">
        <f>IF(ROW(L11)-1&lt;=$J$5,L$1+COUNTIF(B$2:B11,B11)*$J$7,"")</f>
        <v>4.03</v>
      </c>
      <c r="M11">
        <f>IF(ROW(M11)-1&lt;=$J$5,M$1+COUNTIF(C$2:C11,C11)*$J$7,"")</f>
        <v>3.09</v>
      </c>
      <c r="N11">
        <f>IF(ROW(N11)-1&lt;=$J$5,N$1+COUNTIF(D$2:D11,D11)*$J$7,"")</f>
        <v>2.06</v>
      </c>
      <c r="O11">
        <f>IF(ROW(O11)-1&lt;=$J$5,O$1+COUNTIF(E$2:E11,E11)*$J$7,"")</f>
        <v>1.06</v>
      </c>
      <c r="P11">
        <f>IF(ROW(P11)-1&lt;=$J$5,P$1+COUNTIF(F$2:F11,F11)*$J$7,"")</f>
        <v>0.03</v>
      </c>
      <c r="Q11">
        <f>IF(ROW(Q11)-1&lt;=$J$5,Q$1+COUNTIF(G$2:G11,G11)*$J$7,"")</f>
        <v>-0.7</v>
      </c>
      <c r="R11">
        <f>IF(ROW(R11)-1&lt;=$J$5,R$1+COUNTIF(H$2:H11,H11)*$J$7,"")</f>
        <v>-1.7</v>
      </c>
      <c r="S11">
        <f>IF(ROW(S11)-1&lt;=$J$5,S$1+COUNTIF(I$2:I11,I11)*$J$7,"")</f>
        <v>-2.7</v>
      </c>
    </row>
    <row r="12" spans="1:19" x14ac:dyDescent="0.25">
      <c r="A12" s="4">
        <f>IF(ROW(A12)-1&lt;=$J$5,IF(Foglio1!I12="",-10,Foglio1!I12),"")</f>
        <v>0</v>
      </c>
      <c r="B12" s="4">
        <f>IF(ROW(B12)-1&lt;=$J$5,IF(Foglio1!J12="",-10,Foglio1!J12),"")</f>
        <v>80</v>
      </c>
      <c r="C12" s="4">
        <f>IF(ROW(C12)-1&lt;=$J$5,IF(Foglio1!K12="",-10,Foglio1!K12),"")</f>
        <v>50</v>
      </c>
      <c r="D12" s="4">
        <f>IF(ROW(D12)-1&lt;=$J$5,IF(Foglio1!L12="",-10,Foglio1!L12),"")</f>
        <v>20</v>
      </c>
      <c r="E12" s="4">
        <f>IF(ROW(E12)-1&lt;=$J$5,IF(Foglio1!M12="",-10,Foglio1!M12),"")</f>
        <v>80</v>
      </c>
      <c r="F12" s="4">
        <f>IF(ROW(F12)-1&lt;=$J$5,IF(Foglio1!N12="",-10,Foglio1!N12),"")</f>
        <v>10</v>
      </c>
      <c r="G12" s="4">
        <f>IF(ROW(G12)-1&lt;=$J$5,IF(Foglio1!O12="",-10,Foglio1!O12),"")</f>
        <v>-10</v>
      </c>
      <c r="H12" s="4">
        <f>IF(ROW(H12)-1&lt;=$J$5,IF(Foglio1!P12="",-10,Foglio1!P12),"")</f>
        <v>-10</v>
      </c>
      <c r="I12" s="4">
        <f>IF(ROW(I12)-1&lt;=$J$5,IF(Foglio1!Q12="",-10,Foglio1!Q12),"")</f>
        <v>-10</v>
      </c>
      <c r="K12">
        <f>IF(ROW(K12)-1&lt;=$J$5,K$1+COUNTIF(A$2:A12,A12)*$J$7,"")</f>
        <v>5.03</v>
      </c>
      <c r="L12">
        <f>IF(ROW(L12)-1&lt;=$J$5,L$1+COUNTIF(B$2:B12,B12)*$J$7,"")</f>
        <v>4.0599999999999996</v>
      </c>
      <c r="M12">
        <f>IF(ROW(M12)-1&lt;=$J$5,M$1+COUNTIF(C$2:C12,C12)*$J$7,"")</f>
        <v>3.12</v>
      </c>
      <c r="N12">
        <f>IF(ROW(N12)-1&lt;=$J$5,N$1+COUNTIF(D$2:D12,D12)*$J$7,"")</f>
        <v>2.0299999999999998</v>
      </c>
      <c r="O12">
        <f>IF(ROW(O12)-1&lt;=$J$5,O$1+COUNTIF(E$2:E12,E12)*$J$7,"")</f>
        <v>1.06</v>
      </c>
      <c r="P12">
        <f>IF(ROW(P12)-1&lt;=$J$5,P$1+COUNTIF(F$2:F12,F12)*$J$7,"")</f>
        <v>0.09</v>
      </c>
      <c r="Q12">
        <f>IF(ROW(Q12)-1&lt;=$J$5,Q$1+COUNTIF(G$2:G12,G12)*$J$7,"")</f>
        <v>-0.67</v>
      </c>
      <c r="R12">
        <f>IF(ROW(R12)-1&lt;=$J$5,R$1+COUNTIF(H$2:H12,H12)*$J$7,"")</f>
        <v>-1.67</v>
      </c>
      <c r="S12">
        <f>IF(ROW(S12)-1&lt;=$J$5,S$1+COUNTIF(I$2:I12,I12)*$J$7,"")</f>
        <v>-2.67</v>
      </c>
    </row>
    <row r="13" spans="1:19" x14ac:dyDescent="0.25">
      <c r="A13" s="4">
        <f>IF(ROW(A13)-1&lt;=$J$5,IF(Foglio1!I13="",-10,Foglio1!I13),"")</f>
        <v>10</v>
      </c>
      <c r="B13" s="4">
        <f>IF(ROW(B13)-1&lt;=$J$5,IF(Foglio1!J13="",-10,Foglio1!J13),"")</f>
        <v>20</v>
      </c>
      <c r="C13" s="4">
        <f>IF(ROW(C13)-1&lt;=$J$5,IF(Foglio1!K13="",-10,Foglio1!K13),"")</f>
        <v>40</v>
      </c>
      <c r="D13" s="4">
        <f>IF(ROW(D13)-1&lt;=$J$5,IF(Foglio1!L13="",-10,Foglio1!L13),"")</f>
        <v>50</v>
      </c>
      <c r="E13" s="4">
        <f>IF(ROW(E13)-1&lt;=$J$5,IF(Foglio1!M13="",-10,Foglio1!M13),"")</f>
        <v>30</v>
      </c>
      <c r="F13" s="4">
        <f>IF(ROW(F13)-1&lt;=$J$5,IF(Foglio1!N13="",-10,Foglio1!N13),"")</f>
        <v>30</v>
      </c>
      <c r="G13" s="4">
        <f>IF(ROW(G13)-1&lt;=$J$5,IF(Foglio1!O13="",-10,Foglio1!O13),"")</f>
        <v>-10</v>
      </c>
      <c r="H13" s="4">
        <f>IF(ROW(H13)-1&lt;=$J$5,IF(Foglio1!P13="",-10,Foglio1!P13),"")</f>
        <v>-10</v>
      </c>
      <c r="I13" s="4">
        <f>IF(ROW(I13)-1&lt;=$J$5,IF(Foglio1!Q13="",-10,Foglio1!Q13),"")</f>
        <v>-10</v>
      </c>
      <c r="K13">
        <f>IF(ROW(K13)-1&lt;=$J$5,K$1+COUNTIF(A$2:A13,A13)*$J$7,"")</f>
        <v>5.09</v>
      </c>
      <c r="L13">
        <f>IF(ROW(L13)-1&lt;=$J$5,L$1+COUNTIF(B$2:B13,B13)*$J$7,"")</f>
        <v>4.03</v>
      </c>
      <c r="M13">
        <f>IF(ROW(M13)-1&lt;=$J$5,M$1+COUNTIF(C$2:C13,C13)*$J$7,"")</f>
        <v>3.06</v>
      </c>
      <c r="N13">
        <f>IF(ROW(N13)-1&lt;=$J$5,N$1+COUNTIF(D$2:D13,D13)*$J$7,"")</f>
        <v>2.06</v>
      </c>
      <c r="O13">
        <f>IF(ROW(O13)-1&lt;=$J$5,O$1+COUNTIF(E$2:E13,E13)*$J$7,"")</f>
        <v>1.06</v>
      </c>
      <c r="P13">
        <f>IF(ROW(P13)-1&lt;=$J$5,P$1+COUNTIF(F$2:F13,F13)*$J$7,"")</f>
        <v>0.06</v>
      </c>
      <c r="Q13">
        <f>IF(ROW(Q13)-1&lt;=$J$5,Q$1+COUNTIF(G$2:G13,G13)*$J$7,"")</f>
        <v>-0.64</v>
      </c>
      <c r="R13">
        <f>IF(ROW(R13)-1&lt;=$J$5,R$1+COUNTIF(H$2:H13,H13)*$J$7,"")</f>
        <v>-1.6400000000000001</v>
      </c>
      <c r="S13">
        <f>IF(ROW(S13)-1&lt;=$J$5,S$1+COUNTIF(I$2:I13,I13)*$J$7,"")</f>
        <v>-2.64</v>
      </c>
    </row>
    <row r="14" spans="1:19" x14ac:dyDescent="0.25">
      <c r="A14" s="4">
        <f>IF(ROW(A14)-1&lt;=$J$5,IF(Foglio1!I14="",-10,Foglio1!I14),"")</f>
        <v>10</v>
      </c>
      <c r="B14" s="4">
        <f>IF(ROW(B14)-1&lt;=$J$5,IF(Foglio1!J14="",-10,Foglio1!J14),"")</f>
        <v>30</v>
      </c>
      <c r="C14" s="4">
        <f>IF(ROW(C14)-1&lt;=$J$5,IF(Foglio1!K14="",-10,Foglio1!K14),"")</f>
        <v>50</v>
      </c>
      <c r="D14" s="4">
        <f>IF(ROW(D14)-1&lt;=$J$5,IF(Foglio1!L14="",-10,Foglio1!L14),"")</f>
        <v>70</v>
      </c>
      <c r="E14" s="4">
        <f>IF(ROW(E14)-1&lt;=$J$5,IF(Foglio1!M14="",-10,Foglio1!M14),"")</f>
        <v>50</v>
      </c>
      <c r="F14" s="4">
        <f>IF(ROW(F14)-1&lt;=$J$5,IF(Foglio1!N14="",-10,Foglio1!N14),"")</f>
        <v>70</v>
      </c>
      <c r="G14" s="4">
        <f>IF(ROW(G14)-1&lt;=$J$5,IF(Foglio1!O14="",-10,Foglio1!O14),"")</f>
        <v>-10</v>
      </c>
      <c r="H14" s="4">
        <f>IF(ROW(H14)-1&lt;=$J$5,IF(Foglio1!P14="",-10,Foglio1!P14),"")</f>
        <v>-10</v>
      </c>
      <c r="I14" s="4">
        <f>IF(ROW(I14)-1&lt;=$J$5,IF(Foglio1!Q14="",-10,Foglio1!Q14),"")</f>
        <v>-10</v>
      </c>
      <c r="K14">
        <f>IF(ROW(K14)-1&lt;=$J$5,K$1+COUNTIF(A$2:A14,A14)*$J$7,"")</f>
        <v>5.12</v>
      </c>
      <c r="L14">
        <f>IF(ROW(L14)-1&lt;=$J$5,L$1+COUNTIF(B$2:B14,B14)*$J$7,"")</f>
        <v>4.03</v>
      </c>
      <c r="M14">
        <f>IF(ROW(M14)-1&lt;=$J$5,M$1+COUNTIF(C$2:C14,C14)*$J$7,"")</f>
        <v>3.15</v>
      </c>
      <c r="N14">
        <f>IF(ROW(N14)-1&lt;=$J$5,N$1+COUNTIF(D$2:D14,D14)*$J$7,"")</f>
        <v>2.0299999999999998</v>
      </c>
      <c r="O14">
        <f>IF(ROW(O14)-1&lt;=$J$5,O$1+COUNTIF(E$2:E14,E14)*$J$7,"")</f>
        <v>1.06</v>
      </c>
      <c r="P14">
        <f>IF(ROW(P14)-1&lt;=$J$5,P$1+COUNTIF(F$2:F14,F14)*$J$7,"")</f>
        <v>0.06</v>
      </c>
      <c r="Q14">
        <f>IF(ROW(Q14)-1&lt;=$J$5,Q$1+COUNTIF(G$2:G14,G14)*$J$7,"")</f>
        <v>-0.61</v>
      </c>
      <c r="R14">
        <f>IF(ROW(R14)-1&lt;=$J$5,R$1+COUNTIF(H$2:H14,H14)*$J$7,"")</f>
        <v>-1.6099999999999999</v>
      </c>
      <c r="S14">
        <f>IF(ROW(S14)-1&lt;=$J$5,S$1+COUNTIF(I$2:I14,I14)*$J$7,"")</f>
        <v>-2.61</v>
      </c>
    </row>
    <row r="15" spans="1:19" x14ac:dyDescent="0.25">
      <c r="A15" s="4">
        <f>IF(ROW(A15)-1&lt;=$J$5,IF(Foglio1!I15="",-10,Foglio1!I15),"")</f>
        <v>10</v>
      </c>
      <c r="B15" s="4">
        <f>IF(ROW(B15)-1&lt;=$J$5,IF(Foglio1!J15="",-10,Foglio1!J15),"")</f>
        <v>10</v>
      </c>
      <c r="C15" s="4">
        <f>IF(ROW(C15)-1&lt;=$J$5,IF(Foglio1!K15="",-10,Foglio1!K15),"")</f>
        <v>30</v>
      </c>
      <c r="D15" s="4">
        <f>IF(ROW(D15)-1&lt;=$J$5,IF(Foglio1!L15="",-10,Foglio1!L15),"")</f>
        <v>50</v>
      </c>
      <c r="E15" s="4">
        <f>IF(ROW(E15)-1&lt;=$J$5,IF(Foglio1!M15="",-10,Foglio1!M15),"")</f>
        <v>50</v>
      </c>
      <c r="F15" s="4">
        <f>IF(ROW(F15)-1&lt;=$J$5,IF(Foglio1!N15="",-10,Foglio1!N15),"")</f>
        <v>60</v>
      </c>
      <c r="G15" s="4">
        <f>IF(ROW(G15)-1&lt;=$J$5,IF(Foglio1!O15="",-10,Foglio1!O15),"")</f>
        <v>-10</v>
      </c>
      <c r="H15" s="4">
        <f>IF(ROW(H15)-1&lt;=$J$5,IF(Foglio1!P15="",-10,Foglio1!P15),"")</f>
        <v>-10</v>
      </c>
      <c r="I15" s="4">
        <f>IF(ROW(I15)-1&lt;=$J$5,IF(Foglio1!Q15="",-10,Foglio1!Q15),"")</f>
        <v>-10</v>
      </c>
      <c r="K15">
        <f>IF(ROW(K15)-1&lt;=$J$5,K$1+COUNTIF(A$2:A15,A15)*$J$7,"")</f>
        <v>5.15</v>
      </c>
      <c r="L15">
        <f>IF(ROW(L15)-1&lt;=$J$5,L$1+COUNTIF(B$2:B15,B15)*$J$7,"")</f>
        <v>4.0599999999999996</v>
      </c>
      <c r="M15">
        <f>IF(ROW(M15)-1&lt;=$J$5,M$1+COUNTIF(C$2:C15,C15)*$J$7,"")</f>
        <v>3.03</v>
      </c>
      <c r="N15">
        <f>IF(ROW(N15)-1&lt;=$J$5,N$1+COUNTIF(D$2:D15,D15)*$J$7,"")</f>
        <v>2.09</v>
      </c>
      <c r="O15">
        <f>IF(ROW(O15)-1&lt;=$J$5,O$1+COUNTIF(E$2:E15,E15)*$J$7,"")</f>
        <v>1.0900000000000001</v>
      </c>
      <c r="P15">
        <f>IF(ROW(P15)-1&lt;=$J$5,P$1+COUNTIF(F$2:F15,F15)*$J$7,"")</f>
        <v>0.03</v>
      </c>
      <c r="Q15">
        <f>IF(ROW(Q15)-1&lt;=$J$5,Q$1+COUNTIF(G$2:G15,G15)*$J$7,"")</f>
        <v>-0.58000000000000007</v>
      </c>
      <c r="R15">
        <f>IF(ROW(R15)-1&lt;=$J$5,R$1+COUNTIF(H$2:H15,H15)*$J$7,"")</f>
        <v>-1.58</v>
      </c>
      <c r="S15">
        <f>IF(ROW(S15)-1&lt;=$J$5,S$1+COUNTIF(I$2:I15,I15)*$J$7,"")</f>
        <v>-2.58</v>
      </c>
    </row>
    <row r="16" spans="1:19" x14ac:dyDescent="0.25">
      <c r="A16" s="4">
        <f>IF(ROW(A16)-1&lt;=$J$5,IF(Foglio1!I16="",-10,Foglio1!I16),"")</f>
        <v>-10</v>
      </c>
      <c r="B16" s="4">
        <f>IF(ROW(B16)-1&lt;=$J$5,IF(Foglio1!J16="",-10,Foglio1!J16),"")</f>
        <v>-10</v>
      </c>
      <c r="C16" s="4">
        <f>IF(ROW(C16)-1&lt;=$J$5,IF(Foglio1!K16="",-10,Foglio1!K16),"")</f>
        <v>-10</v>
      </c>
      <c r="D16" s="4">
        <f>IF(ROW(D16)-1&lt;=$J$5,IF(Foglio1!L16="",-10,Foglio1!L16),"")</f>
        <v>-10</v>
      </c>
      <c r="E16" s="4">
        <f>IF(ROW(E16)-1&lt;=$J$5,IF(Foglio1!M16="",-10,Foglio1!M16),"")</f>
        <v>-10</v>
      </c>
      <c r="F16" s="4">
        <f>IF(ROW(F16)-1&lt;=$J$5,IF(Foglio1!N16="",-10,Foglio1!N16),"")</f>
        <v>-10</v>
      </c>
      <c r="G16" s="4">
        <f>IF(ROW(G16)-1&lt;=$J$5,IF(Foglio1!O16="",-10,Foglio1!O16),"")</f>
        <v>-10</v>
      </c>
      <c r="H16" s="4">
        <f>IF(ROW(H16)-1&lt;=$J$5,IF(Foglio1!P16="",-10,Foglio1!P16),"")</f>
        <v>-10</v>
      </c>
      <c r="I16" s="4">
        <f>IF(ROW(I16)-1&lt;=$J$5,IF(Foglio1!Q16="",-10,Foglio1!Q16),"")</f>
        <v>-10</v>
      </c>
      <c r="K16">
        <f>IF(ROW(K16)-1&lt;=$J$5,K$1+COUNTIF(A$2:A16,A16)*$J$7,"")</f>
        <v>5.09</v>
      </c>
      <c r="L16">
        <f>IF(ROW(L16)-1&lt;=$J$5,L$1+COUNTIF(B$2:B16,B16)*$J$7,"")</f>
        <v>4.09</v>
      </c>
      <c r="M16">
        <f>IF(ROW(M16)-1&lt;=$J$5,M$1+COUNTIF(C$2:C16,C16)*$J$7,"")</f>
        <v>3.09</v>
      </c>
      <c r="N16">
        <f>IF(ROW(N16)-1&lt;=$J$5,N$1+COUNTIF(D$2:D16,D16)*$J$7,"")</f>
        <v>2.09</v>
      </c>
      <c r="O16">
        <f>IF(ROW(O16)-1&lt;=$J$5,O$1+COUNTIF(E$2:E16,E16)*$J$7,"")</f>
        <v>1.0900000000000001</v>
      </c>
      <c r="P16">
        <f>IF(ROW(P16)-1&lt;=$J$5,P$1+COUNTIF(F$2:F16,F16)*$J$7,"")</f>
        <v>0.09</v>
      </c>
      <c r="Q16">
        <f>IF(ROW(Q16)-1&lt;=$J$5,Q$1+COUNTIF(G$2:G16,G16)*$J$7,"")</f>
        <v>-0.55000000000000004</v>
      </c>
      <c r="R16">
        <f>IF(ROW(R16)-1&lt;=$J$5,R$1+COUNTIF(H$2:H16,H16)*$J$7,"")</f>
        <v>-1.55</v>
      </c>
      <c r="S16">
        <f>IF(ROW(S16)-1&lt;=$J$5,S$1+COUNTIF(I$2:I16,I16)*$J$7,"")</f>
        <v>-2.5499999999999998</v>
      </c>
    </row>
    <row r="17" spans="1:19" x14ac:dyDescent="0.25">
      <c r="A17" s="4">
        <f>IF(ROW(A17)-1&lt;=$J$5,IF(Foglio1!I17="",-10,Foglio1!I17),"")</f>
        <v>10</v>
      </c>
      <c r="B17" s="4">
        <f>IF(ROW(B17)-1&lt;=$J$5,IF(Foglio1!J17="",-10,Foglio1!J17),"")</f>
        <v>100</v>
      </c>
      <c r="C17" s="4">
        <f>IF(ROW(C17)-1&lt;=$J$5,IF(Foglio1!K17="",-10,Foglio1!K17),"")</f>
        <v>50</v>
      </c>
      <c r="D17" s="4">
        <f>IF(ROW(D17)-1&lt;=$J$5,IF(Foglio1!L17="",-10,Foglio1!L17),"")</f>
        <v>20</v>
      </c>
      <c r="E17" s="4">
        <f>IF(ROW(E17)-1&lt;=$J$5,IF(Foglio1!M17="",-10,Foglio1!M17),"")</f>
        <v>80</v>
      </c>
      <c r="F17" s="4">
        <f>IF(ROW(F17)-1&lt;=$J$5,IF(Foglio1!N17="",-10,Foglio1!N17),"")</f>
        <v>0</v>
      </c>
      <c r="G17" s="4">
        <f>IF(ROW(G17)-1&lt;=$J$5,IF(Foglio1!O17="",-10,Foglio1!O17),"")</f>
        <v>-10</v>
      </c>
      <c r="H17" s="4">
        <f>IF(ROW(H17)-1&lt;=$J$5,IF(Foglio1!P17="",-10,Foglio1!P17),"")</f>
        <v>-10</v>
      </c>
      <c r="I17" s="4">
        <f>IF(ROW(I17)-1&lt;=$J$5,IF(Foglio1!Q17="",-10,Foglio1!Q17),"")</f>
        <v>-10</v>
      </c>
      <c r="K17">
        <f>IF(ROW(K17)-1&lt;=$J$5,K$1+COUNTIF(A$2:A17,A17)*$J$7,"")</f>
        <v>5.18</v>
      </c>
      <c r="L17">
        <f>IF(ROW(L17)-1&lt;=$J$5,L$1+COUNTIF(B$2:B17,B17)*$J$7,"")</f>
        <v>4.09</v>
      </c>
      <c r="M17">
        <f>IF(ROW(M17)-1&lt;=$J$5,M$1+COUNTIF(C$2:C17,C17)*$J$7,"")</f>
        <v>3.18</v>
      </c>
      <c r="N17">
        <f>IF(ROW(N17)-1&lt;=$J$5,N$1+COUNTIF(D$2:D17,D17)*$J$7,"")</f>
        <v>2.06</v>
      </c>
      <c r="O17">
        <f>IF(ROW(O17)-1&lt;=$J$5,O$1+COUNTIF(E$2:E17,E17)*$J$7,"")</f>
        <v>1.0900000000000001</v>
      </c>
      <c r="P17">
        <f>IF(ROW(P17)-1&lt;=$J$5,P$1+COUNTIF(F$2:F17,F17)*$J$7,"")</f>
        <v>0.09</v>
      </c>
      <c r="Q17">
        <f>IF(ROW(Q17)-1&lt;=$J$5,Q$1+COUNTIF(G$2:G17,G17)*$J$7,"")</f>
        <v>-0.52</v>
      </c>
      <c r="R17">
        <f>IF(ROW(R17)-1&lt;=$J$5,R$1+COUNTIF(H$2:H17,H17)*$J$7,"")</f>
        <v>-1.52</v>
      </c>
      <c r="S17">
        <f>IF(ROW(S17)-1&lt;=$J$5,S$1+COUNTIF(I$2:I17,I17)*$J$7,"")</f>
        <v>-2.52</v>
      </c>
    </row>
    <row r="18" spans="1:19" x14ac:dyDescent="0.25">
      <c r="A18" s="4">
        <f>IF(ROW(A18)-1&lt;=$J$5,IF(Foglio1!I18="",-10,Foglio1!I18),"")</f>
        <v>50</v>
      </c>
      <c r="B18" s="4">
        <f>IF(ROW(B18)-1&lt;=$J$5,IF(Foglio1!J18="",-10,Foglio1!J18),"")</f>
        <v>100</v>
      </c>
      <c r="C18" s="4">
        <f>IF(ROW(C18)-1&lt;=$J$5,IF(Foglio1!K18="",-10,Foglio1!K18),"")</f>
        <v>75</v>
      </c>
      <c r="D18" s="4">
        <f>IF(ROW(D18)-1&lt;=$J$5,IF(Foglio1!L18="",-10,Foglio1!L18),"")</f>
        <v>100</v>
      </c>
      <c r="E18" s="4">
        <f>IF(ROW(E18)-1&lt;=$J$5,IF(Foglio1!M18="",-10,Foglio1!M18),"")</f>
        <v>100</v>
      </c>
      <c r="F18" s="4">
        <f>IF(ROW(F18)-1&lt;=$J$5,IF(Foglio1!N18="",-10,Foglio1!N18),"")</f>
        <v>100</v>
      </c>
      <c r="G18" s="4">
        <f>IF(ROW(G18)-1&lt;=$J$5,IF(Foglio1!O18="",-10,Foglio1!O18),"")</f>
        <v>-10</v>
      </c>
      <c r="H18" s="4">
        <f>IF(ROW(H18)-1&lt;=$J$5,IF(Foglio1!P18="",-10,Foglio1!P18),"")</f>
        <v>-10</v>
      </c>
      <c r="I18" s="4">
        <f>IF(ROW(I18)-1&lt;=$J$5,IF(Foglio1!Q18="",-10,Foglio1!Q18),"")</f>
        <v>-10</v>
      </c>
      <c r="K18">
        <f>IF(ROW(K18)-1&lt;=$J$5,K$1+COUNTIF(A$2:A18,A18)*$J$7,"")</f>
        <v>5.03</v>
      </c>
      <c r="L18">
        <f>IF(ROW(L18)-1&lt;=$J$5,L$1+COUNTIF(B$2:B18,B18)*$J$7,"")</f>
        <v>4.12</v>
      </c>
      <c r="M18">
        <f>IF(ROW(M18)-1&lt;=$J$5,M$1+COUNTIF(C$2:C18,C18)*$J$7,"")</f>
        <v>3.03</v>
      </c>
      <c r="N18">
        <f>IF(ROW(N18)-1&lt;=$J$5,N$1+COUNTIF(D$2:D18,D18)*$J$7,"")</f>
        <v>2.06</v>
      </c>
      <c r="O18">
        <f>IF(ROW(O18)-1&lt;=$J$5,O$1+COUNTIF(E$2:E18,E18)*$J$7,"")</f>
        <v>1.03</v>
      </c>
      <c r="P18">
        <f>IF(ROW(P18)-1&lt;=$J$5,P$1+COUNTIF(F$2:F18,F18)*$J$7,"")</f>
        <v>0.06</v>
      </c>
      <c r="Q18">
        <f>IF(ROW(Q18)-1&lt;=$J$5,Q$1+COUNTIF(G$2:G18,G18)*$J$7,"")</f>
        <v>-0.49</v>
      </c>
      <c r="R18">
        <f>IF(ROW(R18)-1&lt;=$J$5,R$1+COUNTIF(H$2:H18,H18)*$J$7,"")</f>
        <v>-1.49</v>
      </c>
      <c r="S18">
        <f>IF(ROW(S18)-1&lt;=$J$5,S$1+COUNTIF(I$2:I18,I18)*$J$7,"")</f>
        <v>-2.4900000000000002</v>
      </c>
    </row>
    <row r="19" spans="1:19" x14ac:dyDescent="0.25">
      <c r="A19" s="4">
        <f>IF(ROW(A19)-1&lt;=$J$5,IF(Foglio1!I19="",-10,Foglio1!I19),"")</f>
        <v>0</v>
      </c>
      <c r="B19" s="4">
        <f>IF(ROW(B19)-1&lt;=$J$5,IF(Foglio1!J19="",-10,Foglio1!J19),"")</f>
        <v>20</v>
      </c>
      <c r="C19" s="4">
        <f>IF(ROW(C19)-1&lt;=$J$5,IF(Foglio1!K19="",-10,Foglio1!K19),"")</f>
        <v>20</v>
      </c>
      <c r="D19" s="4">
        <f>IF(ROW(D19)-1&lt;=$J$5,IF(Foglio1!L19="",-10,Foglio1!L19),"")</f>
        <v>20</v>
      </c>
      <c r="E19" s="4">
        <f>IF(ROW(E19)-1&lt;=$J$5,IF(Foglio1!M19="",-10,Foglio1!M19),"")</f>
        <v>70</v>
      </c>
      <c r="F19" s="4">
        <f>IF(ROW(F19)-1&lt;=$J$5,IF(Foglio1!N19="",-10,Foglio1!N19),"")</f>
        <v>70</v>
      </c>
      <c r="G19" s="4">
        <f>IF(ROW(G19)-1&lt;=$J$5,IF(Foglio1!O19="",-10,Foglio1!O19),"")</f>
        <v>-10</v>
      </c>
      <c r="H19" s="4">
        <f>IF(ROW(H19)-1&lt;=$J$5,IF(Foglio1!P19="",-10,Foglio1!P19),"")</f>
        <v>-10</v>
      </c>
      <c r="I19" s="4">
        <f>IF(ROW(I19)-1&lt;=$J$5,IF(Foglio1!Q19="",-10,Foglio1!Q19),"")</f>
        <v>-10</v>
      </c>
      <c r="K19">
        <f>IF(ROW(K19)-1&lt;=$J$5,K$1+COUNTIF(A$2:A19,A19)*$J$7,"")</f>
        <v>5.0599999999999996</v>
      </c>
      <c r="L19">
        <f>IF(ROW(L19)-1&lt;=$J$5,L$1+COUNTIF(B$2:B19,B19)*$J$7,"")</f>
        <v>4.0599999999999996</v>
      </c>
      <c r="M19">
        <f>IF(ROW(M19)-1&lt;=$J$5,M$1+COUNTIF(C$2:C19,C19)*$J$7,"")</f>
        <v>3.03</v>
      </c>
      <c r="N19">
        <f>IF(ROW(N19)-1&lt;=$J$5,N$1+COUNTIF(D$2:D19,D19)*$J$7,"")</f>
        <v>2.09</v>
      </c>
      <c r="O19">
        <f>IF(ROW(O19)-1&lt;=$J$5,O$1+COUNTIF(E$2:E19,E19)*$J$7,"")</f>
        <v>1.03</v>
      </c>
      <c r="P19">
        <f>IF(ROW(P19)-1&lt;=$J$5,P$1+COUNTIF(F$2:F19,F19)*$J$7,"")</f>
        <v>0.09</v>
      </c>
      <c r="Q19">
        <f>IF(ROW(Q19)-1&lt;=$J$5,Q$1+COUNTIF(G$2:G19,G19)*$J$7,"")</f>
        <v>-0.45999999999999996</v>
      </c>
      <c r="R19">
        <f>IF(ROW(R19)-1&lt;=$J$5,R$1+COUNTIF(H$2:H19,H19)*$J$7,"")</f>
        <v>-1.46</v>
      </c>
      <c r="S19">
        <f>IF(ROW(S19)-1&lt;=$J$5,S$1+COUNTIF(I$2:I19,I19)*$J$7,"")</f>
        <v>-2.46</v>
      </c>
    </row>
    <row r="20" spans="1:19" x14ac:dyDescent="0.25">
      <c r="A20" s="4">
        <f>IF(ROW(A20)-1&lt;=$J$5,IF(Foglio1!I20="",-10,Foglio1!I20),"")</f>
        <v>10</v>
      </c>
      <c r="B20" s="4">
        <f>IF(ROW(B20)-1&lt;=$J$5,IF(Foglio1!J20="",-10,Foglio1!J20),"")</f>
        <v>10</v>
      </c>
      <c r="C20" s="4">
        <f>IF(ROW(C20)-1&lt;=$J$5,IF(Foglio1!K20="",-10,Foglio1!K20),"")</f>
        <v>10</v>
      </c>
      <c r="D20" s="4">
        <f>IF(ROW(D20)-1&lt;=$J$5,IF(Foglio1!L20="",-10,Foglio1!L20),"")</f>
        <v>90</v>
      </c>
      <c r="E20" s="4">
        <f>IF(ROW(E20)-1&lt;=$J$5,IF(Foglio1!M20="",-10,Foglio1!M20),"")</f>
        <v>90</v>
      </c>
      <c r="F20" s="4">
        <f>IF(ROW(F20)-1&lt;=$J$5,IF(Foglio1!N20="",-10,Foglio1!N20),"")</f>
        <v>90</v>
      </c>
      <c r="G20" s="4">
        <f>IF(ROW(G20)-1&lt;=$J$5,IF(Foglio1!O20="",-10,Foglio1!O20),"")</f>
        <v>-10</v>
      </c>
      <c r="H20" s="4">
        <f>IF(ROW(H20)-1&lt;=$J$5,IF(Foglio1!P20="",-10,Foglio1!P20),"")</f>
        <v>-10</v>
      </c>
      <c r="I20" s="4">
        <f>IF(ROW(I20)-1&lt;=$J$5,IF(Foglio1!Q20="",-10,Foglio1!Q20),"")</f>
        <v>-10</v>
      </c>
      <c r="K20">
        <f>IF(ROW(K20)-1&lt;=$J$5,K$1+COUNTIF(A$2:A20,A20)*$J$7,"")</f>
        <v>5.21</v>
      </c>
      <c r="L20">
        <f>IF(ROW(L20)-1&lt;=$J$5,L$1+COUNTIF(B$2:B20,B20)*$J$7,"")</f>
        <v>4.09</v>
      </c>
      <c r="M20">
        <f>IF(ROW(M20)-1&lt;=$J$5,M$1+COUNTIF(C$2:C20,C20)*$J$7,"")</f>
        <v>3.03</v>
      </c>
      <c r="N20">
        <f>IF(ROW(N20)-1&lt;=$J$5,N$1+COUNTIF(D$2:D20,D20)*$J$7,"")</f>
        <v>2.06</v>
      </c>
      <c r="O20">
        <f>IF(ROW(O20)-1&lt;=$J$5,O$1+COUNTIF(E$2:E20,E20)*$J$7,"")</f>
        <v>1.03</v>
      </c>
      <c r="P20">
        <f>IF(ROW(P20)-1&lt;=$J$5,P$1+COUNTIF(F$2:F20,F20)*$J$7,"")</f>
        <v>0.03</v>
      </c>
      <c r="Q20">
        <f>IF(ROW(Q20)-1&lt;=$J$5,Q$1+COUNTIF(G$2:G20,G20)*$J$7,"")</f>
        <v>-0.43000000000000005</v>
      </c>
      <c r="R20">
        <f>IF(ROW(R20)-1&lt;=$J$5,R$1+COUNTIF(H$2:H20,H20)*$J$7,"")</f>
        <v>-1.4300000000000002</v>
      </c>
      <c r="S20">
        <f>IF(ROW(S20)-1&lt;=$J$5,S$1+COUNTIF(I$2:I20,I20)*$J$7,"")</f>
        <v>-2.4300000000000002</v>
      </c>
    </row>
    <row r="21" spans="1:19" x14ac:dyDescent="0.25">
      <c r="A21" s="4">
        <f>IF(ROW(A21)-1&lt;=$J$5,IF(Foglio1!I21="",-10,Foglio1!I21),"")</f>
        <v>12</v>
      </c>
      <c r="B21" s="4">
        <f>IF(ROW(B21)-1&lt;=$J$5,IF(Foglio1!J21="",-10,Foglio1!J21),"")</f>
        <v>37</v>
      </c>
      <c r="C21" s="4">
        <f>IF(ROW(C21)-1&lt;=$J$5,IF(Foglio1!K21="",-10,Foglio1!K21),"")</f>
        <v>11</v>
      </c>
      <c r="D21" s="4">
        <f>IF(ROW(D21)-1&lt;=$J$5,IF(Foglio1!L21="",-10,Foglio1!L21),"")</f>
        <v>51</v>
      </c>
      <c r="E21" s="4">
        <f>IF(ROW(E21)-1&lt;=$J$5,IF(Foglio1!M21="",-10,Foglio1!M21),"")</f>
        <v>80</v>
      </c>
      <c r="F21" s="4">
        <f>IF(ROW(F21)-1&lt;=$J$5,IF(Foglio1!N21="",-10,Foglio1!N21),"")</f>
        <v>80</v>
      </c>
      <c r="G21" s="4">
        <f>IF(ROW(G21)-1&lt;=$J$5,IF(Foglio1!O21="",-10,Foglio1!O21),"")</f>
        <v>-10</v>
      </c>
      <c r="H21" s="4">
        <f>IF(ROW(H21)-1&lt;=$J$5,IF(Foglio1!P21="",-10,Foglio1!P21),"")</f>
        <v>-10</v>
      </c>
      <c r="I21" s="4">
        <f>IF(ROW(I21)-1&lt;=$J$5,IF(Foglio1!Q21="",-10,Foglio1!Q21),"")</f>
        <v>-10</v>
      </c>
      <c r="K21">
        <f>IF(ROW(K21)-1&lt;=$J$5,K$1+COUNTIF(A$2:A21,A21)*$J$7,"")</f>
        <v>5.03</v>
      </c>
      <c r="L21">
        <f>IF(ROW(L21)-1&lt;=$J$5,L$1+COUNTIF(B$2:B21,B21)*$J$7,"")</f>
        <v>4.03</v>
      </c>
      <c r="M21">
        <f>IF(ROW(M21)-1&lt;=$J$5,M$1+COUNTIF(C$2:C21,C21)*$J$7,"")</f>
        <v>3.03</v>
      </c>
      <c r="N21">
        <f>IF(ROW(N21)-1&lt;=$J$5,N$1+COUNTIF(D$2:D21,D21)*$J$7,"")</f>
        <v>2.0299999999999998</v>
      </c>
      <c r="O21">
        <f>IF(ROW(O21)-1&lt;=$J$5,O$1+COUNTIF(E$2:E21,E21)*$J$7,"")</f>
        <v>1.1200000000000001</v>
      </c>
      <c r="P21">
        <f>IF(ROW(P21)-1&lt;=$J$5,P$1+COUNTIF(F$2:F21,F21)*$J$7,"")</f>
        <v>0.03</v>
      </c>
      <c r="Q21">
        <f>IF(ROW(Q21)-1&lt;=$J$5,Q$1+COUNTIF(G$2:G21,G21)*$J$7,"")</f>
        <v>-0.4</v>
      </c>
      <c r="R21">
        <f>IF(ROW(R21)-1&lt;=$J$5,R$1+COUNTIF(H$2:H21,H21)*$J$7,"")</f>
        <v>-1.4</v>
      </c>
      <c r="S21">
        <f>IF(ROW(S21)-1&lt;=$J$5,S$1+COUNTIF(I$2:I21,I21)*$J$7,"")</f>
        <v>-2.4</v>
      </c>
    </row>
    <row r="22" spans="1:19" x14ac:dyDescent="0.25">
      <c r="A22" s="4">
        <f>IF(ROW(A22)-1&lt;=$J$5,IF(Foglio1!I22="",-10,Foglio1!I22),"")</f>
        <v>-10</v>
      </c>
      <c r="B22" s="4">
        <f>IF(ROW(B22)-1&lt;=$J$5,IF(Foglio1!J22="",-10,Foglio1!J22),"")</f>
        <v>100</v>
      </c>
      <c r="C22" s="4">
        <f>IF(ROW(C22)-1&lt;=$J$5,IF(Foglio1!K22="",-10,Foglio1!K22),"")</f>
        <v>-10</v>
      </c>
      <c r="D22" s="4">
        <f>IF(ROW(D22)-1&lt;=$J$5,IF(Foglio1!L22="",-10,Foglio1!L22),"")</f>
        <v>100</v>
      </c>
      <c r="E22" s="4">
        <f>IF(ROW(E22)-1&lt;=$J$5,IF(Foglio1!M22="",-10,Foglio1!M22),"")</f>
        <v>-10</v>
      </c>
      <c r="F22" s="4">
        <f>IF(ROW(F22)-1&lt;=$J$5,IF(Foglio1!N22="",-10,Foglio1!N22),"")</f>
        <v>-10</v>
      </c>
      <c r="G22" s="4">
        <f>IF(ROW(G22)-1&lt;=$J$5,IF(Foglio1!O22="",-10,Foglio1!O22),"")</f>
        <v>-10</v>
      </c>
      <c r="H22" s="4">
        <f>IF(ROW(H22)-1&lt;=$J$5,IF(Foglio1!P22="",-10,Foglio1!P22),"")</f>
        <v>-10</v>
      </c>
      <c r="I22" s="4">
        <f>IF(ROW(I22)-1&lt;=$J$5,IF(Foglio1!Q22="",-10,Foglio1!Q22),"")</f>
        <v>-10</v>
      </c>
      <c r="K22">
        <f>IF(ROW(K22)-1&lt;=$J$5,K$1+COUNTIF(A$2:A22,A22)*$J$7,"")</f>
        <v>5.12</v>
      </c>
      <c r="L22">
        <f>IF(ROW(L22)-1&lt;=$J$5,L$1+COUNTIF(B$2:B22,B22)*$J$7,"")</f>
        <v>4.1500000000000004</v>
      </c>
      <c r="M22">
        <f>IF(ROW(M22)-1&lt;=$J$5,M$1+COUNTIF(C$2:C22,C22)*$J$7,"")</f>
        <v>3.12</v>
      </c>
      <c r="N22">
        <f>IF(ROW(N22)-1&lt;=$J$5,N$1+COUNTIF(D$2:D22,D22)*$J$7,"")</f>
        <v>2.09</v>
      </c>
      <c r="O22">
        <f>IF(ROW(O22)-1&lt;=$J$5,O$1+COUNTIF(E$2:E22,E22)*$J$7,"")</f>
        <v>1.1200000000000001</v>
      </c>
      <c r="P22">
        <f>IF(ROW(P22)-1&lt;=$J$5,P$1+COUNTIF(F$2:F22,F22)*$J$7,"")</f>
        <v>0.12</v>
      </c>
      <c r="Q22">
        <f>IF(ROW(Q22)-1&lt;=$J$5,Q$1+COUNTIF(G$2:G22,G22)*$J$7,"")</f>
        <v>-0.37</v>
      </c>
      <c r="R22">
        <f>IF(ROW(R22)-1&lt;=$J$5,R$1+COUNTIF(H$2:H22,H22)*$J$7,"")</f>
        <v>-1.37</v>
      </c>
      <c r="S22">
        <f>IF(ROW(S22)-1&lt;=$J$5,S$1+COUNTIF(I$2:I22,I22)*$J$7,"")</f>
        <v>-2.37</v>
      </c>
    </row>
    <row r="23" spans="1:19" x14ac:dyDescent="0.25">
      <c r="A23" s="4">
        <f>IF(ROW(A23)-1&lt;=$J$5,IF(Foglio1!I23="",-10,Foglio1!I23),"")</f>
        <v>-10</v>
      </c>
      <c r="B23" s="4">
        <f>IF(ROW(B23)-1&lt;=$J$5,IF(Foglio1!J23="",-10,Foglio1!J23),"")</f>
        <v>-10</v>
      </c>
      <c r="C23" s="4">
        <f>IF(ROW(C23)-1&lt;=$J$5,IF(Foglio1!K23="",-10,Foglio1!K23),"")</f>
        <v>-10</v>
      </c>
      <c r="D23" s="4">
        <f>IF(ROW(D23)-1&lt;=$J$5,IF(Foglio1!L23="",-10,Foglio1!L23),"")</f>
        <v>-10</v>
      </c>
      <c r="E23" s="4">
        <f>IF(ROW(E23)-1&lt;=$J$5,IF(Foglio1!M23="",-10,Foglio1!M23),"")</f>
        <v>-10</v>
      </c>
      <c r="F23" s="4">
        <f>IF(ROW(F23)-1&lt;=$J$5,IF(Foglio1!N23="",-10,Foglio1!N23),"")</f>
        <v>-10</v>
      </c>
      <c r="G23" s="4">
        <f>IF(ROW(G23)-1&lt;=$J$5,IF(Foglio1!O23="",-10,Foglio1!O23),"")</f>
        <v>-10</v>
      </c>
      <c r="H23" s="4">
        <f>IF(ROW(H23)-1&lt;=$J$5,IF(Foglio1!P23="",-10,Foglio1!P23),"")</f>
        <v>-10</v>
      </c>
      <c r="I23" s="4">
        <f>IF(ROW(I23)-1&lt;=$J$5,IF(Foglio1!Q23="",-10,Foglio1!Q23),"")</f>
        <v>-10</v>
      </c>
      <c r="K23">
        <f>IF(ROW(K23)-1&lt;=$J$5,K$1+COUNTIF(A$2:A23,A23)*$J$7,"")</f>
        <v>5.15</v>
      </c>
      <c r="L23">
        <f>IF(ROW(L23)-1&lt;=$J$5,L$1+COUNTIF(B$2:B23,B23)*$J$7,"")</f>
        <v>4.12</v>
      </c>
      <c r="M23">
        <f>IF(ROW(M23)-1&lt;=$J$5,M$1+COUNTIF(C$2:C23,C23)*$J$7,"")</f>
        <v>3.15</v>
      </c>
      <c r="N23">
        <f>IF(ROW(N23)-1&lt;=$J$5,N$1+COUNTIF(D$2:D23,D23)*$J$7,"")</f>
        <v>2.12</v>
      </c>
      <c r="O23">
        <f>IF(ROW(O23)-1&lt;=$J$5,O$1+COUNTIF(E$2:E23,E23)*$J$7,"")</f>
        <v>1.1499999999999999</v>
      </c>
      <c r="P23">
        <f>IF(ROW(P23)-1&lt;=$J$5,P$1+COUNTIF(F$2:F23,F23)*$J$7,"")</f>
        <v>0.15</v>
      </c>
      <c r="Q23">
        <f>IF(ROW(Q23)-1&lt;=$J$5,Q$1+COUNTIF(G$2:G23,G23)*$J$7,"")</f>
        <v>-0.34000000000000008</v>
      </c>
      <c r="R23">
        <f>IF(ROW(R23)-1&lt;=$J$5,R$1+COUNTIF(H$2:H23,H23)*$J$7,"")</f>
        <v>-1.34</v>
      </c>
      <c r="S23">
        <f>IF(ROW(S23)-1&lt;=$J$5,S$1+COUNTIF(I$2:I23,I23)*$J$7,"")</f>
        <v>-2.34</v>
      </c>
    </row>
    <row r="24" spans="1:19" x14ac:dyDescent="0.25">
      <c r="A24" s="4">
        <f>IF(ROW(A24)-1&lt;=$J$5,IF(Foglio1!I24="",-10,Foglio1!I24),"")</f>
        <v>10</v>
      </c>
      <c r="B24" s="4">
        <f>IF(ROW(B24)-1&lt;=$J$5,IF(Foglio1!J24="",-10,Foglio1!J24),"")</f>
        <v>60</v>
      </c>
      <c r="C24" s="4">
        <f>IF(ROW(C24)-1&lt;=$J$5,IF(Foglio1!K24="",-10,Foglio1!K24),"")</f>
        <v>70</v>
      </c>
      <c r="D24" s="4">
        <f>IF(ROW(D24)-1&lt;=$J$5,IF(Foglio1!L24="",-10,Foglio1!L24),"")</f>
        <v>90</v>
      </c>
      <c r="E24" s="4">
        <f>IF(ROW(E24)-1&lt;=$J$5,IF(Foglio1!M24="",-10,Foglio1!M24),"")</f>
        <v>20</v>
      </c>
      <c r="F24" s="4">
        <f>IF(ROW(F24)-1&lt;=$J$5,IF(Foglio1!N24="",-10,Foglio1!N24),"")</f>
        <v>10</v>
      </c>
      <c r="G24" s="4">
        <f>IF(ROW(G24)-1&lt;=$J$5,IF(Foglio1!O24="",-10,Foglio1!O24),"")</f>
        <v>-10</v>
      </c>
      <c r="H24" s="4">
        <f>IF(ROW(H24)-1&lt;=$J$5,IF(Foglio1!P24="",-10,Foglio1!P24),"")</f>
        <v>-10</v>
      </c>
      <c r="I24" s="4">
        <f>IF(ROW(I24)-1&lt;=$J$5,IF(Foglio1!Q24="",-10,Foglio1!Q24),"")</f>
        <v>-10</v>
      </c>
      <c r="K24">
        <f>IF(ROW(K24)-1&lt;=$J$5,K$1+COUNTIF(A$2:A24,A24)*$J$7,"")</f>
        <v>5.24</v>
      </c>
      <c r="L24">
        <f>IF(ROW(L24)-1&lt;=$J$5,L$1+COUNTIF(B$2:B24,B24)*$J$7,"")</f>
        <v>4.03</v>
      </c>
      <c r="M24">
        <f>IF(ROW(M24)-1&lt;=$J$5,M$1+COUNTIF(C$2:C24,C24)*$J$7,"")</f>
        <v>3.03</v>
      </c>
      <c r="N24">
        <f>IF(ROW(N24)-1&lt;=$J$5,N$1+COUNTIF(D$2:D24,D24)*$J$7,"")</f>
        <v>2.09</v>
      </c>
      <c r="O24">
        <f>IF(ROW(O24)-1&lt;=$J$5,O$1+COUNTIF(E$2:E24,E24)*$J$7,"")</f>
        <v>1.03</v>
      </c>
      <c r="P24">
        <f>IF(ROW(P24)-1&lt;=$J$5,P$1+COUNTIF(F$2:F24,F24)*$J$7,"")</f>
        <v>0.12</v>
      </c>
      <c r="Q24">
        <f>IF(ROW(Q24)-1&lt;=$J$5,Q$1+COUNTIF(G$2:G24,G24)*$J$7,"")</f>
        <v>-0.31000000000000005</v>
      </c>
      <c r="R24">
        <f>IF(ROW(R24)-1&lt;=$J$5,R$1+COUNTIF(H$2:H24,H24)*$J$7,"")</f>
        <v>-1.31</v>
      </c>
      <c r="S24">
        <f>IF(ROW(S24)-1&lt;=$J$5,S$1+COUNTIF(I$2:I24,I24)*$J$7,"")</f>
        <v>-2.31</v>
      </c>
    </row>
    <row r="25" spans="1:19" x14ac:dyDescent="0.25">
      <c r="A25" s="4">
        <f>IF(ROW(A25)-1&lt;=$J$5,IF(Foglio1!I25="",-10,Foglio1!I25),"")</f>
        <v>40</v>
      </c>
      <c r="B25" s="4">
        <f>IF(ROW(B25)-1&lt;=$J$5,IF(Foglio1!J25="",-10,Foglio1!J25),"")</f>
        <v>70</v>
      </c>
      <c r="C25" s="4">
        <f>IF(ROW(C25)-1&lt;=$J$5,IF(Foglio1!K25="",-10,Foglio1!K25),"")</f>
        <v>60</v>
      </c>
      <c r="D25" s="4">
        <f>IF(ROW(D25)-1&lt;=$J$5,IF(Foglio1!L25="",-10,Foglio1!L25),"")</f>
        <v>50</v>
      </c>
      <c r="E25" s="4">
        <f>IF(ROW(E25)-1&lt;=$J$5,IF(Foglio1!M25="",-10,Foglio1!M25),"")</f>
        <v>20</v>
      </c>
      <c r="F25" s="4">
        <f>IF(ROW(F25)-1&lt;=$J$5,IF(Foglio1!N25="",-10,Foglio1!N25),"")</f>
        <v>20</v>
      </c>
      <c r="G25" s="4">
        <f>IF(ROW(G25)-1&lt;=$J$5,IF(Foglio1!O25="",-10,Foglio1!O25),"")</f>
        <v>-10</v>
      </c>
      <c r="H25" s="4">
        <f>IF(ROW(H25)-1&lt;=$J$5,IF(Foglio1!P25="",-10,Foglio1!P25),"")</f>
        <v>-10</v>
      </c>
      <c r="I25" s="4">
        <f>IF(ROW(I25)-1&lt;=$J$5,IF(Foglio1!Q25="",-10,Foglio1!Q25),"")</f>
        <v>-10</v>
      </c>
      <c r="K25">
        <f>IF(ROW(K25)-1&lt;=$J$5,K$1+COUNTIF(A$2:A25,A25)*$J$7,"")</f>
        <v>5.03</v>
      </c>
      <c r="L25">
        <f>IF(ROW(L25)-1&lt;=$J$5,L$1+COUNTIF(B$2:B25,B25)*$J$7,"")</f>
        <v>4.03</v>
      </c>
      <c r="M25">
        <f>IF(ROW(M25)-1&lt;=$J$5,M$1+COUNTIF(C$2:C25,C25)*$J$7,"")</f>
        <v>3.03</v>
      </c>
      <c r="N25">
        <f>IF(ROW(N25)-1&lt;=$J$5,N$1+COUNTIF(D$2:D25,D25)*$J$7,"")</f>
        <v>2.12</v>
      </c>
      <c r="O25">
        <f>IF(ROW(O25)-1&lt;=$J$5,O$1+COUNTIF(E$2:E25,E25)*$J$7,"")</f>
        <v>1.06</v>
      </c>
      <c r="P25">
        <f>IF(ROW(P25)-1&lt;=$J$5,P$1+COUNTIF(F$2:F25,F25)*$J$7,"")</f>
        <v>0.06</v>
      </c>
      <c r="Q25">
        <f>IF(ROW(Q25)-1&lt;=$J$5,Q$1+COUNTIF(G$2:G25,G25)*$J$7,"")</f>
        <v>-0.28000000000000003</v>
      </c>
      <c r="R25">
        <f>IF(ROW(R25)-1&lt;=$J$5,R$1+COUNTIF(H$2:H25,H25)*$J$7,"")</f>
        <v>-1.28</v>
      </c>
      <c r="S25">
        <f>IF(ROW(S25)-1&lt;=$J$5,S$1+COUNTIF(I$2:I25,I25)*$J$7,"")</f>
        <v>-2.2800000000000002</v>
      </c>
    </row>
    <row r="26" spans="1:19" x14ac:dyDescent="0.25">
      <c r="A26" s="4">
        <f>IF(ROW(A26)-1&lt;=$J$5,IF(Foglio1!I26="",-10,Foglio1!I26),"")</f>
        <v>-10</v>
      </c>
      <c r="B26" s="4">
        <f>IF(ROW(B26)-1&lt;=$J$5,IF(Foglio1!J26="",-10,Foglio1!J26),"")</f>
        <v>10</v>
      </c>
      <c r="C26" s="4">
        <f>IF(ROW(C26)-1&lt;=$J$5,IF(Foglio1!K26="",-10,Foglio1!K26),"")</f>
        <v>-10</v>
      </c>
      <c r="D26" s="4">
        <f>IF(ROW(D26)-1&lt;=$J$5,IF(Foglio1!L26="",-10,Foglio1!L26),"")</f>
        <v>25</v>
      </c>
      <c r="E26" s="4">
        <f>IF(ROW(E26)-1&lt;=$J$5,IF(Foglio1!M26="",-10,Foglio1!M26),"")</f>
        <v>25</v>
      </c>
      <c r="F26" s="4">
        <f>IF(ROW(F26)-1&lt;=$J$5,IF(Foglio1!N26="",-10,Foglio1!N26),"")</f>
        <v>-10</v>
      </c>
      <c r="G26" s="4">
        <f>IF(ROW(G26)-1&lt;=$J$5,IF(Foglio1!O26="",-10,Foglio1!O26),"")</f>
        <v>-10</v>
      </c>
      <c r="H26" s="4">
        <f>IF(ROW(H26)-1&lt;=$J$5,IF(Foglio1!P26="",-10,Foglio1!P26),"")</f>
        <v>-10</v>
      </c>
      <c r="I26" s="4">
        <f>IF(ROW(I26)-1&lt;=$J$5,IF(Foglio1!Q26="",-10,Foglio1!Q26),"")</f>
        <v>-10</v>
      </c>
      <c r="K26">
        <f>IF(ROW(K26)-1&lt;=$J$5,K$1+COUNTIF(A$2:A26,A26)*$J$7,"")</f>
        <v>5.18</v>
      </c>
      <c r="L26">
        <f>IF(ROW(L26)-1&lt;=$J$5,L$1+COUNTIF(B$2:B26,B26)*$J$7,"")</f>
        <v>4.12</v>
      </c>
      <c r="M26">
        <f>IF(ROW(M26)-1&lt;=$J$5,M$1+COUNTIF(C$2:C26,C26)*$J$7,"")</f>
        <v>3.18</v>
      </c>
      <c r="N26">
        <f>IF(ROW(N26)-1&lt;=$J$5,N$1+COUNTIF(D$2:D26,D26)*$J$7,"")</f>
        <v>2.0299999999999998</v>
      </c>
      <c r="O26">
        <f>IF(ROW(O26)-1&lt;=$J$5,O$1+COUNTIF(E$2:E26,E26)*$J$7,"")</f>
        <v>1.03</v>
      </c>
      <c r="P26">
        <f>IF(ROW(P26)-1&lt;=$J$5,P$1+COUNTIF(F$2:F26,F26)*$J$7,"")</f>
        <v>0.18</v>
      </c>
      <c r="Q26">
        <f>IF(ROW(Q26)-1&lt;=$J$5,Q$1+COUNTIF(G$2:G26,G26)*$J$7,"")</f>
        <v>-0.25</v>
      </c>
      <c r="R26">
        <f>IF(ROW(R26)-1&lt;=$J$5,R$1+COUNTIF(H$2:H26,H26)*$J$7,"")</f>
        <v>-1.25</v>
      </c>
      <c r="S26">
        <f>IF(ROW(S26)-1&lt;=$J$5,S$1+COUNTIF(I$2:I26,I26)*$J$7,"")</f>
        <v>-2.25</v>
      </c>
    </row>
    <row r="27" spans="1:19" x14ac:dyDescent="0.25">
      <c r="A27" s="4">
        <f>IF(ROW(A27)-1&lt;=$J$5,IF(Foglio1!I27="",-10,Foglio1!I27),"")</f>
        <v>60</v>
      </c>
      <c r="B27" s="4">
        <f>IF(ROW(B27)-1&lt;=$J$5,IF(Foglio1!J27="",-10,Foglio1!J27),"")</f>
        <v>80</v>
      </c>
      <c r="C27" s="4">
        <f>IF(ROW(C27)-1&lt;=$J$5,IF(Foglio1!K27="",-10,Foglio1!K27),"")</f>
        <v>80</v>
      </c>
      <c r="D27" s="4">
        <f>IF(ROW(D27)-1&lt;=$J$5,IF(Foglio1!L27="",-10,Foglio1!L27),"")</f>
        <v>40</v>
      </c>
      <c r="E27" s="4">
        <f>IF(ROW(E27)-1&lt;=$J$5,IF(Foglio1!M27="",-10,Foglio1!M27),"")</f>
        <v>10</v>
      </c>
      <c r="F27" s="4">
        <f>IF(ROW(F27)-1&lt;=$J$5,IF(Foglio1!N27="",-10,Foglio1!N27),"")</f>
        <v>10</v>
      </c>
      <c r="G27" s="4">
        <f>IF(ROW(G27)-1&lt;=$J$5,IF(Foglio1!O27="",-10,Foglio1!O27),"")</f>
        <v>-10</v>
      </c>
      <c r="H27" s="4">
        <f>IF(ROW(H27)-1&lt;=$J$5,IF(Foglio1!P27="",-10,Foglio1!P27),"")</f>
        <v>-10</v>
      </c>
      <c r="I27" s="4">
        <f>IF(ROW(I27)-1&lt;=$J$5,IF(Foglio1!Q27="",-10,Foglio1!Q27),"")</f>
        <v>-10</v>
      </c>
      <c r="K27">
        <f>IF(ROW(K27)-1&lt;=$J$5,K$1+COUNTIF(A$2:A27,A27)*$J$7,"")</f>
        <v>5.03</v>
      </c>
      <c r="L27">
        <f>IF(ROW(L27)-1&lt;=$J$5,L$1+COUNTIF(B$2:B27,B27)*$J$7,"")</f>
        <v>4.09</v>
      </c>
      <c r="M27">
        <f>IF(ROW(M27)-1&lt;=$J$5,M$1+COUNTIF(C$2:C27,C27)*$J$7,"")</f>
        <v>3.09</v>
      </c>
      <c r="N27">
        <f>IF(ROW(N27)-1&lt;=$J$5,N$1+COUNTIF(D$2:D27,D27)*$J$7,"")</f>
        <v>2.06</v>
      </c>
      <c r="O27">
        <f>IF(ROW(O27)-1&lt;=$J$5,O$1+COUNTIF(E$2:E27,E27)*$J$7,"")</f>
        <v>1.03</v>
      </c>
      <c r="P27">
        <f>IF(ROW(P27)-1&lt;=$J$5,P$1+COUNTIF(F$2:F27,F27)*$J$7,"")</f>
        <v>0.15</v>
      </c>
      <c r="Q27">
        <f>IF(ROW(Q27)-1&lt;=$J$5,Q$1+COUNTIF(G$2:G27,G27)*$J$7,"")</f>
        <v>-0.21999999999999997</v>
      </c>
      <c r="R27">
        <f>IF(ROW(R27)-1&lt;=$J$5,R$1+COUNTIF(H$2:H27,H27)*$J$7,"")</f>
        <v>-1.22</v>
      </c>
      <c r="S27">
        <f>IF(ROW(S27)-1&lt;=$J$5,S$1+COUNTIF(I$2:I27,I27)*$J$7,"")</f>
        <v>-2.2199999999999998</v>
      </c>
    </row>
    <row r="28" spans="1:19" x14ac:dyDescent="0.25">
      <c r="A28" s="4">
        <f>IF(ROW(A28)-1&lt;=$J$5,IF(Foglio1!I28="",-10,Foglio1!I28),"")</f>
        <v>20</v>
      </c>
      <c r="B28" s="4">
        <f>IF(ROW(B28)-1&lt;=$J$5,IF(Foglio1!J28="",-10,Foglio1!J28),"")</f>
        <v>80</v>
      </c>
      <c r="C28" s="4">
        <f>IF(ROW(C28)-1&lt;=$J$5,IF(Foglio1!K28="",-10,Foglio1!K28),"")</f>
        <v>50</v>
      </c>
      <c r="D28" s="4">
        <f>IF(ROW(D28)-1&lt;=$J$5,IF(Foglio1!L28="",-10,Foglio1!L28),"")</f>
        <v>60</v>
      </c>
      <c r="E28" s="4">
        <f>IF(ROW(E28)-1&lt;=$J$5,IF(Foglio1!M28="",-10,Foglio1!M28),"")</f>
        <v>80</v>
      </c>
      <c r="F28" s="4">
        <f>IF(ROW(F28)-1&lt;=$J$5,IF(Foglio1!N28="",-10,Foglio1!N28),"")</f>
        <v>20</v>
      </c>
      <c r="G28" s="4">
        <f>IF(ROW(G28)-1&lt;=$J$5,IF(Foglio1!O28="",-10,Foglio1!O28),"")</f>
        <v>-10</v>
      </c>
      <c r="H28" s="4">
        <f>IF(ROW(H28)-1&lt;=$J$5,IF(Foglio1!P28="",-10,Foglio1!P28),"")</f>
        <v>-10</v>
      </c>
      <c r="I28" s="4">
        <f>IF(ROW(I28)-1&lt;=$J$5,IF(Foglio1!Q28="",-10,Foglio1!Q28),"")</f>
        <v>-10</v>
      </c>
      <c r="K28">
        <f>IF(ROW(K28)-1&lt;=$J$5,K$1+COUNTIF(A$2:A28,A28)*$J$7,"")</f>
        <v>5.09</v>
      </c>
      <c r="L28">
        <f>IF(ROW(L28)-1&lt;=$J$5,L$1+COUNTIF(B$2:B28,B28)*$J$7,"")</f>
        <v>4.12</v>
      </c>
      <c r="M28">
        <f>IF(ROW(M28)-1&lt;=$J$5,M$1+COUNTIF(C$2:C28,C28)*$J$7,"")</f>
        <v>3.21</v>
      </c>
      <c r="N28">
        <f>IF(ROW(N28)-1&lt;=$J$5,N$1+COUNTIF(D$2:D28,D28)*$J$7,"")</f>
        <v>2.0299999999999998</v>
      </c>
      <c r="O28">
        <f>IF(ROW(O28)-1&lt;=$J$5,O$1+COUNTIF(E$2:E28,E28)*$J$7,"")</f>
        <v>1.1499999999999999</v>
      </c>
      <c r="P28">
        <f>IF(ROW(P28)-1&lt;=$J$5,P$1+COUNTIF(F$2:F28,F28)*$J$7,"")</f>
        <v>0.09</v>
      </c>
      <c r="Q28">
        <f>IF(ROW(Q28)-1&lt;=$J$5,Q$1+COUNTIF(G$2:G28,G28)*$J$7,"")</f>
        <v>-0.19000000000000006</v>
      </c>
      <c r="R28">
        <f>IF(ROW(R28)-1&lt;=$J$5,R$1+COUNTIF(H$2:H28,H28)*$J$7,"")</f>
        <v>-1.19</v>
      </c>
      <c r="S28">
        <f>IF(ROW(S28)-1&lt;=$J$5,S$1+COUNTIF(I$2:I28,I28)*$J$7,"")</f>
        <v>-2.19</v>
      </c>
    </row>
    <row r="29" spans="1:19" x14ac:dyDescent="0.25">
      <c r="A29" s="4">
        <f>IF(ROW(A29)-1&lt;=$J$5,IF(Foglio1!I29="",-10,Foglio1!I29),"")</f>
        <v>-10</v>
      </c>
      <c r="B29" s="4">
        <f>IF(ROW(B29)-1&lt;=$J$5,IF(Foglio1!J29="",-10,Foglio1!J29),"")</f>
        <v>-10</v>
      </c>
      <c r="C29" s="4">
        <f>IF(ROW(C29)-1&lt;=$J$5,IF(Foglio1!K29="",-10,Foglio1!K29),"")</f>
        <v>-10</v>
      </c>
      <c r="D29" s="4">
        <f>IF(ROW(D29)-1&lt;=$J$5,IF(Foglio1!L29="",-10,Foglio1!L29),"")</f>
        <v>-10</v>
      </c>
      <c r="E29" s="4">
        <f>IF(ROW(E29)-1&lt;=$J$5,IF(Foglio1!M29="",-10,Foglio1!M29),"")</f>
        <v>-10</v>
      </c>
      <c r="F29" s="4">
        <f>IF(ROW(F29)-1&lt;=$J$5,IF(Foglio1!N29="",-10,Foglio1!N29),"")</f>
        <v>-10</v>
      </c>
      <c r="G29" s="4">
        <f>IF(ROW(G29)-1&lt;=$J$5,IF(Foglio1!O29="",-10,Foglio1!O29),"")</f>
        <v>-10</v>
      </c>
      <c r="H29" s="4">
        <f>IF(ROW(H29)-1&lt;=$J$5,IF(Foglio1!P29="",-10,Foglio1!P29),"")</f>
        <v>-10</v>
      </c>
      <c r="I29" s="4">
        <f>IF(ROW(I29)-1&lt;=$J$5,IF(Foglio1!Q29="",-10,Foglio1!Q29),"")</f>
        <v>-10</v>
      </c>
      <c r="K29">
        <f>IF(ROW(K29)-1&lt;=$J$5,K$1+COUNTIF(A$2:A29,A29)*$J$7,"")</f>
        <v>5.21</v>
      </c>
      <c r="L29">
        <f>IF(ROW(L29)-1&lt;=$J$5,L$1+COUNTIF(B$2:B29,B29)*$J$7,"")</f>
        <v>4.1500000000000004</v>
      </c>
      <c r="M29">
        <f>IF(ROW(M29)-1&lt;=$J$5,M$1+COUNTIF(C$2:C29,C29)*$J$7,"")</f>
        <v>3.21</v>
      </c>
      <c r="N29">
        <f>IF(ROW(N29)-1&lt;=$J$5,N$1+COUNTIF(D$2:D29,D29)*$J$7,"")</f>
        <v>2.15</v>
      </c>
      <c r="O29">
        <f>IF(ROW(O29)-1&lt;=$J$5,O$1+COUNTIF(E$2:E29,E29)*$J$7,"")</f>
        <v>1.18</v>
      </c>
      <c r="P29">
        <f>IF(ROW(P29)-1&lt;=$J$5,P$1+COUNTIF(F$2:F29,F29)*$J$7,"")</f>
        <v>0.21</v>
      </c>
      <c r="Q29">
        <f>IF(ROW(Q29)-1&lt;=$J$5,Q$1+COUNTIF(G$2:G29,G29)*$J$7,"")</f>
        <v>-0.16000000000000003</v>
      </c>
      <c r="R29">
        <f>IF(ROW(R29)-1&lt;=$J$5,R$1+COUNTIF(H$2:H29,H29)*$J$7,"")</f>
        <v>-1.1600000000000001</v>
      </c>
      <c r="S29">
        <f>IF(ROW(S29)-1&lt;=$J$5,S$1+COUNTIF(I$2:I29,I29)*$J$7,"")</f>
        <v>-2.16</v>
      </c>
    </row>
    <row r="30" spans="1:19" x14ac:dyDescent="0.25">
      <c r="A30" s="4">
        <f>IF(ROW(A30)-1&lt;=$J$5,IF(Foglio1!I30="",-10,Foglio1!I30),"")</f>
        <v>0</v>
      </c>
      <c r="B30" s="4">
        <f>IF(ROW(B30)-1&lt;=$J$5,IF(Foglio1!J30="",-10,Foglio1!J30),"")</f>
        <v>50</v>
      </c>
      <c r="C30" s="4">
        <f>IF(ROW(C30)-1&lt;=$J$5,IF(Foglio1!K30="",-10,Foglio1!K30),"")</f>
        <v>30</v>
      </c>
      <c r="D30" s="4">
        <f>IF(ROW(D30)-1&lt;=$J$5,IF(Foglio1!L30="",-10,Foglio1!L30),"")</f>
        <v>70</v>
      </c>
      <c r="E30" s="4">
        <f>IF(ROW(E30)-1&lt;=$J$5,IF(Foglio1!M30="",-10,Foglio1!M30),"")</f>
        <v>70</v>
      </c>
      <c r="F30" s="4">
        <f>IF(ROW(F30)-1&lt;=$J$5,IF(Foglio1!N30="",-10,Foglio1!N30),"")</f>
        <v>10</v>
      </c>
      <c r="G30" s="4">
        <f>IF(ROW(G30)-1&lt;=$J$5,IF(Foglio1!O30="",-10,Foglio1!O30),"")</f>
        <v>-10</v>
      </c>
      <c r="H30" s="4">
        <f>IF(ROW(H30)-1&lt;=$J$5,IF(Foglio1!P30="",-10,Foglio1!P30),"")</f>
        <v>-10</v>
      </c>
      <c r="I30" s="4">
        <f>IF(ROW(I30)-1&lt;=$J$5,IF(Foglio1!Q30="",-10,Foglio1!Q30),"")</f>
        <v>-10</v>
      </c>
      <c r="K30">
        <f>IF(ROW(K30)-1&lt;=$J$5,K$1+COUNTIF(A$2:A30,A30)*$J$7,"")</f>
        <v>5.09</v>
      </c>
      <c r="L30">
        <f>IF(ROW(L30)-1&lt;=$J$5,L$1+COUNTIF(B$2:B30,B30)*$J$7,"")</f>
        <v>4.03</v>
      </c>
      <c r="M30">
        <f>IF(ROW(M30)-1&lt;=$J$5,M$1+COUNTIF(C$2:C30,C30)*$J$7,"")</f>
        <v>3.06</v>
      </c>
      <c r="N30">
        <f>IF(ROW(N30)-1&lt;=$J$5,N$1+COUNTIF(D$2:D30,D30)*$J$7,"")</f>
        <v>2.06</v>
      </c>
      <c r="O30">
        <f>IF(ROW(O30)-1&lt;=$J$5,O$1+COUNTIF(E$2:E30,E30)*$J$7,"")</f>
        <v>1.06</v>
      </c>
      <c r="P30">
        <f>IF(ROW(P30)-1&lt;=$J$5,P$1+COUNTIF(F$2:F30,F30)*$J$7,"")</f>
        <v>0.18</v>
      </c>
      <c r="Q30">
        <f>IF(ROW(Q30)-1&lt;=$J$5,Q$1+COUNTIF(G$2:G30,G30)*$J$7,"")</f>
        <v>-0.13</v>
      </c>
      <c r="R30">
        <f>IF(ROW(R30)-1&lt;=$J$5,R$1+COUNTIF(H$2:H30,H30)*$J$7,"")</f>
        <v>-1.1299999999999999</v>
      </c>
      <c r="S30">
        <f>IF(ROW(S30)-1&lt;=$J$5,S$1+COUNTIF(I$2:I30,I30)*$J$7,"")</f>
        <v>-2.13</v>
      </c>
    </row>
    <row r="31" spans="1:19" x14ac:dyDescent="0.25">
      <c r="A31" s="4">
        <f>IF(ROW(A31)-1&lt;=$J$5,IF(Foglio1!I31="",-10,Foglio1!I31),"")</f>
        <v>-10</v>
      </c>
      <c r="B31" s="4">
        <f>IF(ROW(B31)-1&lt;=$J$5,IF(Foglio1!J31="",-10,Foglio1!J31),"")</f>
        <v>-10</v>
      </c>
      <c r="C31" s="4">
        <f>IF(ROW(C31)-1&lt;=$J$5,IF(Foglio1!K31="",-10,Foglio1!K31),"")</f>
        <v>-10</v>
      </c>
      <c r="D31" s="4">
        <f>IF(ROW(D31)-1&lt;=$J$5,IF(Foglio1!L31="",-10,Foglio1!L31),"")</f>
        <v>-10</v>
      </c>
      <c r="E31" s="4">
        <f>IF(ROW(E31)-1&lt;=$J$5,IF(Foglio1!M31="",-10,Foglio1!M31),"")</f>
        <v>-10</v>
      </c>
      <c r="F31" s="4">
        <f>IF(ROW(F31)-1&lt;=$J$5,IF(Foglio1!N31="",-10,Foglio1!N31),"")</f>
        <v>-10</v>
      </c>
      <c r="G31" s="4">
        <f>IF(ROW(G31)-1&lt;=$J$5,IF(Foglio1!O31="",-10,Foglio1!O31),"")</f>
        <v>-10</v>
      </c>
      <c r="H31" s="4">
        <f>IF(ROW(H31)-1&lt;=$J$5,IF(Foglio1!P31="",-10,Foglio1!P31),"")</f>
        <v>-10</v>
      </c>
      <c r="I31" s="4">
        <f>IF(ROW(I31)-1&lt;=$J$5,IF(Foglio1!Q31="",-10,Foglio1!Q31),"")</f>
        <v>-10</v>
      </c>
      <c r="K31">
        <f>IF(ROW(K31)-1&lt;=$J$5,K$1+COUNTIF(A$2:A31,A31)*$J$7,"")</f>
        <v>5.24</v>
      </c>
      <c r="L31">
        <f>IF(ROW(L31)-1&lt;=$J$5,L$1+COUNTIF(B$2:B31,B31)*$J$7,"")</f>
        <v>4.18</v>
      </c>
      <c r="M31">
        <f>IF(ROW(M31)-1&lt;=$J$5,M$1+COUNTIF(C$2:C31,C31)*$J$7,"")</f>
        <v>3.24</v>
      </c>
      <c r="N31">
        <f>IF(ROW(N31)-1&lt;=$J$5,N$1+COUNTIF(D$2:D31,D31)*$J$7,"")</f>
        <v>2.1800000000000002</v>
      </c>
      <c r="O31">
        <f>IF(ROW(O31)-1&lt;=$J$5,O$1+COUNTIF(E$2:E31,E31)*$J$7,"")</f>
        <v>1.21</v>
      </c>
      <c r="P31">
        <f>IF(ROW(P31)-1&lt;=$J$5,P$1+COUNTIF(F$2:F31,F31)*$J$7,"")</f>
        <v>0.24</v>
      </c>
      <c r="Q31">
        <f>IF(ROW(Q31)-1&lt;=$J$5,Q$1+COUNTIF(G$2:G31,G31)*$J$7,"")</f>
        <v>-0.10000000000000009</v>
      </c>
      <c r="R31">
        <f>IF(ROW(R31)-1&lt;=$J$5,R$1+COUNTIF(H$2:H31,H31)*$J$7,"")</f>
        <v>-1.1000000000000001</v>
      </c>
      <c r="S31">
        <f>IF(ROW(S31)-1&lt;=$J$5,S$1+COUNTIF(I$2:I31,I31)*$J$7,"")</f>
        <v>-2.1</v>
      </c>
    </row>
    <row r="32" spans="1:19" x14ac:dyDescent="0.25">
      <c r="A32" s="4">
        <f>IF(ROW(A32)-1&lt;=$J$5,IF(Foglio1!I32="",-10,Foglio1!I32),"")</f>
        <v>70</v>
      </c>
      <c r="B32" s="4">
        <f>IF(ROW(B32)-1&lt;=$J$5,IF(Foglio1!J32="",-10,Foglio1!J32),"")</f>
        <v>30</v>
      </c>
      <c r="C32" s="4">
        <f>IF(ROW(C32)-1&lt;=$J$5,IF(Foglio1!K32="",-10,Foglio1!K32),"")</f>
        <v>30</v>
      </c>
      <c r="D32" s="4">
        <f>IF(ROW(D32)-1&lt;=$J$5,IF(Foglio1!L32="",-10,Foglio1!L32),"")</f>
        <v>70</v>
      </c>
      <c r="E32" s="4">
        <f>IF(ROW(E32)-1&lt;=$J$5,IF(Foglio1!M32="",-10,Foglio1!M32),"")</f>
        <v>0</v>
      </c>
      <c r="F32" s="4">
        <f>IF(ROW(F32)-1&lt;=$J$5,IF(Foglio1!N32="",-10,Foglio1!N32),"")</f>
        <v>0</v>
      </c>
      <c r="G32" s="4">
        <f>IF(ROW(G32)-1&lt;=$J$5,IF(Foglio1!O32="",-10,Foglio1!O32),"")</f>
        <v>-10</v>
      </c>
      <c r="H32" s="4">
        <f>IF(ROW(H32)-1&lt;=$J$5,IF(Foglio1!P32="",-10,Foglio1!P32),"")</f>
        <v>-10</v>
      </c>
      <c r="I32" s="4">
        <f>IF(ROW(I32)-1&lt;=$J$5,IF(Foglio1!Q32="",-10,Foglio1!Q32),"")</f>
        <v>-10</v>
      </c>
      <c r="K32">
        <f>IF(ROW(K32)-1&lt;=$J$5,K$1+COUNTIF(A$2:A32,A32)*$J$7,"")</f>
        <v>5.03</v>
      </c>
      <c r="L32">
        <f>IF(ROW(L32)-1&lt;=$J$5,L$1+COUNTIF(B$2:B32,B32)*$J$7,"")</f>
        <v>4.0599999999999996</v>
      </c>
      <c r="M32">
        <f>IF(ROW(M32)-1&lt;=$J$5,M$1+COUNTIF(C$2:C32,C32)*$J$7,"")</f>
        <v>3.09</v>
      </c>
      <c r="N32">
        <f>IF(ROW(N32)-1&lt;=$J$5,N$1+COUNTIF(D$2:D32,D32)*$J$7,"")</f>
        <v>2.09</v>
      </c>
      <c r="O32">
        <f>IF(ROW(O32)-1&lt;=$J$5,O$1+COUNTIF(E$2:E32,E32)*$J$7,"")</f>
        <v>1.0900000000000001</v>
      </c>
      <c r="P32">
        <f>IF(ROW(P32)-1&lt;=$J$5,P$1+COUNTIF(F$2:F32,F32)*$J$7,"")</f>
        <v>0.12</v>
      </c>
      <c r="Q32">
        <f>IF(ROW(Q32)-1&lt;=$J$5,Q$1+COUNTIF(G$2:G32,G32)*$J$7,"")</f>
        <v>-7.0000000000000062E-2</v>
      </c>
      <c r="R32">
        <f>IF(ROW(R32)-1&lt;=$J$5,R$1+COUNTIF(H$2:H32,H32)*$J$7,"")</f>
        <v>-1.07</v>
      </c>
      <c r="S32">
        <f>IF(ROW(S32)-1&lt;=$J$5,S$1+COUNTIF(I$2:I32,I32)*$J$7,"")</f>
        <v>-2.0700000000000003</v>
      </c>
    </row>
    <row r="33" spans="1:19" x14ac:dyDescent="0.25">
      <c r="A33" s="4">
        <f>IF(ROW(A33)-1&lt;=$J$5,IF(Foglio1!I33="",-10,Foglio1!I33),"")</f>
        <v>5</v>
      </c>
      <c r="B33" s="4">
        <f>IF(ROW(B33)-1&lt;=$J$5,IF(Foglio1!J33="",-10,Foglio1!J33),"")</f>
        <v>10</v>
      </c>
      <c r="C33" s="4">
        <f>IF(ROW(C33)-1&lt;=$J$5,IF(Foglio1!K33="",-10,Foglio1!K33),"")</f>
        <v>30</v>
      </c>
      <c r="D33" s="4">
        <f>IF(ROW(D33)-1&lt;=$J$5,IF(Foglio1!L33="",-10,Foglio1!L33),"")</f>
        <v>50</v>
      </c>
      <c r="E33" s="4">
        <f>IF(ROW(E33)-1&lt;=$J$5,IF(Foglio1!M33="",-10,Foglio1!M33),"")</f>
        <v>60</v>
      </c>
      <c r="F33" s="4">
        <f>IF(ROW(F33)-1&lt;=$J$5,IF(Foglio1!N33="",-10,Foglio1!N33),"")</f>
        <v>50</v>
      </c>
      <c r="G33" s="4">
        <f>IF(ROW(G33)-1&lt;=$J$5,IF(Foglio1!O33="",-10,Foglio1!O33),"")</f>
        <v>-10</v>
      </c>
      <c r="H33" s="4">
        <f>IF(ROW(H33)-1&lt;=$J$5,IF(Foglio1!P33="",-10,Foglio1!P33),"")</f>
        <v>-10</v>
      </c>
      <c r="I33" s="4">
        <f>IF(ROW(I33)-1&lt;=$J$5,IF(Foglio1!Q33="",-10,Foglio1!Q33),"")</f>
        <v>-10</v>
      </c>
      <c r="K33">
        <f>IF(ROW(K33)-1&lt;=$J$5,K$1+COUNTIF(A$2:A33,A33)*$J$7,"")</f>
        <v>5.03</v>
      </c>
      <c r="L33">
        <f>IF(ROW(L33)-1&lt;=$J$5,L$1+COUNTIF(B$2:B33,B33)*$J$7,"")</f>
        <v>4.1500000000000004</v>
      </c>
      <c r="M33">
        <f>IF(ROW(M33)-1&lt;=$J$5,M$1+COUNTIF(C$2:C33,C33)*$J$7,"")</f>
        <v>3.12</v>
      </c>
      <c r="N33">
        <f>IF(ROW(N33)-1&lt;=$J$5,N$1+COUNTIF(D$2:D33,D33)*$J$7,"")</f>
        <v>2.15</v>
      </c>
      <c r="O33">
        <f>IF(ROW(O33)-1&lt;=$J$5,O$1+COUNTIF(E$2:E33,E33)*$J$7,"")</f>
        <v>1.06</v>
      </c>
      <c r="P33">
        <f>IF(ROW(P33)-1&lt;=$J$5,P$1+COUNTIF(F$2:F33,F33)*$J$7,"")</f>
        <v>0.03</v>
      </c>
      <c r="Q33">
        <f>IF(ROW(Q33)-1&lt;=$J$5,Q$1+COUNTIF(G$2:G33,G33)*$J$7,"")</f>
        <v>-4.0000000000000036E-2</v>
      </c>
      <c r="R33">
        <f>IF(ROW(R33)-1&lt;=$J$5,R$1+COUNTIF(H$2:H33,H33)*$J$7,"")</f>
        <v>-1.04</v>
      </c>
      <c r="S33">
        <f>IF(ROW(S33)-1&lt;=$J$5,S$1+COUNTIF(I$2:I33,I33)*$J$7,"")</f>
        <v>-2.04</v>
      </c>
    </row>
    <row r="34" spans="1:19" x14ac:dyDescent="0.25">
      <c r="A34" s="4">
        <f>IF(ROW(A34)-1&lt;=$J$5,IF(Foglio1!I34="",-10,Foglio1!I34),"")</f>
        <v>10</v>
      </c>
      <c r="B34" s="4">
        <f>IF(ROW(B34)-1&lt;=$J$5,IF(Foglio1!J34="",-10,Foglio1!J34),"")</f>
        <v>30</v>
      </c>
      <c r="C34" s="4">
        <f>IF(ROW(C34)-1&lt;=$J$5,IF(Foglio1!K34="",-10,Foglio1!K34),"")</f>
        <v>10</v>
      </c>
      <c r="D34" s="4">
        <f>IF(ROW(D34)-1&lt;=$J$5,IF(Foglio1!L34="",-10,Foglio1!L34),"")</f>
        <v>80</v>
      </c>
      <c r="E34" s="4">
        <f>IF(ROW(E34)-1&lt;=$J$5,IF(Foglio1!M34="",-10,Foglio1!M34),"")</f>
        <v>80</v>
      </c>
      <c r="F34" s="4">
        <f>IF(ROW(F34)-1&lt;=$J$5,IF(Foglio1!N34="",-10,Foglio1!N34),"")</f>
        <v>20</v>
      </c>
      <c r="G34" s="4">
        <f>IF(ROW(G34)-1&lt;=$J$5,IF(Foglio1!O34="",-10,Foglio1!O34),"")</f>
        <v>-10</v>
      </c>
      <c r="H34" s="4">
        <f>IF(ROW(H34)-1&lt;=$J$5,IF(Foglio1!P34="",-10,Foglio1!P34),"")</f>
        <v>-10</v>
      </c>
      <c r="I34" s="4">
        <f>IF(ROW(I34)-1&lt;=$J$5,IF(Foglio1!Q34="",-10,Foglio1!Q34),"")</f>
        <v>-10</v>
      </c>
      <c r="K34">
        <f>IF(ROW(K34)-1&lt;=$J$5,K$1+COUNTIF(A$2:A34,A34)*$J$7,"")</f>
        <v>5.27</v>
      </c>
      <c r="L34">
        <f>IF(ROW(L34)-1&lt;=$J$5,L$1+COUNTIF(B$2:B34,B34)*$J$7,"")</f>
        <v>4.09</v>
      </c>
      <c r="M34">
        <f>IF(ROW(M34)-1&lt;=$J$5,M$1+COUNTIF(C$2:C34,C34)*$J$7,"")</f>
        <v>3.06</v>
      </c>
      <c r="N34">
        <f>IF(ROW(N34)-1&lt;=$J$5,N$1+COUNTIF(D$2:D34,D34)*$J$7,"")</f>
        <v>2.06</v>
      </c>
      <c r="O34">
        <f>IF(ROW(O34)-1&lt;=$J$5,O$1+COUNTIF(E$2:E34,E34)*$J$7,"")</f>
        <v>1.18</v>
      </c>
      <c r="P34">
        <f>IF(ROW(P34)-1&lt;=$J$5,P$1+COUNTIF(F$2:F34,F34)*$J$7,"")</f>
        <v>0.12</v>
      </c>
      <c r="Q34">
        <f>IF(ROW(Q34)-1&lt;=$J$5,Q$1+COUNTIF(G$2:G34,G34)*$J$7,"")</f>
        <v>-1.0000000000000009E-2</v>
      </c>
      <c r="R34">
        <f>IF(ROW(R34)-1&lt;=$J$5,R$1+COUNTIF(H$2:H34,H34)*$J$7,"")</f>
        <v>-1.01</v>
      </c>
      <c r="S34">
        <f>IF(ROW(S34)-1&lt;=$J$5,S$1+COUNTIF(I$2:I34,I34)*$J$7,"")</f>
        <v>-2.0099999999999998</v>
      </c>
    </row>
    <row r="35" spans="1:19" x14ac:dyDescent="0.25">
      <c r="A35" s="4">
        <f>IF(ROW(A35)-1&lt;=$J$5,IF(Foglio1!I35="",-10,Foglio1!I35),"")</f>
        <v>70</v>
      </c>
      <c r="B35" s="4">
        <f>IF(ROW(B35)-1&lt;=$J$5,IF(Foglio1!J35="",-10,Foglio1!J35),"")</f>
        <v>70</v>
      </c>
      <c r="C35" s="4">
        <f>IF(ROW(C35)-1&lt;=$J$5,IF(Foglio1!K35="",-10,Foglio1!K35),"")</f>
        <v>88</v>
      </c>
      <c r="D35" s="4">
        <f>IF(ROW(D35)-1&lt;=$J$5,IF(Foglio1!L35="",-10,Foglio1!L35),"")</f>
        <v>80</v>
      </c>
      <c r="E35" s="4">
        <f>IF(ROW(E35)-1&lt;=$J$5,IF(Foglio1!M35="",-10,Foglio1!M35),"")</f>
        <v>30</v>
      </c>
      <c r="F35" s="4">
        <f>IF(ROW(F35)-1&lt;=$J$5,IF(Foglio1!N35="",-10,Foglio1!N35),"")</f>
        <v>30</v>
      </c>
      <c r="G35" s="4">
        <f>IF(ROW(G35)-1&lt;=$J$5,IF(Foglio1!O35="",-10,Foglio1!O35),"")</f>
        <v>-10</v>
      </c>
      <c r="H35" s="4">
        <f>IF(ROW(H35)-1&lt;=$J$5,IF(Foglio1!P35="",-10,Foglio1!P35),"")</f>
        <v>-10</v>
      </c>
      <c r="I35" s="4">
        <f>IF(ROW(I35)-1&lt;=$J$5,IF(Foglio1!Q35="",-10,Foglio1!Q35),"")</f>
        <v>-10</v>
      </c>
      <c r="K35">
        <f>IF(ROW(K35)-1&lt;=$J$5,K$1+COUNTIF(A$2:A35,A35)*$J$7,"")</f>
        <v>5.0599999999999996</v>
      </c>
      <c r="L35">
        <f>IF(ROW(L35)-1&lt;=$J$5,L$1+COUNTIF(B$2:B35,B35)*$J$7,"")</f>
        <v>4.0599999999999996</v>
      </c>
      <c r="M35">
        <f>IF(ROW(M35)-1&lt;=$J$5,M$1+COUNTIF(C$2:C35,C35)*$J$7,"")</f>
        <v>3.03</v>
      </c>
      <c r="N35">
        <f>IF(ROW(N35)-1&lt;=$J$5,N$1+COUNTIF(D$2:D35,D35)*$J$7,"")</f>
        <v>2.09</v>
      </c>
      <c r="O35">
        <f>IF(ROW(O35)-1&lt;=$J$5,O$1+COUNTIF(E$2:E35,E35)*$J$7,"")</f>
        <v>1.0900000000000001</v>
      </c>
      <c r="P35">
        <f>IF(ROW(P35)-1&lt;=$J$5,P$1+COUNTIF(F$2:F35,F35)*$J$7,"")</f>
        <v>0.09</v>
      </c>
      <c r="Q35">
        <f>IF(ROW(Q35)-1&lt;=$J$5,Q$1+COUNTIF(G$2:G35,G35)*$J$7,"")</f>
        <v>2.0000000000000018E-2</v>
      </c>
      <c r="R35">
        <f>IF(ROW(R35)-1&lt;=$J$5,R$1+COUNTIF(H$2:H35,H35)*$J$7,"")</f>
        <v>-0.98</v>
      </c>
      <c r="S35">
        <f>IF(ROW(S35)-1&lt;=$J$5,S$1+COUNTIF(I$2:I35,I35)*$J$7,"")</f>
        <v>-1.98</v>
      </c>
    </row>
    <row r="36" spans="1:19" x14ac:dyDescent="0.25">
      <c r="A36" s="4">
        <f>IF(ROW(A36)-1&lt;=$J$5,IF(Foglio1!I36="",-10,Foglio1!I36),"")</f>
        <v>-10</v>
      </c>
      <c r="B36" s="4">
        <f>IF(ROW(B36)-1&lt;=$J$5,IF(Foglio1!J36="",-10,Foglio1!J36),"")</f>
        <v>-10</v>
      </c>
      <c r="C36" s="4">
        <f>IF(ROW(C36)-1&lt;=$J$5,IF(Foglio1!K36="",-10,Foglio1!K36),"")</f>
        <v>-10</v>
      </c>
      <c r="D36" s="4">
        <f>IF(ROW(D36)-1&lt;=$J$5,IF(Foglio1!L36="",-10,Foglio1!L36),"")</f>
        <v>-10</v>
      </c>
      <c r="E36" s="4">
        <f>IF(ROW(E36)-1&lt;=$J$5,IF(Foglio1!M36="",-10,Foglio1!M36),"")</f>
        <v>-10</v>
      </c>
      <c r="F36" s="4">
        <f>IF(ROW(F36)-1&lt;=$J$5,IF(Foglio1!N36="",-10,Foglio1!N36),"")</f>
        <v>-10</v>
      </c>
      <c r="G36" s="4">
        <f>IF(ROW(G36)-1&lt;=$J$5,IF(Foglio1!O36="",-10,Foglio1!O36),"")</f>
        <v>-10</v>
      </c>
      <c r="H36" s="4">
        <f>IF(ROW(H36)-1&lt;=$J$5,IF(Foglio1!P36="",-10,Foglio1!P36),"")</f>
        <v>-10</v>
      </c>
      <c r="I36" s="4">
        <f>IF(ROW(I36)-1&lt;=$J$5,IF(Foglio1!Q36="",-10,Foglio1!Q36),"")</f>
        <v>-10</v>
      </c>
      <c r="K36">
        <f>IF(ROW(K36)-1&lt;=$J$5,K$1+COUNTIF(A$2:A36,A36)*$J$7,"")</f>
        <v>5.27</v>
      </c>
      <c r="L36">
        <f>IF(ROW(L36)-1&lt;=$J$5,L$1+COUNTIF(B$2:B36,B36)*$J$7,"")</f>
        <v>4.21</v>
      </c>
      <c r="M36">
        <f>IF(ROW(M36)-1&lt;=$J$5,M$1+COUNTIF(C$2:C36,C36)*$J$7,"")</f>
        <v>3.27</v>
      </c>
      <c r="N36">
        <f>IF(ROW(N36)-1&lt;=$J$5,N$1+COUNTIF(D$2:D36,D36)*$J$7,"")</f>
        <v>2.21</v>
      </c>
      <c r="O36">
        <f>IF(ROW(O36)-1&lt;=$J$5,O$1+COUNTIF(E$2:E36,E36)*$J$7,"")</f>
        <v>1.24</v>
      </c>
      <c r="P36">
        <f>IF(ROW(P36)-1&lt;=$J$5,P$1+COUNTIF(F$2:F36,F36)*$J$7,"")</f>
        <v>0.27</v>
      </c>
      <c r="Q36">
        <f>IF(ROW(Q36)-1&lt;=$J$5,Q$1+COUNTIF(G$2:G36,G36)*$J$7,"")</f>
        <v>5.0000000000000044E-2</v>
      </c>
      <c r="R36">
        <f>IF(ROW(R36)-1&lt;=$J$5,R$1+COUNTIF(H$2:H36,H36)*$J$7,"")</f>
        <v>-0.95</v>
      </c>
      <c r="S36">
        <f>IF(ROW(S36)-1&lt;=$J$5,S$1+COUNTIF(I$2:I36,I36)*$J$7,"")</f>
        <v>-1.95</v>
      </c>
    </row>
    <row r="37" spans="1:19" x14ac:dyDescent="0.25">
      <c r="A37" s="4">
        <f>IF(ROW(A37)-1&lt;=$J$5,IF(Foglio1!I37="",-10,Foglio1!I37),"")</f>
        <v>20</v>
      </c>
      <c r="B37" s="4">
        <f>IF(ROW(B37)-1&lt;=$J$5,IF(Foglio1!J37="",-10,Foglio1!J37),"")</f>
        <v>20</v>
      </c>
      <c r="C37" s="4">
        <f>IF(ROW(C37)-1&lt;=$J$5,IF(Foglio1!K37="",-10,Foglio1!K37),"")</f>
        <v>40</v>
      </c>
      <c r="D37" s="4">
        <f>IF(ROW(D37)-1&lt;=$J$5,IF(Foglio1!L37="",-10,Foglio1!L37),"")</f>
        <v>60</v>
      </c>
      <c r="E37" s="4">
        <f>IF(ROW(E37)-1&lt;=$J$5,IF(Foglio1!M37="",-10,Foglio1!M37),"")</f>
        <v>80</v>
      </c>
      <c r="F37" s="4">
        <f>IF(ROW(F37)-1&lt;=$J$5,IF(Foglio1!N37="",-10,Foglio1!N37),"")</f>
        <v>50</v>
      </c>
      <c r="G37" s="4">
        <f>IF(ROW(G37)-1&lt;=$J$5,IF(Foglio1!O37="",-10,Foglio1!O37),"")</f>
        <v>-10</v>
      </c>
      <c r="H37" s="4">
        <f>IF(ROW(H37)-1&lt;=$J$5,IF(Foglio1!P37="",-10,Foglio1!P37),"")</f>
        <v>-10</v>
      </c>
      <c r="I37" s="4">
        <f>IF(ROW(I37)-1&lt;=$J$5,IF(Foglio1!Q37="",-10,Foglio1!Q37),"")</f>
        <v>-10</v>
      </c>
      <c r="K37">
        <f>IF(ROW(K37)-1&lt;=$J$5,K$1+COUNTIF(A$2:A37,A37)*$J$7,"")</f>
        <v>5.12</v>
      </c>
      <c r="L37">
        <f>IF(ROW(L37)-1&lt;=$J$5,L$1+COUNTIF(B$2:B37,B37)*$J$7,"")</f>
        <v>4.09</v>
      </c>
      <c r="M37">
        <f>IF(ROW(M37)-1&lt;=$J$5,M$1+COUNTIF(C$2:C37,C37)*$J$7,"")</f>
        <v>3.09</v>
      </c>
      <c r="N37">
        <f>IF(ROW(N37)-1&lt;=$J$5,N$1+COUNTIF(D$2:D37,D37)*$J$7,"")</f>
        <v>2.06</v>
      </c>
      <c r="O37">
        <f>IF(ROW(O37)-1&lt;=$J$5,O$1+COUNTIF(E$2:E37,E37)*$J$7,"")</f>
        <v>1.21</v>
      </c>
      <c r="P37">
        <f>IF(ROW(P37)-1&lt;=$J$5,P$1+COUNTIF(F$2:F37,F37)*$J$7,"")</f>
        <v>0.06</v>
      </c>
      <c r="Q37">
        <f>IF(ROW(Q37)-1&lt;=$J$5,Q$1+COUNTIF(G$2:G37,G37)*$J$7,"")</f>
        <v>8.0000000000000071E-2</v>
      </c>
      <c r="R37">
        <f>IF(ROW(R37)-1&lt;=$J$5,R$1+COUNTIF(H$2:H37,H37)*$J$7,"")</f>
        <v>-0.91999999999999993</v>
      </c>
      <c r="S37">
        <f>IF(ROW(S37)-1&lt;=$J$5,S$1+COUNTIF(I$2:I37,I37)*$J$7,"")</f>
        <v>-1.92</v>
      </c>
    </row>
    <row r="38" spans="1:19" x14ac:dyDescent="0.25">
      <c r="A38" s="4">
        <f>IF(ROW(A38)-1&lt;=$J$5,IF(Foglio1!I38="",-10,Foglio1!I38),"")</f>
        <v>10</v>
      </c>
      <c r="B38" s="4">
        <f>IF(ROW(B38)-1&lt;=$J$5,IF(Foglio1!J38="",-10,Foglio1!J38),"")</f>
        <v>10</v>
      </c>
      <c r="C38" s="4">
        <f>IF(ROW(C38)-1&lt;=$J$5,IF(Foglio1!K38="",-10,Foglio1!K38),"")</f>
        <v>25</v>
      </c>
      <c r="D38" s="4">
        <f>IF(ROW(D38)-1&lt;=$J$5,IF(Foglio1!L38="",-10,Foglio1!L38),"")</f>
        <v>25</v>
      </c>
      <c r="E38" s="4">
        <f>IF(ROW(E38)-1&lt;=$J$5,IF(Foglio1!M38="",-10,Foglio1!M38),"")</f>
        <v>60</v>
      </c>
      <c r="F38" s="4">
        <f>IF(ROW(F38)-1&lt;=$J$5,IF(Foglio1!N38="",-10,Foglio1!N38),"")</f>
        <v>60</v>
      </c>
      <c r="G38" s="4">
        <f>IF(ROW(G38)-1&lt;=$J$5,IF(Foglio1!O38="",-10,Foglio1!O38),"")</f>
        <v>-10</v>
      </c>
      <c r="H38" s="4">
        <f>IF(ROW(H38)-1&lt;=$J$5,IF(Foglio1!P38="",-10,Foglio1!P38),"")</f>
        <v>-10</v>
      </c>
      <c r="I38" s="4">
        <f>IF(ROW(I38)-1&lt;=$J$5,IF(Foglio1!Q38="",-10,Foglio1!Q38),"")</f>
        <v>-10</v>
      </c>
      <c r="K38">
        <f>IF(ROW(K38)-1&lt;=$J$5,K$1+COUNTIF(A$2:A38,A38)*$J$7,"")</f>
        <v>5.3</v>
      </c>
      <c r="L38">
        <f>IF(ROW(L38)-1&lt;=$J$5,L$1+COUNTIF(B$2:B38,B38)*$J$7,"")</f>
        <v>4.18</v>
      </c>
      <c r="M38">
        <f>IF(ROW(M38)-1&lt;=$J$5,M$1+COUNTIF(C$2:C38,C38)*$J$7,"")</f>
        <v>3.03</v>
      </c>
      <c r="N38">
        <f>IF(ROW(N38)-1&lt;=$J$5,N$1+COUNTIF(D$2:D38,D38)*$J$7,"")</f>
        <v>2.06</v>
      </c>
      <c r="O38">
        <f>IF(ROW(O38)-1&lt;=$J$5,O$1+COUNTIF(E$2:E38,E38)*$J$7,"")</f>
        <v>1.0900000000000001</v>
      </c>
      <c r="P38">
        <f>IF(ROW(P38)-1&lt;=$J$5,P$1+COUNTIF(F$2:F38,F38)*$J$7,"")</f>
        <v>0.06</v>
      </c>
      <c r="Q38">
        <f>IF(ROW(Q38)-1&lt;=$J$5,Q$1+COUNTIF(G$2:G38,G38)*$J$7,"")</f>
        <v>0.10999999999999988</v>
      </c>
      <c r="R38">
        <f>IF(ROW(R38)-1&lt;=$J$5,R$1+COUNTIF(H$2:H38,H38)*$J$7,"")</f>
        <v>-0.89000000000000012</v>
      </c>
      <c r="S38">
        <f>IF(ROW(S38)-1&lt;=$J$5,S$1+COUNTIF(I$2:I38,I38)*$J$7,"")</f>
        <v>-1.8900000000000001</v>
      </c>
    </row>
    <row r="39" spans="1:19" x14ac:dyDescent="0.25">
      <c r="A39" s="4">
        <f>IF(ROW(A39)-1&lt;=$J$5,IF(Foglio1!I39="",-10,Foglio1!I39),"")</f>
        <v>90</v>
      </c>
      <c r="B39" s="4">
        <f>IF(ROW(B39)-1&lt;=$J$5,IF(Foglio1!J39="",-10,Foglio1!J39),"")</f>
        <v>90</v>
      </c>
      <c r="C39" s="4">
        <f>IF(ROW(C39)-1&lt;=$J$5,IF(Foglio1!K39="",-10,Foglio1!K39),"")</f>
        <v>0</v>
      </c>
      <c r="D39" s="4">
        <f>IF(ROW(D39)-1&lt;=$J$5,IF(Foglio1!L39="",-10,Foglio1!L39),"")</f>
        <v>0</v>
      </c>
      <c r="E39" s="4">
        <f>IF(ROW(E39)-1&lt;=$J$5,IF(Foglio1!M39="",-10,Foglio1!M39),"")</f>
        <v>0</v>
      </c>
      <c r="F39" s="4">
        <f>IF(ROW(F39)-1&lt;=$J$5,IF(Foglio1!N39="",-10,Foglio1!N39),"")</f>
        <v>0</v>
      </c>
      <c r="G39" s="4">
        <f>IF(ROW(G39)-1&lt;=$J$5,IF(Foglio1!O39="",-10,Foglio1!O39),"")</f>
        <v>-10</v>
      </c>
      <c r="H39" s="4">
        <f>IF(ROW(H39)-1&lt;=$J$5,IF(Foglio1!P39="",-10,Foglio1!P39),"")</f>
        <v>-10</v>
      </c>
      <c r="I39" s="4">
        <f>IF(ROW(I39)-1&lt;=$J$5,IF(Foglio1!Q39="",-10,Foglio1!Q39),"")</f>
        <v>-10</v>
      </c>
      <c r="K39">
        <f>IF(ROW(K39)-1&lt;=$J$5,K$1+COUNTIF(A$2:A39,A39)*$J$7,"")</f>
        <v>5.03</v>
      </c>
      <c r="L39">
        <f>IF(ROW(L39)-1&lt;=$J$5,L$1+COUNTIF(B$2:B39,B39)*$J$7,"")</f>
        <v>4.0599999999999996</v>
      </c>
      <c r="M39">
        <f>IF(ROW(M39)-1&lt;=$J$5,M$1+COUNTIF(C$2:C39,C39)*$J$7,"")</f>
        <v>3.03</v>
      </c>
      <c r="N39">
        <f>IF(ROW(N39)-1&lt;=$J$5,N$1+COUNTIF(D$2:D39,D39)*$J$7,"")</f>
        <v>2.09</v>
      </c>
      <c r="O39">
        <f>IF(ROW(O39)-1&lt;=$J$5,O$1+COUNTIF(E$2:E39,E39)*$J$7,"")</f>
        <v>1.1200000000000001</v>
      </c>
      <c r="P39">
        <f>IF(ROW(P39)-1&lt;=$J$5,P$1+COUNTIF(F$2:F39,F39)*$J$7,"")</f>
        <v>0.15</v>
      </c>
      <c r="Q39">
        <f>IF(ROW(Q39)-1&lt;=$J$5,Q$1+COUNTIF(G$2:G39,G39)*$J$7,"")</f>
        <v>0.1399999999999999</v>
      </c>
      <c r="R39">
        <f>IF(ROW(R39)-1&lt;=$J$5,R$1+COUNTIF(H$2:H39,H39)*$J$7,"")</f>
        <v>-0.8600000000000001</v>
      </c>
      <c r="S39">
        <f>IF(ROW(S39)-1&lt;=$J$5,S$1+COUNTIF(I$2:I39,I39)*$J$7,"")</f>
        <v>-1.86</v>
      </c>
    </row>
    <row r="40" spans="1:19" x14ac:dyDescent="0.25">
      <c r="A40" s="4">
        <f>IF(ROW(A40)-1&lt;=$J$5,IF(Foglio1!I40="",-10,Foglio1!I40),"")</f>
        <v>0</v>
      </c>
      <c r="B40" s="4">
        <f>IF(ROW(B40)-1&lt;=$J$5,IF(Foglio1!J40="",-10,Foglio1!J40),"")</f>
        <v>60</v>
      </c>
      <c r="C40" s="4">
        <f>IF(ROW(C40)-1&lt;=$J$5,IF(Foglio1!K40="",-10,Foglio1!K40),"")</f>
        <v>5</v>
      </c>
      <c r="D40" s="4">
        <f>IF(ROW(D40)-1&lt;=$J$5,IF(Foglio1!L40="",-10,Foglio1!L40),"")</f>
        <v>90</v>
      </c>
      <c r="E40" s="4">
        <f>IF(ROW(E40)-1&lt;=$J$5,IF(Foglio1!M40="",-10,Foglio1!M40),"")</f>
        <v>0</v>
      </c>
      <c r="F40" s="4">
        <f>IF(ROW(F40)-1&lt;=$J$5,IF(Foglio1!N40="",-10,Foglio1!N40),"")</f>
        <v>1</v>
      </c>
      <c r="G40" s="4">
        <f>IF(ROW(G40)-1&lt;=$J$5,IF(Foglio1!O40="",-10,Foglio1!O40),"")</f>
        <v>-10</v>
      </c>
      <c r="H40" s="4">
        <f>IF(ROW(H40)-1&lt;=$J$5,IF(Foglio1!P40="",-10,Foglio1!P40),"")</f>
        <v>-10</v>
      </c>
      <c r="I40" s="4">
        <f>IF(ROW(I40)-1&lt;=$J$5,IF(Foglio1!Q40="",-10,Foglio1!Q40),"")</f>
        <v>-10</v>
      </c>
      <c r="K40">
        <f>IF(ROW(K40)-1&lt;=$J$5,K$1+COUNTIF(A$2:A40,A40)*$J$7,"")</f>
        <v>5.12</v>
      </c>
      <c r="L40">
        <f>IF(ROW(L40)-1&lt;=$J$5,L$1+COUNTIF(B$2:B40,B40)*$J$7,"")</f>
        <v>4.0599999999999996</v>
      </c>
      <c r="M40">
        <f>IF(ROW(M40)-1&lt;=$J$5,M$1+COUNTIF(C$2:C40,C40)*$J$7,"")</f>
        <v>3.06</v>
      </c>
      <c r="N40">
        <f>IF(ROW(N40)-1&lt;=$J$5,N$1+COUNTIF(D$2:D40,D40)*$J$7,"")</f>
        <v>2.12</v>
      </c>
      <c r="O40">
        <f>IF(ROW(O40)-1&lt;=$J$5,O$1+COUNTIF(E$2:E40,E40)*$J$7,"")</f>
        <v>1.1499999999999999</v>
      </c>
      <c r="P40">
        <f>IF(ROW(P40)-1&lt;=$J$5,P$1+COUNTIF(F$2:F40,F40)*$J$7,"")</f>
        <v>0.03</v>
      </c>
      <c r="Q40">
        <f>IF(ROW(Q40)-1&lt;=$J$5,Q$1+COUNTIF(G$2:G40,G40)*$J$7,"")</f>
        <v>0.16999999999999993</v>
      </c>
      <c r="R40">
        <f>IF(ROW(R40)-1&lt;=$J$5,R$1+COUNTIF(H$2:H40,H40)*$J$7,"")</f>
        <v>-0.83000000000000007</v>
      </c>
      <c r="S40">
        <f>IF(ROW(S40)-1&lt;=$J$5,S$1+COUNTIF(I$2:I40,I40)*$J$7,"")</f>
        <v>-1.83</v>
      </c>
    </row>
    <row r="41" spans="1:19" x14ac:dyDescent="0.25">
      <c r="A41" s="4">
        <f>IF(ROW(A41)-1&lt;=$J$5,IF(Foglio1!I41="",-10,Foglio1!I41),"")</f>
        <v>-10</v>
      </c>
      <c r="B41" s="4">
        <f>IF(ROW(B41)-1&lt;=$J$5,IF(Foglio1!J41="",-10,Foglio1!J41),"")</f>
        <v>-10</v>
      </c>
      <c r="C41" s="4">
        <f>IF(ROW(C41)-1&lt;=$J$5,IF(Foglio1!K41="",-10,Foglio1!K41),"")</f>
        <v>-10</v>
      </c>
      <c r="D41" s="4">
        <f>IF(ROW(D41)-1&lt;=$J$5,IF(Foglio1!L41="",-10,Foglio1!L41),"")</f>
        <v>-10</v>
      </c>
      <c r="E41" s="4">
        <f>IF(ROW(E41)-1&lt;=$J$5,IF(Foglio1!M41="",-10,Foglio1!M41),"")</f>
        <v>-10</v>
      </c>
      <c r="F41" s="4">
        <f>IF(ROW(F41)-1&lt;=$J$5,IF(Foglio1!N41="",-10,Foglio1!N41),"")</f>
        <v>-10</v>
      </c>
      <c r="G41" s="4">
        <f>IF(ROW(G41)-1&lt;=$J$5,IF(Foglio1!O41="",-10,Foglio1!O41),"")</f>
        <v>-10</v>
      </c>
      <c r="H41" s="4">
        <f>IF(ROW(H41)-1&lt;=$J$5,IF(Foglio1!P41="",-10,Foglio1!P41),"")</f>
        <v>-10</v>
      </c>
      <c r="I41" s="4">
        <f>IF(ROW(I41)-1&lt;=$J$5,IF(Foglio1!Q41="",-10,Foglio1!Q41),"")</f>
        <v>-10</v>
      </c>
      <c r="K41">
        <f>IF(ROW(K41)-1&lt;=$J$5,K$1+COUNTIF(A$2:A41,A41)*$J$7,"")</f>
        <v>5.3</v>
      </c>
      <c r="L41">
        <f>IF(ROW(L41)-1&lt;=$J$5,L$1+COUNTIF(B$2:B41,B41)*$J$7,"")</f>
        <v>4.24</v>
      </c>
      <c r="M41">
        <f>IF(ROW(M41)-1&lt;=$J$5,M$1+COUNTIF(C$2:C41,C41)*$J$7,"")</f>
        <v>3.3</v>
      </c>
      <c r="N41">
        <f>IF(ROW(N41)-1&lt;=$J$5,N$1+COUNTIF(D$2:D41,D41)*$J$7,"")</f>
        <v>2.2400000000000002</v>
      </c>
      <c r="O41">
        <f>IF(ROW(O41)-1&lt;=$J$5,O$1+COUNTIF(E$2:E41,E41)*$J$7,"")</f>
        <v>1.27</v>
      </c>
      <c r="P41">
        <f>IF(ROW(P41)-1&lt;=$J$5,P$1+COUNTIF(F$2:F41,F41)*$J$7,"")</f>
        <v>0.3</v>
      </c>
      <c r="Q41">
        <f>IF(ROW(Q41)-1&lt;=$J$5,Q$1+COUNTIF(G$2:G41,G41)*$J$7,"")</f>
        <v>0.19999999999999996</v>
      </c>
      <c r="R41">
        <f>IF(ROW(R41)-1&lt;=$J$5,R$1+COUNTIF(H$2:H41,H41)*$J$7,"")</f>
        <v>-0.8</v>
      </c>
      <c r="S41">
        <f>IF(ROW(S41)-1&lt;=$J$5,S$1+COUNTIF(I$2:I41,I41)*$J$7,"")</f>
        <v>-1.8</v>
      </c>
    </row>
    <row r="42" spans="1:19" x14ac:dyDescent="0.25">
      <c r="A42" s="4">
        <f>IF(ROW(A42)-1&lt;=$J$5,IF(Foglio1!I42="",-10,Foglio1!I42),"")</f>
        <v>35</v>
      </c>
      <c r="B42" s="4">
        <f>IF(ROW(B42)-1&lt;=$J$5,IF(Foglio1!J42="",-10,Foglio1!J42),"")</f>
        <v>50</v>
      </c>
      <c r="C42" s="4">
        <f>IF(ROW(C42)-1&lt;=$J$5,IF(Foglio1!K42="",-10,Foglio1!K42),"")</f>
        <v>40</v>
      </c>
      <c r="D42" s="4">
        <f>IF(ROW(D42)-1&lt;=$J$5,IF(Foglio1!L42="",-10,Foglio1!L42),"")</f>
        <v>60</v>
      </c>
      <c r="E42" s="4">
        <f>IF(ROW(E42)-1&lt;=$J$5,IF(Foglio1!M42="",-10,Foglio1!M42),"")</f>
        <v>75</v>
      </c>
      <c r="F42" s="4">
        <f>IF(ROW(F42)-1&lt;=$J$5,IF(Foglio1!N42="",-10,Foglio1!N42),"")</f>
        <v>25</v>
      </c>
      <c r="G42" s="4">
        <f>IF(ROW(G42)-1&lt;=$J$5,IF(Foglio1!O42="",-10,Foglio1!O42),"")</f>
        <v>-10</v>
      </c>
      <c r="H42" s="4">
        <f>IF(ROW(H42)-1&lt;=$J$5,IF(Foglio1!P42="",-10,Foglio1!P42),"")</f>
        <v>-10</v>
      </c>
      <c r="I42" s="4">
        <f>IF(ROW(I42)-1&lt;=$J$5,IF(Foglio1!Q42="",-10,Foglio1!Q42),"")</f>
        <v>-10</v>
      </c>
      <c r="K42">
        <f>IF(ROW(K42)-1&lt;=$J$5,K$1+COUNTIF(A$2:A42,A42)*$J$7,"")</f>
        <v>5.03</v>
      </c>
      <c r="L42">
        <f>IF(ROW(L42)-1&lt;=$J$5,L$1+COUNTIF(B$2:B42,B42)*$J$7,"")</f>
        <v>4.0599999999999996</v>
      </c>
      <c r="M42">
        <f>IF(ROW(M42)-1&lt;=$J$5,M$1+COUNTIF(C$2:C42,C42)*$J$7,"")</f>
        <v>3.12</v>
      </c>
      <c r="N42">
        <f>IF(ROW(N42)-1&lt;=$J$5,N$1+COUNTIF(D$2:D42,D42)*$J$7,"")</f>
        <v>2.09</v>
      </c>
      <c r="O42">
        <f>IF(ROW(O42)-1&lt;=$J$5,O$1+COUNTIF(E$2:E42,E42)*$J$7,"")</f>
        <v>1.06</v>
      </c>
      <c r="P42">
        <f>IF(ROW(P42)-1&lt;=$J$5,P$1+COUNTIF(F$2:F42,F42)*$J$7,"")</f>
        <v>0.03</v>
      </c>
      <c r="Q42">
        <f>IF(ROW(Q42)-1&lt;=$J$5,Q$1+COUNTIF(G$2:G42,G42)*$J$7,"")</f>
        <v>0.22999999999999998</v>
      </c>
      <c r="R42">
        <f>IF(ROW(R42)-1&lt;=$J$5,R$1+COUNTIF(H$2:H42,H42)*$J$7,"")</f>
        <v>-0.77</v>
      </c>
      <c r="S42">
        <f>IF(ROW(S42)-1&lt;=$J$5,S$1+COUNTIF(I$2:I42,I42)*$J$7,"")</f>
        <v>-1.77</v>
      </c>
    </row>
    <row r="43" spans="1:19" x14ac:dyDescent="0.25">
      <c r="A43" s="4">
        <f>IF(ROW(A43)-1&lt;=$J$5,IF(Foglio1!I43="",-10,Foglio1!I43),"")</f>
        <v>-10</v>
      </c>
      <c r="B43" s="4">
        <f>IF(ROW(B43)-1&lt;=$J$5,IF(Foglio1!J43="",-10,Foglio1!J43),"")</f>
        <v>-10</v>
      </c>
      <c r="C43" s="4">
        <f>IF(ROW(C43)-1&lt;=$J$5,IF(Foglio1!K43="",-10,Foglio1!K43),"")</f>
        <v>-10</v>
      </c>
      <c r="D43" s="4">
        <f>IF(ROW(D43)-1&lt;=$J$5,IF(Foglio1!L43="",-10,Foglio1!L43),"")</f>
        <v>-10</v>
      </c>
      <c r="E43" s="4">
        <f>IF(ROW(E43)-1&lt;=$J$5,IF(Foglio1!M43="",-10,Foglio1!M43),"")</f>
        <v>-10</v>
      </c>
      <c r="F43" s="4">
        <f>IF(ROW(F43)-1&lt;=$J$5,IF(Foglio1!N43="",-10,Foglio1!N43),"")</f>
        <v>-10</v>
      </c>
      <c r="G43" s="4">
        <f>IF(ROW(G43)-1&lt;=$J$5,IF(Foglio1!O43="",-10,Foglio1!O43),"")</f>
        <v>-10</v>
      </c>
      <c r="H43" s="4">
        <f>IF(ROW(H43)-1&lt;=$J$5,IF(Foglio1!P43="",-10,Foglio1!P43),"")</f>
        <v>-10</v>
      </c>
      <c r="I43" s="4">
        <f>IF(ROW(I43)-1&lt;=$J$5,IF(Foglio1!Q43="",-10,Foglio1!Q43),"")</f>
        <v>-10</v>
      </c>
      <c r="K43">
        <f>IF(ROW(K43)-1&lt;=$J$5,K$1+COUNTIF(A$2:A43,A43)*$J$7,"")</f>
        <v>5.33</v>
      </c>
      <c r="L43">
        <f>IF(ROW(L43)-1&lt;=$J$5,L$1+COUNTIF(B$2:B43,B43)*$J$7,"")</f>
        <v>4.2699999999999996</v>
      </c>
      <c r="M43">
        <f>IF(ROW(M43)-1&lt;=$J$5,M$1+COUNTIF(C$2:C43,C43)*$J$7,"")</f>
        <v>3.33</v>
      </c>
      <c r="N43">
        <f>IF(ROW(N43)-1&lt;=$J$5,N$1+COUNTIF(D$2:D43,D43)*$J$7,"")</f>
        <v>2.27</v>
      </c>
      <c r="O43">
        <f>IF(ROW(O43)-1&lt;=$J$5,O$1+COUNTIF(E$2:E43,E43)*$J$7,"")</f>
        <v>1.3</v>
      </c>
      <c r="P43">
        <f>IF(ROW(P43)-1&lt;=$J$5,P$1+COUNTIF(F$2:F43,F43)*$J$7,"")</f>
        <v>0.32999999999999996</v>
      </c>
      <c r="Q43">
        <f>IF(ROW(Q43)-1&lt;=$J$5,Q$1+COUNTIF(G$2:G43,G43)*$J$7,"")</f>
        <v>0.26</v>
      </c>
      <c r="R43">
        <f>IF(ROW(R43)-1&lt;=$J$5,R$1+COUNTIF(H$2:H43,H43)*$J$7,"")</f>
        <v>-0.74</v>
      </c>
      <c r="S43">
        <f>IF(ROW(S43)-1&lt;=$J$5,S$1+COUNTIF(I$2:I43,I43)*$J$7,"")</f>
        <v>-1.74</v>
      </c>
    </row>
    <row r="44" spans="1:19" x14ac:dyDescent="0.25">
      <c r="A44" s="4">
        <f>IF(ROW(A44)-1&lt;=$J$5,IF(Foglio1!I44="",-10,Foglio1!I44),"")</f>
        <v>10</v>
      </c>
      <c r="B44" s="4">
        <f>IF(ROW(B44)-1&lt;=$J$5,IF(Foglio1!J44="",-10,Foglio1!J44),"")</f>
        <v>75</v>
      </c>
      <c r="C44" s="4">
        <f>IF(ROW(C44)-1&lt;=$J$5,IF(Foglio1!K44="",-10,Foglio1!K44),"")</f>
        <v>25</v>
      </c>
      <c r="D44" s="4">
        <f>IF(ROW(D44)-1&lt;=$J$5,IF(Foglio1!L44="",-10,Foglio1!L44),"")</f>
        <v>80</v>
      </c>
      <c r="E44" s="4">
        <f>IF(ROW(E44)-1&lt;=$J$5,IF(Foglio1!M44="",-10,Foglio1!M44),"")</f>
        <v>-10</v>
      </c>
      <c r="F44" s="4">
        <f>IF(ROW(F44)-1&lt;=$J$5,IF(Foglio1!N44="",-10,Foglio1!N44),"")</f>
        <v>-10</v>
      </c>
      <c r="G44" s="4">
        <f>IF(ROW(G44)-1&lt;=$J$5,IF(Foglio1!O44="",-10,Foglio1!O44),"")</f>
        <v>-10</v>
      </c>
      <c r="H44" s="4">
        <f>IF(ROW(H44)-1&lt;=$J$5,IF(Foglio1!P44="",-10,Foglio1!P44),"")</f>
        <v>-10</v>
      </c>
      <c r="I44" s="4">
        <f>IF(ROW(I44)-1&lt;=$J$5,IF(Foglio1!Q44="",-10,Foglio1!Q44),"")</f>
        <v>-10</v>
      </c>
      <c r="K44">
        <f>IF(ROW(K44)-1&lt;=$J$5,K$1+COUNTIF(A$2:A44,A44)*$J$7,"")</f>
        <v>5.33</v>
      </c>
      <c r="L44">
        <f>IF(ROW(L44)-1&lt;=$J$5,L$1+COUNTIF(B$2:B44,B44)*$J$7,"")</f>
        <v>4.0599999999999996</v>
      </c>
      <c r="M44">
        <f>IF(ROW(M44)-1&lt;=$J$5,M$1+COUNTIF(C$2:C44,C44)*$J$7,"")</f>
        <v>3.06</v>
      </c>
      <c r="N44">
        <f>IF(ROW(N44)-1&lt;=$J$5,N$1+COUNTIF(D$2:D44,D44)*$J$7,"")</f>
        <v>2.12</v>
      </c>
      <c r="O44">
        <f>IF(ROW(O44)-1&lt;=$J$5,O$1+COUNTIF(E$2:E44,E44)*$J$7,"")</f>
        <v>1.33</v>
      </c>
      <c r="P44">
        <f>IF(ROW(P44)-1&lt;=$J$5,P$1+COUNTIF(F$2:F44,F44)*$J$7,"")</f>
        <v>0.36</v>
      </c>
      <c r="Q44">
        <f>IF(ROW(Q44)-1&lt;=$J$5,Q$1+COUNTIF(G$2:G44,G44)*$J$7,"")</f>
        <v>0.29000000000000004</v>
      </c>
      <c r="R44">
        <f>IF(ROW(R44)-1&lt;=$J$5,R$1+COUNTIF(H$2:H44,H44)*$J$7,"")</f>
        <v>-0.71</v>
      </c>
      <c r="S44">
        <f>IF(ROW(S44)-1&lt;=$J$5,S$1+COUNTIF(I$2:I44,I44)*$J$7,"")</f>
        <v>-1.71</v>
      </c>
    </row>
    <row r="45" spans="1:19" x14ac:dyDescent="0.25">
      <c r="A45" s="4">
        <f>IF(ROW(A45)-1&lt;=$J$5,IF(Foglio1!I45="",-10,Foglio1!I45),"")</f>
        <v>30</v>
      </c>
      <c r="B45" s="4">
        <f>IF(ROW(B45)-1&lt;=$J$5,IF(Foglio1!J45="",-10,Foglio1!J45),"")</f>
        <v>50</v>
      </c>
      <c r="C45" s="4">
        <f>IF(ROW(C45)-1&lt;=$J$5,IF(Foglio1!K45="",-10,Foglio1!K45),"")</f>
        <v>50</v>
      </c>
      <c r="D45" s="4">
        <f>IF(ROW(D45)-1&lt;=$J$5,IF(Foglio1!L45="",-10,Foglio1!L45),"")</f>
        <v>50</v>
      </c>
      <c r="E45" s="4">
        <f>IF(ROW(E45)-1&lt;=$J$5,IF(Foglio1!M45="",-10,Foglio1!M45),"")</f>
        <v>70</v>
      </c>
      <c r="F45" s="4">
        <f>IF(ROW(F45)-1&lt;=$J$5,IF(Foglio1!N45="",-10,Foglio1!N45),"")</f>
        <v>70</v>
      </c>
      <c r="G45" s="4">
        <f>IF(ROW(G45)-1&lt;=$J$5,IF(Foglio1!O45="",-10,Foglio1!O45),"")</f>
        <v>-10</v>
      </c>
      <c r="H45" s="4">
        <f>IF(ROW(H45)-1&lt;=$J$5,IF(Foglio1!P45="",-10,Foglio1!P45),"")</f>
        <v>-10</v>
      </c>
      <c r="I45" s="4">
        <f>IF(ROW(I45)-1&lt;=$J$5,IF(Foglio1!Q45="",-10,Foglio1!Q45),"")</f>
        <v>-10</v>
      </c>
      <c r="K45">
        <f>IF(ROW(K45)-1&lt;=$J$5,K$1+COUNTIF(A$2:A45,A45)*$J$7,"")</f>
        <v>5.03</v>
      </c>
      <c r="L45">
        <f>IF(ROW(L45)-1&lt;=$J$5,L$1+COUNTIF(B$2:B45,B45)*$J$7,"")</f>
        <v>4.09</v>
      </c>
      <c r="M45">
        <f>IF(ROW(M45)-1&lt;=$J$5,M$1+COUNTIF(C$2:C45,C45)*$J$7,"")</f>
        <v>3.24</v>
      </c>
      <c r="N45">
        <f>IF(ROW(N45)-1&lt;=$J$5,N$1+COUNTIF(D$2:D45,D45)*$J$7,"")</f>
        <v>2.1800000000000002</v>
      </c>
      <c r="O45">
        <f>IF(ROW(O45)-1&lt;=$J$5,O$1+COUNTIF(E$2:E45,E45)*$J$7,"")</f>
        <v>1.0900000000000001</v>
      </c>
      <c r="P45">
        <f>IF(ROW(P45)-1&lt;=$J$5,P$1+COUNTIF(F$2:F45,F45)*$J$7,"")</f>
        <v>0.12</v>
      </c>
      <c r="Q45">
        <f>IF(ROW(Q45)-1&lt;=$J$5,Q$1+COUNTIF(G$2:G45,G45)*$J$7,"")</f>
        <v>0.31999999999999984</v>
      </c>
      <c r="R45">
        <f>IF(ROW(R45)-1&lt;=$J$5,R$1+COUNTIF(H$2:H45,H45)*$J$7,"")</f>
        <v>-0.68000000000000016</v>
      </c>
      <c r="S45">
        <f>IF(ROW(S45)-1&lt;=$J$5,S$1+COUNTIF(I$2:I45,I45)*$J$7,"")</f>
        <v>-1.6800000000000002</v>
      </c>
    </row>
    <row r="46" spans="1:19" x14ac:dyDescent="0.25">
      <c r="A46" s="4">
        <f>IF(ROW(A46)-1&lt;=$J$5,IF(Foglio1!I46="",-10,Foglio1!I46),"")</f>
        <v>10</v>
      </c>
      <c r="B46" s="4">
        <f>IF(ROW(B46)-1&lt;=$J$5,IF(Foglio1!J46="",-10,Foglio1!J46),"")</f>
        <v>10</v>
      </c>
      <c r="C46" s="4">
        <f>IF(ROW(C46)-1&lt;=$J$5,IF(Foglio1!K46="",-10,Foglio1!K46),"")</f>
        <v>10</v>
      </c>
      <c r="D46" s="4">
        <f>IF(ROW(D46)-1&lt;=$J$5,IF(Foglio1!L46="",-10,Foglio1!L46),"")</f>
        <v>40</v>
      </c>
      <c r="E46" s="4">
        <f>IF(ROW(E46)-1&lt;=$J$5,IF(Foglio1!M46="",-10,Foglio1!M46),"")</f>
        <v>30</v>
      </c>
      <c r="F46" s="4">
        <f>IF(ROW(F46)-1&lt;=$J$5,IF(Foglio1!N46="",-10,Foglio1!N46),"")</f>
        <v>60</v>
      </c>
      <c r="G46" s="4">
        <f>IF(ROW(G46)-1&lt;=$J$5,IF(Foglio1!O46="",-10,Foglio1!O46),"")</f>
        <v>-10</v>
      </c>
      <c r="H46" s="4">
        <f>IF(ROW(H46)-1&lt;=$J$5,IF(Foglio1!P46="",-10,Foglio1!P46),"")</f>
        <v>-10</v>
      </c>
      <c r="I46" s="4">
        <f>IF(ROW(I46)-1&lt;=$J$5,IF(Foglio1!Q46="",-10,Foglio1!Q46),"")</f>
        <v>-10</v>
      </c>
      <c r="K46">
        <f>IF(ROW(K46)-1&lt;=$J$5,K$1+COUNTIF(A$2:A46,A46)*$J$7,"")</f>
        <v>5.36</v>
      </c>
      <c r="L46">
        <f>IF(ROW(L46)-1&lt;=$J$5,L$1+COUNTIF(B$2:B46,B46)*$J$7,"")</f>
        <v>4.21</v>
      </c>
      <c r="M46">
        <f>IF(ROW(M46)-1&lt;=$J$5,M$1+COUNTIF(C$2:C46,C46)*$J$7,"")</f>
        <v>3.09</v>
      </c>
      <c r="N46">
        <f>IF(ROW(N46)-1&lt;=$J$5,N$1+COUNTIF(D$2:D46,D46)*$J$7,"")</f>
        <v>2.09</v>
      </c>
      <c r="O46">
        <f>IF(ROW(O46)-1&lt;=$J$5,O$1+COUNTIF(E$2:E46,E46)*$J$7,"")</f>
        <v>1.1200000000000001</v>
      </c>
      <c r="P46">
        <f>IF(ROW(P46)-1&lt;=$J$5,P$1+COUNTIF(F$2:F46,F46)*$J$7,"")</f>
        <v>0.09</v>
      </c>
      <c r="Q46">
        <f>IF(ROW(Q46)-1&lt;=$J$5,Q$1+COUNTIF(G$2:G46,G46)*$J$7,"")</f>
        <v>0.34999999999999987</v>
      </c>
      <c r="R46">
        <f>IF(ROW(R46)-1&lt;=$J$5,R$1+COUNTIF(H$2:H46,H46)*$J$7,"")</f>
        <v>-0.65000000000000013</v>
      </c>
      <c r="S46">
        <f>IF(ROW(S46)-1&lt;=$J$5,S$1+COUNTIF(I$2:I46,I46)*$J$7,"")</f>
        <v>-1.6500000000000001</v>
      </c>
    </row>
    <row r="47" spans="1:19" x14ac:dyDescent="0.25">
      <c r="A47" s="4">
        <f>IF(ROW(A47)-1&lt;=$J$5,IF(Foglio1!I47="",-10,Foglio1!I47),"")</f>
        <v>10</v>
      </c>
      <c r="B47" s="4">
        <f>IF(ROW(B47)-1&lt;=$J$5,IF(Foglio1!J47="",-10,Foglio1!J47),"")</f>
        <v>10</v>
      </c>
      <c r="C47" s="4">
        <f>IF(ROW(C47)-1&lt;=$J$5,IF(Foglio1!K47="",-10,Foglio1!K47),"")</f>
        <v>10</v>
      </c>
      <c r="D47" s="4">
        <f>IF(ROW(D47)-1&lt;=$J$5,IF(Foglio1!L47="",-10,Foglio1!L47),"")</f>
        <v>50</v>
      </c>
      <c r="E47" s="4">
        <f>IF(ROW(E47)-1&lt;=$J$5,IF(Foglio1!M47="",-10,Foglio1!M47),"")</f>
        <v>50</v>
      </c>
      <c r="F47" s="4">
        <f>IF(ROW(F47)-1&lt;=$J$5,IF(Foglio1!N47="",-10,Foglio1!N47),"")</f>
        <v>50</v>
      </c>
      <c r="G47" s="4">
        <f>IF(ROW(G47)-1&lt;=$J$5,IF(Foglio1!O47="",-10,Foglio1!O47),"")</f>
        <v>-10</v>
      </c>
      <c r="H47" s="4">
        <f>IF(ROW(H47)-1&lt;=$J$5,IF(Foglio1!P47="",-10,Foglio1!P47),"")</f>
        <v>-10</v>
      </c>
      <c r="I47" s="4">
        <f>IF(ROW(I47)-1&lt;=$J$5,IF(Foglio1!Q47="",-10,Foglio1!Q47),"")</f>
        <v>-10</v>
      </c>
      <c r="K47">
        <f>IF(ROW(K47)-1&lt;=$J$5,K$1+COUNTIF(A$2:A47,A47)*$J$7,"")</f>
        <v>5.39</v>
      </c>
      <c r="L47">
        <f>IF(ROW(L47)-1&lt;=$J$5,L$1+COUNTIF(B$2:B47,B47)*$J$7,"")</f>
        <v>4.24</v>
      </c>
      <c r="M47">
        <f>IF(ROW(M47)-1&lt;=$J$5,M$1+COUNTIF(C$2:C47,C47)*$J$7,"")</f>
        <v>3.12</v>
      </c>
      <c r="N47">
        <f>IF(ROW(N47)-1&lt;=$J$5,N$1+COUNTIF(D$2:D47,D47)*$J$7,"")</f>
        <v>2.21</v>
      </c>
      <c r="O47">
        <f>IF(ROW(O47)-1&lt;=$J$5,O$1+COUNTIF(E$2:E47,E47)*$J$7,"")</f>
        <v>1.1200000000000001</v>
      </c>
      <c r="P47">
        <f>IF(ROW(P47)-1&lt;=$J$5,P$1+COUNTIF(F$2:F47,F47)*$J$7,"")</f>
        <v>0.09</v>
      </c>
      <c r="Q47">
        <f>IF(ROW(Q47)-1&lt;=$J$5,Q$1+COUNTIF(G$2:G47,G47)*$J$7,"")</f>
        <v>0.37999999999999989</v>
      </c>
      <c r="R47">
        <f>IF(ROW(R47)-1&lt;=$J$5,R$1+COUNTIF(H$2:H47,H47)*$J$7,"")</f>
        <v>-0.62000000000000011</v>
      </c>
      <c r="S47">
        <f>IF(ROW(S47)-1&lt;=$J$5,S$1+COUNTIF(I$2:I47,I47)*$J$7,"")</f>
        <v>-1.62</v>
      </c>
    </row>
    <row r="48" spans="1:19" x14ac:dyDescent="0.25">
      <c r="A48" s="4">
        <f>IF(ROW(A48)-1&lt;=$J$5,IF(Foglio1!I48="",-10,Foglio1!I48),"")</f>
        <v>-10</v>
      </c>
      <c r="B48" s="4">
        <f>IF(ROW(B48)-1&lt;=$J$5,IF(Foglio1!J48="",-10,Foglio1!J48),"")</f>
        <v>-10</v>
      </c>
      <c r="C48" s="4">
        <f>IF(ROW(C48)-1&lt;=$J$5,IF(Foglio1!K48="",-10,Foglio1!K48),"")</f>
        <v>-10</v>
      </c>
      <c r="D48" s="4">
        <f>IF(ROW(D48)-1&lt;=$J$5,IF(Foglio1!L48="",-10,Foglio1!L48),"")</f>
        <v>-10</v>
      </c>
      <c r="E48" s="4">
        <f>IF(ROW(E48)-1&lt;=$J$5,IF(Foglio1!M48="",-10,Foglio1!M48),"")</f>
        <v>-10</v>
      </c>
      <c r="F48" s="4">
        <f>IF(ROW(F48)-1&lt;=$J$5,IF(Foglio1!N48="",-10,Foglio1!N48),"")</f>
        <v>-10</v>
      </c>
      <c r="G48" s="4">
        <f>IF(ROW(G48)-1&lt;=$J$5,IF(Foglio1!O48="",-10,Foglio1!O48),"")</f>
        <v>-10</v>
      </c>
      <c r="H48" s="4">
        <f>IF(ROW(H48)-1&lt;=$J$5,IF(Foglio1!P48="",-10,Foglio1!P48),"")</f>
        <v>-10</v>
      </c>
      <c r="I48" s="4">
        <f>IF(ROW(I48)-1&lt;=$J$5,IF(Foglio1!Q48="",-10,Foglio1!Q48),"")</f>
        <v>-10</v>
      </c>
      <c r="K48">
        <f>IF(ROW(K48)-1&lt;=$J$5,K$1+COUNTIF(A$2:A48,A48)*$J$7,"")</f>
        <v>5.36</v>
      </c>
      <c r="L48">
        <f>IF(ROW(L48)-1&lt;=$J$5,L$1+COUNTIF(B$2:B48,B48)*$J$7,"")</f>
        <v>4.3</v>
      </c>
      <c r="M48">
        <f>IF(ROW(M48)-1&lt;=$J$5,M$1+COUNTIF(C$2:C48,C48)*$J$7,"")</f>
        <v>3.36</v>
      </c>
      <c r="N48">
        <f>IF(ROW(N48)-1&lt;=$J$5,N$1+COUNTIF(D$2:D48,D48)*$J$7,"")</f>
        <v>2.2999999999999998</v>
      </c>
      <c r="O48">
        <f>IF(ROW(O48)-1&lt;=$J$5,O$1+COUNTIF(E$2:E48,E48)*$J$7,"")</f>
        <v>1.3599999999999999</v>
      </c>
      <c r="P48">
        <f>IF(ROW(P48)-1&lt;=$J$5,P$1+COUNTIF(F$2:F48,F48)*$J$7,"")</f>
        <v>0.39</v>
      </c>
      <c r="Q48">
        <f>IF(ROW(Q48)-1&lt;=$J$5,Q$1+COUNTIF(G$2:G48,G48)*$J$7,"")</f>
        <v>0.40999999999999992</v>
      </c>
      <c r="R48">
        <f>IF(ROW(R48)-1&lt;=$J$5,R$1+COUNTIF(H$2:H48,H48)*$J$7,"")</f>
        <v>-0.59000000000000008</v>
      </c>
      <c r="S48">
        <f>IF(ROW(S48)-1&lt;=$J$5,S$1+COUNTIF(I$2:I48,I48)*$J$7,"")</f>
        <v>-1.59</v>
      </c>
    </row>
    <row r="49" spans="1:19" x14ac:dyDescent="0.25">
      <c r="A49" s="4">
        <f>IF(ROW(A49)-1&lt;=$J$5,IF(Foglio1!I49="",-10,Foglio1!I49),"")</f>
        <v>40</v>
      </c>
      <c r="B49" s="4">
        <f>IF(ROW(B49)-1&lt;=$J$5,IF(Foglio1!J49="",-10,Foglio1!J49),"")</f>
        <v>60</v>
      </c>
      <c r="C49" s="4">
        <f>IF(ROW(C49)-1&lt;=$J$5,IF(Foglio1!K49="",-10,Foglio1!K49),"")</f>
        <v>80</v>
      </c>
      <c r="D49" s="4">
        <f>IF(ROW(D49)-1&lt;=$J$5,IF(Foglio1!L49="",-10,Foglio1!L49),"")</f>
        <v>90</v>
      </c>
      <c r="E49" s="4">
        <f>IF(ROW(E49)-1&lt;=$J$5,IF(Foglio1!M49="",-10,Foglio1!M49),"")</f>
        <v>80</v>
      </c>
      <c r="F49" s="4">
        <f>IF(ROW(F49)-1&lt;=$J$5,IF(Foglio1!N49="",-10,Foglio1!N49),"")</f>
        <v>20</v>
      </c>
      <c r="G49" s="4">
        <f>IF(ROW(G49)-1&lt;=$J$5,IF(Foglio1!O49="",-10,Foglio1!O49),"")</f>
        <v>-10</v>
      </c>
      <c r="H49" s="4">
        <f>IF(ROW(H49)-1&lt;=$J$5,IF(Foglio1!P49="",-10,Foglio1!P49),"")</f>
        <v>-10</v>
      </c>
      <c r="I49" s="4">
        <f>IF(ROW(I49)-1&lt;=$J$5,IF(Foglio1!Q49="",-10,Foglio1!Q49),"")</f>
        <v>-10</v>
      </c>
      <c r="K49">
        <f>IF(ROW(K49)-1&lt;=$J$5,K$1+COUNTIF(A$2:A49,A49)*$J$7,"")</f>
        <v>5.0599999999999996</v>
      </c>
      <c r="L49">
        <f>IF(ROW(L49)-1&lt;=$J$5,L$1+COUNTIF(B$2:B49,B49)*$J$7,"")</f>
        <v>4.09</v>
      </c>
      <c r="M49">
        <f>IF(ROW(M49)-1&lt;=$J$5,M$1+COUNTIF(C$2:C49,C49)*$J$7,"")</f>
        <v>3.12</v>
      </c>
      <c r="N49">
        <f>IF(ROW(N49)-1&lt;=$J$5,N$1+COUNTIF(D$2:D49,D49)*$J$7,"")</f>
        <v>2.15</v>
      </c>
      <c r="O49">
        <f>IF(ROW(O49)-1&lt;=$J$5,O$1+COUNTIF(E$2:E49,E49)*$J$7,"")</f>
        <v>1.24</v>
      </c>
      <c r="P49">
        <f>IF(ROW(P49)-1&lt;=$J$5,P$1+COUNTIF(F$2:F49,F49)*$J$7,"")</f>
        <v>0.15</v>
      </c>
      <c r="Q49">
        <f>IF(ROW(Q49)-1&lt;=$J$5,Q$1+COUNTIF(G$2:G49,G49)*$J$7,"")</f>
        <v>0.43999999999999995</v>
      </c>
      <c r="R49">
        <f>IF(ROW(R49)-1&lt;=$J$5,R$1+COUNTIF(H$2:H49,H49)*$J$7,"")</f>
        <v>-0.56000000000000005</v>
      </c>
      <c r="S49">
        <f>IF(ROW(S49)-1&lt;=$J$5,S$1+COUNTIF(I$2:I49,I49)*$J$7,"")</f>
        <v>-1.56</v>
      </c>
    </row>
    <row r="50" spans="1:19" x14ac:dyDescent="0.25">
      <c r="A50" s="4">
        <f>IF(ROW(A50)-1&lt;=$J$5,IF(Foglio1!I50="",-10,Foglio1!I50),"")</f>
        <v>100</v>
      </c>
      <c r="B50" s="4">
        <f>IF(ROW(B50)-1&lt;=$J$5,IF(Foglio1!J50="",-10,Foglio1!J50),"")</f>
        <v>90</v>
      </c>
      <c r="C50" s="4">
        <f>IF(ROW(C50)-1&lt;=$J$5,IF(Foglio1!K50="",-10,Foglio1!K50),"")</f>
        <v>-10</v>
      </c>
      <c r="D50" s="4">
        <f>IF(ROW(D50)-1&lt;=$J$5,IF(Foglio1!L50="",-10,Foglio1!L50),"")</f>
        <v>-10</v>
      </c>
      <c r="E50" s="4">
        <f>IF(ROW(E50)-1&lt;=$J$5,IF(Foglio1!M50="",-10,Foglio1!M50),"")</f>
        <v>-10</v>
      </c>
      <c r="F50" s="4">
        <f>IF(ROW(F50)-1&lt;=$J$5,IF(Foglio1!N50="",-10,Foglio1!N50),"")</f>
        <v>-10</v>
      </c>
      <c r="G50" s="4">
        <f>IF(ROW(G50)-1&lt;=$J$5,IF(Foglio1!O50="",-10,Foglio1!O50),"")</f>
        <v>-10</v>
      </c>
      <c r="H50" s="4">
        <f>IF(ROW(H50)-1&lt;=$J$5,IF(Foglio1!P50="",-10,Foglio1!P50),"")</f>
        <v>-10</v>
      </c>
      <c r="I50" s="4">
        <f>IF(ROW(I50)-1&lt;=$J$5,IF(Foglio1!Q50="",-10,Foglio1!Q50),"")</f>
        <v>-10</v>
      </c>
      <c r="K50">
        <f>IF(ROW(K50)-1&lt;=$J$5,K$1+COUNTIF(A$2:A50,A50)*$J$7,"")</f>
        <v>5.09</v>
      </c>
      <c r="L50">
        <f>IF(ROW(L50)-1&lt;=$J$5,L$1+COUNTIF(B$2:B50,B50)*$J$7,"")</f>
        <v>4.09</v>
      </c>
      <c r="M50">
        <f>IF(ROW(M50)-1&lt;=$J$5,M$1+COUNTIF(C$2:C50,C50)*$J$7,"")</f>
        <v>3.39</v>
      </c>
      <c r="N50">
        <f>IF(ROW(N50)-1&lt;=$J$5,N$1+COUNTIF(D$2:D50,D50)*$J$7,"")</f>
        <v>2.33</v>
      </c>
      <c r="O50">
        <f>IF(ROW(O50)-1&lt;=$J$5,O$1+COUNTIF(E$2:E50,E50)*$J$7,"")</f>
        <v>1.3900000000000001</v>
      </c>
      <c r="P50">
        <f>IF(ROW(P50)-1&lt;=$J$5,P$1+COUNTIF(F$2:F50,F50)*$J$7,"")</f>
        <v>0.42</v>
      </c>
      <c r="Q50">
        <f>IF(ROW(Q50)-1&lt;=$J$5,Q$1+COUNTIF(G$2:G50,G50)*$J$7,"")</f>
        <v>0.47</v>
      </c>
      <c r="R50">
        <f>IF(ROW(R50)-1&lt;=$J$5,R$1+COUNTIF(H$2:H50,H50)*$J$7,"")</f>
        <v>-0.53</v>
      </c>
      <c r="S50">
        <f>IF(ROW(S50)-1&lt;=$J$5,S$1+COUNTIF(I$2:I50,I50)*$J$7,"")</f>
        <v>-1.53</v>
      </c>
    </row>
    <row r="51" spans="1:19" x14ac:dyDescent="0.25">
      <c r="A51" s="4">
        <f>IF(ROW(A51)-1&lt;=$J$5,IF(Foglio1!I51="",-10,Foglio1!I51),"")</f>
        <v>100</v>
      </c>
      <c r="B51" s="4">
        <f>IF(ROW(B51)-1&lt;=$J$5,IF(Foglio1!J51="",-10,Foglio1!J51),"")</f>
        <v>100</v>
      </c>
      <c r="C51" s="4">
        <f>IF(ROW(C51)-1&lt;=$J$5,IF(Foglio1!K51="",-10,Foglio1!K51),"")</f>
        <v>70</v>
      </c>
      <c r="D51" s="4">
        <f>IF(ROW(D51)-1&lt;=$J$5,IF(Foglio1!L51="",-10,Foglio1!L51),"")</f>
        <v>70</v>
      </c>
      <c r="E51" s="4">
        <f>IF(ROW(E51)-1&lt;=$J$5,IF(Foglio1!M51="",-10,Foglio1!M51),"")</f>
        <v>50</v>
      </c>
      <c r="F51" s="4">
        <f>IF(ROW(F51)-1&lt;=$J$5,IF(Foglio1!N51="",-10,Foglio1!N51),"")</f>
        <v>50</v>
      </c>
      <c r="G51" s="4">
        <f>IF(ROW(G51)-1&lt;=$J$5,IF(Foglio1!O51="",-10,Foglio1!O51),"")</f>
        <v>-10</v>
      </c>
      <c r="H51" s="4">
        <f>IF(ROW(H51)-1&lt;=$J$5,IF(Foglio1!P51="",-10,Foglio1!P51),"")</f>
        <v>-10</v>
      </c>
      <c r="I51" s="4">
        <f>IF(ROW(I51)-1&lt;=$J$5,IF(Foglio1!Q51="",-10,Foglio1!Q51),"")</f>
        <v>-10</v>
      </c>
      <c r="K51">
        <f>IF(ROW(K51)-1&lt;=$J$5,K$1+COUNTIF(A$2:A51,A51)*$J$7,"")</f>
        <v>5.12</v>
      </c>
      <c r="L51">
        <f>IF(ROW(L51)-1&lt;=$J$5,L$1+COUNTIF(B$2:B51,B51)*$J$7,"")</f>
        <v>4.18</v>
      </c>
      <c r="M51">
        <f>IF(ROW(M51)-1&lt;=$J$5,M$1+COUNTIF(C$2:C51,C51)*$J$7,"")</f>
        <v>3.06</v>
      </c>
      <c r="N51">
        <f>IF(ROW(N51)-1&lt;=$J$5,N$1+COUNTIF(D$2:D51,D51)*$J$7,"")</f>
        <v>2.12</v>
      </c>
      <c r="O51">
        <f>IF(ROW(O51)-1&lt;=$J$5,O$1+COUNTIF(E$2:E51,E51)*$J$7,"")</f>
        <v>1.1499999999999999</v>
      </c>
      <c r="P51">
        <f>IF(ROW(P51)-1&lt;=$J$5,P$1+COUNTIF(F$2:F51,F51)*$J$7,"")</f>
        <v>0.12</v>
      </c>
      <c r="Q51">
        <f>IF(ROW(Q51)-1&lt;=$J$5,Q$1+COUNTIF(G$2:G51,G51)*$J$7,"")</f>
        <v>0.5</v>
      </c>
      <c r="R51">
        <f>IF(ROW(R51)-1&lt;=$J$5,R$1+COUNTIF(H$2:H51,H51)*$J$7,"")</f>
        <v>-0.5</v>
      </c>
      <c r="S51">
        <f>IF(ROW(S51)-1&lt;=$J$5,S$1+COUNTIF(I$2:I51,I51)*$J$7,"")</f>
        <v>-1.5</v>
      </c>
    </row>
    <row r="52" spans="1:19" x14ac:dyDescent="0.25">
      <c r="A52" s="4">
        <f>IF(ROW(A52)-1&lt;=$J$5,IF(Foglio1!I52="",-10,Foglio1!I52),"")</f>
        <v>-10</v>
      </c>
      <c r="B52" s="4">
        <f>IF(ROW(B52)-1&lt;=$J$5,IF(Foglio1!J52="",-10,Foglio1!J52),"")</f>
        <v>-10</v>
      </c>
      <c r="C52" s="4">
        <f>IF(ROW(C52)-1&lt;=$J$5,IF(Foglio1!K52="",-10,Foglio1!K52),"")</f>
        <v>-10</v>
      </c>
      <c r="D52" s="4">
        <f>IF(ROW(D52)-1&lt;=$J$5,IF(Foglio1!L52="",-10,Foglio1!L52),"")</f>
        <v>-10</v>
      </c>
      <c r="E52" s="4">
        <f>IF(ROW(E52)-1&lt;=$J$5,IF(Foglio1!M52="",-10,Foglio1!M52),"")</f>
        <v>-10</v>
      </c>
      <c r="F52" s="4">
        <f>IF(ROW(F52)-1&lt;=$J$5,IF(Foglio1!N52="",-10,Foglio1!N52),"")</f>
        <v>-10</v>
      </c>
      <c r="G52" s="4">
        <f>IF(ROW(G52)-1&lt;=$J$5,IF(Foglio1!O52="",-10,Foglio1!O52),"")</f>
        <v>-10</v>
      </c>
      <c r="H52" s="4">
        <f>IF(ROW(H52)-1&lt;=$J$5,IF(Foglio1!P52="",-10,Foglio1!P52),"")</f>
        <v>-10</v>
      </c>
      <c r="I52" s="4">
        <f>IF(ROW(I52)-1&lt;=$J$5,IF(Foglio1!Q52="",-10,Foglio1!Q52),"")</f>
        <v>-10</v>
      </c>
      <c r="K52">
        <f>IF(ROW(K52)-1&lt;=$J$5,K$1+COUNTIF(A$2:A52,A52)*$J$7,"")</f>
        <v>5.39</v>
      </c>
      <c r="L52">
        <f>IF(ROW(L52)-1&lt;=$J$5,L$1+COUNTIF(B$2:B52,B52)*$J$7,"")</f>
        <v>4.33</v>
      </c>
      <c r="M52">
        <f>IF(ROW(M52)-1&lt;=$J$5,M$1+COUNTIF(C$2:C52,C52)*$J$7,"")</f>
        <v>3.42</v>
      </c>
      <c r="N52">
        <f>IF(ROW(N52)-1&lt;=$J$5,N$1+COUNTIF(D$2:D52,D52)*$J$7,"")</f>
        <v>2.36</v>
      </c>
      <c r="O52">
        <f>IF(ROW(O52)-1&lt;=$J$5,O$1+COUNTIF(E$2:E52,E52)*$J$7,"")</f>
        <v>1.42</v>
      </c>
      <c r="P52">
        <f>IF(ROW(P52)-1&lt;=$J$5,P$1+COUNTIF(F$2:F52,F52)*$J$7,"")</f>
        <v>0.44999999999999996</v>
      </c>
      <c r="Q52">
        <f>IF(ROW(Q52)-1&lt;=$J$5,Q$1+COUNTIF(G$2:G52,G52)*$J$7,"")</f>
        <v>0.53</v>
      </c>
      <c r="R52">
        <f>IF(ROW(R52)-1&lt;=$J$5,R$1+COUNTIF(H$2:H52,H52)*$J$7,"")</f>
        <v>-0.47</v>
      </c>
      <c r="S52">
        <f>IF(ROW(S52)-1&lt;=$J$5,S$1+COUNTIF(I$2:I52,I52)*$J$7,"")</f>
        <v>-1.47</v>
      </c>
    </row>
    <row r="53" spans="1:19" x14ac:dyDescent="0.25">
      <c r="A53" s="4">
        <f>IF(ROW(A53)-1&lt;=$J$5,IF(Foglio1!I53="",-10,Foglio1!I53),"")</f>
        <v>90</v>
      </c>
      <c r="B53" s="4">
        <f>IF(ROW(B53)-1&lt;=$J$5,IF(Foglio1!J53="",-10,Foglio1!J53),"")</f>
        <v>100</v>
      </c>
      <c r="C53" s="4">
        <f>IF(ROW(C53)-1&lt;=$J$5,IF(Foglio1!K53="",-10,Foglio1!K53),"")</f>
        <v>40</v>
      </c>
      <c r="D53" s="4">
        <f>IF(ROW(D53)-1&lt;=$J$5,IF(Foglio1!L53="",-10,Foglio1!L53),"")</f>
        <v>60</v>
      </c>
      <c r="E53" s="4">
        <f>IF(ROW(E53)-1&lt;=$J$5,IF(Foglio1!M53="",-10,Foglio1!M53),"")</f>
        <v>20</v>
      </c>
      <c r="F53" s="4">
        <f>IF(ROW(F53)-1&lt;=$J$5,IF(Foglio1!N53="",-10,Foglio1!N53),"")</f>
        <v>20</v>
      </c>
      <c r="G53" s="4">
        <f>IF(ROW(G53)-1&lt;=$J$5,IF(Foglio1!O53="",-10,Foglio1!O53),"")</f>
        <v>-10</v>
      </c>
      <c r="H53" s="4">
        <f>IF(ROW(H53)-1&lt;=$J$5,IF(Foglio1!P53="",-10,Foglio1!P53),"")</f>
        <v>-10</v>
      </c>
      <c r="I53" s="4">
        <f>IF(ROW(I53)-1&lt;=$J$5,IF(Foglio1!Q53="",-10,Foglio1!Q53),"")</f>
        <v>-10</v>
      </c>
      <c r="K53">
        <f>IF(ROW(K53)-1&lt;=$J$5,K$1+COUNTIF(A$2:A53,A53)*$J$7,"")</f>
        <v>5.0599999999999996</v>
      </c>
      <c r="L53">
        <f>IF(ROW(L53)-1&lt;=$J$5,L$1+COUNTIF(B$2:B53,B53)*$J$7,"")</f>
        <v>4.21</v>
      </c>
      <c r="M53">
        <f>IF(ROW(M53)-1&lt;=$J$5,M$1+COUNTIF(C$2:C53,C53)*$J$7,"")</f>
        <v>3.15</v>
      </c>
      <c r="N53">
        <f>IF(ROW(N53)-1&lt;=$J$5,N$1+COUNTIF(D$2:D53,D53)*$J$7,"")</f>
        <v>2.12</v>
      </c>
      <c r="O53">
        <f>IF(ROW(O53)-1&lt;=$J$5,O$1+COUNTIF(E$2:E53,E53)*$J$7,"")</f>
        <v>1.0900000000000001</v>
      </c>
      <c r="P53">
        <f>IF(ROW(P53)-1&lt;=$J$5,P$1+COUNTIF(F$2:F53,F53)*$J$7,"")</f>
        <v>0.18</v>
      </c>
      <c r="Q53">
        <f>IF(ROW(Q53)-1&lt;=$J$5,Q$1+COUNTIF(G$2:G53,G53)*$J$7,"")</f>
        <v>0.56000000000000005</v>
      </c>
      <c r="R53">
        <f>IF(ROW(R53)-1&lt;=$J$5,R$1+COUNTIF(H$2:H53,H53)*$J$7,"")</f>
        <v>-0.43999999999999995</v>
      </c>
      <c r="S53">
        <f>IF(ROW(S53)-1&lt;=$J$5,S$1+COUNTIF(I$2:I53,I53)*$J$7,"")</f>
        <v>-1.44</v>
      </c>
    </row>
    <row r="54" spans="1:19" x14ac:dyDescent="0.25">
      <c r="A54" s="4">
        <f>IF(ROW(A54)-1&lt;=$J$5,IF(Foglio1!I54="",-10,Foglio1!I54),"")</f>
        <v>90</v>
      </c>
      <c r="B54" s="4">
        <f>IF(ROW(B54)-1&lt;=$J$5,IF(Foglio1!J54="",-10,Foglio1!J54),"")</f>
        <v>70</v>
      </c>
      <c r="C54" s="4">
        <f>IF(ROW(C54)-1&lt;=$J$5,IF(Foglio1!K54="",-10,Foglio1!K54),"")</f>
        <v>30</v>
      </c>
      <c r="D54" s="4">
        <f>IF(ROW(D54)-1&lt;=$J$5,IF(Foglio1!L54="",-10,Foglio1!L54),"")</f>
        <v>40</v>
      </c>
      <c r="E54" s="4">
        <f>IF(ROW(E54)-1&lt;=$J$5,IF(Foglio1!M54="",-10,Foglio1!M54),"")</f>
        <v>10</v>
      </c>
      <c r="F54" s="4">
        <f>IF(ROW(F54)-1&lt;=$J$5,IF(Foglio1!N54="",-10,Foglio1!N54),"")</f>
        <v>10</v>
      </c>
      <c r="G54" s="4">
        <f>IF(ROW(G54)-1&lt;=$J$5,IF(Foglio1!O54="",-10,Foglio1!O54),"")</f>
        <v>-10</v>
      </c>
      <c r="H54" s="4">
        <f>IF(ROW(H54)-1&lt;=$J$5,IF(Foglio1!P54="",-10,Foglio1!P54),"")</f>
        <v>-10</v>
      </c>
      <c r="I54" s="4">
        <f>IF(ROW(I54)-1&lt;=$J$5,IF(Foglio1!Q54="",-10,Foglio1!Q54),"")</f>
        <v>-10</v>
      </c>
      <c r="K54">
        <f>IF(ROW(K54)-1&lt;=$J$5,K$1+COUNTIF(A$2:A54,A54)*$J$7,"")</f>
        <v>5.09</v>
      </c>
      <c r="L54">
        <f>IF(ROW(L54)-1&lt;=$J$5,L$1+COUNTIF(B$2:B54,B54)*$J$7,"")</f>
        <v>4.09</v>
      </c>
      <c r="M54">
        <f>IF(ROW(M54)-1&lt;=$J$5,M$1+COUNTIF(C$2:C54,C54)*$J$7,"")</f>
        <v>3.15</v>
      </c>
      <c r="N54">
        <f>IF(ROW(N54)-1&lt;=$J$5,N$1+COUNTIF(D$2:D54,D54)*$J$7,"")</f>
        <v>2.12</v>
      </c>
      <c r="O54">
        <f>IF(ROW(O54)-1&lt;=$J$5,O$1+COUNTIF(E$2:E54,E54)*$J$7,"")</f>
        <v>1.06</v>
      </c>
      <c r="P54">
        <f>IF(ROW(P54)-1&lt;=$J$5,P$1+COUNTIF(F$2:F54,F54)*$J$7,"")</f>
        <v>0.21</v>
      </c>
      <c r="Q54">
        <f>IF(ROW(Q54)-1&lt;=$J$5,Q$1+COUNTIF(G$2:G54,G54)*$J$7,"")</f>
        <v>0.58999999999999986</v>
      </c>
      <c r="R54">
        <f>IF(ROW(R54)-1&lt;=$J$5,R$1+COUNTIF(H$2:H54,H54)*$J$7,"")</f>
        <v>-0.41000000000000014</v>
      </c>
      <c r="S54">
        <f>IF(ROW(S54)-1&lt;=$J$5,S$1+COUNTIF(I$2:I54,I54)*$J$7,"")</f>
        <v>-1.4100000000000001</v>
      </c>
    </row>
    <row r="55" spans="1:19" x14ac:dyDescent="0.25">
      <c r="A55" s="4">
        <f>IF(ROW(A55)-1&lt;=$J$5,IF(Foglio1!I55="",-10,Foglio1!I55),"")</f>
        <v>20</v>
      </c>
      <c r="B55" s="4">
        <f>IF(ROW(B55)-1&lt;=$J$5,IF(Foglio1!J55="",-10,Foglio1!J55),"")</f>
        <v>60</v>
      </c>
      <c r="C55" s="4">
        <f>IF(ROW(C55)-1&lt;=$J$5,IF(Foglio1!K55="",-10,Foglio1!K55),"")</f>
        <v>40</v>
      </c>
      <c r="D55" s="4">
        <f>IF(ROW(D55)-1&lt;=$J$5,IF(Foglio1!L55="",-10,Foglio1!L55),"")</f>
        <v>60</v>
      </c>
      <c r="E55" s="4">
        <f>IF(ROW(E55)-1&lt;=$J$5,IF(Foglio1!M55="",-10,Foglio1!M55),"")</f>
        <v>60</v>
      </c>
      <c r="F55" s="4">
        <f>IF(ROW(F55)-1&lt;=$J$5,IF(Foglio1!N55="",-10,Foglio1!N55),"")</f>
        <v>30</v>
      </c>
      <c r="G55" s="4">
        <f>IF(ROW(G55)-1&lt;=$J$5,IF(Foglio1!O55="",-10,Foglio1!O55),"")</f>
        <v>-10</v>
      </c>
      <c r="H55" s="4">
        <f>IF(ROW(H55)-1&lt;=$J$5,IF(Foglio1!P55="",-10,Foglio1!P55),"")</f>
        <v>-10</v>
      </c>
      <c r="I55" s="4">
        <f>IF(ROW(I55)-1&lt;=$J$5,IF(Foglio1!Q55="",-10,Foglio1!Q55),"")</f>
        <v>-10</v>
      </c>
      <c r="K55">
        <f>IF(ROW(K55)-1&lt;=$J$5,K$1+COUNTIF(A$2:A55,A55)*$J$7,"")</f>
        <v>5.15</v>
      </c>
      <c r="L55">
        <f>IF(ROW(L55)-1&lt;=$J$5,L$1+COUNTIF(B$2:B55,B55)*$J$7,"")</f>
        <v>4.12</v>
      </c>
      <c r="M55">
        <f>IF(ROW(M55)-1&lt;=$J$5,M$1+COUNTIF(C$2:C55,C55)*$J$7,"")</f>
        <v>3.18</v>
      </c>
      <c r="N55">
        <f>IF(ROW(N55)-1&lt;=$J$5,N$1+COUNTIF(D$2:D55,D55)*$J$7,"")</f>
        <v>2.15</v>
      </c>
      <c r="O55">
        <f>IF(ROW(O55)-1&lt;=$J$5,O$1+COUNTIF(E$2:E55,E55)*$J$7,"")</f>
        <v>1.1200000000000001</v>
      </c>
      <c r="P55">
        <f>IF(ROW(P55)-1&lt;=$J$5,P$1+COUNTIF(F$2:F55,F55)*$J$7,"")</f>
        <v>0.12</v>
      </c>
      <c r="Q55">
        <f>IF(ROW(Q55)-1&lt;=$J$5,Q$1+COUNTIF(G$2:G55,G55)*$J$7,"")</f>
        <v>0.61999999999999988</v>
      </c>
      <c r="R55">
        <f>IF(ROW(R55)-1&lt;=$J$5,R$1+COUNTIF(H$2:H55,H55)*$J$7,"")</f>
        <v>-0.38000000000000012</v>
      </c>
      <c r="S55">
        <f>IF(ROW(S55)-1&lt;=$J$5,S$1+COUNTIF(I$2:I55,I55)*$J$7,"")</f>
        <v>-1.3800000000000001</v>
      </c>
    </row>
    <row r="56" spans="1:19" x14ac:dyDescent="0.25">
      <c r="A56" s="4">
        <f>IF(ROW(A56)-1&lt;=$J$5,IF(Foglio1!I56="",-10,Foglio1!I56),"")</f>
        <v>30</v>
      </c>
      <c r="B56" s="4">
        <f>IF(ROW(B56)-1&lt;=$J$5,IF(Foglio1!J56="",-10,Foglio1!J56),"")</f>
        <v>70</v>
      </c>
      <c r="C56" s="4">
        <f>IF(ROW(C56)-1&lt;=$J$5,IF(Foglio1!K56="",-10,Foglio1!K56),"")</f>
        <v>80</v>
      </c>
      <c r="D56" s="4">
        <f>IF(ROW(D56)-1&lt;=$J$5,IF(Foglio1!L56="",-10,Foglio1!L56),"")</f>
        <v>30</v>
      </c>
      <c r="E56" s="4">
        <f>IF(ROW(E56)-1&lt;=$J$5,IF(Foglio1!M56="",-10,Foglio1!M56),"")</f>
        <v>60</v>
      </c>
      <c r="F56" s="4">
        <f>IF(ROW(F56)-1&lt;=$J$5,IF(Foglio1!N56="",-10,Foglio1!N56),"")</f>
        <v>10</v>
      </c>
      <c r="G56" s="4">
        <f>IF(ROW(G56)-1&lt;=$J$5,IF(Foglio1!O56="",-10,Foglio1!O56),"")</f>
        <v>-10</v>
      </c>
      <c r="H56" s="4">
        <f>IF(ROW(H56)-1&lt;=$J$5,IF(Foglio1!P56="",-10,Foglio1!P56),"")</f>
        <v>-10</v>
      </c>
      <c r="I56" s="4">
        <f>IF(ROW(I56)-1&lt;=$J$5,IF(Foglio1!Q56="",-10,Foglio1!Q56),"")</f>
        <v>-10</v>
      </c>
      <c r="K56">
        <f>IF(ROW(K56)-1&lt;=$J$5,K$1+COUNTIF(A$2:A56,A56)*$J$7,"")</f>
        <v>5.0599999999999996</v>
      </c>
      <c r="L56">
        <f>IF(ROW(L56)-1&lt;=$J$5,L$1+COUNTIF(B$2:B56,B56)*$J$7,"")</f>
        <v>4.12</v>
      </c>
      <c r="M56">
        <f>IF(ROW(M56)-1&lt;=$J$5,M$1+COUNTIF(C$2:C56,C56)*$J$7,"")</f>
        <v>3.15</v>
      </c>
      <c r="N56">
        <f>IF(ROW(N56)-1&lt;=$J$5,N$1+COUNTIF(D$2:D56,D56)*$J$7,"")</f>
        <v>2.0299999999999998</v>
      </c>
      <c r="O56">
        <f>IF(ROW(O56)-1&lt;=$J$5,O$1+COUNTIF(E$2:E56,E56)*$J$7,"")</f>
        <v>1.1499999999999999</v>
      </c>
      <c r="P56">
        <f>IF(ROW(P56)-1&lt;=$J$5,P$1+COUNTIF(F$2:F56,F56)*$J$7,"")</f>
        <v>0.24</v>
      </c>
      <c r="Q56">
        <f>IF(ROW(Q56)-1&lt;=$J$5,Q$1+COUNTIF(G$2:G56,G56)*$J$7,"")</f>
        <v>0.64999999999999991</v>
      </c>
      <c r="R56">
        <f>IF(ROW(R56)-1&lt;=$J$5,R$1+COUNTIF(H$2:H56,H56)*$J$7,"")</f>
        <v>-0.35000000000000009</v>
      </c>
      <c r="S56">
        <f>IF(ROW(S56)-1&lt;=$J$5,S$1+COUNTIF(I$2:I56,I56)*$J$7,"")</f>
        <v>-1.35</v>
      </c>
    </row>
    <row r="57" spans="1:19" x14ac:dyDescent="0.25">
      <c r="A57" s="4">
        <f>IF(ROW(A57)-1&lt;=$J$5,IF(Foglio1!I57="",-10,Foglio1!I57),"")</f>
        <v>10</v>
      </c>
      <c r="B57" s="4">
        <f>IF(ROW(B57)-1&lt;=$J$5,IF(Foglio1!J57="",-10,Foglio1!J57),"")</f>
        <v>50</v>
      </c>
      <c r="C57" s="4">
        <f>IF(ROW(C57)-1&lt;=$J$5,IF(Foglio1!K57="",-10,Foglio1!K57),"")</f>
        <v>10</v>
      </c>
      <c r="D57" s="4">
        <f>IF(ROW(D57)-1&lt;=$J$5,IF(Foglio1!L57="",-10,Foglio1!L57),"")</f>
        <v>100</v>
      </c>
      <c r="E57" s="4">
        <f>IF(ROW(E57)-1&lt;=$J$5,IF(Foglio1!M57="",-10,Foglio1!M57),"")</f>
        <v>90</v>
      </c>
      <c r="F57" s="4">
        <f>IF(ROW(F57)-1&lt;=$J$5,IF(Foglio1!N57="",-10,Foglio1!N57),"")</f>
        <v>10</v>
      </c>
      <c r="G57" s="4">
        <f>IF(ROW(G57)-1&lt;=$J$5,IF(Foglio1!O57="",-10,Foglio1!O57),"")</f>
        <v>-10</v>
      </c>
      <c r="H57" s="4">
        <f>IF(ROW(H57)-1&lt;=$J$5,IF(Foglio1!P57="",-10,Foglio1!P57),"")</f>
        <v>-10</v>
      </c>
      <c r="I57" s="4">
        <f>IF(ROW(I57)-1&lt;=$J$5,IF(Foglio1!Q57="",-10,Foglio1!Q57),"")</f>
        <v>-10</v>
      </c>
      <c r="K57">
        <f>IF(ROW(K57)-1&lt;=$J$5,K$1+COUNTIF(A$2:A57,A57)*$J$7,"")</f>
        <v>5.42</v>
      </c>
      <c r="L57">
        <f>IF(ROW(L57)-1&lt;=$J$5,L$1+COUNTIF(B$2:B57,B57)*$J$7,"")</f>
        <v>4.12</v>
      </c>
      <c r="M57">
        <f>IF(ROW(M57)-1&lt;=$J$5,M$1+COUNTIF(C$2:C57,C57)*$J$7,"")</f>
        <v>3.15</v>
      </c>
      <c r="N57">
        <f>IF(ROW(N57)-1&lt;=$J$5,N$1+COUNTIF(D$2:D57,D57)*$J$7,"")</f>
        <v>2.12</v>
      </c>
      <c r="O57">
        <f>IF(ROW(O57)-1&lt;=$J$5,O$1+COUNTIF(E$2:E57,E57)*$J$7,"")</f>
        <v>1.06</v>
      </c>
      <c r="P57">
        <f>IF(ROW(P57)-1&lt;=$J$5,P$1+COUNTIF(F$2:F57,F57)*$J$7,"")</f>
        <v>0.27</v>
      </c>
      <c r="Q57">
        <f>IF(ROW(Q57)-1&lt;=$J$5,Q$1+COUNTIF(G$2:G57,G57)*$J$7,"")</f>
        <v>0.67999999999999994</v>
      </c>
      <c r="R57">
        <f>IF(ROW(R57)-1&lt;=$J$5,R$1+COUNTIF(H$2:H57,H57)*$J$7,"")</f>
        <v>-0.32000000000000006</v>
      </c>
      <c r="S57">
        <f>IF(ROW(S57)-1&lt;=$J$5,S$1+COUNTIF(I$2:I57,I57)*$J$7,"")</f>
        <v>-1.32</v>
      </c>
    </row>
    <row r="58" spans="1:19" x14ac:dyDescent="0.25">
      <c r="A58" s="4">
        <f>IF(ROW(A58)-1&lt;=$J$5,IF(Foglio1!I58="",-10,Foglio1!I58),"")</f>
        <v>-10</v>
      </c>
      <c r="B58" s="4">
        <f>IF(ROW(B58)-1&lt;=$J$5,IF(Foglio1!J58="",-10,Foglio1!J58),"")</f>
        <v>-10</v>
      </c>
      <c r="C58" s="4">
        <f>IF(ROW(C58)-1&lt;=$J$5,IF(Foglio1!K58="",-10,Foglio1!K58),"")</f>
        <v>-10</v>
      </c>
      <c r="D58" s="4">
        <f>IF(ROW(D58)-1&lt;=$J$5,IF(Foglio1!L58="",-10,Foglio1!L58),"")</f>
        <v>-10</v>
      </c>
      <c r="E58" s="4">
        <f>IF(ROW(E58)-1&lt;=$J$5,IF(Foglio1!M58="",-10,Foglio1!M58),"")</f>
        <v>-10</v>
      </c>
      <c r="F58" s="4">
        <f>IF(ROW(F58)-1&lt;=$J$5,IF(Foglio1!N58="",-10,Foglio1!N58),"")</f>
        <v>-10</v>
      </c>
      <c r="G58" s="4">
        <f>IF(ROW(G58)-1&lt;=$J$5,IF(Foglio1!O58="",-10,Foglio1!O58),"")</f>
        <v>-10</v>
      </c>
      <c r="H58" s="4">
        <f>IF(ROW(H58)-1&lt;=$J$5,IF(Foglio1!P58="",-10,Foglio1!P58),"")</f>
        <v>-10</v>
      </c>
      <c r="I58" s="4">
        <f>IF(ROW(I58)-1&lt;=$J$5,IF(Foglio1!Q58="",-10,Foglio1!Q58),"")</f>
        <v>-10</v>
      </c>
      <c r="K58">
        <f>IF(ROW(K58)-1&lt;=$J$5,K$1+COUNTIF(A$2:A58,A58)*$J$7,"")</f>
        <v>5.42</v>
      </c>
      <c r="L58">
        <f>IF(ROW(L58)-1&lt;=$J$5,L$1+COUNTIF(B$2:B58,B58)*$J$7,"")</f>
        <v>4.3600000000000003</v>
      </c>
      <c r="M58">
        <f>IF(ROW(M58)-1&lt;=$J$5,M$1+COUNTIF(C$2:C58,C58)*$J$7,"")</f>
        <v>3.45</v>
      </c>
      <c r="N58">
        <f>IF(ROW(N58)-1&lt;=$J$5,N$1+COUNTIF(D$2:D58,D58)*$J$7,"")</f>
        <v>2.39</v>
      </c>
      <c r="O58">
        <f>IF(ROW(O58)-1&lt;=$J$5,O$1+COUNTIF(E$2:E58,E58)*$J$7,"")</f>
        <v>1.45</v>
      </c>
      <c r="P58">
        <f>IF(ROW(P58)-1&lt;=$J$5,P$1+COUNTIF(F$2:F58,F58)*$J$7,"")</f>
        <v>0.48</v>
      </c>
      <c r="Q58">
        <f>IF(ROW(Q58)-1&lt;=$J$5,Q$1+COUNTIF(G$2:G58,G58)*$J$7,"")</f>
        <v>0.71</v>
      </c>
      <c r="R58">
        <f>IF(ROW(R58)-1&lt;=$J$5,R$1+COUNTIF(H$2:H58,H58)*$J$7,"")</f>
        <v>-0.29000000000000004</v>
      </c>
      <c r="S58">
        <f>IF(ROW(S58)-1&lt;=$J$5,S$1+COUNTIF(I$2:I58,I58)*$J$7,"")</f>
        <v>-1.29</v>
      </c>
    </row>
    <row r="59" spans="1:19" x14ac:dyDescent="0.25">
      <c r="A59" s="4">
        <f>IF(ROW(A59)-1&lt;=$J$5,IF(Foglio1!I59="",-10,Foglio1!I59),"")</f>
        <v>-10</v>
      </c>
      <c r="B59" s="4">
        <f>IF(ROW(B59)-1&lt;=$J$5,IF(Foglio1!J59="",-10,Foglio1!J59),"")</f>
        <v>-10</v>
      </c>
      <c r="C59" s="4">
        <f>IF(ROW(C59)-1&lt;=$J$5,IF(Foglio1!K59="",-10,Foglio1!K59),"")</f>
        <v>-10</v>
      </c>
      <c r="D59" s="4">
        <f>IF(ROW(D59)-1&lt;=$J$5,IF(Foglio1!L59="",-10,Foglio1!L59),"")</f>
        <v>-10</v>
      </c>
      <c r="E59" s="4">
        <f>IF(ROW(E59)-1&lt;=$J$5,IF(Foglio1!M59="",-10,Foglio1!M59),"")</f>
        <v>-10</v>
      </c>
      <c r="F59" s="4">
        <f>IF(ROW(F59)-1&lt;=$J$5,IF(Foglio1!N59="",-10,Foglio1!N59),"")</f>
        <v>-10</v>
      </c>
      <c r="G59" s="4">
        <f>IF(ROW(G59)-1&lt;=$J$5,IF(Foglio1!O59="",-10,Foglio1!O59),"")</f>
        <v>-10</v>
      </c>
      <c r="H59" s="4">
        <f>IF(ROW(H59)-1&lt;=$J$5,IF(Foglio1!P59="",-10,Foglio1!P59),"")</f>
        <v>-10</v>
      </c>
      <c r="I59" s="4">
        <f>IF(ROW(I59)-1&lt;=$J$5,IF(Foglio1!Q59="",-10,Foglio1!Q59),"")</f>
        <v>-10</v>
      </c>
      <c r="K59">
        <f>IF(ROW(K59)-1&lt;=$J$5,K$1+COUNTIF(A$2:A59,A59)*$J$7,"")</f>
        <v>5.45</v>
      </c>
      <c r="L59">
        <f>IF(ROW(L59)-1&lt;=$J$5,L$1+COUNTIF(B$2:B59,B59)*$J$7,"")</f>
        <v>4.3899999999999997</v>
      </c>
      <c r="M59">
        <f>IF(ROW(M59)-1&lt;=$J$5,M$1+COUNTIF(C$2:C59,C59)*$J$7,"")</f>
        <v>3.48</v>
      </c>
      <c r="N59">
        <f>IF(ROW(N59)-1&lt;=$J$5,N$1+COUNTIF(D$2:D59,D59)*$J$7,"")</f>
        <v>2.42</v>
      </c>
      <c r="O59">
        <f>IF(ROW(O59)-1&lt;=$J$5,O$1+COUNTIF(E$2:E59,E59)*$J$7,"")</f>
        <v>1.48</v>
      </c>
      <c r="P59">
        <f>IF(ROW(P59)-1&lt;=$J$5,P$1+COUNTIF(F$2:F59,F59)*$J$7,"")</f>
        <v>0.51</v>
      </c>
      <c r="Q59">
        <f>IF(ROW(Q59)-1&lt;=$J$5,Q$1+COUNTIF(G$2:G59,G59)*$J$7,"")</f>
        <v>0.74</v>
      </c>
      <c r="R59">
        <f>IF(ROW(R59)-1&lt;=$J$5,R$1+COUNTIF(H$2:H59,H59)*$J$7,"")</f>
        <v>-0.26</v>
      </c>
      <c r="S59">
        <f>IF(ROW(S59)-1&lt;=$J$5,S$1+COUNTIF(I$2:I59,I59)*$J$7,"")</f>
        <v>-1.26</v>
      </c>
    </row>
    <row r="60" spans="1:19" x14ac:dyDescent="0.25">
      <c r="A60" s="4">
        <f>IF(ROW(A60)-1&lt;=$J$5,IF(Foglio1!I60="",-10,Foglio1!I60),"")</f>
        <v>0</v>
      </c>
      <c r="B60" s="4">
        <f>IF(ROW(B60)-1&lt;=$J$5,IF(Foglio1!J60="",-10,Foglio1!J60),"")</f>
        <v>0</v>
      </c>
      <c r="C60" s="4">
        <f>IF(ROW(C60)-1&lt;=$J$5,IF(Foglio1!K60="",-10,Foglio1!K60),"")</f>
        <v>0</v>
      </c>
      <c r="D60" s="4">
        <f>IF(ROW(D60)-1&lt;=$J$5,IF(Foglio1!L60="",-10,Foglio1!L60),"")</f>
        <v>50</v>
      </c>
      <c r="E60" s="4">
        <f>IF(ROW(E60)-1&lt;=$J$5,IF(Foglio1!M60="",-10,Foglio1!M60),"")</f>
        <v>100</v>
      </c>
      <c r="F60" s="4">
        <f>IF(ROW(F60)-1&lt;=$J$5,IF(Foglio1!N60="",-10,Foglio1!N60),"")</f>
        <v>50</v>
      </c>
      <c r="G60" s="4">
        <f>IF(ROW(G60)-1&lt;=$J$5,IF(Foglio1!O60="",-10,Foglio1!O60),"")</f>
        <v>-10</v>
      </c>
      <c r="H60" s="4">
        <f>IF(ROW(H60)-1&lt;=$J$5,IF(Foglio1!P60="",-10,Foglio1!P60),"")</f>
        <v>-10</v>
      </c>
      <c r="I60" s="4">
        <f>IF(ROW(I60)-1&lt;=$J$5,IF(Foglio1!Q60="",-10,Foglio1!Q60),"")</f>
        <v>-10</v>
      </c>
      <c r="K60">
        <f>IF(ROW(K60)-1&lt;=$J$5,K$1+COUNTIF(A$2:A60,A60)*$J$7,"")</f>
        <v>5.15</v>
      </c>
      <c r="L60">
        <f>IF(ROW(L60)-1&lt;=$J$5,L$1+COUNTIF(B$2:B60,B60)*$J$7,"")</f>
        <v>4.0599999999999996</v>
      </c>
      <c r="M60">
        <f>IF(ROW(M60)-1&lt;=$J$5,M$1+COUNTIF(C$2:C60,C60)*$J$7,"")</f>
        <v>3.06</v>
      </c>
      <c r="N60">
        <f>IF(ROW(N60)-1&lt;=$J$5,N$1+COUNTIF(D$2:D60,D60)*$J$7,"")</f>
        <v>2.2400000000000002</v>
      </c>
      <c r="O60">
        <f>IF(ROW(O60)-1&lt;=$J$5,O$1+COUNTIF(E$2:E60,E60)*$J$7,"")</f>
        <v>1.06</v>
      </c>
      <c r="P60">
        <f>IF(ROW(P60)-1&lt;=$J$5,P$1+COUNTIF(F$2:F60,F60)*$J$7,"")</f>
        <v>0.15</v>
      </c>
      <c r="Q60">
        <f>IF(ROW(Q60)-1&lt;=$J$5,Q$1+COUNTIF(G$2:G60,G60)*$J$7,"")</f>
        <v>0.77</v>
      </c>
      <c r="R60">
        <f>IF(ROW(R60)-1&lt;=$J$5,R$1+COUNTIF(H$2:H60,H60)*$J$7,"")</f>
        <v>-0.22999999999999998</v>
      </c>
      <c r="S60">
        <f>IF(ROW(S60)-1&lt;=$J$5,S$1+COUNTIF(I$2:I60,I60)*$J$7,"")</f>
        <v>-1.23</v>
      </c>
    </row>
    <row r="61" spans="1:19" x14ac:dyDescent="0.25">
      <c r="A61" s="4">
        <f>IF(ROW(A61)-1&lt;=$J$5,IF(Foglio1!I61="",-10,Foglio1!I61),"")</f>
        <v>10</v>
      </c>
      <c r="B61" s="4">
        <f>IF(ROW(B61)-1&lt;=$J$5,IF(Foglio1!J61="",-10,Foglio1!J61),"")</f>
        <v>75</v>
      </c>
      <c r="C61" s="4">
        <f>IF(ROW(C61)-1&lt;=$J$5,IF(Foglio1!K61="",-10,Foglio1!K61),"")</f>
        <v>45</v>
      </c>
      <c r="D61" s="4">
        <f>IF(ROW(D61)-1&lt;=$J$5,IF(Foglio1!L61="",-10,Foglio1!L61),"")</f>
        <v>25</v>
      </c>
      <c r="E61" s="4">
        <f>IF(ROW(E61)-1&lt;=$J$5,IF(Foglio1!M61="",-10,Foglio1!M61),"")</f>
        <v>45</v>
      </c>
      <c r="F61" s="4">
        <f>IF(ROW(F61)-1&lt;=$J$5,IF(Foglio1!N61="",-10,Foglio1!N61),"")</f>
        <v>0</v>
      </c>
      <c r="G61" s="4">
        <f>IF(ROW(G61)-1&lt;=$J$5,IF(Foglio1!O61="",-10,Foglio1!O61),"")</f>
        <v>-10</v>
      </c>
      <c r="H61" s="4">
        <f>IF(ROW(H61)-1&lt;=$J$5,IF(Foglio1!P61="",-10,Foglio1!P61),"")</f>
        <v>-10</v>
      </c>
      <c r="I61" s="4">
        <f>IF(ROW(I61)-1&lt;=$J$5,IF(Foglio1!Q61="",-10,Foglio1!Q61),"")</f>
        <v>-10</v>
      </c>
      <c r="K61">
        <f>IF(ROW(K61)-1&lt;=$J$5,K$1+COUNTIF(A$2:A61,A61)*$J$7,"")</f>
        <v>5.45</v>
      </c>
      <c r="L61">
        <f>IF(ROW(L61)-1&lt;=$J$5,L$1+COUNTIF(B$2:B61,B61)*$J$7,"")</f>
        <v>4.09</v>
      </c>
      <c r="M61">
        <f>IF(ROW(M61)-1&lt;=$J$5,M$1+COUNTIF(C$2:C61,C61)*$J$7,"")</f>
        <v>3.03</v>
      </c>
      <c r="N61">
        <f>IF(ROW(N61)-1&lt;=$J$5,N$1+COUNTIF(D$2:D61,D61)*$J$7,"")</f>
        <v>2.09</v>
      </c>
      <c r="O61">
        <f>IF(ROW(O61)-1&lt;=$J$5,O$1+COUNTIF(E$2:E61,E61)*$J$7,"")</f>
        <v>1.03</v>
      </c>
      <c r="P61">
        <f>IF(ROW(P61)-1&lt;=$J$5,P$1+COUNTIF(F$2:F61,F61)*$J$7,"")</f>
        <v>0.18</v>
      </c>
      <c r="Q61">
        <f>IF(ROW(Q61)-1&lt;=$J$5,Q$1+COUNTIF(G$2:G61,G61)*$J$7,"")</f>
        <v>0.79999999999999982</v>
      </c>
      <c r="R61">
        <f>IF(ROW(R61)-1&lt;=$J$5,R$1+COUNTIF(H$2:H61,H61)*$J$7,"")</f>
        <v>-0.20000000000000018</v>
      </c>
      <c r="S61">
        <f>IF(ROW(S61)-1&lt;=$J$5,S$1+COUNTIF(I$2:I61,I61)*$J$7,"")</f>
        <v>-1.2000000000000002</v>
      </c>
    </row>
    <row r="62" spans="1:19" x14ac:dyDescent="0.25">
      <c r="A62" s="4">
        <f>IF(ROW(A62)-1&lt;=$J$5,IF(Foglio1!I62="",-10,Foglio1!I62),"")</f>
        <v>-10</v>
      </c>
      <c r="B62" s="4">
        <f>IF(ROW(B62)-1&lt;=$J$5,IF(Foglio1!J62="",-10,Foglio1!J62),"")</f>
        <v>-10</v>
      </c>
      <c r="C62" s="4">
        <f>IF(ROW(C62)-1&lt;=$J$5,IF(Foglio1!K62="",-10,Foglio1!K62),"")</f>
        <v>-10</v>
      </c>
      <c r="D62" s="4">
        <f>IF(ROW(D62)-1&lt;=$J$5,IF(Foglio1!L62="",-10,Foglio1!L62),"")</f>
        <v>-10</v>
      </c>
      <c r="E62" s="4">
        <f>IF(ROW(E62)-1&lt;=$J$5,IF(Foglio1!M62="",-10,Foglio1!M62),"")</f>
        <v>-10</v>
      </c>
      <c r="F62" s="4">
        <f>IF(ROW(F62)-1&lt;=$J$5,IF(Foglio1!N62="",-10,Foglio1!N62),"")</f>
        <v>-10</v>
      </c>
      <c r="G62" s="4">
        <f>IF(ROW(G62)-1&lt;=$J$5,IF(Foglio1!O62="",-10,Foglio1!O62),"")</f>
        <v>-10</v>
      </c>
      <c r="H62" s="4">
        <f>IF(ROW(H62)-1&lt;=$J$5,IF(Foglio1!P62="",-10,Foglio1!P62),"")</f>
        <v>-10</v>
      </c>
      <c r="I62" s="4">
        <f>IF(ROW(I62)-1&lt;=$J$5,IF(Foglio1!Q62="",-10,Foglio1!Q62),"")</f>
        <v>-10</v>
      </c>
      <c r="K62">
        <f>IF(ROW(K62)-1&lt;=$J$5,K$1+COUNTIF(A$2:A62,A62)*$J$7,"")</f>
        <v>5.48</v>
      </c>
      <c r="L62">
        <f>IF(ROW(L62)-1&lt;=$J$5,L$1+COUNTIF(B$2:B62,B62)*$J$7,"")</f>
        <v>4.42</v>
      </c>
      <c r="M62">
        <f>IF(ROW(M62)-1&lt;=$J$5,M$1+COUNTIF(C$2:C62,C62)*$J$7,"")</f>
        <v>3.51</v>
      </c>
      <c r="N62">
        <f>IF(ROW(N62)-1&lt;=$J$5,N$1+COUNTIF(D$2:D62,D62)*$J$7,"")</f>
        <v>2.4500000000000002</v>
      </c>
      <c r="O62">
        <f>IF(ROW(O62)-1&lt;=$J$5,O$1+COUNTIF(E$2:E62,E62)*$J$7,"")</f>
        <v>1.51</v>
      </c>
      <c r="P62">
        <f>IF(ROW(P62)-1&lt;=$J$5,P$1+COUNTIF(F$2:F62,F62)*$J$7,"")</f>
        <v>0.54</v>
      </c>
      <c r="Q62">
        <f>IF(ROW(Q62)-1&lt;=$J$5,Q$1+COUNTIF(G$2:G62,G62)*$J$7,"")</f>
        <v>0.82999999999999985</v>
      </c>
      <c r="R62">
        <f>IF(ROW(R62)-1&lt;=$J$5,R$1+COUNTIF(H$2:H62,H62)*$J$7,"")</f>
        <v>-0.17000000000000015</v>
      </c>
      <c r="S62">
        <f>IF(ROW(S62)-1&lt;=$J$5,S$1+COUNTIF(I$2:I62,I62)*$J$7,"")</f>
        <v>-1.1700000000000002</v>
      </c>
    </row>
    <row r="63" spans="1:19" x14ac:dyDescent="0.25">
      <c r="A63" s="4">
        <f>IF(ROW(A63)-1&lt;=$J$5,IF(Foglio1!I63="",-10,Foglio1!I63),"")</f>
        <v>-10</v>
      </c>
      <c r="B63" s="4">
        <f>IF(ROW(B63)-1&lt;=$J$5,IF(Foglio1!J63="",-10,Foglio1!J63),"")</f>
        <v>-10</v>
      </c>
      <c r="C63" s="4">
        <f>IF(ROW(C63)-1&lt;=$J$5,IF(Foglio1!K63="",-10,Foglio1!K63),"")</f>
        <v>-10</v>
      </c>
      <c r="D63" s="4">
        <f>IF(ROW(D63)-1&lt;=$J$5,IF(Foglio1!L63="",-10,Foglio1!L63),"")</f>
        <v>-10</v>
      </c>
      <c r="E63" s="4">
        <f>IF(ROW(E63)-1&lt;=$J$5,IF(Foglio1!M63="",-10,Foglio1!M63),"")</f>
        <v>-10</v>
      </c>
      <c r="F63" s="4">
        <f>IF(ROW(F63)-1&lt;=$J$5,IF(Foglio1!N63="",-10,Foglio1!N63),"")</f>
        <v>-10</v>
      </c>
      <c r="G63" s="4">
        <f>IF(ROW(G63)-1&lt;=$J$5,IF(Foglio1!O63="",-10,Foglio1!O63),"")</f>
        <v>-10</v>
      </c>
      <c r="H63" s="4">
        <f>IF(ROW(H63)-1&lt;=$J$5,IF(Foglio1!P63="",-10,Foglio1!P63),"")</f>
        <v>-10</v>
      </c>
      <c r="I63" s="4">
        <f>IF(ROW(I63)-1&lt;=$J$5,IF(Foglio1!Q63="",-10,Foglio1!Q63),"")</f>
        <v>-10</v>
      </c>
      <c r="K63">
        <f>IF(ROW(K63)-1&lt;=$J$5,K$1+COUNTIF(A$2:A63,A63)*$J$7,"")</f>
        <v>5.51</v>
      </c>
      <c r="L63">
        <f>IF(ROW(L63)-1&lt;=$J$5,L$1+COUNTIF(B$2:B63,B63)*$J$7,"")</f>
        <v>4.45</v>
      </c>
      <c r="M63">
        <f>IF(ROW(M63)-1&lt;=$J$5,M$1+COUNTIF(C$2:C63,C63)*$J$7,"")</f>
        <v>3.54</v>
      </c>
      <c r="N63">
        <f>IF(ROW(N63)-1&lt;=$J$5,N$1+COUNTIF(D$2:D63,D63)*$J$7,"")</f>
        <v>2.48</v>
      </c>
      <c r="O63">
        <f>IF(ROW(O63)-1&lt;=$J$5,O$1+COUNTIF(E$2:E63,E63)*$J$7,"")</f>
        <v>1.54</v>
      </c>
      <c r="P63">
        <f>IF(ROW(P63)-1&lt;=$J$5,P$1+COUNTIF(F$2:F63,F63)*$J$7,"")</f>
        <v>0.56999999999999995</v>
      </c>
      <c r="Q63">
        <f>IF(ROW(Q63)-1&lt;=$J$5,Q$1+COUNTIF(G$2:G63,G63)*$J$7,"")</f>
        <v>0.85999999999999988</v>
      </c>
      <c r="R63">
        <f>IF(ROW(R63)-1&lt;=$J$5,R$1+COUNTIF(H$2:H63,H63)*$J$7,"")</f>
        <v>-0.14000000000000012</v>
      </c>
      <c r="S63">
        <f>IF(ROW(S63)-1&lt;=$J$5,S$1+COUNTIF(I$2:I63,I63)*$J$7,"")</f>
        <v>-1.1400000000000001</v>
      </c>
    </row>
    <row r="64" spans="1:19" x14ac:dyDescent="0.25">
      <c r="A64" s="4">
        <f>IF(ROW(A64)-1&lt;=$J$5,IF(Foglio1!I64="",-10,Foglio1!I64),"")</f>
        <v>30</v>
      </c>
      <c r="B64" s="4">
        <f>IF(ROW(B64)-1&lt;=$J$5,IF(Foglio1!J64="",-10,Foglio1!J64),"")</f>
        <v>40</v>
      </c>
      <c r="C64" s="4">
        <f>IF(ROW(C64)-1&lt;=$J$5,IF(Foglio1!K64="",-10,Foglio1!K64),"")</f>
        <v>40</v>
      </c>
      <c r="D64" s="4">
        <f>IF(ROW(D64)-1&lt;=$J$5,IF(Foglio1!L64="",-10,Foglio1!L64),"")</f>
        <v>50</v>
      </c>
      <c r="E64" s="4">
        <f>IF(ROW(E64)-1&lt;=$J$5,IF(Foglio1!M64="",-10,Foglio1!M64),"")</f>
        <v>60</v>
      </c>
      <c r="F64" s="4">
        <f>IF(ROW(F64)-1&lt;=$J$5,IF(Foglio1!N64="",-10,Foglio1!N64),"")</f>
        <v>50</v>
      </c>
      <c r="G64" s="4">
        <f>IF(ROW(G64)-1&lt;=$J$5,IF(Foglio1!O64="",-10,Foglio1!O64),"")</f>
        <v>-10</v>
      </c>
      <c r="H64" s="4">
        <f>IF(ROW(H64)-1&lt;=$J$5,IF(Foglio1!P64="",-10,Foglio1!P64),"")</f>
        <v>-10</v>
      </c>
      <c r="I64" s="4">
        <f>IF(ROW(I64)-1&lt;=$J$5,IF(Foglio1!Q64="",-10,Foglio1!Q64),"")</f>
        <v>-10</v>
      </c>
      <c r="K64">
        <f>IF(ROW(K64)-1&lt;=$J$5,K$1+COUNTIF(A$2:A64,A64)*$J$7,"")</f>
        <v>5.09</v>
      </c>
      <c r="L64">
        <f>IF(ROW(L64)-1&lt;=$J$5,L$1+COUNTIF(B$2:B64,B64)*$J$7,"")</f>
        <v>4.0599999999999996</v>
      </c>
      <c r="M64">
        <f>IF(ROW(M64)-1&lt;=$J$5,M$1+COUNTIF(C$2:C64,C64)*$J$7,"")</f>
        <v>3.21</v>
      </c>
      <c r="N64">
        <f>IF(ROW(N64)-1&lt;=$J$5,N$1+COUNTIF(D$2:D64,D64)*$J$7,"")</f>
        <v>2.27</v>
      </c>
      <c r="O64">
        <f>IF(ROW(O64)-1&lt;=$J$5,O$1+COUNTIF(E$2:E64,E64)*$J$7,"")</f>
        <v>1.18</v>
      </c>
      <c r="P64">
        <f>IF(ROW(P64)-1&lt;=$J$5,P$1+COUNTIF(F$2:F64,F64)*$J$7,"")</f>
        <v>0.18</v>
      </c>
      <c r="Q64">
        <f>IF(ROW(Q64)-1&lt;=$J$5,Q$1+COUNTIF(G$2:G64,G64)*$J$7,"")</f>
        <v>0.8899999999999999</v>
      </c>
      <c r="R64">
        <f>IF(ROW(R64)-1&lt;=$J$5,R$1+COUNTIF(H$2:H64,H64)*$J$7,"")</f>
        <v>-0.1100000000000001</v>
      </c>
      <c r="S64">
        <f>IF(ROW(S64)-1&lt;=$J$5,S$1+COUNTIF(I$2:I64,I64)*$J$7,"")</f>
        <v>-1.1100000000000001</v>
      </c>
    </row>
    <row r="65" spans="1:19" x14ac:dyDescent="0.25">
      <c r="A65" s="4">
        <f>IF(ROW(A65)-1&lt;=$J$5,IF(Foglio1!I65="",-10,Foglio1!I65),"")</f>
        <v>50</v>
      </c>
      <c r="B65" s="4">
        <f>IF(ROW(B65)-1&lt;=$J$5,IF(Foglio1!J65="",-10,Foglio1!J65),"")</f>
        <v>80</v>
      </c>
      <c r="C65" s="4">
        <f>IF(ROW(C65)-1&lt;=$J$5,IF(Foglio1!K65="",-10,Foglio1!K65),"")</f>
        <v>90</v>
      </c>
      <c r="D65" s="4">
        <f>IF(ROW(D65)-1&lt;=$J$5,IF(Foglio1!L65="",-10,Foglio1!L65),"")</f>
        <v>100</v>
      </c>
      <c r="E65" s="4">
        <f>IF(ROW(E65)-1&lt;=$J$5,IF(Foglio1!M65="",-10,Foglio1!M65),"")</f>
        <v>0</v>
      </c>
      <c r="F65" s="4">
        <f>IF(ROW(F65)-1&lt;=$J$5,IF(Foglio1!N65="",-10,Foglio1!N65),"")</f>
        <v>0</v>
      </c>
      <c r="G65" s="4">
        <f>IF(ROW(G65)-1&lt;=$J$5,IF(Foglio1!O65="",-10,Foglio1!O65),"")</f>
        <v>-10</v>
      </c>
      <c r="H65" s="4">
        <f>IF(ROW(H65)-1&lt;=$J$5,IF(Foglio1!P65="",-10,Foglio1!P65),"")</f>
        <v>-10</v>
      </c>
      <c r="I65" s="4">
        <f>IF(ROW(I65)-1&lt;=$J$5,IF(Foglio1!Q65="",-10,Foglio1!Q65),"")</f>
        <v>-10</v>
      </c>
      <c r="K65">
        <f>IF(ROW(K65)-1&lt;=$J$5,K$1+COUNTIF(A$2:A65,A65)*$J$7,"")</f>
        <v>5.0599999999999996</v>
      </c>
      <c r="L65">
        <f>IF(ROW(L65)-1&lt;=$J$5,L$1+COUNTIF(B$2:B65,B65)*$J$7,"")</f>
        <v>4.1500000000000004</v>
      </c>
      <c r="M65">
        <f>IF(ROW(M65)-1&lt;=$J$5,M$1+COUNTIF(C$2:C65,C65)*$J$7,"")</f>
        <v>3.03</v>
      </c>
      <c r="N65">
        <f>IF(ROW(N65)-1&lt;=$J$5,N$1+COUNTIF(D$2:D65,D65)*$J$7,"")</f>
        <v>2.15</v>
      </c>
      <c r="O65">
        <f>IF(ROW(O65)-1&lt;=$J$5,O$1+COUNTIF(E$2:E65,E65)*$J$7,"")</f>
        <v>1.18</v>
      </c>
      <c r="P65">
        <f>IF(ROW(P65)-1&lt;=$J$5,P$1+COUNTIF(F$2:F65,F65)*$J$7,"")</f>
        <v>0.21</v>
      </c>
      <c r="Q65">
        <f>IF(ROW(Q65)-1&lt;=$J$5,Q$1+COUNTIF(G$2:G65,G65)*$J$7,"")</f>
        <v>0.91999999999999993</v>
      </c>
      <c r="R65">
        <f>IF(ROW(R65)-1&lt;=$J$5,R$1+COUNTIF(H$2:H65,H65)*$J$7,"")</f>
        <v>-8.0000000000000071E-2</v>
      </c>
      <c r="S65">
        <f>IF(ROW(S65)-1&lt;=$J$5,S$1+COUNTIF(I$2:I65,I65)*$J$7,"")</f>
        <v>-1.08</v>
      </c>
    </row>
    <row r="66" spans="1:19" x14ac:dyDescent="0.25">
      <c r="A66" s="4">
        <f>IF(ROW(A66)-1&lt;=$J$5,IF(Foglio1!I66="",-10,Foglio1!I66),"")</f>
        <v>30</v>
      </c>
      <c r="B66" s="4">
        <f>IF(ROW(B66)-1&lt;=$J$5,IF(Foglio1!J66="",-10,Foglio1!J66),"")</f>
        <v>60</v>
      </c>
      <c r="C66" s="4">
        <f>IF(ROW(C66)-1&lt;=$J$5,IF(Foglio1!K66="",-10,Foglio1!K66),"")</f>
        <v>50</v>
      </c>
      <c r="D66" s="4">
        <f>IF(ROW(D66)-1&lt;=$J$5,IF(Foglio1!L66="",-10,Foglio1!L66),"")</f>
        <v>70</v>
      </c>
      <c r="E66" s="4">
        <f>IF(ROW(E66)-1&lt;=$J$5,IF(Foglio1!M66="",-10,Foglio1!M66),"")</f>
        <v>60</v>
      </c>
      <c r="F66" s="4">
        <f>IF(ROW(F66)-1&lt;=$J$5,IF(Foglio1!N66="",-10,Foglio1!N66),"")</f>
        <v>70</v>
      </c>
      <c r="G66" s="4">
        <f>IF(ROW(G66)-1&lt;=$J$5,IF(Foglio1!O66="",-10,Foglio1!O66),"")</f>
        <v>-10</v>
      </c>
      <c r="H66" s="4">
        <f>IF(ROW(H66)-1&lt;=$J$5,IF(Foglio1!P66="",-10,Foglio1!P66),"")</f>
        <v>-10</v>
      </c>
      <c r="I66" s="4">
        <f>IF(ROW(I66)-1&lt;=$J$5,IF(Foglio1!Q66="",-10,Foglio1!Q66),"")</f>
        <v>-10</v>
      </c>
      <c r="K66">
        <f>IF(ROW(K66)-1&lt;=$J$5,K$1+COUNTIF(A$2:A66,A66)*$J$7,"")</f>
        <v>5.12</v>
      </c>
      <c r="L66">
        <f>IF(ROW(L66)-1&lt;=$J$5,L$1+COUNTIF(B$2:B66,B66)*$J$7,"")</f>
        <v>4.1500000000000004</v>
      </c>
      <c r="M66">
        <f>IF(ROW(M66)-1&lt;=$J$5,M$1+COUNTIF(C$2:C66,C66)*$J$7,"")</f>
        <v>3.27</v>
      </c>
      <c r="N66">
        <f>IF(ROW(N66)-1&lt;=$J$5,N$1+COUNTIF(D$2:D66,D66)*$J$7,"")</f>
        <v>2.15</v>
      </c>
      <c r="O66">
        <f>IF(ROW(O66)-1&lt;=$J$5,O$1+COUNTIF(E$2:E66,E66)*$J$7,"")</f>
        <v>1.21</v>
      </c>
      <c r="P66">
        <f>IF(ROW(P66)-1&lt;=$J$5,P$1+COUNTIF(F$2:F66,F66)*$J$7,"")</f>
        <v>0.15</v>
      </c>
      <c r="Q66">
        <f>IF(ROW(Q66)-1&lt;=$J$5,Q$1+COUNTIF(G$2:G66,G66)*$J$7,"")</f>
        <v>0.95</v>
      </c>
      <c r="R66">
        <f>IF(ROW(R66)-1&lt;=$J$5,R$1+COUNTIF(H$2:H66,H66)*$J$7,"")</f>
        <v>-5.0000000000000044E-2</v>
      </c>
      <c r="S66">
        <f>IF(ROW(S66)-1&lt;=$J$5,S$1+COUNTIF(I$2:I66,I66)*$J$7,"")</f>
        <v>-1.05</v>
      </c>
    </row>
    <row r="67" spans="1:19" x14ac:dyDescent="0.25">
      <c r="A67" s="4">
        <f>IF(ROW(A67)-1&lt;=$J$5,IF(Foglio1!I67="",-10,Foglio1!I67),"")</f>
        <v>20</v>
      </c>
      <c r="B67" s="4">
        <f>IF(ROW(B67)-1&lt;=$J$5,IF(Foglio1!J67="",-10,Foglio1!J67),"")</f>
        <v>25</v>
      </c>
      <c r="C67" s="4">
        <f>IF(ROW(C67)-1&lt;=$J$5,IF(Foglio1!K67="",-10,Foglio1!K67),"")</f>
        <v>35</v>
      </c>
      <c r="D67" s="4">
        <f>IF(ROW(D67)-1&lt;=$J$5,IF(Foglio1!L67="",-10,Foglio1!L67),"")</f>
        <v>45</v>
      </c>
      <c r="E67" s="4">
        <f>IF(ROW(E67)-1&lt;=$J$5,IF(Foglio1!M67="",-10,Foglio1!M67),"")</f>
        <v>50</v>
      </c>
      <c r="F67" s="4">
        <f>IF(ROW(F67)-1&lt;=$J$5,IF(Foglio1!N67="",-10,Foglio1!N67),"")</f>
        <v>40</v>
      </c>
      <c r="G67" s="4">
        <f>IF(ROW(G67)-1&lt;=$J$5,IF(Foglio1!O67="",-10,Foglio1!O67),"")</f>
        <v>-10</v>
      </c>
      <c r="H67" s="4">
        <f>IF(ROW(H67)-1&lt;=$J$5,IF(Foglio1!P67="",-10,Foglio1!P67),"")</f>
        <v>-10</v>
      </c>
      <c r="I67" s="4">
        <f>IF(ROW(I67)-1&lt;=$J$5,IF(Foglio1!Q67="",-10,Foglio1!Q67),"")</f>
        <v>-10</v>
      </c>
      <c r="K67">
        <f>IF(ROW(K67)-1&lt;=$J$5,K$1+COUNTIF(A$2:A67,A67)*$J$7,"")</f>
        <v>5.18</v>
      </c>
      <c r="L67">
        <f>IF(ROW(L67)-1&lt;=$J$5,L$1+COUNTIF(B$2:B67,B67)*$J$7,"")</f>
        <v>4.03</v>
      </c>
      <c r="M67">
        <f>IF(ROW(M67)-1&lt;=$J$5,M$1+COUNTIF(C$2:C67,C67)*$J$7,"")</f>
        <v>3.03</v>
      </c>
      <c r="N67">
        <f>IF(ROW(N67)-1&lt;=$J$5,N$1+COUNTIF(D$2:D67,D67)*$J$7,"")</f>
        <v>2.0299999999999998</v>
      </c>
      <c r="O67">
        <f>IF(ROW(O67)-1&lt;=$J$5,O$1+COUNTIF(E$2:E67,E67)*$J$7,"")</f>
        <v>1.18</v>
      </c>
      <c r="P67">
        <f>IF(ROW(P67)-1&lt;=$J$5,P$1+COUNTIF(F$2:F67,F67)*$J$7,"")</f>
        <v>0.03</v>
      </c>
      <c r="Q67">
        <f>IF(ROW(Q67)-1&lt;=$J$5,Q$1+COUNTIF(G$2:G67,G67)*$J$7,"")</f>
        <v>0.98</v>
      </c>
      <c r="R67">
        <f>IF(ROW(R67)-1&lt;=$J$5,R$1+COUNTIF(H$2:H67,H67)*$J$7,"")</f>
        <v>-2.0000000000000018E-2</v>
      </c>
      <c r="S67">
        <f>IF(ROW(S67)-1&lt;=$J$5,S$1+COUNTIF(I$2:I67,I67)*$J$7,"")</f>
        <v>-1.02</v>
      </c>
    </row>
    <row r="68" spans="1:19" x14ac:dyDescent="0.25">
      <c r="A68" s="4">
        <f>IF(ROW(A68)-1&lt;=$J$5,IF(Foglio1!I68="",-10,Foglio1!I68),"")</f>
        <v>34</v>
      </c>
      <c r="B68" s="4">
        <f>IF(ROW(B68)-1&lt;=$J$5,IF(Foglio1!J68="",-10,Foglio1!J68),"")</f>
        <v>59</v>
      </c>
      <c r="C68" s="4">
        <f>IF(ROW(C68)-1&lt;=$J$5,IF(Foglio1!K68="",-10,Foglio1!K68),"")</f>
        <v>87</v>
      </c>
      <c r="D68" s="4">
        <f>IF(ROW(D68)-1&lt;=$J$5,IF(Foglio1!L68="",-10,Foglio1!L68),"")</f>
        <v>92</v>
      </c>
      <c r="E68" s="4">
        <f>IF(ROW(E68)-1&lt;=$J$5,IF(Foglio1!M68="",-10,Foglio1!M68),"")</f>
        <v>15</v>
      </c>
      <c r="F68" s="4">
        <f>IF(ROW(F68)-1&lt;=$J$5,IF(Foglio1!N68="",-10,Foglio1!N68),"")</f>
        <v>8</v>
      </c>
      <c r="G68" s="4">
        <f>IF(ROW(G68)-1&lt;=$J$5,IF(Foglio1!O68="",-10,Foglio1!O68),"")</f>
        <v>-10</v>
      </c>
      <c r="H68" s="4">
        <f>IF(ROW(H68)-1&lt;=$J$5,IF(Foglio1!P68="",-10,Foglio1!P68),"")</f>
        <v>-10</v>
      </c>
      <c r="I68" s="4">
        <f>IF(ROW(I68)-1&lt;=$J$5,IF(Foglio1!Q68="",-10,Foglio1!Q68),"")</f>
        <v>-10</v>
      </c>
      <c r="K68">
        <f>IF(ROW(K68)-1&lt;=$J$5,K$1+COUNTIF(A$2:A68,A68)*$J$7,"")</f>
        <v>5.03</v>
      </c>
      <c r="L68">
        <f>IF(ROW(L68)-1&lt;=$J$5,L$1+COUNTIF(B$2:B68,B68)*$J$7,"")</f>
        <v>4.03</v>
      </c>
      <c r="M68">
        <f>IF(ROW(M68)-1&lt;=$J$5,M$1+COUNTIF(C$2:C68,C68)*$J$7,"")</f>
        <v>3.03</v>
      </c>
      <c r="N68">
        <f>IF(ROW(N68)-1&lt;=$J$5,N$1+COUNTIF(D$2:D68,D68)*$J$7,"")</f>
        <v>2.0299999999999998</v>
      </c>
      <c r="O68">
        <f>IF(ROW(O68)-1&lt;=$J$5,O$1+COUNTIF(E$2:E68,E68)*$J$7,"")</f>
        <v>1.03</v>
      </c>
      <c r="P68">
        <f>IF(ROW(P68)-1&lt;=$J$5,P$1+COUNTIF(F$2:F68,F68)*$J$7,"")</f>
        <v>0.03</v>
      </c>
      <c r="Q68">
        <f>IF(ROW(Q68)-1&lt;=$J$5,Q$1+COUNTIF(G$2:G68,G68)*$J$7,"")</f>
        <v>1.0099999999999998</v>
      </c>
      <c r="R68">
        <f>IF(ROW(R68)-1&lt;=$J$5,R$1+COUNTIF(H$2:H68,H68)*$J$7,"")</f>
        <v>9.9999999999997868E-3</v>
      </c>
      <c r="S68">
        <f>IF(ROW(S68)-1&lt;=$J$5,S$1+COUNTIF(I$2:I68,I68)*$J$7,"")</f>
        <v>-0.99000000000000021</v>
      </c>
    </row>
    <row r="69" spans="1:19" x14ac:dyDescent="0.25">
      <c r="A69" s="4">
        <f>IF(ROW(A69)-1&lt;=$J$5,IF(Foglio1!I69="",-10,Foglio1!I69),"")</f>
        <v>-10</v>
      </c>
      <c r="B69" s="4">
        <f>IF(ROW(B69)-1&lt;=$J$5,IF(Foglio1!J69="",-10,Foglio1!J69),"")</f>
        <v>-10</v>
      </c>
      <c r="C69" s="4">
        <f>IF(ROW(C69)-1&lt;=$J$5,IF(Foglio1!K69="",-10,Foglio1!K69),"")</f>
        <v>-10</v>
      </c>
      <c r="D69" s="4">
        <f>IF(ROW(D69)-1&lt;=$J$5,IF(Foglio1!L69="",-10,Foglio1!L69),"")</f>
        <v>-10</v>
      </c>
      <c r="E69" s="4">
        <f>IF(ROW(E69)-1&lt;=$J$5,IF(Foglio1!M69="",-10,Foglio1!M69),"")</f>
        <v>-10</v>
      </c>
      <c r="F69" s="4">
        <f>IF(ROW(F69)-1&lt;=$J$5,IF(Foglio1!N69="",-10,Foglio1!N69),"")</f>
        <v>-10</v>
      </c>
      <c r="G69" s="4">
        <f>IF(ROW(G69)-1&lt;=$J$5,IF(Foglio1!O69="",-10,Foglio1!O69),"")</f>
        <v>-10</v>
      </c>
      <c r="H69" s="4">
        <f>IF(ROW(H69)-1&lt;=$J$5,IF(Foglio1!P69="",-10,Foglio1!P69),"")</f>
        <v>-10</v>
      </c>
      <c r="I69" s="4">
        <f>IF(ROW(I69)-1&lt;=$J$5,IF(Foglio1!Q69="",-10,Foglio1!Q69),"")</f>
        <v>-10</v>
      </c>
      <c r="K69">
        <f>IF(ROW(K69)-1&lt;=$J$5,K$1+COUNTIF(A$2:A69,A69)*$J$7,"")</f>
        <v>5.54</v>
      </c>
      <c r="L69">
        <f>IF(ROW(L69)-1&lt;=$J$5,L$1+COUNTIF(B$2:B69,B69)*$J$7,"")</f>
        <v>4.4800000000000004</v>
      </c>
      <c r="M69">
        <f>IF(ROW(M69)-1&lt;=$J$5,M$1+COUNTIF(C$2:C69,C69)*$J$7,"")</f>
        <v>3.57</v>
      </c>
      <c r="N69">
        <f>IF(ROW(N69)-1&lt;=$J$5,N$1+COUNTIF(D$2:D69,D69)*$J$7,"")</f>
        <v>2.5099999999999998</v>
      </c>
      <c r="O69">
        <f>IF(ROW(O69)-1&lt;=$J$5,O$1+COUNTIF(E$2:E69,E69)*$J$7,"")</f>
        <v>1.5699999999999998</v>
      </c>
      <c r="P69">
        <f>IF(ROW(P69)-1&lt;=$J$5,P$1+COUNTIF(F$2:F69,F69)*$J$7,"")</f>
        <v>0.6</v>
      </c>
      <c r="Q69">
        <f>IF(ROW(Q69)-1&lt;=$J$5,Q$1+COUNTIF(G$2:G69,G69)*$J$7,"")</f>
        <v>1.04</v>
      </c>
      <c r="R69">
        <f>IF(ROW(R69)-1&lt;=$J$5,R$1+COUNTIF(H$2:H69,H69)*$J$7,"")</f>
        <v>4.0000000000000036E-2</v>
      </c>
      <c r="S69">
        <f>IF(ROW(S69)-1&lt;=$J$5,S$1+COUNTIF(I$2:I69,I69)*$J$7,"")</f>
        <v>-0.96</v>
      </c>
    </row>
    <row r="70" spans="1:19" x14ac:dyDescent="0.25">
      <c r="A70" s="4">
        <f>IF(ROW(A70)-1&lt;=$J$5,IF(Foglio1!I70="",-10,Foglio1!I70),"")</f>
        <v>10</v>
      </c>
      <c r="B70" s="4">
        <f>IF(ROW(B70)-1&lt;=$J$5,IF(Foglio1!J70="",-10,Foglio1!J70),"")</f>
        <v>40</v>
      </c>
      <c r="C70" s="4">
        <f>IF(ROW(C70)-1&lt;=$J$5,IF(Foglio1!K70="",-10,Foglio1!K70),"")</f>
        <v>10</v>
      </c>
      <c r="D70" s="4">
        <f>IF(ROW(D70)-1&lt;=$J$5,IF(Foglio1!L70="",-10,Foglio1!L70),"")</f>
        <v>60</v>
      </c>
      <c r="E70" s="4">
        <f>IF(ROW(E70)-1&lt;=$J$5,IF(Foglio1!M70="",-10,Foglio1!M70),"")</f>
        <v>60</v>
      </c>
      <c r="F70" s="4">
        <f>IF(ROW(F70)-1&lt;=$J$5,IF(Foglio1!N70="",-10,Foglio1!N70),"")</f>
        <v>30</v>
      </c>
      <c r="G70" s="4">
        <f>IF(ROW(G70)-1&lt;=$J$5,IF(Foglio1!O70="",-10,Foglio1!O70),"")</f>
        <v>-10</v>
      </c>
      <c r="H70" s="4">
        <f>IF(ROW(H70)-1&lt;=$J$5,IF(Foglio1!P70="",-10,Foglio1!P70),"")</f>
        <v>-10</v>
      </c>
      <c r="I70" s="4">
        <f>IF(ROW(I70)-1&lt;=$J$5,IF(Foglio1!Q70="",-10,Foglio1!Q70),"")</f>
        <v>-10</v>
      </c>
      <c r="K70">
        <f>IF(ROW(K70)-1&lt;=$J$5,K$1+COUNTIF(A$2:A70,A70)*$J$7,"")</f>
        <v>5.48</v>
      </c>
      <c r="L70">
        <f>IF(ROW(L70)-1&lt;=$J$5,L$1+COUNTIF(B$2:B70,B70)*$J$7,"")</f>
        <v>4.09</v>
      </c>
      <c r="M70">
        <f>IF(ROW(M70)-1&lt;=$J$5,M$1+COUNTIF(C$2:C70,C70)*$J$7,"")</f>
        <v>3.18</v>
      </c>
      <c r="N70">
        <f>IF(ROW(N70)-1&lt;=$J$5,N$1+COUNTIF(D$2:D70,D70)*$J$7,"")</f>
        <v>2.1800000000000002</v>
      </c>
      <c r="O70">
        <f>IF(ROW(O70)-1&lt;=$J$5,O$1+COUNTIF(E$2:E70,E70)*$J$7,"")</f>
        <v>1.24</v>
      </c>
      <c r="P70">
        <f>IF(ROW(P70)-1&lt;=$J$5,P$1+COUNTIF(F$2:F70,F70)*$J$7,"")</f>
        <v>0.15</v>
      </c>
      <c r="Q70">
        <f>IF(ROW(Q70)-1&lt;=$J$5,Q$1+COUNTIF(G$2:G70,G70)*$J$7,"")</f>
        <v>1.0699999999999998</v>
      </c>
      <c r="R70">
        <f>IF(ROW(R70)-1&lt;=$J$5,R$1+COUNTIF(H$2:H70,H70)*$J$7,"")</f>
        <v>6.999999999999984E-2</v>
      </c>
      <c r="S70">
        <f>IF(ROW(S70)-1&lt;=$J$5,S$1+COUNTIF(I$2:I70,I70)*$J$7,"")</f>
        <v>-0.93000000000000016</v>
      </c>
    </row>
    <row r="71" spans="1:19" x14ac:dyDescent="0.25">
      <c r="A71" s="4">
        <f>IF(ROW(A71)-1&lt;=$J$5,IF(Foglio1!I71="",-10,Foglio1!I71),"")</f>
        <v>60</v>
      </c>
      <c r="B71" s="4">
        <f>IF(ROW(B71)-1&lt;=$J$5,IF(Foglio1!J71="",-10,Foglio1!J71),"")</f>
        <v>80</v>
      </c>
      <c r="C71" s="4">
        <f>IF(ROW(C71)-1&lt;=$J$5,IF(Foglio1!K71="",-10,Foglio1!K71),"")</f>
        <v>100</v>
      </c>
      <c r="D71" s="4">
        <f>IF(ROW(D71)-1&lt;=$J$5,IF(Foglio1!L71="",-10,Foglio1!L71),"")</f>
        <v>100</v>
      </c>
      <c r="E71" s="4">
        <f>IF(ROW(E71)-1&lt;=$J$5,IF(Foglio1!M71="",-10,Foglio1!M71),"")</f>
        <v>10</v>
      </c>
      <c r="F71" s="4">
        <f>IF(ROW(F71)-1&lt;=$J$5,IF(Foglio1!N71="",-10,Foglio1!N71),"")</f>
        <v>10</v>
      </c>
      <c r="G71" s="4">
        <f>IF(ROW(G71)-1&lt;=$J$5,IF(Foglio1!O71="",-10,Foglio1!O71),"")</f>
        <v>-10</v>
      </c>
      <c r="H71" s="4">
        <f>IF(ROW(H71)-1&lt;=$J$5,IF(Foglio1!P71="",-10,Foglio1!P71),"")</f>
        <v>-10</v>
      </c>
      <c r="I71" s="4">
        <f>IF(ROW(I71)-1&lt;=$J$5,IF(Foglio1!Q71="",-10,Foglio1!Q71),"")</f>
        <v>-10</v>
      </c>
      <c r="K71">
        <f>IF(ROW(K71)-1&lt;=$J$5,K$1+COUNTIF(A$2:A71,A71)*$J$7,"")</f>
        <v>5.0599999999999996</v>
      </c>
      <c r="L71">
        <f>IF(ROW(L71)-1&lt;=$J$5,L$1+COUNTIF(B$2:B71,B71)*$J$7,"")</f>
        <v>4.18</v>
      </c>
      <c r="M71">
        <f>IF(ROW(M71)-1&lt;=$J$5,M$1+COUNTIF(C$2:C71,C71)*$J$7,"")</f>
        <v>3.03</v>
      </c>
      <c r="N71">
        <f>IF(ROW(N71)-1&lt;=$J$5,N$1+COUNTIF(D$2:D71,D71)*$J$7,"")</f>
        <v>2.1800000000000002</v>
      </c>
      <c r="O71">
        <f>IF(ROW(O71)-1&lt;=$J$5,O$1+COUNTIF(E$2:E71,E71)*$J$7,"")</f>
        <v>1.0900000000000001</v>
      </c>
      <c r="P71">
        <f>IF(ROW(P71)-1&lt;=$J$5,P$1+COUNTIF(F$2:F71,F71)*$J$7,"")</f>
        <v>0.3</v>
      </c>
      <c r="Q71">
        <f>IF(ROW(Q71)-1&lt;=$J$5,Q$1+COUNTIF(G$2:G71,G71)*$J$7,"")</f>
        <v>1.1000000000000001</v>
      </c>
      <c r="R71">
        <f>IF(ROW(R71)-1&lt;=$J$5,R$1+COUNTIF(H$2:H71,H71)*$J$7,"")</f>
        <v>0.10000000000000009</v>
      </c>
      <c r="S71">
        <f>IF(ROW(S71)-1&lt;=$J$5,S$1+COUNTIF(I$2:I71,I71)*$J$7,"")</f>
        <v>-0.89999999999999991</v>
      </c>
    </row>
    <row r="72" spans="1:19" x14ac:dyDescent="0.25">
      <c r="A72" s="4">
        <f>IF(ROW(A72)-1&lt;=$J$5,IF(Foglio1!I72="",-10,Foglio1!I72),"")</f>
        <v>3</v>
      </c>
      <c r="B72" s="4">
        <f>IF(ROW(B72)-1&lt;=$J$5,IF(Foglio1!J72="",-10,Foglio1!J72),"")</f>
        <v>15</v>
      </c>
      <c r="C72" s="4">
        <f>IF(ROW(C72)-1&lt;=$J$5,IF(Foglio1!K72="",-10,Foglio1!K72),"")</f>
        <v>7</v>
      </c>
      <c r="D72" s="4">
        <f>IF(ROW(D72)-1&lt;=$J$5,IF(Foglio1!L72="",-10,Foglio1!L72),"")</f>
        <v>35</v>
      </c>
      <c r="E72" s="4">
        <f>IF(ROW(E72)-1&lt;=$J$5,IF(Foglio1!M72="",-10,Foglio1!M72),"")</f>
        <v>50</v>
      </c>
      <c r="F72" s="4">
        <f>IF(ROW(F72)-1&lt;=$J$5,IF(Foglio1!N72="",-10,Foglio1!N72),"")</f>
        <v>50</v>
      </c>
      <c r="G72" s="4">
        <f>IF(ROW(G72)-1&lt;=$J$5,IF(Foglio1!O72="",-10,Foglio1!O72),"")</f>
        <v>-10</v>
      </c>
      <c r="H72" s="4">
        <f>IF(ROW(H72)-1&lt;=$J$5,IF(Foglio1!P72="",-10,Foglio1!P72),"")</f>
        <v>-10</v>
      </c>
      <c r="I72" s="4">
        <f>IF(ROW(I72)-1&lt;=$J$5,IF(Foglio1!Q72="",-10,Foglio1!Q72),"")</f>
        <v>-10</v>
      </c>
      <c r="K72">
        <f>IF(ROW(K72)-1&lt;=$J$5,K$1+COUNTIF(A$2:A72,A72)*$J$7,"")</f>
        <v>5.03</v>
      </c>
      <c r="L72">
        <f>IF(ROW(L72)-1&lt;=$J$5,L$1+COUNTIF(B$2:B72,B72)*$J$7,"")</f>
        <v>4.03</v>
      </c>
      <c r="M72">
        <f>IF(ROW(M72)-1&lt;=$J$5,M$1+COUNTIF(C$2:C72,C72)*$J$7,"")</f>
        <v>3.03</v>
      </c>
      <c r="N72">
        <f>IF(ROW(N72)-1&lt;=$J$5,N$1+COUNTIF(D$2:D72,D72)*$J$7,"")</f>
        <v>2.0299999999999998</v>
      </c>
      <c r="O72">
        <f>IF(ROW(O72)-1&lt;=$J$5,O$1+COUNTIF(E$2:E72,E72)*$J$7,"")</f>
        <v>1.21</v>
      </c>
      <c r="P72">
        <f>IF(ROW(P72)-1&lt;=$J$5,P$1+COUNTIF(F$2:F72,F72)*$J$7,"")</f>
        <v>0.21</v>
      </c>
      <c r="Q72">
        <f>IF(ROW(Q72)-1&lt;=$J$5,Q$1+COUNTIF(G$2:G72,G72)*$J$7,"")</f>
        <v>1.1299999999999999</v>
      </c>
      <c r="R72">
        <f>IF(ROW(R72)-1&lt;=$J$5,R$1+COUNTIF(H$2:H72,H72)*$J$7,"")</f>
        <v>0.12999999999999989</v>
      </c>
      <c r="S72">
        <f>IF(ROW(S72)-1&lt;=$J$5,S$1+COUNTIF(I$2:I72,I72)*$J$7,"")</f>
        <v>-0.87000000000000011</v>
      </c>
    </row>
    <row r="73" spans="1:19" x14ac:dyDescent="0.25">
      <c r="A73" s="4">
        <f>IF(ROW(A73)-1&lt;=$J$5,IF(Foglio1!I73="",-10,Foglio1!I73),"")</f>
        <v>20</v>
      </c>
      <c r="B73" s="4">
        <f>IF(ROW(B73)-1&lt;=$J$5,IF(Foglio1!J73="",-10,Foglio1!J73),"")</f>
        <v>80</v>
      </c>
      <c r="C73" s="4">
        <f>IF(ROW(C73)-1&lt;=$J$5,IF(Foglio1!K73="",-10,Foglio1!K73),"")</f>
        <v>40</v>
      </c>
      <c r="D73" s="4">
        <f>IF(ROW(D73)-1&lt;=$J$5,IF(Foglio1!L73="",-10,Foglio1!L73),"")</f>
        <v>95</v>
      </c>
      <c r="E73" s="4">
        <f>IF(ROW(E73)-1&lt;=$J$5,IF(Foglio1!M73="",-10,Foglio1!M73),"")</f>
        <v>80</v>
      </c>
      <c r="F73" s="4">
        <f>IF(ROW(F73)-1&lt;=$J$5,IF(Foglio1!N73="",-10,Foglio1!N73),"")</f>
        <v>5</v>
      </c>
      <c r="G73" s="4">
        <f>IF(ROW(G73)-1&lt;=$J$5,IF(Foglio1!O73="",-10,Foglio1!O73),"")</f>
        <v>-10</v>
      </c>
      <c r="H73" s="4">
        <f>IF(ROW(H73)-1&lt;=$J$5,IF(Foglio1!P73="",-10,Foglio1!P73),"")</f>
        <v>-10</v>
      </c>
      <c r="I73" s="4">
        <f>IF(ROW(I73)-1&lt;=$J$5,IF(Foglio1!Q73="",-10,Foglio1!Q73),"")</f>
        <v>-10</v>
      </c>
      <c r="K73">
        <f>IF(ROW(K73)-1&lt;=$J$5,K$1+COUNTIF(A$2:A73,A73)*$J$7,"")</f>
        <v>5.21</v>
      </c>
      <c r="L73">
        <f>IF(ROW(L73)-1&lt;=$J$5,L$1+COUNTIF(B$2:B73,B73)*$J$7,"")</f>
        <v>4.21</v>
      </c>
      <c r="M73">
        <f>IF(ROW(M73)-1&lt;=$J$5,M$1+COUNTIF(C$2:C73,C73)*$J$7,"")</f>
        <v>3.24</v>
      </c>
      <c r="N73">
        <f>IF(ROW(N73)-1&lt;=$J$5,N$1+COUNTIF(D$2:D73,D73)*$J$7,"")</f>
        <v>2.0299999999999998</v>
      </c>
      <c r="O73">
        <f>IF(ROW(O73)-1&lt;=$J$5,O$1+COUNTIF(E$2:E73,E73)*$J$7,"")</f>
        <v>1.27</v>
      </c>
      <c r="P73">
        <f>IF(ROW(P73)-1&lt;=$J$5,P$1+COUNTIF(F$2:F73,F73)*$J$7,"")</f>
        <v>0.03</v>
      </c>
      <c r="Q73">
        <f>IF(ROW(Q73)-1&lt;=$J$5,Q$1+COUNTIF(G$2:G73,G73)*$J$7,"")</f>
        <v>1.1600000000000001</v>
      </c>
      <c r="R73">
        <f>IF(ROW(R73)-1&lt;=$J$5,R$1+COUNTIF(H$2:H73,H73)*$J$7,"")</f>
        <v>0.16000000000000014</v>
      </c>
      <c r="S73">
        <f>IF(ROW(S73)-1&lt;=$J$5,S$1+COUNTIF(I$2:I73,I73)*$J$7,"")</f>
        <v>-0.83999999999999986</v>
      </c>
    </row>
    <row r="74" spans="1:19" x14ac:dyDescent="0.25">
      <c r="A74" s="4">
        <f>IF(ROW(A74)-1&lt;=$J$5,IF(Foglio1!I74="",-10,Foglio1!I74),"")</f>
        <v>-10</v>
      </c>
      <c r="B74" s="4">
        <f>IF(ROW(B74)-1&lt;=$J$5,IF(Foglio1!J74="",-10,Foglio1!J74),"")</f>
        <v>-10</v>
      </c>
      <c r="C74" s="4">
        <f>IF(ROW(C74)-1&lt;=$J$5,IF(Foglio1!K74="",-10,Foglio1!K74),"")</f>
        <v>-10</v>
      </c>
      <c r="D74" s="4">
        <f>IF(ROW(D74)-1&lt;=$J$5,IF(Foglio1!L74="",-10,Foglio1!L74),"")</f>
        <v>-10</v>
      </c>
      <c r="E74" s="4">
        <f>IF(ROW(E74)-1&lt;=$J$5,IF(Foglio1!M74="",-10,Foglio1!M74),"")</f>
        <v>-10</v>
      </c>
      <c r="F74" s="4">
        <f>IF(ROW(F74)-1&lt;=$J$5,IF(Foglio1!N74="",-10,Foglio1!N74),"")</f>
        <v>-10</v>
      </c>
      <c r="G74" s="4">
        <f>IF(ROW(G74)-1&lt;=$J$5,IF(Foglio1!O74="",-10,Foglio1!O74),"")</f>
        <v>-10</v>
      </c>
      <c r="H74" s="4">
        <f>IF(ROW(H74)-1&lt;=$J$5,IF(Foglio1!P74="",-10,Foglio1!P74),"")</f>
        <v>-10</v>
      </c>
      <c r="I74" s="4">
        <f>IF(ROW(I74)-1&lt;=$J$5,IF(Foglio1!Q74="",-10,Foglio1!Q74),"")</f>
        <v>-10</v>
      </c>
      <c r="K74">
        <f>IF(ROW(K74)-1&lt;=$J$5,K$1+COUNTIF(A$2:A74,A74)*$J$7,"")</f>
        <v>5.57</v>
      </c>
      <c r="L74">
        <f>IF(ROW(L74)-1&lt;=$J$5,L$1+COUNTIF(B$2:B74,B74)*$J$7,"")</f>
        <v>4.51</v>
      </c>
      <c r="M74">
        <f>IF(ROW(M74)-1&lt;=$J$5,M$1+COUNTIF(C$2:C74,C74)*$J$7,"")</f>
        <v>3.6</v>
      </c>
      <c r="N74">
        <f>IF(ROW(N74)-1&lt;=$J$5,N$1+COUNTIF(D$2:D74,D74)*$J$7,"")</f>
        <v>2.54</v>
      </c>
      <c r="O74">
        <f>IF(ROW(O74)-1&lt;=$J$5,O$1+COUNTIF(E$2:E74,E74)*$J$7,"")</f>
        <v>1.6</v>
      </c>
      <c r="P74">
        <f>IF(ROW(P74)-1&lt;=$J$5,P$1+COUNTIF(F$2:F74,F74)*$J$7,"")</f>
        <v>0.63</v>
      </c>
      <c r="Q74">
        <f>IF(ROW(Q74)-1&lt;=$J$5,Q$1+COUNTIF(G$2:G74,G74)*$J$7,"")</f>
        <v>1.19</v>
      </c>
      <c r="R74">
        <f>IF(ROW(R74)-1&lt;=$J$5,R$1+COUNTIF(H$2:H74,H74)*$J$7,"")</f>
        <v>0.18999999999999995</v>
      </c>
      <c r="S74">
        <f>IF(ROW(S74)-1&lt;=$J$5,S$1+COUNTIF(I$2:I74,I74)*$J$7,"")</f>
        <v>-0.81</v>
      </c>
    </row>
    <row r="75" spans="1:19" x14ac:dyDescent="0.25">
      <c r="A75" s="4">
        <f>IF(ROW(A75)-1&lt;=$J$5,IF(Foglio1!I75="",-10,Foglio1!I75),"")</f>
        <v>5</v>
      </c>
      <c r="B75" s="4">
        <f>IF(ROW(B75)-1&lt;=$J$5,IF(Foglio1!J75="",-10,Foglio1!J75),"")</f>
        <v>25</v>
      </c>
      <c r="C75" s="4">
        <f>IF(ROW(C75)-1&lt;=$J$5,IF(Foglio1!K75="",-10,Foglio1!K75),"")</f>
        <v>10</v>
      </c>
      <c r="D75" s="4">
        <f>IF(ROW(D75)-1&lt;=$J$5,IF(Foglio1!L75="",-10,Foglio1!L75),"")</f>
        <v>40</v>
      </c>
      <c r="E75" s="4">
        <f>IF(ROW(E75)-1&lt;=$J$5,IF(Foglio1!M75="",-10,Foglio1!M75),"")</f>
        <v>60</v>
      </c>
      <c r="F75" s="4">
        <f>IF(ROW(F75)-1&lt;=$J$5,IF(Foglio1!N75="",-10,Foglio1!N75),"")</f>
        <v>50</v>
      </c>
      <c r="G75" s="4">
        <f>IF(ROW(G75)-1&lt;=$J$5,IF(Foglio1!O75="",-10,Foglio1!O75),"")</f>
        <v>-10</v>
      </c>
      <c r="H75" s="4">
        <f>IF(ROW(H75)-1&lt;=$J$5,IF(Foglio1!P75="",-10,Foglio1!P75),"")</f>
        <v>-10</v>
      </c>
      <c r="I75" s="4">
        <f>IF(ROW(I75)-1&lt;=$J$5,IF(Foglio1!Q75="",-10,Foglio1!Q75),"")</f>
        <v>-10</v>
      </c>
      <c r="K75">
        <f>IF(ROW(K75)-1&lt;=$J$5,K$1+COUNTIF(A$2:A75,A75)*$J$7,"")</f>
        <v>5.0599999999999996</v>
      </c>
      <c r="L75">
        <f>IF(ROW(L75)-1&lt;=$J$5,L$1+COUNTIF(B$2:B75,B75)*$J$7,"")</f>
        <v>4.0599999999999996</v>
      </c>
      <c r="M75">
        <f>IF(ROW(M75)-1&lt;=$J$5,M$1+COUNTIF(C$2:C75,C75)*$J$7,"")</f>
        <v>3.21</v>
      </c>
      <c r="N75">
        <f>IF(ROW(N75)-1&lt;=$J$5,N$1+COUNTIF(D$2:D75,D75)*$J$7,"")</f>
        <v>2.15</v>
      </c>
      <c r="O75">
        <f>IF(ROW(O75)-1&lt;=$J$5,O$1+COUNTIF(E$2:E75,E75)*$J$7,"")</f>
        <v>1.27</v>
      </c>
      <c r="P75">
        <f>IF(ROW(P75)-1&lt;=$J$5,P$1+COUNTIF(F$2:F75,F75)*$J$7,"")</f>
        <v>0.24</v>
      </c>
      <c r="Q75">
        <f>IF(ROW(Q75)-1&lt;=$J$5,Q$1+COUNTIF(G$2:G75,G75)*$J$7,"")</f>
        <v>1.2199999999999998</v>
      </c>
      <c r="R75">
        <f>IF(ROW(R75)-1&lt;=$J$5,R$1+COUNTIF(H$2:H75,H75)*$J$7,"")</f>
        <v>0.21999999999999975</v>
      </c>
      <c r="S75">
        <f>IF(ROW(S75)-1&lt;=$J$5,S$1+COUNTIF(I$2:I75,I75)*$J$7,"")</f>
        <v>-0.78000000000000025</v>
      </c>
    </row>
    <row r="76" spans="1:19" x14ac:dyDescent="0.25">
      <c r="A76" s="4">
        <f>IF(ROW(A76)-1&lt;=$J$5,IF(Foglio1!I76="",-10,Foglio1!I76),"")</f>
        <v>20</v>
      </c>
      <c r="B76" s="4">
        <f>IF(ROW(B76)-1&lt;=$J$5,IF(Foglio1!J76="",-10,Foglio1!J76),"")</f>
        <v>60</v>
      </c>
      <c r="C76" s="4">
        <f>IF(ROW(C76)-1&lt;=$J$5,IF(Foglio1!K76="",-10,Foglio1!K76),"")</f>
        <v>40</v>
      </c>
      <c r="D76" s="4">
        <f>IF(ROW(D76)-1&lt;=$J$5,IF(Foglio1!L76="",-10,Foglio1!L76),"")</f>
        <v>10</v>
      </c>
      <c r="E76" s="4">
        <f>IF(ROW(E76)-1&lt;=$J$5,IF(Foglio1!M76="",-10,Foglio1!M76),"")</f>
        <v>10</v>
      </c>
      <c r="F76" s="4">
        <f>IF(ROW(F76)-1&lt;=$J$5,IF(Foglio1!N76="",-10,Foglio1!N76),"")</f>
        <v>10</v>
      </c>
      <c r="G76" s="4">
        <f>IF(ROW(G76)-1&lt;=$J$5,IF(Foglio1!O76="",-10,Foglio1!O76),"")</f>
        <v>-10</v>
      </c>
      <c r="H76" s="4">
        <f>IF(ROW(H76)-1&lt;=$J$5,IF(Foglio1!P76="",-10,Foglio1!P76),"")</f>
        <v>-10</v>
      </c>
      <c r="I76" s="4">
        <f>IF(ROW(I76)-1&lt;=$J$5,IF(Foglio1!Q76="",-10,Foglio1!Q76),"")</f>
        <v>-10</v>
      </c>
      <c r="K76">
        <f>IF(ROW(K76)-1&lt;=$J$5,K$1+COUNTIF(A$2:A76,A76)*$J$7,"")</f>
        <v>5.24</v>
      </c>
      <c r="L76">
        <f>IF(ROW(L76)-1&lt;=$J$5,L$1+COUNTIF(B$2:B76,B76)*$J$7,"")</f>
        <v>4.18</v>
      </c>
      <c r="M76">
        <f>IF(ROW(M76)-1&lt;=$J$5,M$1+COUNTIF(C$2:C76,C76)*$J$7,"")</f>
        <v>3.27</v>
      </c>
      <c r="N76">
        <f>IF(ROW(N76)-1&lt;=$J$5,N$1+COUNTIF(D$2:D76,D76)*$J$7,"")</f>
        <v>2.06</v>
      </c>
      <c r="O76">
        <f>IF(ROW(O76)-1&lt;=$J$5,O$1+COUNTIF(E$2:E76,E76)*$J$7,"")</f>
        <v>1.1200000000000001</v>
      </c>
      <c r="P76">
        <f>IF(ROW(P76)-1&lt;=$J$5,P$1+COUNTIF(F$2:F76,F76)*$J$7,"")</f>
        <v>0.32999999999999996</v>
      </c>
      <c r="Q76">
        <f>IF(ROW(Q76)-1&lt;=$J$5,Q$1+COUNTIF(G$2:G76,G76)*$J$7,"")</f>
        <v>1.25</v>
      </c>
      <c r="R76">
        <f>IF(ROW(R76)-1&lt;=$J$5,R$1+COUNTIF(H$2:H76,H76)*$J$7,"")</f>
        <v>0.25</v>
      </c>
      <c r="S76">
        <f>IF(ROW(S76)-1&lt;=$J$5,S$1+COUNTIF(I$2:I76,I76)*$J$7,"")</f>
        <v>-0.75</v>
      </c>
    </row>
    <row r="77" spans="1:19" x14ac:dyDescent="0.25">
      <c r="A77" s="4">
        <f>IF(ROW(A77)-1&lt;=$J$5,IF(Foglio1!I77="",-10,Foglio1!I77),"")</f>
        <v>-10</v>
      </c>
      <c r="B77" s="4">
        <f>IF(ROW(B77)-1&lt;=$J$5,IF(Foglio1!J77="",-10,Foglio1!J77),"")</f>
        <v>-10</v>
      </c>
      <c r="C77" s="4">
        <f>IF(ROW(C77)-1&lt;=$J$5,IF(Foglio1!K77="",-10,Foglio1!K77),"")</f>
        <v>-10</v>
      </c>
      <c r="D77" s="4">
        <f>IF(ROW(D77)-1&lt;=$J$5,IF(Foglio1!L77="",-10,Foglio1!L77),"")</f>
        <v>-10</v>
      </c>
      <c r="E77" s="4">
        <f>IF(ROW(E77)-1&lt;=$J$5,IF(Foglio1!M77="",-10,Foglio1!M77),"")</f>
        <v>-10</v>
      </c>
      <c r="F77" s="4">
        <f>IF(ROW(F77)-1&lt;=$J$5,IF(Foglio1!N77="",-10,Foglio1!N77),"")</f>
        <v>-10</v>
      </c>
      <c r="G77" s="4">
        <f>IF(ROW(G77)-1&lt;=$J$5,IF(Foglio1!O77="",-10,Foglio1!O77),"")</f>
        <v>-10</v>
      </c>
      <c r="H77" s="4">
        <f>IF(ROW(H77)-1&lt;=$J$5,IF(Foglio1!P77="",-10,Foglio1!P77),"")</f>
        <v>-10</v>
      </c>
      <c r="I77" s="4">
        <f>IF(ROW(I77)-1&lt;=$J$5,IF(Foglio1!Q77="",-10,Foglio1!Q77),"")</f>
        <v>-10</v>
      </c>
      <c r="K77">
        <f>IF(ROW(K77)-1&lt;=$J$5,K$1+COUNTIF(A$2:A77,A77)*$J$7,"")</f>
        <v>5.6</v>
      </c>
      <c r="L77">
        <f>IF(ROW(L77)-1&lt;=$J$5,L$1+COUNTIF(B$2:B77,B77)*$J$7,"")</f>
        <v>4.54</v>
      </c>
      <c r="M77">
        <f>IF(ROW(M77)-1&lt;=$J$5,M$1+COUNTIF(C$2:C77,C77)*$J$7,"")</f>
        <v>3.63</v>
      </c>
      <c r="N77">
        <f>IF(ROW(N77)-1&lt;=$J$5,N$1+COUNTIF(D$2:D77,D77)*$J$7,"")</f>
        <v>2.57</v>
      </c>
      <c r="O77">
        <f>IF(ROW(O77)-1&lt;=$J$5,O$1+COUNTIF(E$2:E77,E77)*$J$7,"")</f>
        <v>1.63</v>
      </c>
      <c r="P77">
        <f>IF(ROW(P77)-1&lt;=$J$5,P$1+COUNTIF(F$2:F77,F77)*$J$7,"")</f>
        <v>0.65999999999999992</v>
      </c>
      <c r="Q77">
        <f>IF(ROW(Q77)-1&lt;=$J$5,Q$1+COUNTIF(G$2:G77,G77)*$J$7,"")</f>
        <v>1.2799999999999998</v>
      </c>
      <c r="R77">
        <f>IF(ROW(R77)-1&lt;=$J$5,R$1+COUNTIF(H$2:H77,H77)*$J$7,"")</f>
        <v>0.2799999999999998</v>
      </c>
      <c r="S77">
        <f>IF(ROW(S77)-1&lt;=$J$5,S$1+COUNTIF(I$2:I77,I77)*$J$7,"")</f>
        <v>-0.7200000000000002</v>
      </c>
    </row>
    <row r="78" spans="1:19" x14ac:dyDescent="0.25">
      <c r="A78" s="4">
        <f>IF(ROW(A78)-1&lt;=$J$5,IF(Foglio1!I78="",-10,Foglio1!I78),"")</f>
        <v>40</v>
      </c>
      <c r="B78" s="4">
        <f>IF(ROW(B78)-1&lt;=$J$5,IF(Foglio1!J78="",-10,Foglio1!J78),"")</f>
        <v>50</v>
      </c>
      <c r="C78" s="4">
        <f>IF(ROW(C78)-1&lt;=$J$5,IF(Foglio1!K78="",-10,Foglio1!K78),"")</f>
        <v>40</v>
      </c>
      <c r="D78" s="4">
        <f>IF(ROW(D78)-1&lt;=$J$5,IF(Foglio1!L78="",-10,Foglio1!L78),"")</f>
        <v>80</v>
      </c>
      <c r="E78" s="4">
        <f>IF(ROW(E78)-1&lt;=$J$5,IF(Foglio1!M78="",-10,Foglio1!M78),"")</f>
        <v>50</v>
      </c>
      <c r="F78" s="4">
        <f>IF(ROW(F78)-1&lt;=$J$5,IF(Foglio1!N78="",-10,Foglio1!N78),"")</f>
        <v>20</v>
      </c>
      <c r="G78" s="4">
        <f>IF(ROW(G78)-1&lt;=$J$5,IF(Foglio1!O78="",-10,Foglio1!O78),"")</f>
        <v>-10</v>
      </c>
      <c r="H78" s="4">
        <f>IF(ROW(H78)-1&lt;=$J$5,IF(Foglio1!P78="",-10,Foglio1!P78),"")</f>
        <v>-10</v>
      </c>
      <c r="I78" s="4">
        <f>IF(ROW(I78)-1&lt;=$J$5,IF(Foglio1!Q78="",-10,Foglio1!Q78),"")</f>
        <v>-10</v>
      </c>
      <c r="K78">
        <f>IF(ROW(K78)-1&lt;=$J$5,K$1+COUNTIF(A$2:A78,A78)*$J$7,"")</f>
        <v>5.09</v>
      </c>
      <c r="L78">
        <f>IF(ROW(L78)-1&lt;=$J$5,L$1+COUNTIF(B$2:B78,B78)*$J$7,"")</f>
        <v>4.1500000000000004</v>
      </c>
      <c r="M78">
        <f>IF(ROW(M78)-1&lt;=$J$5,M$1+COUNTIF(C$2:C78,C78)*$J$7,"")</f>
        <v>3.3</v>
      </c>
      <c r="N78">
        <f>IF(ROW(N78)-1&lt;=$J$5,N$1+COUNTIF(D$2:D78,D78)*$J$7,"")</f>
        <v>2.15</v>
      </c>
      <c r="O78">
        <f>IF(ROW(O78)-1&lt;=$J$5,O$1+COUNTIF(E$2:E78,E78)*$J$7,"")</f>
        <v>1.24</v>
      </c>
      <c r="P78">
        <f>IF(ROW(P78)-1&lt;=$J$5,P$1+COUNTIF(F$2:F78,F78)*$J$7,"")</f>
        <v>0.21</v>
      </c>
      <c r="Q78">
        <f>IF(ROW(Q78)-1&lt;=$J$5,Q$1+COUNTIF(G$2:G78,G78)*$J$7,"")</f>
        <v>1.31</v>
      </c>
      <c r="R78">
        <f>IF(ROW(R78)-1&lt;=$J$5,R$1+COUNTIF(H$2:H78,H78)*$J$7,"")</f>
        <v>0.31000000000000005</v>
      </c>
      <c r="S78">
        <f>IF(ROW(S78)-1&lt;=$J$5,S$1+COUNTIF(I$2:I78,I78)*$J$7,"")</f>
        <v>-0.69</v>
      </c>
    </row>
    <row r="79" spans="1:19" x14ac:dyDescent="0.25">
      <c r="A79" s="4">
        <f>IF(ROW(A79)-1&lt;=$J$5,IF(Foglio1!I79="",-10,Foglio1!I79),"")</f>
        <v>-10</v>
      </c>
      <c r="B79" s="4">
        <f>IF(ROW(B79)-1&lt;=$J$5,IF(Foglio1!J79="",-10,Foglio1!J79),"")</f>
        <v>-10</v>
      </c>
      <c r="C79" s="4">
        <f>IF(ROW(C79)-1&lt;=$J$5,IF(Foglio1!K79="",-10,Foglio1!K79),"")</f>
        <v>-10</v>
      </c>
      <c r="D79" s="4">
        <f>IF(ROW(D79)-1&lt;=$J$5,IF(Foglio1!L79="",-10,Foglio1!L79),"")</f>
        <v>-10</v>
      </c>
      <c r="E79" s="4">
        <f>IF(ROW(E79)-1&lt;=$J$5,IF(Foglio1!M79="",-10,Foglio1!M79),"")</f>
        <v>-10</v>
      </c>
      <c r="F79" s="4">
        <f>IF(ROW(F79)-1&lt;=$J$5,IF(Foglio1!N79="",-10,Foglio1!N79),"")</f>
        <v>-10</v>
      </c>
      <c r="G79" s="4">
        <f>IF(ROW(G79)-1&lt;=$J$5,IF(Foglio1!O79="",-10,Foglio1!O79),"")</f>
        <v>-10</v>
      </c>
      <c r="H79" s="4">
        <f>IF(ROW(H79)-1&lt;=$J$5,IF(Foglio1!P79="",-10,Foglio1!P79),"")</f>
        <v>-10</v>
      </c>
      <c r="I79" s="4">
        <f>IF(ROW(I79)-1&lt;=$J$5,IF(Foglio1!Q79="",-10,Foglio1!Q79),"")</f>
        <v>-10</v>
      </c>
      <c r="K79">
        <f>IF(ROW(K79)-1&lt;=$J$5,K$1+COUNTIF(A$2:A79,A79)*$J$7,"")</f>
        <v>5.63</v>
      </c>
      <c r="L79">
        <f>IF(ROW(L79)-1&lt;=$J$5,L$1+COUNTIF(B$2:B79,B79)*$J$7,"")</f>
        <v>4.57</v>
      </c>
      <c r="M79">
        <f>IF(ROW(M79)-1&lt;=$J$5,M$1+COUNTIF(C$2:C79,C79)*$J$7,"")</f>
        <v>3.66</v>
      </c>
      <c r="N79">
        <f>IF(ROW(N79)-1&lt;=$J$5,N$1+COUNTIF(D$2:D79,D79)*$J$7,"")</f>
        <v>2.6</v>
      </c>
      <c r="O79">
        <f>IF(ROW(O79)-1&lt;=$J$5,O$1+COUNTIF(E$2:E79,E79)*$J$7,"")</f>
        <v>1.66</v>
      </c>
      <c r="P79">
        <f>IF(ROW(P79)-1&lt;=$J$5,P$1+COUNTIF(F$2:F79,F79)*$J$7,"")</f>
        <v>0.69</v>
      </c>
      <c r="Q79">
        <f>IF(ROW(Q79)-1&lt;=$J$5,Q$1+COUNTIF(G$2:G79,G79)*$J$7,"")</f>
        <v>1.3399999999999999</v>
      </c>
      <c r="R79">
        <f>IF(ROW(R79)-1&lt;=$J$5,R$1+COUNTIF(H$2:H79,H79)*$J$7,"")</f>
        <v>0.33999999999999986</v>
      </c>
      <c r="S79">
        <f>IF(ROW(S79)-1&lt;=$J$5,S$1+COUNTIF(I$2:I79,I79)*$J$7,"")</f>
        <v>-0.66000000000000014</v>
      </c>
    </row>
    <row r="80" spans="1:19" x14ac:dyDescent="0.25">
      <c r="A80" s="4">
        <f>IF(ROW(A80)-1&lt;=$J$5,IF(Foglio1!I80="",-10,Foglio1!I80),"")</f>
        <v>100</v>
      </c>
      <c r="B80" s="4">
        <f>IF(ROW(B80)-1&lt;=$J$5,IF(Foglio1!J80="",-10,Foglio1!J80),"")</f>
        <v>100</v>
      </c>
      <c r="C80" s="4">
        <f>IF(ROW(C80)-1&lt;=$J$5,IF(Foglio1!K80="",-10,Foglio1!K80),"")</f>
        <v>20</v>
      </c>
      <c r="D80" s="4">
        <f>IF(ROW(D80)-1&lt;=$J$5,IF(Foglio1!L80="",-10,Foglio1!L80),"")</f>
        <v>20</v>
      </c>
      <c r="E80" s="4">
        <f>IF(ROW(E80)-1&lt;=$J$5,IF(Foglio1!M80="",-10,Foglio1!M80),"")</f>
        <v>100</v>
      </c>
      <c r="F80" s="4">
        <f>IF(ROW(F80)-1&lt;=$J$5,IF(Foglio1!N80="",-10,Foglio1!N80),"")</f>
        <v>50</v>
      </c>
      <c r="G80" s="4">
        <f>IF(ROW(G80)-1&lt;=$J$5,IF(Foglio1!O80="",-10,Foglio1!O80),"")</f>
        <v>-10</v>
      </c>
      <c r="H80" s="4">
        <f>IF(ROW(H80)-1&lt;=$J$5,IF(Foglio1!P80="",-10,Foglio1!P80),"")</f>
        <v>-10</v>
      </c>
      <c r="I80" s="4">
        <f>IF(ROW(I80)-1&lt;=$J$5,IF(Foglio1!Q80="",-10,Foglio1!Q80),"")</f>
        <v>-10</v>
      </c>
      <c r="K80">
        <f>IF(ROW(K80)-1&lt;=$J$5,K$1+COUNTIF(A$2:A80,A80)*$J$7,"")</f>
        <v>5.15</v>
      </c>
      <c r="L80">
        <f>IF(ROW(L80)-1&lt;=$J$5,L$1+COUNTIF(B$2:B80,B80)*$J$7,"")</f>
        <v>4.24</v>
      </c>
      <c r="M80">
        <f>IF(ROW(M80)-1&lt;=$J$5,M$1+COUNTIF(C$2:C80,C80)*$J$7,"")</f>
        <v>3.06</v>
      </c>
      <c r="N80">
        <f>IF(ROW(N80)-1&lt;=$J$5,N$1+COUNTIF(D$2:D80,D80)*$J$7,"")</f>
        <v>2.12</v>
      </c>
      <c r="O80">
        <f>IF(ROW(O80)-1&lt;=$J$5,O$1+COUNTIF(E$2:E80,E80)*$J$7,"")</f>
        <v>1.0900000000000001</v>
      </c>
      <c r="P80">
        <f>IF(ROW(P80)-1&lt;=$J$5,P$1+COUNTIF(F$2:F80,F80)*$J$7,"")</f>
        <v>0.27</v>
      </c>
      <c r="Q80">
        <f>IF(ROW(Q80)-1&lt;=$J$5,Q$1+COUNTIF(G$2:G80,G80)*$J$7,"")</f>
        <v>1.37</v>
      </c>
      <c r="R80">
        <f>IF(ROW(R80)-1&lt;=$J$5,R$1+COUNTIF(H$2:H80,H80)*$J$7,"")</f>
        <v>0.37000000000000011</v>
      </c>
      <c r="S80">
        <f>IF(ROW(S80)-1&lt;=$J$5,S$1+COUNTIF(I$2:I80,I80)*$J$7,"")</f>
        <v>-0.62999999999999989</v>
      </c>
    </row>
    <row r="81" spans="1:19" x14ac:dyDescent="0.25">
      <c r="A81" s="4">
        <f>IF(ROW(A81)-1&lt;=$J$5,IF(Foglio1!I81="",-10,Foglio1!I81),"")</f>
        <v>25</v>
      </c>
      <c r="B81" s="4">
        <f>IF(ROW(B81)-1&lt;=$J$5,IF(Foglio1!J81="",-10,Foglio1!J81),"")</f>
        <v>35</v>
      </c>
      <c r="C81" s="4">
        <f>IF(ROW(C81)-1&lt;=$J$5,IF(Foglio1!K81="",-10,Foglio1!K81),"")</f>
        <v>45</v>
      </c>
      <c r="D81" s="4">
        <f>IF(ROW(D81)-1&lt;=$J$5,IF(Foglio1!L81="",-10,Foglio1!L81),"")</f>
        <v>75</v>
      </c>
      <c r="E81" s="4">
        <f>IF(ROW(E81)-1&lt;=$J$5,IF(Foglio1!M81="",-10,Foglio1!M81),"")</f>
        <v>55</v>
      </c>
      <c r="F81" s="4">
        <f>IF(ROW(F81)-1&lt;=$J$5,IF(Foglio1!N81="",-10,Foglio1!N81),"")</f>
        <v>15</v>
      </c>
      <c r="G81" s="4">
        <f>IF(ROW(G81)-1&lt;=$J$5,IF(Foglio1!O81="",-10,Foglio1!O81),"")</f>
        <v>-10</v>
      </c>
      <c r="H81" s="4">
        <f>IF(ROW(H81)-1&lt;=$J$5,IF(Foglio1!P81="",-10,Foglio1!P81),"")</f>
        <v>-10</v>
      </c>
      <c r="I81" s="4">
        <f>IF(ROW(I81)-1&lt;=$J$5,IF(Foglio1!Q81="",-10,Foglio1!Q81),"")</f>
        <v>-10</v>
      </c>
      <c r="K81">
        <f>IF(ROW(K81)-1&lt;=$J$5,K$1+COUNTIF(A$2:A81,A81)*$J$7,"")</f>
        <v>5.03</v>
      </c>
      <c r="L81">
        <f>IF(ROW(L81)-1&lt;=$J$5,L$1+COUNTIF(B$2:B81,B81)*$J$7,"")</f>
        <v>4.03</v>
      </c>
      <c r="M81">
        <f>IF(ROW(M81)-1&lt;=$J$5,M$1+COUNTIF(C$2:C81,C81)*$J$7,"")</f>
        <v>3.06</v>
      </c>
      <c r="N81">
        <f>IF(ROW(N81)-1&lt;=$J$5,N$1+COUNTIF(D$2:D81,D81)*$J$7,"")</f>
        <v>2.0299999999999998</v>
      </c>
      <c r="O81">
        <f>IF(ROW(O81)-1&lt;=$J$5,O$1+COUNTIF(E$2:E81,E81)*$J$7,"")</f>
        <v>1.03</v>
      </c>
      <c r="P81">
        <f>IF(ROW(P81)-1&lt;=$J$5,P$1+COUNTIF(F$2:F81,F81)*$J$7,"")</f>
        <v>0.03</v>
      </c>
      <c r="Q81">
        <f>IF(ROW(Q81)-1&lt;=$J$5,Q$1+COUNTIF(G$2:G81,G81)*$J$7,"")</f>
        <v>1.4</v>
      </c>
      <c r="R81">
        <f>IF(ROW(R81)-1&lt;=$J$5,R$1+COUNTIF(H$2:H81,H81)*$J$7,"")</f>
        <v>0.39999999999999991</v>
      </c>
      <c r="S81">
        <f>IF(ROW(S81)-1&lt;=$J$5,S$1+COUNTIF(I$2:I81,I81)*$J$7,"")</f>
        <v>-0.60000000000000009</v>
      </c>
    </row>
    <row r="82" spans="1:19" x14ac:dyDescent="0.25">
      <c r="A82" s="4">
        <f>IF(ROW(A82)-1&lt;=$J$5,IF(Foglio1!I82="",-10,Foglio1!I82),"")</f>
        <v>-10</v>
      </c>
      <c r="B82" s="4">
        <f>IF(ROW(B82)-1&lt;=$J$5,IF(Foglio1!J82="",-10,Foglio1!J82),"")</f>
        <v>-10</v>
      </c>
      <c r="C82" s="4">
        <f>IF(ROW(C82)-1&lt;=$J$5,IF(Foglio1!K82="",-10,Foglio1!K82),"")</f>
        <v>-10</v>
      </c>
      <c r="D82" s="4">
        <f>IF(ROW(D82)-1&lt;=$J$5,IF(Foglio1!L82="",-10,Foglio1!L82),"")</f>
        <v>-10</v>
      </c>
      <c r="E82" s="4">
        <f>IF(ROW(E82)-1&lt;=$J$5,IF(Foglio1!M82="",-10,Foglio1!M82),"")</f>
        <v>-10</v>
      </c>
      <c r="F82" s="4">
        <f>IF(ROW(F82)-1&lt;=$J$5,IF(Foglio1!N82="",-10,Foglio1!N82),"")</f>
        <v>-10</v>
      </c>
      <c r="G82" s="4">
        <f>IF(ROW(G82)-1&lt;=$J$5,IF(Foglio1!O82="",-10,Foglio1!O82),"")</f>
        <v>-10</v>
      </c>
      <c r="H82" s="4">
        <f>IF(ROW(H82)-1&lt;=$J$5,IF(Foglio1!P82="",-10,Foglio1!P82),"")</f>
        <v>-10</v>
      </c>
      <c r="I82" s="4">
        <f>IF(ROW(I82)-1&lt;=$J$5,IF(Foglio1!Q82="",-10,Foglio1!Q82),"")</f>
        <v>-10</v>
      </c>
      <c r="K82">
        <f>IF(ROW(K82)-1&lt;=$J$5,K$1+COUNTIF(A$2:A82,A82)*$J$7,"")</f>
        <v>5.66</v>
      </c>
      <c r="L82">
        <f>IF(ROW(L82)-1&lt;=$J$5,L$1+COUNTIF(B$2:B82,B82)*$J$7,"")</f>
        <v>4.5999999999999996</v>
      </c>
      <c r="M82">
        <f>IF(ROW(M82)-1&lt;=$J$5,M$1+COUNTIF(C$2:C82,C82)*$J$7,"")</f>
        <v>3.69</v>
      </c>
      <c r="N82">
        <f>IF(ROW(N82)-1&lt;=$J$5,N$1+COUNTIF(D$2:D82,D82)*$J$7,"")</f>
        <v>2.63</v>
      </c>
      <c r="O82">
        <f>IF(ROW(O82)-1&lt;=$J$5,O$1+COUNTIF(E$2:E82,E82)*$J$7,"")</f>
        <v>1.69</v>
      </c>
      <c r="P82">
        <f>IF(ROW(P82)-1&lt;=$J$5,P$1+COUNTIF(F$2:F82,F82)*$J$7,"")</f>
        <v>0.72</v>
      </c>
      <c r="Q82">
        <f>IF(ROW(Q82)-1&lt;=$J$5,Q$1+COUNTIF(G$2:G82,G82)*$J$7,"")</f>
        <v>1.4299999999999997</v>
      </c>
      <c r="R82">
        <f>IF(ROW(R82)-1&lt;=$J$5,R$1+COUNTIF(H$2:H82,H82)*$J$7,"")</f>
        <v>0.42999999999999972</v>
      </c>
      <c r="S82">
        <f>IF(ROW(S82)-1&lt;=$J$5,S$1+COUNTIF(I$2:I82,I82)*$J$7,"")</f>
        <v>-0.57000000000000028</v>
      </c>
    </row>
    <row r="83" spans="1:19" x14ac:dyDescent="0.25">
      <c r="A83" s="4">
        <f>IF(ROW(A83)-1&lt;=$J$5,IF(Foglio1!I83="",-10,Foglio1!I83),"")</f>
        <v>-10</v>
      </c>
      <c r="B83" s="4">
        <f>IF(ROW(B83)-1&lt;=$J$5,IF(Foglio1!J83="",-10,Foglio1!J83),"")</f>
        <v>-10</v>
      </c>
      <c r="C83" s="4">
        <f>IF(ROW(C83)-1&lt;=$J$5,IF(Foglio1!K83="",-10,Foglio1!K83),"")</f>
        <v>-10</v>
      </c>
      <c r="D83" s="4">
        <f>IF(ROW(D83)-1&lt;=$J$5,IF(Foglio1!L83="",-10,Foglio1!L83),"")</f>
        <v>-10</v>
      </c>
      <c r="E83" s="4">
        <f>IF(ROW(E83)-1&lt;=$J$5,IF(Foglio1!M83="",-10,Foglio1!M83),"")</f>
        <v>-10</v>
      </c>
      <c r="F83" s="4">
        <f>IF(ROW(F83)-1&lt;=$J$5,IF(Foglio1!N83="",-10,Foglio1!N83),"")</f>
        <v>-10</v>
      </c>
      <c r="G83" s="4">
        <f>IF(ROW(G83)-1&lt;=$J$5,IF(Foglio1!O83="",-10,Foglio1!O83),"")</f>
        <v>-10</v>
      </c>
      <c r="H83" s="4">
        <f>IF(ROW(H83)-1&lt;=$J$5,IF(Foglio1!P83="",-10,Foglio1!P83),"")</f>
        <v>-10</v>
      </c>
      <c r="I83" s="4">
        <f>IF(ROW(I83)-1&lt;=$J$5,IF(Foglio1!Q83="",-10,Foglio1!Q83),"")</f>
        <v>-10</v>
      </c>
      <c r="K83">
        <f>IF(ROW(K83)-1&lt;=$J$5,K$1+COUNTIF(A$2:A83,A83)*$J$7,"")</f>
        <v>5.6899999999999995</v>
      </c>
      <c r="L83">
        <f>IF(ROW(L83)-1&lt;=$J$5,L$1+COUNTIF(B$2:B83,B83)*$J$7,"")</f>
        <v>4.63</v>
      </c>
      <c r="M83">
        <f>IF(ROW(M83)-1&lt;=$J$5,M$1+COUNTIF(C$2:C83,C83)*$J$7,"")</f>
        <v>3.7199999999999998</v>
      </c>
      <c r="N83">
        <f>IF(ROW(N83)-1&lt;=$J$5,N$1+COUNTIF(D$2:D83,D83)*$J$7,"")</f>
        <v>2.66</v>
      </c>
      <c r="O83">
        <f>IF(ROW(O83)-1&lt;=$J$5,O$1+COUNTIF(E$2:E83,E83)*$J$7,"")</f>
        <v>1.72</v>
      </c>
      <c r="P83">
        <f>IF(ROW(P83)-1&lt;=$J$5,P$1+COUNTIF(F$2:F83,F83)*$J$7,"")</f>
        <v>0.75</v>
      </c>
      <c r="Q83">
        <f>IF(ROW(Q83)-1&lt;=$J$5,Q$1+COUNTIF(G$2:G83,G83)*$J$7,"")</f>
        <v>1.46</v>
      </c>
      <c r="R83">
        <f>IF(ROW(R83)-1&lt;=$J$5,R$1+COUNTIF(H$2:H83,H83)*$J$7,"")</f>
        <v>0.45999999999999996</v>
      </c>
      <c r="S83">
        <f>IF(ROW(S83)-1&lt;=$J$5,S$1+COUNTIF(I$2:I83,I83)*$J$7,"")</f>
        <v>-0.54</v>
      </c>
    </row>
    <row r="84" spans="1:19" x14ac:dyDescent="0.25">
      <c r="A84" s="4">
        <f>IF(ROW(A84)-1&lt;=$J$5,IF(Foglio1!I84="",-10,Foglio1!I84),"")</f>
        <v>20</v>
      </c>
      <c r="B84" s="4">
        <f>IF(ROW(B84)-1&lt;=$J$5,IF(Foglio1!J84="",-10,Foglio1!J84),"")</f>
        <v>50</v>
      </c>
      <c r="C84" s="4">
        <f>IF(ROW(C84)-1&lt;=$J$5,IF(Foglio1!K84="",-10,Foglio1!K84),"")</f>
        <v>60</v>
      </c>
      <c r="D84" s="4">
        <f>IF(ROW(D84)-1&lt;=$J$5,IF(Foglio1!L84="",-10,Foglio1!L84),"")</f>
        <v>70</v>
      </c>
      <c r="E84" s="4">
        <f>IF(ROW(E84)-1&lt;=$J$5,IF(Foglio1!M84="",-10,Foglio1!M84),"")</f>
        <v>30</v>
      </c>
      <c r="F84" s="4">
        <f>IF(ROW(F84)-1&lt;=$J$5,IF(Foglio1!N84="",-10,Foglio1!N84),"")</f>
        <v>20</v>
      </c>
      <c r="G84" s="4">
        <f>IF(ROW(G84)-1&lt;=$J$5,IF(Foglio1!O84="",-10,Foglio1!O84),"")</f>
        <v>-10</v>
      </c>
      <c r="H84" s="4">
        <f>IF(ROW(H84)-1&lt;=$J$5,IF(Foglio1!P84="",-10,Foglio1!P84),"")</f>
        <v>-10</v>
      </c>
      <c r="I84" s="4">
        <f>IF(ROW(I84)-1&lt;=$J$5,IF(Foglio1!Q84="",-10,Foglio1!Q84),"")</f>
        <v>-10</v>
      </c>
      <c r="K84">
        <f>IF(ROW(K84)-1&lt;=$J$5,K$1+COUNTIF(A$2:A84,A84)*$J$7,"")</f>
        <v>5.27</v>
      </c>
      <c r="L84">
        <f>IF(ROW(L84)-1&lt;=$J$5,L$1+COUNTIF(B$2:B84,B84)*$J$7,"")</f>
        <v>4.18</v>
      </c>
      <c r="M84">
        <f>IF(ROW(M84)-1&lt;=$J$5,M$1+COUNTIF(C$2:C84,C84)*$J$7,"")</f>
        <v>3.06</v>
      </c>
      <c r="N84">
        <f>IF(ROW(N84)-1&lt;=$J$5,N$1+COUNTIF(D$2:D84,D84)*$J$7,"")</f>
        <v>2.1800000000000002</v>
      </c>
      <c r="O84">
        <f>IF(ROW(O84)-1&lt;=$J$5,O$1+COUNTIF(E$2:E84,E84)*$J$7,"")</f>
        <v>1.1499999999999999</v>
      </c>
      <c r="P84">
        <f>IF(ROW(P84)-1&lt;=$J$5,P$1+COUNTIF(F$2:F84,F84)*$J$7,"")</f>
        <v>0.24</v>
      </c>
      <c r="Q84">
        <f>IF(ROW(Q84)-1&lt;=$J$5,Q$1+COUNTIF(G$2:G84,G84)*$J$7,"")</f>
        <v>1.4899999999999998</v>
      </c>
      <c r="R84">
        <f>IF(ROW(R84)-1&lt;=$J$5,R$1+COUNTIF(H$2:H84,H84)*$J$7,"")</f>
        <v>0.48999999999999977</v>
      </c>
      <c r="S84">
        <f>IF(ROW(S84)-1&lt;=$J$5,S$1+COUNTIF(I$2:I84,I84)*$J$7,"")</f>
        <v>-0.51000000000000023</v>
      </c>
    </row>
    <row r="85" spans="1:19" x14ac:dyDescent="0.25">
      <c r="A85" s="4">
        <f>IF(ROW(A85)-1&lt;=$J$5,IF(Foglio1!I85="",-10,Foglio1!I85),"")</f>
        <v>-10</v>
      </c>
      <c r="B85" s="4">
        <f>IF(ROW(B85)-1&lt;=$J$5,IF(Foglio1!J85="",-10,Foglio1!J85),"")</f>
        <v>-10</v>
      </c>
      <c r="C85" s="4">
        <f>IF(ROW(C85)-1&lt;=$J$5,IF(Foglio1!K85="",-10,Foglio1!K85),"")</f>
        <v>-10</v>
      </c>
      <c r="D85" s="4">
        <f>IF(ROW(D85)-1&lt;=$J$5,IF(Foglio1!L85="",-10,Foglio1!L85),"")</f>
        <v>-10</v>
      </c>
      <c r="E85" s="4">
        <f>IF(ROW(E85)-1&lt;=$J$5,IF(Foglio1!M85="",-10,Foglio1!M85),"")</f>
        <v>-10</v>
      </c>
      <c r="F85" s="4">
        <f>IF(ROW(F85)-1&lt;=$J$5,IF(Foglio1!N85="",-10,Foglio1!N85),"")</f>
        <v>-10</v>
      </c>
      <c r="G85" s="4">
        <f>IF(ROW(G85)-1&lt;=$J$5,IF(Foglio1!O85="",-10,Foglio1!O85),"")</f>
        <v>-10</v>
      </c>
      <c r="H85" s="4">
        <f>IF(ROW(H85)-1&lt;=$J$5,IF(Foglio1!P85="",-10,Foglio1!P85),"")</f>
        <v>-10</v>
      </c>
      <c r="I85" s="4">
        <f>IF(ROW(I85)-1&lt;=$J$5,IF(Foglio1!Q85="",-10,Foglio1!Q85),"")</f>
        <v>-10</v>
      </c>
      <c r="K85">
        <f>IF(ROW(K85)-1&lt;=$J$5,K$1+COUNTIF(A$2:A85,A85)*$J$7,"")</f>
        <v>5.72</v>
      </c>
      <c r="L85">
        <f>IF(ROW(L85)-1&lt;=$J$5,L$1+COUNTIF(B$2:B85,B85)*$J$7,"")</f>
        <v>4.66</v>
      </c>
      <c r="M85">
        <f>IF(ROW(M85)-1&lt;=$J$5,M$1+COUNTIF(C$2:C85,C85)*$J$7,"")</f>
        <v>3.75</v>
      </c>
      <c r="N85">
        <f>IF(ROW(N85)-1&lt;=$J$5,N$1+COUNTIF(D$2:D85,D85)*$J$7,"")</f>
        <v>2.69</v>
      </c>
      <c r="O85">
        <f>IF(ROW(O85)-1&lt;=$J$5,O$1+COUNTIF(E$2:E85,E85)*$J$7,"")</f>
        <v>1.75</v>
      </c>
      <c r="P85">
        <f>IF(ROW(P85)-1&lt;=$J$5,P$1+COUNTIF(F$2:F85,F85)*$J$7,"")</f>
        <v>0.78</v>
      </c>
      <c r="Q85">
        <f>IF(ROW(Q85)-1&lt;=$J$5,Q$1+COUNTIF(G$2:G85,G85)*$J$7,"")</f>
        <v>1.52</v>
      </c>
      <c r="R85">
        <f>IF(ROW(R85)-1&lt;=$J$5,R$1+COUNTIF(H$2:H85,H85)*$J$7,"")</f>
        <v>0.52</v>
      </c>
      <c r="S85">
        <f>IF(ROW(S85)-1&lt;=$J$5,S$1+COUNTIF(I$2:I85,I85)*$J$7,"")</f>
        <v>-0.48</v>
      </c>
    </row>
    <row r="86" spans="1:19" x14ac:dyDescent="0.25">
      <c r="A86" s="4">
        <f>IF(ROW(A86)-1&lt;=$J$5,IF(Foglio1!I86="",-10,Foglio1!I86),"")</f>
        <v>0</v>
      </c>
      <c r="B86" s="4">
        <f>IF(ROW(B86)-1&lt;=$J$5,IF(Foglio1!J86="",-10,Foglio1!J86),"")</f>
        <v>0</v>
      </c>
      <c r="C86" s="4">
        <f>IF(ROW(C86)-1&lt;=$J$5,IF(Foglio1!K86="",-10,Foglio1!K86),"")</f>
        <v>0</v>
      </c>
      <c r="D86" s="4">
        <f>IF(ROW(D86)-1&lt;=$J$5,IF(Foglio1!L86="",-10,Foglio1!L86),"")</f>
        <v>75</v>
      </c>
      <c r="E86" s="4">
        <f>IF(ROW(E86)-1&lt;=$J$5,IF(Foglio1!M86="",-10,Foglio1!M86),"")</f>
        <v>100</v>
      </c>
      <c r="F86" s="4">
        <f>IF(ROW(F86)-1&lt;=$J$5,IF(Foglio1!N86="",-10,Foglio1!N86),"")</f>
        <v>25</v>
      </c>
      <c r="G86" s="4">
        <f>IF(ROW(G86)-1&lt;=$J$5,IF(Foglio1!O86="",-10,Foglio1!O86),"")</f>
        <v>-10</v>
      </c>
      <c r="H86" s="4">
        <f>IF(ROW(H86)-1&lt;=$J$5,IF(Foglio1!P86="",-10,Foglio1!P86),"")</f>
        <v>-10</v>
      </c>
      <c r="I86" s="4">
        <f>IF(ROW(I86)-1&lt;=$J$5,IF(Foglio1!Q86="",-10,Foglio1!Q86),"")</f>
        <v>-10</v>
      </c>
      <c r="K86">
        <f>IF(ROW(K86)-1&lt;=$J$5,K$1+COUNTIF(A$2:A86,A86)*$J$7,"")</f>
        <v>5.18</v>
      </c>
      <c r="L86">
        <f>IF(ROW(L86)-1&lt;=$J$5,L$1+COUNTIF(B$2:B86,B86)*$J$7,"")</f>
        <v>4.09</v>
      </c>
      <c r="M86">
        <f>IF(ROW(M86)-1&lt;=$J$5,M$1+COUNTIF(C$2:C86,C86)*$J$7,"")</f>
        <v>3.09</v>
      </c>
      <c r="N86">
        <f>IF(ROW(N86)-1&lt;=$J$5,N$1+COUNTIF(D$2:D86,D86)*$J$7,"")</f>
        <v>2.06</v>
      </c>
      <c r="O86">
        <f>IF(ROW(O86)-1&lt;=$J$5,O$1+COUNTIF(E$2:E86,E86)*$J$7,"")</f>
        <v>1.1200000000000001</v>
      </c>
      <c r="P86">
        <f>IF(ROW(P86)-1&lt;=$J$5,P$1+COUNTIF(F$2:F86,F86)*$J$7,"")</f>
        <v>0.06</v>
      </c>
      <c r="Q86">
        <f>IF(ROW(Q86)-1&lt;=$J$5,Q$1+COUNTIF(G$2:G86,G86)*$J$7,"")</f>
        <v>1.5499999999999998</v>
      </c>
      <c r="R86">
        <f>IF(ROW(R86)-1&lt;=$J$5,R$1+COUNTIF(H$2:H86,H86)*$J$7,"")</f>
        <v>0.54999999999999982</v>
      </c>
      <c r="S86">
        <f>IF(ROW(S86)-1&lt;=$J$5,S$1+COUNTIF(I$2:I86,I86)*$J$7,"")</f>
        <v>-0.45000000000000018</v>
      </c>
    </row>
    <row r="87" spans="1:19" x14ac:dyDescent="0.25">
      <c r="A87" s="4">
        <f>IF(ROW(A87)-1&lt;=$J$5,IF(Foglio1!I87="",-10,Foglio1!I87),"")</f>
        <v>20</v>
      </c>
      <c r="B87" s="4">
        <f>IF(ROW(B87)-1&lt;=$J$5,IF(Foglio1!J87="",-10,Foglio1!J87),"")</f>
        <v>40</v>
      </c>
      <c r="C87" s="4">
        <f>IF(ROW(C87)-1&lt;=$J$5,IF(Foglio1!K87="",-10,Foglio1!K87),"")</f>
        <v>60</v>
      </c>
      <c r="D87" s="4">
        <f>IF(ROW(D87)-1&lt;=$J$5,IF(Foglio1!L87="",-10,Foglio1!L87),"")</f>
        <v>70</v>
      </c>
      <c r="E87" s="4">
        <f>IF(ROW(E87)-1&lt;=$J$5,IF(Foglio1!M87="",-10,Foglio1!M87),"")</f>
        <v>70</v>
      </c>
      <c r="F87" s="4">
        <f>IF(ROW(F87)-1&lt;=$J$5,IF(Foglio1!N87="",-10,Foglio1!N87),"")</f>
        <v>60</v>
      </c>
      <c r="G87" s="4">
        <f>IF(ROW(G87)-1&lt;=$J$5,IF(Foglio1!O87="",-10,Foglio1!O87),"")</f>
        <v>-10</v>
      </c>
      <c r="H87" s="4">
        <f>IF(ROW(H87)-1&lt;=$J$5,IF(Foglio1!P87="",-10,Foglio1!P87),"")</f>
        <v>-10</v>
      </c>
      <c r="I87" s="4">
        <f>IF(ROW(I87)-1&lt;=$J$5,IF(Foglio1!Q87="",-10,Foglio1!Q87),"")</f>
        <v>-10</v>
      </c>
      <c r="K87">
        <f>IF(ROW(K87)-1&lt;=$J$5,K$1+COUNTIF(A$2:A87,A87)*$J$7,"")</f>
        <v>5.3</v>
      </c>
      <c r="L87">
        <f>IF(ROW(L87)-1&lt;=$J$5,L$1+COUNTIF(B$2:B87,B87)*$J$7,"")</f>
        <v>4.12</v>
      </c>
      <c r="M87">
        <f>IF(ROW(M87)-1&lt;=$J$5,M$1+COUNTIF(C$2:C87,C87)*$J$7,"")</f>
        <v>3.09</v>
      </c>
      <c r="N87">
        <f>IF(ROW(N87)-1&lt;=$J$5,N$1+COUNTIF(D$2:D87,D87)*$J$7,"")</f>
        <v>2.21</v>
      </c>
      <c r="O87">
        <f>IF(ROW(O87)-1&lt;=$J$5,O$1+COUNTIF(E$2:E87,E87)*$J$7,"")</f>
        <v>1.1200000000000001</v>
      </c>
      <c r="P87">
        <f>IF(ROW(P87)-1&lt;=$J$5,P$1+COUNTIF(F$2:F87,F87)*$J$7,"")</f>
        <v>0.12</v>
      </c>
      <c r="Q87">
        <f>IF(ROW(Q87)-1&lt;=$J$5,Q$1+COUNTIF(G$2:G87,G87)*$J$7,"")</f>
        <v>1.58</v>
      </c>
      <c r="R87">
        <f>IF(ROW(R87)-1&lt;=$J$5,R$1+COUNTIF(H$2:H87,H87)*$J$7,"")</f>
        <v>0.58000000000000007</v>
      </c>
      <c r="S87">
        <f>IF(ROW(S87)-1&lt;=$J$5,S$1+COUNTIF(I$2:I87,I87)*$J$7,"")</f>
        <v>-0.41999999999999993</v>
      </c>
    </row>
    <row r="88" spans="1:19" x14ac:dyDescent="0.25">
      <c r="A88" s="4">
        <f>IF(ROW(A88)-1&lt;=$J$5,IF(Foglio1!I88="",-10,Foglio1!I88),"")</f>
        <v>70</v>
      </c>
      <c r="B88" s="4">
        <f>IF(ROW(B88)-1&lt;=$J$5,IF(Foglio1!J88="",-10,Foglio1!J88),"")</f>
        <v>75</v>
      </c>
      <c r="C88" s="4">
        <f>IF(ROW(C88)-1&lt;=$J$5,IF(Foglio1!K88="",-10,Foglio1!K88),"")</f>
        <v>85</v>
      </c>
      <c r="D88" s="4">
        <f>IF(ROW(D88)-1&lt;=$J$5,IF(Foglio1!L88="",-10,Foglio1!L88),"")</f>
        <v>80</v>
      </c>
      <c r="E88" s="4">
        <f>IF(ROW(E88)-1&lt;=$J$5,IF(Foglio1!M88="",-10,Foglio1!M88),"")</f>
        <v>35</v>
      </c>
      <c r="F88" s="4">
        <f>IF(ROW(F88)-1&lt;=$J$5,IF(Foglio1!N88="",-10,Foglio1!N88),"")</f>
        <v>20</v>
      </c>
      <c r="G88" s="4">
        <f>IF(ROW(G88)-1&lt;=$J$5,IF(Foglio1!O88="",-10,Foglio1!O88),"")</f>
        <v>-10</v>
      </c>
      <c r="H88" s="4">
        <f>IF(ROW(H88)-1&lt;=$J$5,IF(Foglio1!P88="",-10,Foglio1!P88),"")</f>
        <v>-10</v>
      </c>
      <c r="I88" s="4">
        <f>IF(ROW(I88)-1&lt;=$J$5,IF(Foglio1!Q88="",-10,Foglio1!Q88),"")</f>
        <v>-10</v>
      </c>
      <c r="K88">
        <f>IF(ROW(K88)-1&lt;=$J$5,K$1+COUNTIF(A$2:A88,A88)*$J$7,"")</f>
        <v>5.09</v>
      </c>
      <c r="L88">
        <f>IF(ROW(L88)-1&lt;=$J$5,L$1+COUNTIF(B$2:B88,B88)*$J$7,"")</f>
        <v>4.12</v>
      </c>
      <c r="M88">
        <f>IF(ROW(M88)-1&lt;=$J$5,M$1+COUNTIF(C$2:C88,C88)*$J$7,"")</f>
        <v>3.03</v>
      </c>
      <c r="N88">
        <f>IF(ROW(N88)-1&lt;=$J$5,N$1+COUNTIF(D$2:D88,D88)*$J$7,"")</f>
        <v>2.1800000000000002</v>
      </c>
      <c r="O88">
        <f>IF(ROW(O88)-1&lt;=$J$5,O$1+COUNTIF(E$2:E88,E88)*$J$7,"")</f>
        <v>1.03</v>
      </c>
      <c r="P88">
        <f>IF(ROW(P88)-1&lt;=$J$5,P$1+COUNTIF(F$2:F88,F88)*$J$7,"")</f>
        <v>0.27</v>
      </c>
      <c r="Q88">
        <f>IF(ROW(Q88)-1&lt;=$J$5,Q$1+COUNTIF(G$2:G88,G88)*$J$7,"")</f>
        <v>1.6099999999999999</v>
      </c>
      <c r="R88">
        <f>IF(ROW(R88)-1&lt;=$J$5,R$1+COUNTIF(H$2:H88,H88)*$J$7,"")</f>
        <v>0.60999999999999988</v>
      </c>
      <c r="S88">
        <f>IF(ROW(S88)-1&lt;=$J$5,S$1+COUNTIF(I$2:I88,I88)*$J$7,"")</f>
        <v>-0.39000000000000012</v>
      </c>
    </row>
    <row r="89" spans="1:19" x14ac:dyDescent="0.25">
      <c r="A89" s="4">
        <f>IF(ROW(A89)-1&lt;=$J$5,IF(Foglio1!I89="",-10,Foglio1!I89),"")</f>
        <v>-10</v>
      </c>
      <c r="B89" s="4">
        <f>IF(ROW(B89)-1&lt;=$J$5,IF(Foglio1!J89="",-10,Foglio1!J89),"")</f>
        <v>-10</v>
      </c>
      <c r="C89" s="4">
        <f>IF(ROW(C89)-1&lt;=$J$5,IF(Foglio1!K89="",-10,Foglio1!K89),"")</f>
        <v>-10</v>
      </c>
      <c r="D89" s="4">
        <f>IF(ROW(D89)-1&lt;=$J$5,IF(Foglio1!L89="",-10,Foglio1!L89),"")</f>
        <v>-10</v>
      </c>
      <c r="E89" s="4">
        <f>IF(ROW(E89)-1&lt;=$J$5,IF(Foglio1!M89="",-10,Foglio1!M89),"")</f>
        <v>-10</v>
      </c>
      <c r="F89" s="4">
        <f>IF(ROW(F89)-1&lt;=$J$5,IF(Foglio1!N89="",-10,Foglio1!N89),"")</f>
        <v>-10</v>
      </c>
      <c r="G89" s="4">
        <f>IF(ROW(G89)-1&lt;=$J$5,IF(Foglio1!O89="",-10,Foglio1!O89),"")</f>
        <v>-10</v>
      </c>
      <c r="H89" s="4">
        <f>IF(ROW(H89)-1&lt;=$J$5,IF(Foglio1!P89="",-10,Foglio1!P89),"")</f>
        <v>-10</v>
      </c>
      <c r="I89" s="4">
        <f>IF(ROW(I89)-1&lt;=$J$5,IF(Foglio1!Q89="",-10,Foglio1!Q89),"")</f>
        <v>-10</v>
      </c>
      <c r="K89">
        <f>IF(ROW(K89)-1&lt;=$J$5,K$1+COUNTIF(A$2:A89,A89)*$J$7,"")</f>
        <v>5.75</v>
      </c>
      <c r="L89">
        <f>IF(ROW(L89)-1&lt;=$J$5,L$1+COUNTIF(B$2:B89,B89)*$J$7,"")</f>
        <v>4.6899999999999995</v>
      </c>
      <c r="M89">
        <f>IF(ROW(M89)-1&lt;=$J$5,M$1+COUNTIF(C$2:C89,C89)*$J$7,"")</f>
        <v>3.7800000000000002</v>
      </c>
      <c r="N89">
        <f>IF(ROW(N89)-1&lt;=$J$5,N$1+COUNTIF(D$2:D89,D89)*$J$7,"")</f>
        <v>2.7199999999999998</v>
      </c>
      <c r="O89">
        <f>IF(ROW(O89)-1&lt;=$J$5,O$1+COUNTIF(E$2:E89,E89)*$J$7,"")</f>
        <v>1.78</v>
      </c>
      <c r="P89">
        <f>IF(ROW(P89)-1&lt;=$J$5,P$1+COUNTIF(F$2:F89,F89)*$J$7,"")</f>
        <v>0.80999999999999994</v>
      </c>
      <c r="Q89">
        <f>IF(ROW(Q89)-1&lt;=$J$5,Q$1+COUNTIF(G$2:G89,G89)*$J$7,"")</f>
        <v>1.6399999999999997</v>
      </c>
      <c r="R89">
        <f>IF(ROW(R89)-1&lt;=$J$5,R$1+COUNTIF(H$2:H89,H89)*$J$7,"")</f>
        <v>0.63999999999999968</v>
      </c>
      <c r="S89">
        <f>IF(ROW(S89)-1&lt;=$J$5,S$1+COUNTIF(I$2:I89,I89)*$J$7,"")</f>
        <v>-0.36000000000000032</v>
      </c>
    </row>
    <row r="90" spans="1:19" x14ac:dyDescent="0.25">
      <c r="A90" s="4">
        <f>IF(ROW(A90)-1&lt;=$J$5,IF(Foglio1!I90="",-10,Foglio1!I90),"")</f>
        <v>-10</v>
      </c>
      <c r="B90" s="4">
        <f>IF(ROW(B90)-1&lt;=$J$5,IF(Foglio1!J90="",-10,Foglio1!J90),"")</f>
        <v>-10</v>
      </c>
      <c r="C90" s="4">
        <f>IF(ROW(C90)-1&lt;=$J$5,IF(Foglio1!K90="",-10,Foglio1!K90),"")</f>
        <v>-10</v>
      </c>
      <c r="D90" s="4">
        <f>IF(ROW(D90)-1&lt;=$J$5,IF(Foglio1!L90="",-10,Foglio1!L90),"")</f>
        <v>-10</v>
      </c>
      <c r="E90" s="4">
        <f>IF(ROW(E90)-1&lt;=$J$5,IF(Foglio1!M90="",-10,Foglio1!M90),"")</f>
        <v>-10</v>
      </c>
      <c r="F90" s="4">
        <f>IF(ROW(F90)-1&lt;=$J$5,IF(Foglio1!N90="",-10,Foglio1!N90),"")</f>
        <v>-10</v>
      </c>
      <c r="G90" s="4">
        <f>IF(ROW(G90)-1&lt;=$J$5,IF(Foglio1!O90="",-10,Foglio1!O90),"")</f>
        <v>-10</v>
      </c>
      <c r="H90" s="4">
        <f>IF(ROW(H90)-1&lt;=$J$5,IF(Foglio1!P90="",-10,Foglio1!P90),"")</f>
        <v>-10</v>
      </c>
      <c r="I90" s="4">
        <f>IF(ROW(I90)-1&lt;=$J$5,IF(Foglio1!Q90="",-10,Foglio1!Q90),"")</f>
        <v>-10</v>
      </c>
      <c r="K90">
        <f>IF(ROW(K90)-1&lt;=$J$5,K$1+COUNTIF(A$2:A90,A90)*$J$7,"")</f>
        <v>5.78</v>
      </c>
      <c r="L90">
        <f>IF(ROW(L90)-1&lt;=$J$5,L$1+COUNTIF(B$2:B90,B90)*$J$7,"")</f>
        <v>4.72</v>
      </c>
      <c r="M90">
        <f>IF(ROW(M90)-1&lt;=$J$5,M$1+COUNTIF(C$2:C90,C90)*$J$7,"")</f>
        <v>3.81</v>
      </c>
      <c r="N90">
        <f>IF(ROW(N90)-1&lt;=$J$5,N$1+COUNTIF(D$2:D90,D90)*$J$7,"")</f>
        <v>2.75</v>
      </c>
      <c r="O90">
        <f>IF(ROW(O90)-1&lt;=$J$5,O$1+COUNTIF(E$2:E90,E90)*$J$7,"")</f>
        <v>1.81</v>
      </c>
      <c r="P90">
        <f>IF(ROW(P90)-1&lt;=$J$5,P$1+COUNTIF(F$2:F90,F90)*$J$7,"")</f>
        <v>0.84</v>
      </c>
      <c r="Q90">
        <f>IF(ROW(Q90)-1&lt;=$J$5,Q$1+COUNTIF(G$2:G90,G90)*$J$7,"")</f>
        <v>1.67</v>
      </c>
      <c r="R90">
        <f>IF(ROW(R90)-1&lt;=$J$5,R$1+COUNTIF(H$2:H90,H90)*$J$7,"")</f>
        <v>0.66999999999999993</v>
      </c>
      <c r="S90">
        <f>IF(ROW(S90)-1&lt;=$J$5,S$1+COUNTIF(I$2:I90,I90)*$J$7,"")</f>
        <v>-0.33000000000000007</v>
      </c>
    </row>
    <row r="91" spans="1:19" x14ac:dyDescent="0.25">
      <c r="A91" s="4">
        <f>IF(ROW(A91)-1&lt;=$J$5,IF(Foglio1!I91="",-10,Foglio1!I91),"")</f>
        <v>10</v>
      </c>
      <c r="B91" s="4">
        <f>IF(ROW(B91)-1&lt;=$J$5,IF(Foglio1!J91="",-10,Foglio1!J91),"")</f>
        <v>30</v>
      </c>
      <c r="C91" s="4">
        <f>IF(ROW(C91)-1&lt;=$J$5,IF(Foglio1!K91="",-10,Foglio1!K91),"")</f>
        <v>40</v>
      </c>
      <c r="D91" s="4">
        <f>IF(ROW(D91)-1&lt;=$J$5,IF(Foglio1!L91="",-10,Foglio1!L91),"")</f>
        <v>60</v>
      </c>
      <c r="E91" s="4">
        <f>IF(ROW(E91)-1&lt;=$J$5,IF(Foglio1!M91="",-10,Foglio1!M91),"")</f>
        <v>60</v>
      </c>
      <c r="F91" s="4">
        <f>IF(ROW(F91)-1&lt;=$J$5,IF(Foglio1!N91="",-10,Foglio1!N91),"")</f>
        <v>40</v>
      </c>
      <c r="G91" s="4">
        <f>IF(ROW(G91)-1&lt;=$J$5,IF(Foglio1!O91="",-10,Foglio1!O91),"")</f>
        <v>-10</v>
      </c>
      <c r="H91" s="4">
        <f>IF(ROW(H91)-1&lt;=$J$5,IF(Foglio1!P91="",-10,Foglio1!P91),"")</f>
        <v>-10</v>
      </c>
      <c r="I91" s="4">
        <f>IF(ROW(I91)-1&lt;=$J$5,IF(Foglio1!Q91="",-10,Foglio1!Q91),"")</f>
        <v>-10</v>
      </c>
      <c r="K91">
        <f>IF(ROW(K91)-1&lt;=$J$5,K$1+COUNTIF(A$2:A91,A91)*$J$7,"")</f>
        <v>5.51</v>
      </c>
      <c r="L91">
        <f>IF(ROW(L91)-1&lt;=$J$5,L$1+COUNTIF(B$2:B91,B91)*$J$7,"")</f>
        <v>4.12</v>
      </c>
      <c r="M91">
        <f>IF(ROW(M91)-1&lt;=$J$5,M$1+COUNTIF(C$2:C91,C91)*$J$7,"")</f>
        <v>3.33</v>
      </c>
      <c r="N91">
        <f>IF(ROW(N91)-1&lt;=$J$5,N$1+COUNTIF(D$2:D91,D91)*$J$7,"")</f>
        <v>2.21</v>
      </c>
      <c r="O91">
        <f>IF(ROW(O91)-1&lt;=$J$5,O$1+COUNTIF(E$2:E91,E91)*$J$7,"")</f>
        <v>1.3</v>
      </c>
      <c r="P91">
        <f>IF(ROW(P91)-1&lt;=$J$5,P$1+COUNTIF(F$2:F91,F91)*$J$7,"")</f>
        <v>0.06</v>
      </c>
      <c r="Q91">
        <f>IF(ROW(Q91)-1&lt;=$J$5,Q$1+COUNTIF(G$2:G91,G91)*$J$7,"")</f>
        <v>1.6999999999999997</v>
      </c>
      <c r="R91">
        <f>IF(ROW(R91)-1&lt;=$J$5,R$1+COUNTIF(H$2:H91,H91)*$J$7,"")</f>
        <v>0.69999999999999973</v>
      </c>
      <c r="S91">
        <f>IF(ROW(S91)-1&lt;=$J$5,S$1+COUNTIF(I$2:I91,I91)*$J$7,"")</f>
        <v>-0.30000000000000027</v>
      </c>
    </row>
    <row r="92" spans="1:19" x14ac:dyDescent="0.25">
      <c r="A92" s="4">
        <f>IF(ROW(A92)-1&lt;=$J$5,IF(Foglio1!I92="",-10,Foglio1!I92),"")</f>
        <v>-10</v>
      </c>
      <c r="B92" s="4">
        <f>IF(ROW(B92)-1&lt;=$J$5,IF(Foglio1!J92="",-10,Foglio1!J92),"")</f>
        <v>-10</v>
      </c>
      <c r="C92" s="4">
        <f>IF(ROW(C92)-1&lt;=$J$5,IF(Foglio1!K92="",-10,Foglio1!K92),"")</f>
        <v>-10</v>
      </c>
      <c r="D92" s="4">
        <f>IF(ROW(D92)-1&lt;=$J$5,IF(Foglio1!L92="",-10,Foglio1!L92),"")</f>
        <v>-10</v>
      </c>
      <c r="E92" s="4">
        <f>IF(ROW(E92)-1&lt;=$J$5,IF(Foglio1!M92="",-10,Foglio1!M92),"")</f>
        <v>-10</v>
      </c>
      <c r="F92" s="4">
        <f>IF(ROW(F92)-1&lt;=$J$5,IF(Foglio1!N92="",-10,Foglio1!N92),"")</f>
        <v>-10</v>
      </c>
      <c r="G92" s="4">
        <f>IF(ROW(G92)-1&lt;=$J$5,IF(Foglio1!O92="",-10,Foglio1!O92),"")</f>
        <v>-10</v>
      </c>
      <c r="H92" s="4">
        <f>IF(ROW(H92)-1&lt;=$J$5,IF(Foglio1!P92="",-10,Foglio1!P92),"")</f>
        <v>-10</v>
      </c>
      <c r="I92" s="4">
        <f>IF(ROW(I92)-1&lt;=$J$5,IF(Foglio1!Q92="",-10,Foglio1!Q92),"")</f>
        <v>-10</v>
      </c>
      <c r="K92">
        <f>IF(ROW(K92)-1&lt;=$J$5,K$1+COUNTIF(A$2:A92,A92)*$J$7,"")</f>
        <v>5.81</v>
      </c>
      <c r="L92">
        <f>IF(ROW(L92)-1&lt;=$J$5,L$1+COUNTIF(B$2:B92,B92)*$J$7,"")</f>
        <v>4.75</v>
      </c>
      <c r="M92">
        <f>IF(ROW(M92)-1&lt;=$J$5,M$1+COUNTIF(C$2:C92,C92)*$J$7,"")</f>
        <v>3.84</v>
      </c>
      <c r="N92">
        <f>IF(ROW(N92)-1&lt;=$J$5,N$1+COUNTIF(D$2:D92,D92)*$J$7,"")</f>
        <v>2.7800000000000002</v>
      </c>
      <c r="O92">
        <f>IF(ROW(O92)-1&lt;=$J$5,O$1+COUNTIF(E$2:E92,E92)*$J$7,"")</f>
        <v>1.8399999999999999</v>
      </c>
      <c r="P92">
        <f>IF(ROW(P92)-1&lt;=$J$5,P$1+COUNTIF(F$2:F92,F92)*$J$7,"")</f>
        <v>0.87</v>
      </c>
      <c r="Q92">
        <f>IF(ROW(Q92)-1&lt;=$J$5,Q$1+COUNTIF(G$2:G92,G92)*$J$7,"")</f>
        <v>1.73</v>
      </c>
      <c r="R92">
        <f>IF(ROW(R92)-1&lt;=$J$5,R$1+COUNTIF(H$2:H92,H92)*$J$7,"")</f>
        <v>0.73</v>
      </c>
      <c r="S92">
        <f>IF(ROW(S92)-1&lt;=$J$5,S$1+COUNTIF(I$2:I92,I92)*$J$7,"")</f>
        <v>-0.27</v>
      </c>
    </row>
    <row r="93" spans="1:19" x14ac:dyDescent="0.25">
      <c r="A93" s="4">
        <f>IF(ROW(A93)-1&lt;=$J$5,IF(Foglio1!I93="",-10,Foglio1!I93),"")</f>
        <v>-10</v>
      </c>
      <c r="B93" s="4">
        <f>IF(ROW(B93)-1&lt;=$J$5,IF(Foglio1!J93="",-10,Foglio1!J93),"")</f>
        <v>-10</v>
      </c>
      <c r="C93" s="4">
        <f>IF(ROW(C93)-1&lt;=$J$5,IF(Foglio1!K93="",-10,Foglio1!K93),"")</f>
        <v>-10</v>
      </c>
      <c r="D93" s="4">
        <f>IF(ROW(D93)-1&lt;=$J$5,IF(Foglio1!L93="",-10,Foglio1!L93),"")</f>
        <v>-10</v>
      </c>
      <c r="E93" s="4">
        <f>IF(ROW(E93)-1&lt;=$J$5,IF(Foglio1!M93="",-10,Foglio1!M93),"")</f>
        <v>-10</v>
      </c>
      <c r="F93" s="4">
        <f>IF(ROW(F93)-1&lt;=$J$5,IF(Foglio1!N93="",-10,Foglio1!N93),"")</f>
        <v>-10</v>
      </c>
      <c r="G93" s="4">
        <f>IF(ROW(G93)-1&lt;=$J$5,IF(Foglio1!O93="",-10,Foglio1!O93),"")</f>
        <v>-10</v>
      </c>
      <c r="H93" s="4">
        <f>IF(ROW(H93)-1&lt;=$J$5,IF(Foglio1!P93="",-10,Foglio1!P93),"")</f>
        <v>-10</v>
      </c>
      <c r="I93" s="4">
        <f>IF(ROW(I93)-1&lt;=$J$5,IF(Foglio1!Q93="",-10,Foglio1!Q93),"")</f>
        <v>-10</v>
      </c>
      <c r="K93">
        <f>IF(ROW(K93)-1&lt;=$J$5,K$1+COUNTIF(A$2:A93,A93)*$J$7,"")</f>
        <v>5.84</v>
      </c>
      <c r="L93">
        <f>IF(ROW(L93)-1&lt;=$J$5,L$1+COUNTIF(B$2:B93,B93)*$J$7,"")</f>
        <v>4.78</v>
      </c>
      <c r="M93">
        <f>IF(ROW(M93)-1&lt;=$J$5,M$1+COUNTIF(C$2:C93,C93)*$J$7,"")</f>
        <v>3.87</v>
      </c>
      <c r="N93">
        <f>IF(ROW(N93)-1&lt;=$J$5,N$1+COUNTIF(D$2:D93,D93)*$J$7,"")</f>
        <v>2.81</v>
      </c>
      <c r="O93">
        <f>IF(ROW(O93)-1&lt;=$J$5,O$1+COUNTIF(E$2:E93,E93)*$J$7,"")</f>
        <v>1.87</v>
      </c>
      <c r="P93">
        <f>IF(ROW(P93)-1&lt;=$J$5,P$1+COUNTIF(F$2:F93,F93)*$J$7,"")</f>
        <v>0.89999999999999991</v>
      </c>
      <c r="Q93">
        <f>IF(ROW(Q93)-1&lt;=$J$5,Q$1+COUNTIF(G$2:G93,G93)*$J$7,"")</f>
        <v>1.7599999999999998</v>
      </c>
      <c r="R93">
        <f>IF(ROW(R93)-1&lt;=$J$5,R$1+COUNTIF(H$2:H93,H93)*$J$7,"")</f>
        <v>0.75999999999999979</v>
      </c>
      <c r="S93">
        <f>IF(ROW(S93)-1&lt;=$J$5,S$1+COUNTIF(I$2:I93,I93)*$J$7,"")</f>
        <v>-0.24000000000000021</v>
      </c>
    </row>
    <row r="94" spans="1:19" x14ac:dyDescent="0.25">
      <c r="A94" s="4">
        <f>IF(ROW(A94)-1&lt;=$J$5,IF(Foglio1!I94="",-10,Foglio1!I94),"")</f>
        <v>0</v>
      </c>
      <c r="B94" s="4">
        <f>IF(ROW(B94)-1&lt;=$J$5,IF(Foglio1!J94="",-10,Foglio1!J94),"")</f>
        <v>20</v>
      </c>
      <c r="C94" s="4">
        <f>IF(ROW(C94)-1&lt;=$J$5,IF(Foglio1!K94="",-10,Foglio1!K94),"")</f>
        <v>20</v>
      </c>
      <c r="D94" s="4">
        <f>IF(ROW(D94)-1&lt;=$J$5,IF(Foglio1!L94="",-10,Foglio1!L94),"")</f>
        <v>80</v>
      </c>
      <c r="E94" s="4">
        <f>IF(ROW(E94)-1&lt;=$J$5,IF(Foglio1!M94="",-10,Foglio1!M94),"")</f>
        <v>10</v>
      </c>
      <c r="F94" s="4">
        <f>IF(ROW(F94)-1&lt;=$J$5,IF(Foglio1!N94="",-10,Foglio1!N94),"")</f>
        <v>10</v>
      </c>
      <c r="G94" s="4">
        <f>IF(ROW(G94)-1&lt;=$J$5,IF(Foglio1!O94="",-10,Foglio1!O94),"")</f>
        <v>-10</v>
      </c>
      <c r="H94" s="4">
        <f>IF(ROW(H94)-1&lt;=$J$5,IF(Foglio1!P94="",-10,Foglio1!P94),"")</f>
        <v>-10</v>
      </c>
      <c r="I94" s="4">
        <f>IF(ROW(I94)-1&lt;=$J$5,IF(Foglio1!Q94="",-10,Foglio1!Q94),"")</f>
        <v>-10</v>
      </c>
      <c r="K94">
        <f>IF(ROW(K94)-1&lt;=$J$5,K$1+COUNTIF(A$2:A94,A94)*$J$7,"")</f>
        <v>5.21</v>
      </c>
      <c r="L94">
        <f>IF(ROW(L94)-1&lt;=$J$5,L$1+COUNTIF(B$2:B94,B94)*$J$7,"")</f>
        <v>4.12</v>
      </c>
      <c r="M94">
        <f>IF(ROW(M94)-1&lt;=$J$5,M$1+COUNTIF(C$2:C94,C94)*$J$7,"")</f>
        <v>3.09</v>
      </c>
      <c r="N94">
        <f>IF(ROW(N94)-1&lt;=$J$5,N$1+COUNTIF(D$2:D94,D94)*$J$7,"")</f>
        <v>2.21</v>
      </c>
      <c r="O94">
        <f>IF(ROW(O94)-1&lt;=$J$5,O$1+COUNTIF(E$2:E94,E94)*$J$7,"")</f>
        <v>1.1499999999999999</v>
      </c>
      <c r="P94">
        <f>IF(ROW(P94)-1&lt;=$J$5,P$1+COUNTIF(F$2:F94,F94)*$J$7,"")</f>
        <v>0.36</v>
      </c>
      <c r="Q94">
        <f>IF(ROW(Q94)-1&lt;=$J$5,Q$1+COUNTIF(G$2:G94,G94)*$J$7,"")</f>
        <v>1.79</v>
      </c>
      <c r="R94">
        <f>IF(ROW(R94)-1&lt;=$J$5,R$1+COUNTIF(H$2:H94,H94)*$J$7,"")</f>
        <v>0.79</v>
      </c>
      <c r="S94">
        <f>IF(ROW(S94)-1&lt;=$J$5,S$1+COUNTIF(I$2:I94,I94)*$J$7,"")</f>
        <v>-0.20999999999999996</v>
      </c>
    </row>
    <row r="95" spans="1:19" x14ac:dyDescent="0.25">
      <c r="A95" s="4">
        <f>IF(ROW(A95)-1&lt;=$J$5,IF(Foglio1!I95="",-10,Foglio1!I95),"")</f>
        <v>-10</v>
      </c>
      <c r="B95" s="4">
        <f>IF(ROW(B95)-1&lt;=$J$5,IF(Foglio1!J95="",-10,Foglio1!J95),"")</f>
        <v>70</v>
      </c>
      <c r="C95" s="4">
        <f>IF(ROW(C95)-1&lt;=$J$5,IF(Foglio1!K95="",-10,Foglio1!K95),"")</f>
        <v>50</v>
      </c>
      <c r="D95" s="4">
        <f>IF(ROW(D95)-1&lt;=$J$5,IF(Foglio1!L95="",-10,Foglio1!L95),"")</f>
        <v>80</v>
      </c>
      <c r="E95" s="4">
        <f>IF(ROW(E95)-1&lt;=$J$5,IF(Foglio1!M95="",-10,Foglio1!M95),"")</f>
        <v>70</v>
      </c>
      <c r="F95" s="4">
        <f>IF(ROW(F95)-1&lt;=$J$5,IF(Foglio1!N95="",-10,Foglio1!N95),"")</f>
        <v>-10</v>
      </c>
      <c r="G95" s="4">
        <f>IF(ROW(G95)-1&lt;=$J$5,IF(Foglio1!O95="",-10,Foglio1!O95),"")</f>
        <v>-10</v>
      </c>
      <c r="H95" s="4">
        <f>IF(ROW(H95)-1&lt;=$J$5,IF(Foglio1!P95="",-10,Foglio1!P95),"")</f>
        <v>-10</v>
      </c>
      <c r="I95" s="4">
        <f>IF(ROW(I95)-1&lt;=$J$5,IF(Foglio1!Q95="",-10,Foglio1!Q95),"")</f>
        <v>-10</v>
      </c>
      <c r="K95">
        <f>IF(ROW(K95)-1&lt;=$J$5,K$1+COUNTIF(A$2:A95,A95)*$J$7,"")</f>
        <v>5.87</v>
      </c>
      <c r="L95">
        <f>IF(ROW(L95)-1&lt;=$J$5,L$1+COUNTIF(B$2:B95,B95)*$J$7,"")</f>
        <v>4.1500000000000004</v>
      </c>
      <c r="M95">
        <f>IF(ROW(M95)-1&lt;=$J$5,M$1+COUNTIF(C$2:C95,C95)*$J$7,"")</f>
        <v>3.3</v>
      </c>
      <c r="N95">
        <f>IF(ROW(N95)-1&lt;=$J$5,N$1+COUNTIF(D$2:D95,D95)*$J$7,"")</f>
        <v>2.2400000000000002</v>
      </c>
      <c r="O95">
        <f>IF(ROW(O95)-1&lt;=$J$5,O$1+COUNTIF(E$2:E95,E95)*$J$7,"")</f>
        <v>1.1499999999999999</v>
      </c>
      <c r="P95">
        <f>IF(ROW(P95)-1&lt;=$J$5,P$1+COUNTIF(F$2:F95,F95)*$J$7,"")</f>
        <v>0.92999999999999994</v>
      </c>
      <c r="Q95">
        <f>IF(ROW(Q95)-1&lt;=$J$5,Q$1+COUNTIF(G$2:G95,G95)*$J$7,"")</f>
        <v>1.8199999999999998</v>
      </c>
      <c r="R95">
        <f>IF(ROW(R95)-1&lt;=$J$5,R$1+COUNTIF(H$2:H95,H95)*$J$7,"")</f>
        <v>0.81999999999999984</v>
      </c>
      <c r="S95">
        <f>IF(ROW(S95)-1&lt;=$J$5,S$1+COUNTIF(I$2:I95,I95)*$J$7,"")</f>
        <v>-0.18000000000000016</v>
      </c>
    </row>
    <row r="96" spans="1:19" x14ac:dyDescent="0.25">
      <c r="A96" s="4">
        <f>IF(ROW(A96)-1&lt;=$J$5,IF(Foglio1!I96="",-10,Foglio1!I96),"")</f>
        <v>-10</v>
      </c>
      <c r="B96" s="4">
        <f>IF(ROW(B96)-1&lt;=$J$5,IF(Foglio1!J96="",-10,Foglio1!J96),"")</f>
        <v>-10</v>
      </c>
      <c r="C96" s="4">
        <f>IF(ROW(C96)-1&lt;=$J$5,IF(Foglio1!K96="",-10,Foglio1!K96),"")</f>
        <v>-10</v>
      </c>
      <c r="D96" s="4">
        <f>IF(ROW(D96)-1&lt;=$J$5,IF(Foglio1!L96="",-10,Foglio1!L96),"")</f>
        <v>-10</v>
      </c>
      <c r="E96" s="4">
        <f>IF(ROW(E96)-1&lt;=$J$5,IF(Foglio1!M96="",-10,Foglio1!M96),"")</f>
        <v>-10</v>
      </c>
      <c r="F96" s="4">
        <f>IF(ROW(F96)-1&lt;=$J$5,IF(Foglio1!N96="",-10,Foglio1!N96),"")</f>
        <v>-10</v>
      </c>
      <c r="G96" s="4">
        <f>IF(ROW(G96)-1&lt;=$J$5,IF(Foglio1!O96="",-10,Foglio1!O96),"")</f>
        <v>-10</v>
      </c>
      <c r="H96" s="4">
        <f>IF(ROW(H96)-1&lt;=$J$5,IF(Foglio1!P96="",-10,Foglio1!P96),"")</f>
        <v>-10</v>
      </c>
      <c r="I96" s="4">
        <f>IF(ROW(I96)-1&lt;=$J$5,IF(Foglio1!Q96="",-10,Foglio1!Q96),"")</f>
        <v>-10</v>
      </c>
      <c r="K96">
        <f>IF(ROW(K96)-1&lt;=$J$5,K$1+COUNTIF(A$2:A96,A96)*$J$7,"")</f>
        <v>5.9</v>
      </c>
      <c r="L96">
        <f>IF(ROW(L96)-1&lt;=$J$5,L$1+COUNTIF(B$2:B96,B96)*$J$7,"")</f>
        <v>4.8099999999999996</v>
      </c>
      <c r="M96">
        <f>IF(ROW(M96)-1&lt;=$J$5,M$1+COUNTIF(C$2:C96,C96)*$J$7,"")</f>
        <v>3.9</v>
      </c>
      <c r="N96">
        <f>IF(ROW(N96)-1&lt;=$J$5,N$1+COUNTIF(D$2:D96,D96)*$J$7,"")</f>
        <v>2.84</v>
      </c>
      <c r="O96">
        <f>IF(ROW(O96)-1&lt;=$J$5,O$1+COUNTIF(E$2:E96,E96)*$J$7,"")</f>
        <v>1.9</v>
      </c>
      <c r="P96">
        <f>IF(ROW(P96)-1&lt;=$J$5,P$1+COUNTIF(F$2:F96,F96)*$J$7,"")</f>
        <v>0.96</v>
      </c>
      <c r="Q96">
        <f>IF(ROW(Q96)-1&lt;=$J$5,Q$1+COUNTIF(G$2:G96,G96)*$J$7,"")</f>
        <v>1.85</v>
      </c>
      <c r="R96">
        <f>IF(ROW(R96)-1&lt;=$J$5,R$1+COUNTIF(H$2:H96,H96)*$J$7,"")</f>
        <v>0.85000000000000009</v>
      </c>
      <c r="S96">
        <f>IF(ROW(S96)-1&lt;=$J$5,S$1+COUNTIF(I$2:I96,I96)*$J$7,"")</f>
        <v>-0.14999999999999991</v>
      </c>
    </row>
    <row r="97" spans="1:19" x14ac:dyDescent="0.25">
      <c r="A97" s="4">
        <f>IF(ROW(A97)-1&lt;=$J$5,IF(Foglio1!I97="",-10,Foglio1!I97),"")</f>
        <v>60</v>
      </c>
      <c r="B97" s="4">
        <f>IF(ROW(B97)-1&lt;=$J$5,IF(Foglio1!J97="",-10,Foglio1!J97),"")</f>
        <v>70</v>
      </c>
      <c r="C97" s="4">
        <f>IF(ROW(C97)-1&lt;=$J$5,IF(Foglio1!K97="",-10,Foglio1!K97),"")</f>
        <v>80</v>
      </c>
      <c r="D97" s="4">
        <f>IF(ROW(D97)-1&lt;=$J$5,IF(Foglio1!L97="",-10,Foglio1!L97),"")</f>
        <v>80</v>
      </c>
      <c r="E97" s="4">
        <f>IF(ROW(E97)-1&lt;=$J$5,IF(Foglio1!M97="",-10,Foglio1!M97),"")</f>
        <v>20</v>
      </c>
      <c r="F97" s="4">
        <f>IF(ROW(F97)-1&lt;=$J$5,IF(Foglio1!N97="",-10,Foglio1!N97),"")</f>
        <v>20</v>
      </c>
      <c r="G97" s="4">
        <f>IF(ROW(G97)-1&lt;=$J$5,IF(Foglio1!O97="",-10,Foglio1!O97),"")</f>
        <v>-10</v>
      </c>
      <c r="H97" s="4">
        <f>IF(ROW(H97)-1&lt;=$J$5,IF(Foglio1!P97="",-10,Foglio1!P97),"")</f>
        <v>-10</v>
      </c>
      <c r="I97" s="4">
        <f>IF(ROW(I97)-1&lt;=$J$5,IF(Foglio1!Q97="",-10,Foglio1!Q97),"")</f>
        <v>-10</v>
      </c>
      <c r="K97">
        <f>IF(ROW(K97)-1&lt;=$J$5,K$1+COUNTIF(A$2:A97,A97)*$J$7,"")</f>
        <v>5.09</v>
      </c>
      <c r="L97">
        <f>IF(ROW(L97)-1&lt;=$J$5,L$1+COUNTIF(B$2:B97,B97)*$J$7,"")</f>
        <v>4.18</v>
      </c>
      <c r="M97">
        <f>IF(ROW(M97)-1&lt;=$J$5,M$1+COUNTIF(C$2:C97,C97)*$J$7,"")</f>
        <v>3.18</v>
      </c>
      <c r="N97">
        <f>IF(ROW(N97)-1&lt;=$J$5,N$1+COUNTIF(D$2:D97,D97)*$J$7,"")</f>
        <v>2.27</v>
      </c>
      <c r="O97">
        <f>IF(ROW(O97)-1&lt;=$J$5,O$1+COUNTIF(E$2:E97,E97)*$J$7,"")</f>
        <v>1.1200000000000001</v>
      </c>
      <c r="P97">
        <f>IF(ROW(P97)-1&lt;=$J$5,P$1+COUNTIF(F$2:F97,F97)*$J$7,"")</f>
        <v>0.3</v>
      </c>
      <c r="Q97">
        <f>IF(ROW(Q97)-1&lt;=$J$5,Q$1+COUNTIF(G$2:G97,G97)*$J$7,"")</f>
        <v>1.88</v>
      </c>
      <c r="R97">
        <f>IF(ROW(R97)-1&lt;=$J$5,R$1+COUNTIF(H$2:H97,H97)*$J$7,"")</f>
        <v>0.87999999999999989</v>
      </c>
      <c r="S97">
        <f>IF(ROW(S97)-1&lt;=$J$5,S$1+COUNTIF(I$2:I97,I97)*$J$7,"")</f>
        <v>-0.12000000000000011</v>
      </c>
    </row>
    <row r="98" spans="1:19" x14ac:dyDescent="0.25">
      <c r="A98" s="4">
        <f>IF(ROW(A98)-1&lt;=$J$5,IF(Foglio1!I98="",-10,Foglio1!I98),"")</f>
        <v>-10</v>
      </c>
      <c r="B98" s="4">
        <f>IF(ROW(B98)-1&lt;=$J$5,IF(Foglio1!J98="",-10,Foglio1!J98),"")</f>
        <v>-10</v>
      </c>
      <c r="C98" s="4">
        <f>IF(ROW(C98)-1&lt;=$J$5,IF(Foglio1!K98="",-10,Foglio1!K98),"")</f>
        <v>-10</v>
      </c>
      <c r="D98" s="4">
        <f>IF(ROW(D98)-1&lt;=$J$5,IF(Foglio1!L98="",-10,Foglio1!L98),"")</f>
        <v>-10</v>
      </c>
      <c r="E98" s="4">
        <f>IF(ROW(E98)-1&lt;=$J$5,IF(Foglio1!M98="",-10,Foglio1!M98),"")</f>
        <v>-10</v>
      </c>
      <c r="F98" s="4">
        <f>IF(ROW(F98)-1&lt;=$J$5,IF(Foglio1!N98="",-10,Foglio1!N98),"")</f>
        <v>-10</v>
      </c>
      <c r="G98" s="4">
        <f>IF(ROW(G98)-1&lt;=$J$5,IF(Foglio1!O98="",-10,Foglio1!O98),"")</f>
        <v>-10</v>
      </c>
      <c r="H98" s="4">
        <f>IF(ROW(H98)-1&lt;=$J$5,IF(Foglio1!P98="",-10,Foglio1!P98),"")</f>
        <v>-10</v>
      </c>
      <c r="I98" s="4">
        <f>IF(ROW(I98)-1&lt;=$J$5,IF(Foglio1!Q98="",-10,Foglio1!Q98),"")</f>
        <v>-10</v>
      </c>
      <c r="K98">
        <f>IF(ROW(K98)-1&lt;=$J$5,K$1+COUNTIF(A$2:A98,A98)*$J$7,"")</f>
        <v>5.93</v>
      </c>
      <c r="L98">
        <f>IF(ROW(L98)-1&lt;=$J$5,L$1+COUNTIF(B$2:B98,B98)*$J$7,"")</f>
        <v>4.84</v>
      </c>
      <c r="M98">
        <f>IF(ROW(M98)-1&lt;=$J$5,M$1+COUNTIF(C$2:C98,C98)*$J$7,"")</f>
        <v>3.9299999999999997</v>
      </c>
      <c r="N98">
        <f>IF(ROW(N98)-1&lt;=$J$5,N$1+COUNTIF(D$2:D98,D98)*$J$7,"")</f>
        <v>2.87</v>
      </c>
      <c r="O98">
        <f>IF(ROW(O98)-1&lt;=$J$5,O$1+COUNTIF(E$2:E98,E98)*$J$7,"")</f>
        <v>1.93</v>
      </c>
      <c r="P98">
        <f>IF(ROW(P98)-1&lt;=$J$5,P$1+COUNTIF(F$2:F98,F98)*$J$7,"")</f>
        <v>0.99</v>
      </c>
      <c r="Q98">
        <f>IF(ROW(Q98)-1&lt;=$J$5,Q$1+COUNTIF(G$2:G98,G98)*$J$7,"")</f>
        <v>1.9099999999999997</v>
      </c>
      <c r="R98">
        <f>IF(ROW(R98)-1&lt;=$J$5,R$1+COUNTIF(H$2:H98,H98)*$J$7,"")</f>
        <v>0.9099999999999997</v>
      </c>
      <c r="S98">
        <f>IF(ROW(S98)-1&lt;=$J$5,S$1+COUNTIF(I$2:I98,I98)*$J$7,"")</f>
        <v>-9.0000000000000302E-2</v>
      </c>
    </row>
    <row r="99" spans="1:19" x14ac:dyDescent="0.25">
      <c r="A99" s="4">
        <f>IF(ROW(A99)-1&lt;=$J$5,IF(Foglio1!I99="",-10,Foglio1!I99),"")</f>
        <v>1</v>
      </c>
      <c r="B99" s="4">
        <f>IF(ROW(B99)-1&lt;=$J$5,IF(Foglio1!J99="",-10,Foglio1!J99),"")</f>
        <v>100</v>
      </c>
      <c r="C99" s="4">
        <f>IF(ROW(C99)-1&lt;=$J$5,IF(Foglio1!K99="",-10,Foglio1!K99),"")</f>
        <v>5</v>
      </c>
      <c r="D99" s="4">
        <f>IF(ROW(D99)-1&lt;=$J$5,IF(Foglio1!L99="",-10,Foglio1!L99),"")</f>
        <v>1</v>
      </c>
      <c r="E99" s="4">
        <f>IF(ROW(E99)-1&lt;=$J$5,IF(Foglio1!M99="",-10,Foglio1!M99),"")</f>
        <v>80</v>
      </c>
      <c r="F99" s="4">
        <f>IF(ROW(F99)-1&lt;=$J$5,IF(Foglio1!N99="",-10,Foglio1!N99),"")</f>
        <v>1</v>
      </c>
      <c r="G99" s="4">
        <f>IF(ROW(G99)-1&lt;=$J$5,IF(Foglio1!O99="",-10,Foglio1!O99),"")</f>
        <v>-10</v>
      </c>
      <c r="H99" s="4">
        <f>IF(ROW(H99)-1&lt;=$J$5,IF(Foglio1!P99="",-10,Foglio1!P99),"")</f>
        <v>-10</v>
      </c>
      <c r="I99" s="4">
        <f>IF(ROW(I99)-1&lt;=$J$5,IF(Foglio1!Q99="",-10,Foglio1!Q99),"")</f>
        <v>-10</v>
      </c>
      <c r="K99">
        <f>IF(ROW(K99)-1&lt;=$J$5,K$1+COUNTIF(A$2:A99,A99)*$J$7,"")</f>
        <v>5.0599999999999996</v>
      </c>
      <c r="L99">
        <f>IF(ROW(L99)-1&lt;=$J$5,L$1+COUNTIF(B$2:B99,B99)*$J$7,"")</f>
        <v>4.2699999999999996</v>
      </c>
      <c r="M99">
        <f>IF(ROW(M99)-1&lt;=$J$5,M$1+COUNTIF(C$2:C99,C99)*$J$7,"")</f>
        <v>3.09</v>
      </c>
      <c r="N99">
        <f>IF(ROW(N99)-1&lt;=$J$5,N$1+COUNTIF(D$2:D99,D99)*$J$7,"")</f>
        <v>2.0299999999999998</v>
      </c>
      <c r="O99">
        <f>IF(ROW(O99)-1&lt;=$J$5,O$1+COUNTIF(E$2:E99,E99)*$J$7,"")</f>
        <v>1.3</v>
      </c>
      <c r="P99">
        <f>IF(ROW(P99)-1&lt;=$J$5,P$1+COUNTIF(F$2:F99,F99)*$J$7,"")</f>
        <v>0.06</v>
      </c>
      <c r="Q99">
        <f>IF(ROW(Q99)-1&lt;=$J$5,Q$1+COUNTIF(G$2:G99,G99)*$J$7,"")</f>
        <v>1.94</v>
      </c>
      <c r="R99">
        <f>IF(ROW(R99)-1&lt;=$J$5,R$1+COUNTIF(H$2:H99,H99)*$J$7,"")</f>
        <v>0.94</v>
      </c>
      <c r="S99">
        <f>IF(ROW(S99)-1&lt;=$J$5,S$1+COUNTIF(I$2:I99,I99)*$J$7,"")</f>
        <v>-6.0000000000000053E-2</v>
      </c>
    </row>
    <row r="100" spans="1:19" x14ac:dyDescent="0.25">
      <c r="A100" s="4">
        <f>IF(ROW(A100)-1&lt;=$J$5,IF(Foglio1!I100="",-10,Foglio1!I100),"")</f>
        <v>25</v>
      </c>
      <c r="B100" s="4">
        <f>IF(ROW(B100)-1&lt;=$J$5,IF(Foglio1!J100="",-10,Foglio1!J100),"")</f>
        <v>50</v>
      </c>
      <c r="C100" s="4">
        <f>IF(ROW(C100)-1&lt;=$J$5,IF(Foglio1!K100="",-10,Foglio1!K100),"")</f>
        <v>85</v>
      </c>
      <c r="D100" s="4">
        <f>IF(ROW(D100)-1&lt;=$J$5,IF(Foglio1!L100="",-10,Foglio1!L100),"")</f>
        <v>50</v>
      </c>
      <c r="E100" s="4">
        <f>IF(ROW(E100)-1&lt;=$J$5,IF(Foglio1!M100="",-10,Foglio1!M100),"")</f>
        <v>20</v>
      </c>
      <c r="F100" s="4">
        <f>IF(ROW(F100)-1&lt;=$J$5,IF(Foglio1!N100="",-10,Foglio1!N100),"")</f>
        <v>20</v>
      </c>
      <c r="G100" s="4">
        <f>IF(ROW(G100)-1&lt;=$J$5,IF(Foglio1!O100="",-10,Foglio1!O100),"")</f>
        <v>-10</v>
      </c>
      <c r="H100" s="4">
        <f>IF(ROW(H100)-1&lt;=$J$5,IF(Foglio1!P100="",-10,Foglio1!P100),"")</f>
        <v>-10</v>
      </c>
      <c r="I100" s="4">
        <f>IF(ROW(I100)-1&lt;=$J$5,IF(Foglio1!Q100="",-10,Foglio1!Q100),"")</f>
        <v>-10</v>
      </c>
      <c r="K100">
        <f>IF(ROW(K100)-1&lt;=$J$5,K$1+COUNTIF(A$2:A100,A100)*$J$7,"")</f>
        <v>5.0599999999999996</v>
      </c>
      <c r="L100">
        <f>IF(ROW(L100)-1&lt;=$J$5,L$1+COUNTIF(B$2:B100,B100)*$J$7,"")</f>
        <v>4.21</v>
      </c>
      <c r="M100">
        <f>IF(ROW(M100)-1&lt;=$J$5,M$1+COUNTIF(C$2:C100,C100)*$J$7,"")</f>
        <v>3.06</v>
      </c>
      <c r="N100">
        <f>IF(ROW(N100)-1&lt;=$J$5,N$1+COUNTIF(D$2:D100,D100)*$J$7,"")</f>
        <v>2.2999999999999998</v>
      </c>
      <c r="O100">
        <f>IF(ROW(O100)-1&lt;=$J$5,O$1+COUNTIF(E$2:E100,E100)*$J$7,"")</f>
        <v>1.1499999999999999</v>
      </c>
      <c r="P100">
        <f>IF(ROW(P100)-1&lt;=$J$5,P$1+COUNTIF(F$2:F100,F100)*$J$7,"")</f>
        <v>0.32999999999999996</v>
      </c>
      <c r="Q100">
        <f>IF(ROW(Q100)-1&lt;=$J$5,Q$1+COUNTIF(G$2:G100,G100)*$J$7,"")</f>
        <v>1.9699999999999998</v>
      </c>
      <c r="R100">
        <f>IF(ROW(R100)-1&lt;=$J$5,R$1+COUNTIF(H$2:H100,H100)*$J$7,"")</f>
        <v>0.96999999999999975</v>
      </c>
      <c r="S100">
        <f>IF(ROW(S100)-1&lt;=$J$5,S$1+COUNTIF(I$2:I100,I100)*$J$7,"")</f>
        <v>-3.0000000000000249E-2</v>
      </c>
    </row>
    <row r="101" spans="1:19" x14ac:dyDescent="0.25">
      <c r="A101" s="4">
        <f>IF(ROW(A101)-1&lt;=$J$5,IF(Foglio1!I101="",-10,Foglio1!I101),"")</f>
        <v>0</v>
      </c>
      <c r="B101" s="4">
        <f>IF(ROW(B101)-1&lt;=$J$5,IF(Foglio1!J101="",-10,Foglio1!J101),"")</f>
        <v>0</v>
      </c>
      <c r="C101" s="4">
        <f>IF(ROW(C101)-1&lt;=$J$5,IF(Foglio1!K101="",-10,Foglio1!K101),"")</f>
        <v>60</v>
      </c>
      <c r="D101" s="4">
        <f>IF(ROW(D101)-1&lt;=$J$5,IF(Foglio1!L101="",-10,Foglio1!L101),"")</f>
        <v>60</v>
      </c>
      <c r="E101" s="4">
        <f>IF(ROW(E101)-1&lt;=$J$5,IF(Foglio1!M101="",-10,Foglio1!M101),"")</f>
        <v>100</v>
      </c>
      <c r="F101" s="4">
        <f>IF(ROW(F101)-1&lt;=$J$5,IF(Foglio1!N101="",-10,Foglio1!N101),"")</f>
        <v>100</v>
      </c>
      <c r="G101" s="4">
        <f>IF(ROW(G101)-1&lt;=$J$5,IF(Foglio1!O101="",-10,Foglio1!O101),"")</f>
        <v>-10</v>
      </c>
      <c r="H101" s="4">
        <f>IF(ROW(H101)-1&lt;=$J$5,IF(Foglio1!P101="",-10,Foglio1!P101),"")</f>
        <v>-10</v>
      </c>
      <c r="I101" s="4">
        <f>IF(ROW(I101)-1&lt;=$J$5,IF(Foglio1!Q101="",-10,Foglio1!Q101),"")</f>
        <v>-10</v>
      </c>
      <c r="K101">
        <f>IF(ROW(K101)-1&lt;=$J$5,K$1+COUNTIF(A$2:A101,A101)*$J$7,"")</f>
        <v>5.24</v>
      </c>
      <c r="L101">
        <f>IF(ROW(L101)-1&lt;=$J$5,L$1+COUNTIF(B$2:B101,B101)*$J$7,"")</f>
        <v>4.12</v>
      </c>
      <c r="M101">
        <f>IF(ROW(M101)-1&lt;=$J$5,M$1+COUNTIF(C$2:C101,C101)*$J$7,"")</f>
        <v>3.12</v>
      </c>
      <c r="N101">
        <f>IF(ROW(N101)-1&lt;=$J$5,N$1+COUNTIF(D$2:D101,D101)*$J$7,"")</f>
        <v>2.2400000000000002</v>
      </c>
      <c r="O101">
        <f>IF(ROW(O101)-1&lt;=$J$5,O$1+COUNTIF(E$2:E101,E101)*$J$7,"")</f>
        <v>1.1499999999999999</v>
      </c>
      <c r="P101">
        <f>IF(ROW(P101)-1&lt;=$J$5,P$1+COUNTIF(F$2:F101,F101)*$J$7,"")</f>
        <v>0.09</v>
      </c>
      <c r="Q101">
        <f>IF(ROW(Q101)-1&lt;=$J$5,Q$1+COUNTIF(G$2:G101,G101)*$J$7,"")</f>
        <v>2</v>
      </c>
      <c r="R101">
        <f>IF(ROW(R101)-1&lt;=$J$5,R$1+COUNTIF(H$2:H101,H101)*$J$7,"")</f>
        <v>1</v>
      </c>
      <c r="S101">
        <f>IF(ROW(S101)-1&lt;=$J$5,S$1+COUNTIF(I$2:I101,I101)*$J$7,"")</f>
        <v>0</v>
      </c>
    </row>
    <row r="102" spans="1:19" x14ac:dyDescent="0.25">
      <c r="A102" s="4" t="str">
        <f>IF(ROW(A102)-1&lt;=$J$5,IF(Foglio1!I102="",-10,Foglio1!I102),"")</f>
        <v/>
      </c>
      <c r="B102" s="4" t="str">
        <f>IF(ROW(B102)-1&lt;=$J$5,IF(Foglio1!J102="",-10,Foglio1!J102),"")</f>
        <v/>
      </c>
      <c r="C102" s="4" t="str">
        <f>IF(ROW(C102)-1&lt;=$J$5,IF(Foglio1!K102="",-10,Foglio1!K102),"")</f>
        <v/>
      </c>
      <c r="D102" s="4" t="str">
        <f>IF(ROW(D102)-1&lt;=$J$5,IF(Foglio1!L102="",-10,Foglio1!L102),"")</f>
        <v/>
      </c>
      <c r="E102" s="4" t="str">
        <f>IF(ROW(E102)-1&lt;=$J$5,IF(Foglio1!M102="",-10,Foglio1!M102),"")</f>
        <v/>
      </c>
      <c r="F102" s="4" t="str">
        <f>IF(ROW(F102)-1&lt;=$J$5,IF(Foglio1!N102="",-10,Foglio1!N102),"")</f>
        <v/>
      </c>
      <c r="G102" s="4" t="str">
        <f>IF(ROW(G102)-1&lt;=$J$5,IF(Foglio1!O102="",-10,Foglio1!O102),"")</f>
        <v/>
      </c>
      <c r="H102" s="4" t="str">
        <f>IF(ROW(H102)-1&lt;=$J$5,IF(Foglio1!P102="",-10,Foglio1!P102),"")</f>
        <v/>
      </c>
      <c r="I102" s="4" t="str">
        <f>IF(ROW(I102)-1&lt;=$J$5,IF(Foglio1!Q102="",-10,Foglio1!Q102),"")</f>
        <v/>
      </c>
      <c r="K102" t="str">
        <f>IF(ROW(K102)-1&lt;=$J$5,K$1+COUNTIF(A$2:A102,A102)*$J$7,"")</f>
        <v/>
      </c>
      <c r="L102" t="str">
        <f>IF(ROW(L102)-1&lt;=$J$5,L$1+COUNTIF(B$2:B102,B102)*$J$7,"")</f>
        <v/>
      </c>
      <c r="M102" t="str">
        <f>IF(ROW(M102)-1&lt;=$J$5,M$1+COUNTIF(C$2:C102,C102)*$J$7,"")</f>
        <v/>
      </c>
      <c r="N102" t="str">
        <f>IF(ROW(N102)-1&lt;=$J$5,N$1+COUNTIF(D$2:D102,D102)*$J$7,"")</f>
        <v/>
      </c>
      <c r="O102" t="str">
        <f>IF(ROW(O102)-1&lt;=$J$5,O$1+COUNTIF(E$2:E102,E102)*$J$7,"")</f>
        <v/>
      </c>
      <c r="P102" t="str">
        <f>IF(ROW(P102)-1&lt;=$J$5,P$1+COUNTIF(F$2:F102,F102)*$J$7,"")</f>
        <v/>
      </c>
      <c r="Q102" t="str">
        <f>IF(ROW(Q102)-1&lt;=$J$5,Q$1+COUNTIF(G$2:G102,G102)*$J$7,"")</f>
        <v/>
      </c>
      <c r="R102" t="str">
        <f>IF(ROW(R102)-1&lt;=$J$5,R$1+COUNTIF(H$2:H102,H102)*$J$7,"")</f>
        <v/>
      </c>
      <c r="S102" t="str">
        <f>IF(ROW(S102)-1&lt;=$J$5,S$1+COUNTIF(I$2:I102,I102)*$J$7,"")</f>
        <v/>
      </c>
    </row>
    <row r="103" spans="1:19" x14ac:dyDescent="0.25">
      <c r="A103" s="4" t="str">
        <f>IF(ROW(A103)-1&lt;=$J$5,IF(Foglio1!I103="",-10,Foglio1!I103),"")</f>
        <v/>
      </c>
      <c r="B103" s="4" t="str">
        <f>IF(ROW(B103)-1&lt;=$J$5,IF(Foglio1!J103="",-10,Foglio1!J103),"")</f>
        <v/>
      </c>
      <c r="C103" s="4" t="str">
        <f>IF(ROW(C103)-1&lt;=$J$5,IF(Foglio1!K103="",-10,Foglio1!K103),"")</f>
        <v/>
      </c>
      <c r="D103" s="4" t="str">
        <f>IF(ROW(D103)-1&lt;=$J$5,IF(Foglio1!L103="",-10,Foglio1!L103),"")</f>
        <v/>
      </c>
      <c r="E103" s="4" t="str">
        <f>IF(ROW(E103)-1&lt;=$J$5,IF(Foglio1!M103="",-10,Foglio1!M103),"")</f>
        <v/>
      </c>
      <c r="F103" s="4" t="str">
        <f>IF(ROW(F103)-1&lt;=$J$5,IF(Foglio1!N103="",-10,Foglio1!N103),"")</f>
        <v/>
      </c>
      <c r="G103" s="4" t="str">
        <f>IF(ROW(G103)-1&lt;=$J$5,IF(Foglio1!O103="",-10,Foglio1!O103),"")</f>
        <v/>
      </c>
      <c r="H103" s="4" t="str">
        <f>IF(ROW(H103)-1&lt;=$J$5,IF(Foglio1!P103="",-10,Foglio1!P103),"")</f>
        <v/>
      </c>
      <c r="I103" s="4" t="str">
        <f>IF(ROW(I103)-1&lt;=$J$5,IF(Foglio1!Q103="",-10,Foglio1!Q103),"")</f>
        <v/>
      </c>
      <c r="K103" t="str">
        <f>IF(ROW(K103)-1&lt;=$J$5,K$1+COUNTIF(A$2:A103,A103)*$J$7,"")</f>
        <v/>
      </c>
      <c r="L103" t="str">
        <f>IF(ROW(L103)-1&lt;=$J$5,L$1+COUNTIF(B$2:B103,B103)*$J$7,"")</f>
        <v/>
      </c>
      <c r="M103" t="str">
        <f>IF(ROW(M103)-1&lt;=$J$5,M$1+COUNTIF(C$2:C103,C103)*$J$7,"")</f>
        <v/>
      </c>
      <c r="N103" t="str">
        <f>IF(ROW(N103)-1&lt;=$J$5,N$1+COUNTIF(D$2:D103,D103)*$J$7,"")</f>
        <v/>
      </c>
      <c r="O103" t="str">
        <f>IF(ROW(O103)-1&lt;=$J$5,O$1+COUNTIF(E$2:E103,E103)*$J$7,"")</f>
        <v/>
      </c>
      <c r="P103" t="str">
        <f>IF(ROW(P103)-1&lt;=$J$5,P$1+COUNTIF(F$2:F103,F103)*$J$7,"")</f>
        <v/>
      </c>
      <c r="Q103" t="str">
        <f>IF(ROW(Q103)-1&lt;=$J$5,Q$1+COUNTIF(G$2:G103,G103)*$J$7,"")</f>
        <v/>
      </c>
      <c r="R103" t="str">
        <f>IF(ROW(R103)-1&lt;=$J$5,R$1+COUNTIF(H$2:H103,H103)*$J$7,"")</f>
        <v/>
      </c>
      <c r="S103" t="str">
        <f>IF(ROW(S103)-1&lt;=$J$5,S$1+COUNTIF(I$2:I103,I103)*$J$7,"")</f>
        <v/>
      </c>
    </row>
    <row r="104" spans="1:19" x14ac:dyDescent="0.25">
      <c r="A104" s="4" t="str">
        <f>IF(ROW(A104)-1&lt;=$J$5,IF(Foglio1!I104="",-10,Foglio1!I104),"")</f>
        <v/>
      </c>
      <c r="B104" s="4" t="str">
        <f>IF(ROW(B104)-1&lt;=$J$5,IF(Foglio1!J104="",-10,Foglio1!J104),"")</f>
        <v/>
      </c>
      <c r="C104" s="4" t="str">
        <f>IF(ROW(C104)-1&lt;=$J$5,IF(Foglio1!K104="",-10,Foglio1!K104),"")</f>
        <v/>
      </c>
      <c r="D104" s="4" t="str">
        <f>IF(ROW(D104)-1&lt;=$J$5,IF(Foglio1!L104="",-10,Foglio1!L104),"")</f>
        <v/>
      </c>
      <c r="E104" s="4" t="str">
        <f>IF(ROW(E104)-1&lt;=$J$5,IF(Foglio1!M104="",-10,Foglio1!M104),"")</f>
        <v/>
      </c>
      <c r="F104" s="4" t="str">
        <f>IF(ROW(F104)-1&lt;=$J$5,IF(Foglio1!N104="",-10,Foglio1!N104),"")</f>
        <v/>
      </c>
      <c r="G104" s="4" t="str">
        <f>IF(ROW(G104)-1&lt;=$J$5,IF(Foglio1!O104="",-10,Foglio1!O104),"")</f>
        <v/>
      </c>
      <c r="H104" s="4" t="str">
        <f>IF(ROW(H104)-1&lt;=$J$5,IF(Foglio1!P104="",-10,Foglio1!P104),"")</f>
        <v/>
      </c>
      <c r="I104" s="4" t="str">
        <f>IF(ROW(I104)-1&lt;=$J$5,IF(Foglio1!Q104="",-10,Foglio1!Q104),"")</f>
        <v/>
      </c>
      <c r="K104" t="str">
        <f>IF(ROW(K104)-1&lt;=$J$5,K$1+COUNTIF(A$2:A104,A104)*$J$7,"")</f>
        <v/>
      </c>
      <c r="L104" t="str">
        <f>IF(ROW(L104)-1&lt;=$J$5,L$1+COUNTIF(B$2:B104,B104)*$J$7,"")</f>
        <v/>
      </c>
      <c r="M104" t="str">
        <f>IF(ROW(M104)-1&lt;=$J$5,M$1+COUNTIF(C$2:C104,C104)*$J$7,"")</f>
        <v/>
      </c>
      <c r="N104" t="str">
        <f>IF(ROW(N104)-1&lt;=$J$5,N$1+COUNTIF(D$2:D104,D104)*$J$7,"")</f>
        <v/>
      </c>
      <c r="O104" t="str">
        <f>IF(ROW(O104)-1&lt;=$J$5,O$1+COUNTIF(E$2:E104,E104)*$J$7,"")</f>
        <v/>
      </c>
      <c r="P104" t="str">
        <f>IF(ROW(P104)-1&lt;=$J$5,P$1+COUNTIF(F$2:F104,F104)*$J$7,"")</f>
        <v/>
      </c>
      <c r="Q104" t="str">
        <f>IF(ROW(Q104)-1&lt;=$J$5,Q$1+COUNTIF(G$2:G104,G104)*$J$7,"")</f>
        <v/>
      </c>
      <c r="R104" t="str">
        <f>IF(ROW(R104)-1&lt;=$J$5,R$1+COUNTIF(H$2:H104,H104)*$J$7,"")</f>
        <v/>
      </c>
      <c r="S104" t="str">
        <f>IF(ROW(S104)-1&lt;=$J$5,S$1+COUNTIF(I$2:I104,I104)*$J$7,"")</f>
        <v/>
      </c>
    </row>
    <row r="105" spans="1:19" x14ac:dyDescent="0.25">
      <c r="A105" s="4" t="str">
        <f>IF(ROW(A105)-1&lt;=$J$5,IF(Foglio1!I105="",-10,Foglio1!I105),"")</f>
        <v/>
      </c>
      <c r="B105" s="4" t="str">
        <f>IF(ROW(B105)-1&lt;=$J$5,IF(Foglio1!J105="",-10,Foglio1!J105),"")</f>
        <v/>
      </c>
      <c r="C105" s="4" t="str">
        <f>IF(ROW(C105)-1&lt;=$J$5,IF(Foglio1!K105="",-10,Foglio1!K105),"")</f>
        <v/>
      </c>
      <c r="D105" s="4" t="str">
        <f>IF(ROW(D105)-1&lt;=$J$5,IF(Foglio1!L105="",-10,Foglio1!L105),"")</f>
        <v/>
      </c>
      <c r="E105" s="4" t="str">
        <f>IF(ROW(E105)-1&lt;=$J$5,IF(Foglio1!M105="",-10,Foglio1!M105),"")</f>
        <v/>
      </c>
      <c r="F105" s="4" t="str">
        <f>IF(ROW(F105)-1&lt;=$J$5,IF(Foglio1!N105="",-10,Foglio1!N105),"")</f>
        <v/>
      </c>
      <c r="G105" s="4" t="str">
        <f>IF(ROW(G105)-1&lt;=$J$5,IF(Foglio1!O105="",-10,Foglio1!O105),"")</f>
        <v/>
      </c>
      <c r="H105" s="4" t="str">
        <f>IF(ROW(H105)-1&lt;=$J$5,IF(Foglio1!P105="",-10,Foglio1!P105),"")</f>
        <v/>
      </c>
      <c r="I105" s="4" t="str">
        <f>IF(ROW(I105)-1&lt;=$J$5,IF(Foglio1!Q105="",-10,Foglio1!Q105),"")</f>
        <v/>
      </c>
      <c r="K105" t="str">
        <f>IF(ROW(K105)-1&lt;=$J$5,K$1+COUNTIF(A$2:A105,A105)*$J$7,"")</f>
        <v/>
      </c>
      <c r="L105" t="str">
        <f>IF(ROW(L105)-1&lt;=$J$5,L$1+COUNTIF(B$2:B105,B105)*$J$7,"")</f>
        <v/>
      </c>
      <c r="M105" t="str">
        <f>IF(ROW(M105)-1&lt;=$J$5,M$1+COUNTIF(C$2:C105,C105)*$J$7,"")</f>
        <v/>
      </c>
      <c r="N105" t="str">
        <f>IF(ROW(N105)-1&lt;=$J$5,N$1+COUNTIF(D$2:D105,D105)*$J$7,"")</f>
        <v/>
      </c>
      <c r="O105" t="str">
        <f>IF(ROW(O105)-1&lt;=$J$5,O$1+COUNTIF(E$2:E105,E105)*$J$7,"")</f>
        <v/>
      </c>
      <c r="P105" t="str">
        <f>IF(ROW(P105)-1&lt;=$J$5,P$1+COUNTIF(F$2:F105,F105)*$J$7,"")</f>
        <v/>
      </c>
      <c r="Q105" t="str">
        <f>IF(ROW(Q105)-1&lt;=$J$5,Q$1+COUNTIF(G$2:G105,G105)*$J$7,"")</f>
        <v/>
      </c>
      <c r="R105" t="str">
        <f>IF(ROW(R105)-1&lt;=$J$5,R$1+COUNTIF(H$2:H105,H105)*$J$7,"")</f>
        <v/>
      </c>
      <c r="S105" t="str">
        <f>IF(ROW(S105)-1&lt;=$J$5,S$1+COUNTIF(I$2:I105,I105)*$J$7,"")</f>
        <v/>
      </c>
    </row>
    <row r="106" spans="1:19" x14ac:dyDescent="0.25">
      <c r="A106" s="4" t="str">
        <f>IF(ROW(A106)-1&lt;=$J$5,IF(Foglio1!I106="",-10,Foglio1!I106),"")</f>
        <v/>
      </c>
      <c r="B106" s="4" t="str">
        <f>IF(ROW(B106)-1&lt;=$J$5,IF(Foglio1!J106="",-10,Foglio1!J106),"")</f>
        <v/>
      </c>
      <c r="C106" s="4" t="str">
        <f>IF(ROW(C106)-1&lt;=$J$5,IF(Foglio1!K106="",-10,Foglio1!K106),"")</f>
        <v/>
      </c>
      <c r="D106" s="4" t="str">
        <f>IF(ROW(D106)-1&lt;=$J$5,IF(Foglio1!L106="",-10,Foglio1!L106),"")</f>
        <v/>
      </c>
      <c r="E106" s="4" t="str">
        <f>IF(ROW(E106)-1&lt;=$J$5,IF(Foglio1!M106="",-10,Foglio1!M106),"")</f>
        <v/>
      </c>
      <c r="F106" s="4" t="str">
        <f>IF(ROW(F106)-1&lt;=$J$5,IF(Foglio1!N106="",-10,Foglio1!N106),"")</f>
        <v/>
      </c>
      <c r="G106" s="4" t="str">
        <f>IF(ROW(G106)-1&lt;=$J$5,IF(Foglio1!O106="",-10,Foglio1!O106),"")</f>
        <v/>
      </c>
      <c r="H106" s="4" t="str">
        <f>IF(ROW(H106)-1&lt;=$J$5,IF(Foglio1!P106="",-10,Foglio1!P106),"")</f>
        <v/>
      </c>
      <c r="I106" s="4" t="str">
        <f>IF(ROW(I106)-1&lt;=$J$5,IF(Foglio1!Q106="",-10,Foglio1!Q106),"")</f>
        <v/>
      </c>
      <c r="K106" t="str">
        <f>IF(ROW(K106)-1&lt;=$J$5,K$1+COUNTIF(A$2:A106,A106)*$J$7,"")</f>
        <v/>
      </c>
      <c r="L106" t="str">
        <f>IF(ROW(L106)-1&lt;=$J$5,L$1+COUNTIF(B$2:B106,B106)*$J$7,"")</f>
        <v/>
      </c>
      <c r="M106" t="str">
        <f>IF(ROW(M106)-1&lt;=$J$5,M$1+COUNTIF(C$2:C106,C106)*$J$7,"")</f>
        <v/>
      </c>
      <c r="N106" t="str">
        <f>IF(ROW(N106)-1&lt;=$J$5,N$1+COUNTIF(D$2:D106,D106)*$J$7,"")</f>
        <v/>
      </c>
      <c r="O106" t="str">
        <f>IF(ROW(O106)-1&lt;=$J$5,O$1+COUNTIF(E$2:E106,E106)*$J$7,"")</f>
        <v/>
      </c>
      <c r="P106" t="str">
        <f>IF(ROW(P106)-1&lt;=$J$5,P$1+COUNTIF(F$2:F106,F106)*$J$7,"")</f>
        <v/>
      </c>
      <c r="Q106" t="str">
        <f>IF(ROW(Q106)-1&lt;=$J$5,Q$1+COUNTIF(G$2:G106,G106)*$J$7,"")</f>
        <v/>
      </c>
      <c r="R106" t="str">
        <f>IF(ROW(R106)-1&lt;=$J$5,R$1+COUNTIF(H$2:H106,H106)*$J$7,"")</f>
        <v/>
      </c>
      <c r="S106" t="str">
        <f>IF(ROW(S106)-1&lt;=$J$5,S$1+COUNTIF(I$2:I106,I106)*$J$7,"")</f>
        <v/>
      </c>
    </row>
    <row r="107" spans="1:19" x14ac:dyDescent="0.25">
      <c r="A107" s="4" t="str">
        <f>IF(ROW(A107)-1&lt;=$J$5,IF(Foglio1!I107="",-10,Foglio1!I107),"")</f>
        <v/>
      </c>
      <c r="B107" s="4" t="str">
        <f>IF(ROW(B107)-1&lt;=$J$5,IF(Foglio1!J107="",-10,Foglio1!J107),"")</f>
        <v/>
      </c>
      <c r="C107" s="4" t="str">
        <f>IF(ROW(C107)-1&lt;=$J$5,IF(Foglio1!K107="",-10,Foglio1!K107),"")</f>
        <v/>
      </c>
      <c r="D107" s="4" t="str">
        <f>IF(ROW(D107)-1&lt;=$J$5,IF(Foglio1!L107="",-10,Foglio1!L107),"")</f>
        <v/>
      </c>
      <c r="E107" s="4" t="str">
        <f>IF(ROW(E107)-1&lt;=$J$5,IF(Foglio1!M107="",-10,Foglio1!M107),"")</f>
        <v/>
      </c>
      <c r="F107" s="4" t="str">
        <f>IF(ROW(F107)-1&lt;=$J$5,IF(Foglio1!N107="",-10,Foglio1!N107),"")</f>
        <v/>
      </c>
      <c r="G107" s="4" t="str">
        <f>IF(ROW(G107)-1&lt;=$J$5,IF(Foglio1!O107="",-10,Foglio1!O107),"")</f>
        <v/>
      </c>
      <c r="H107" s="4" t="str">
        <f>IF(ROW(H107)-1&lt;=$J$5,IF(Foglio1!P107="",-10,Foglio1!P107),"")</f>
        <v/>
      </c>
      <c r="I107" s="4" t="str">
        <f>IF(ROW(I107)-1&lt;=$J$5,IF(Foglio1!Q107="",-10,Foglio1!Q107),"")</f>
        <v/>
      </c>
      <c r="K107" t="str">
        <f>IF(ROW(K107)-1&lt;=$J$5,K$1+COUNTIF(A$2:A107,A107)*$J$7,"")</f>
        <v/>
      </c>
      <c r="L107" t="str">
        <f>IF(ROW(L107)-1&lt;=$J$5,L$1+COUNTIF(B$2:B107,B107)*$J$7,"")</f>
        <v/>
      </c>
      <c r="M107" t="str">
        <f>IF(ROW(M107)-1&lt;=$J$5,M$1+COUNTIF(C$2:C107,C107)*$J$7,"")</f>
        <v/>
      </c>
      <c r="N107" t="str">
        <f>IF(ROW(N107)-1&lt;=$J$5,N$1+COUNTIF(D$2:D107,D107)*$J$7,"")</f>
        <v/>
      </c>
      <c r="O107" t="str">
        <f>IF(ROW(O107)-1&lt;=$J$5,O$1+COUNTIF(E$2:E107,E107)*$J$7,"")</f>
        <v/>
      </c>
      <c r="P107" t="str">
        <f>IF(ROW(P107)-1&lt;=$J$5,P$1+COUNTIF(F$2:F107,F107)*$J$7,"")</f>
        <v/>
      </c>
      <c r="Q107" t="str">
        <f>IF(ROW(Q107)-1&lt;=$J$5,Q$1+COUNTIF(G$2:G107,G107)*$J$7,"")</f>
        <v/>
      </c>
      <c r="R107" t="str">
        <f>IF(ROW(R107)-1&lt;=$J$5,R$1+COUNTIF(H$2:H107,H107)*$J$7,"")</f>
        <v/>
      </c>
      <c r="S107" t="str">
        <f>IF(ROW(S107)-1&lt;=$J$5,S$1+COUNTIF(I$2:I107,I107)*$J$7,"")</f>
        <v/>
      </c>
    </row>
    <row r="108" spans="1:19" x14ac:dyDescent="0.25">
      <c r="A108" s="4" t="str">
        <f>IF(ROW(A108)-1&lt;=$J$5,IF(Foglio1!I108="",-10,Foglio1!I108),"")</f>
        <v/>
      </c>
      <c r="B108" s="4" t="str">
        <f>IF(ROW(B108)-1&lt;=$J$5,IF(Foglio1!J108="",-10,Foglio1!J108),"")</f>
        <v/>
      </c>
      <c r="C108" s="4" t="str">
        <f>IF(ROW(C108)-1&lt;=$J$5,IF(Foglio1!K108="",-10,Foglio1!K108),"")</f>
        <v/>
      </c>
      <c r="D108" s="4" t="str">
        <f>IF(ROW(D108)-1&lt;=$J$5,IF(Foglio1!L108="",-10,Foglio1!L108),"")</f>
        <v/>
      </c>
      <c r="E108" s="4" t="str">
        <f>IF(ROW(E108)-1&lt;=$J$5,IF(Foglio1!M108="",-10,Foglio1!M108),"")</f>
        <v/>
      </c>
      <c r="F108" s="4" t="str">
        <f>IF(ROW(F108)-1&lt;=$J$5,IF(Foglio1!N108="",-10,Foglio1!N108),"")</f>
        <v/>
      </c>
      <c r="G108" s="4" t="str">
        <f>IF(ROW(G108)-1&lt;=$J$5,IF(Foglio1!O108="",-10,Foglio1!O108),"")</f>
        <v/>
      </c>
      <c r="H108" s="4" t="str">
        <f>IF(ROW(H108)-1&lt;=$J$5,IF(Foglio1!P108="",-10,Foglio1!P108),"")</f>
        <v/>
      </c>
      <c r="I108" s="4" t="str">
        <f>IF(ROW(I108)-1&lt;=$J$5,IF(Foglio1!Q108="",-10,Foglio1!Q108),"")</f>
        <v/>
      </c>
      <c r="K108" t="str">
        <f>IF(ROW(K108)-1&lt;=$J$5,K$1+COUNTIF(A$2:A108,A108)*$J$7,"")</f>
        <v/>
      </c>
      <c r="L108" t="str">
        <f>IF(ROW(L108)-1&lt;=$J$5,L$1+COUNTIF(B$2:B108,B108)*$J$7,"")</f>
        <v/>
      </c>
      <c r="M108" t="str">
        <f>IF(ROW(M108)-1&lt;=$J$5,M$1+COUNTIF(C$2:C108,C108)*$J$7,"")</f>
        <v/>
      </c>
      <c r="N108" t="str">
        <f>IF(ROW(N108)-1&lt;=$J$5,N$1+COUNTIF(D$2:D108,D108)*$J$7,"")</f>
        <v/>
      </c>
      <c r="O108" t="str">
        <f>IF(ROW(O108)-1&lt;=$J$5,O$1+COUNTIF(E$2:E108,E108)*$J$7,"")</f>
        <v/>
      </c>
      <c r="P108" t="str">
        <f>IF(ROW(P108)-1&lt;=$J$5,P$1+COUNTIF(F$2:F108,F108)*$J$7,"")</f>
        <v/>
      </c>
      <c r="Q108" t="str">
        <f>IF(ROW(Q108)-1&lt;=$J$5,Q$1+COUNTIF(G$2:G108,G108)*$J$7,"")</f>
        <v/>
      </c>
      <c r="R108" t="str">
        <f>IF(ROW(R108)-1&lt;=$J$5,R$1+COUNTIF(H$2:H108,H108)*$J$7,"")</f>
        <v/>
      </c>
      <c r="S108" t="str">
        <f>IF(ROW(S108)-1&lt;=$J$5,S$1+COUNTIF(I$2:I108,I108)*$J$7,"")</f>
        <v/>
      </c>
    </row>
    <row r="109" spans="1:19" x14ac:dyDescent="0.25">
      <c r="A109" s="4" t="str">
        <f>IF(ROW(A109)-1&lt;=$J$5,IF(Foglio1!I109="",-10,Foglio1!I109),"")</f>
        <v/>
      </c>
      <c r="B109" s="4" t="str">
        <f>IF(ROW(B109)-1&lt;=$J$5,IF(Foglio1!J109="",-10,Foglio1!J109),"")</f>
        <v/>
      </c>
      <c r="C109" s="4" t="str">
        <f>IF(ROW(C109)-1&lt;=$J$5,IF(Foglio1!K109="",-10,Foglio1!K109),"")</f>
        <v/>
      </c>
      <c r="D109" s="4" t="str">
        <f>IF(ROW(D109)-1&lt;=$J$5,IF(Foglio1!L109="",-10,Foglio1!L109),"")</f>
        <v/>
      </c>
      <c r="E109" s="4" t="str">
        <f>IF(ROW(E109)-1&lt;=$J$5,IF(Foglio1!M109="",-10,Foglio1!M109),"")</f>
        <v/>
      </c>
      <c r="F109" s="4" t="str">
        <f>IF(ROW(F109)-1&lt;=$J$5,IF(Foglio1!N109="",-10,Foglio1!N109),"")</f>
        <v/>
      </c>
      <c r="G109" s="4" t="str">
        <f>IF(ROW(G109)-1&lt;=$J$5,IF(Foglio1!O109="",-10,Foglio1!O109),"")</f>
        <v/>
      </c>
      <c r="H109" s="4" t="str">
        <f>IF(ROW(H109)-1&lt;=$J$5,IF(Foglio1!P109="",-10,Foglio1!P109),"")</f>
        <v/>
      </c>
      <c r="I109" s="4" t="str">
        <f>IF(ROW(I109)-1&lt;=$J$5,IF(Foglio1!Q109="",-10,Foglio1!Q109),"")</f>
        <v/>
      </c>
      <c r="K109" t="str">
        <f>IF(ROW(K109)-1&lt;=$J$5,K$1+COUNTIF(A$2:A109,A109)*$J$7,"")</f>
        <v/>
      </c>
      <c r="L109" t="str">
        <f>IF(ROW(L109)-1&lt;=$J$5,L$1+COUNTIF(B$2:B109,B109)*$J$7,"")</f>
        <v/>
      </c>
      <c r="M109" t="str">
        <f>IF(ROW(M109)-1&lt;=$J$5,M$1+COUNTIF(C$2:C109,C109)*$J$7,"")</f>
        <v/>
      </c>
      <c r="N109" t="str">
        <f>IF(ROW(N109)-1&lt;=$J$5,N$1+COUNTIF(D$2:D109,D109)*$J$7,"")</f>
        <v/>
      </c>
      <c r="O109" t="str">
        <f>IF(ROW(O109)-1&lt;=$J$5,O$1+COUNTIF(E$2:E109,E109)*$J$7,"")</f>
        <v/>
      </c>
      <c r="P109" t="str">
        <f>IF(ROW(P109)-1&lt;=$J$5,P$1+COUNTIF(F$2:F109,F109)*$J$7,"")</f>
        <v/>
      </c>
      <c r="Q109" t="str">
        <f>IF(ROW(Q109)-1&lt;=$J$5,Q$1+COUNTIF(G$2:G109,G109)*$J$7,"")</f>
        <v/>
      </c>
      <c r="R109" t="str">
        <f>IF(ROW(R109)-1&lt;=$J$5,R$1+COUNTIF(H$2:H109,H109)*$J$7,"")</f>
        <v/>
      </c>
      <c r="S109" t="str">
        <f>IF(ROW(S109)-1&lt;=$J$5,S$1+COUNTIF(I$2:I109,I109)*$J$7,"")</f>
        <v/>
      </c>
    </row>
    <row r="110" spans="1:19" x14ac:dyDescent="0.25">
      <c r="A110" s="4" t="str">
        <f>IF(ROW(A110)-1&lt;=$J$5,IF(Foglio1!I110="",-10,Foglio1!I110),"")</f>
        <v/>
      </c>
      <c r="B110" s="4" t="str">
        <f>IF(ROW(B110)-1&lt;=$J$5,IF(Foglio1!J110="",-10,Foglio1!J110),"")</f>
        <v/>
      </c>
      <c r="C110" s="4" t="str">
        <f>IF(ROW(C110)-1&lt;=$J$5,IF(Foglio1!K110="",-10,Foglio1!K110),"")</f>
        <v/>
      </c>
      <c r="D110" s="4" t="str">
        <f>IF(ROW(D110)-1&lt;=$J$5,IF(Foglio1!L110="",-10,Foglio1!L110),"")</f>
        <v/>
      </c>
      <c r="E110" s="4" t="str">
        <f>IF(ROW(E110)-1&lt;=$J$5,IF(Foglio1!M110="",-10,Foglio1!M110),"")</f>
        <v/>
      </c>
      <c r="F110" s="4" t="str">
        <f>IF(ROW(F110)-1&lt;=$J$5,IF(Foglio1!N110="",-10,Foglio1!N110),"")</f>
        <v/>
      </c>
      <c r="G110" s="4" t="str">
        <f>IF(ROW(G110)-1&lt;=$J$5,IF(Foglio1!O110="",-10,Foglio1!O110),"")</f>
        <v/>
      </c>
      <c r="H110" s="4" t="str">
        <f>IF(ROW(H110)-1&lt;=$J$5,IF(Foglio1!P110="",-10,Foglio1!P110),"")</f>
        <v/>
      </c>
      <c r="I110" s="4" t="str">
        <f>IF(ROW(I110)-1&lt;=$J$5,IF(Foglio1!Q110="",-10,Foglio1!Q110),"")</f>
        <v/>
      </c>
      <c r="K110" t="str">
        <f>IF(ROW(K110)-1&lt;=$J$5,K$1+COUNTIF(A$2:A110,A110)*$J$7,"")</f>
        <v/>
      </c>
      <c r="L110" t="str">
        <f>IF(ROW(L110)-1&lt;=$J$5,L$1+COUNTIF(B$2:B110,B110)*$J$7,"")</f>
        <v/>
      </c>
      <c r="M110" t="str">
        <f>IF(ROW(M110)-1&lt;=$J$5,M$1+COUNTIF(C$2:C110,C110)*$J$7,"")</f>
        <v/>
      </c>
      <c r="N110" t="str">
        <f>IF(ROW(N110)-1&lt;=$J$5,N$1+COUNTIF(D$2:D110,D110)*$J$7,"")</f>
        <v/>
      </c>
      <c r="O110" t="str">
        <f>IF(ROW(O110)-1&lt;=$J$5,O$1+COUNTIF(E$2:E110,E110)*$J$7,"")</f>
        <v/>
      </c>
      <c r="P110" t="str">
        <f>IF(ROW(P110)-1&lt;=$J$5,P$1+COUNTIF(F$2:F110,F110)*$J$7,"")</f>
        <v/>
      </c>
      <c r="Q110" t="str">
        <f>IF(ROW(Q110)-1&lt;=$J$5,Q$1+COUNTIF(G$2:G110,G110)*$J$7,"")</f>
        <v/>
      </c>
      <c r="R110" t="str">
        <f>IF(ROW(R110)-1&lt;=$J$5,R$1+COUNTIF(H$2:H110,H110)*$J$7,"")</f>
        <v/>
      </c>
      <c r="S110" t="str">
        <f>IF(ROW(S110)-1&lt;=$J$5,S$1+COUNTIF(I$2:I110,I110)*$J$7,"")</f>
        <v/>
      </c>
    </row>
    <row r="111" spans="1:19" x14ac:dyDescent="0.25">
      <c r="A111" s="4" t="str">
        <f>IF(ROW(A111)-1&lt;=$J$5,IF(Foglio1!I111="",-10,Foglio1!I111),"")</f>
        <v/>
      </c>
      <c r="B111" s="4" t="str">
        <f>IF(ROW(B111)-1&lt;=$J$5,IF(Foglio1!J111="",-10,Foglio1!J111),"")</f>
        <v/>
      </c>
      <c r="C111" s="4" t="str">
        <f>IF(ROW(C111)-1&lt;=$J$5,IF(Foglio1!K111="",-10,Foglio1!K111),"")</f>
        <v/>
      </c>
      <c r="D111" s="4" t="str">
        <f>IF(ROW(D111)-1&lt;=$J$5,IF(Foglio1!L111="",-10,Foglio1!L111),"")</f>
        <v/>
      </c>
      <c r="E111" s="4" t="str">
        <f>IF(ROW(E111)-1&lt;=$J$5,IF(Foglio1!M111="",-10,Foglio1!M111),"")</f>
        <v/>
      </c>
      <c r="F111" s="4" t="str">
        <f>IF(ROW(F111)-1&lt;=$J$5,IF(Foglio1!N111="",-10,Foglio1!N111),"")</f>
        <v/>
      </c>
      <c r="G111" s="4" t="str">
        <f>IF(ROW(G111)-1&lt;=$J$5,IF(Foglio1!O111="",-10,Foglio1!O111),"")</f>
        <v/>
      </c>
      <c r="H111" s="4" t="str">
        <f>IF(ROW(H111)-1&lt;=$J$5,IF(Foglio1!P111="",-10,Foglio1!P111),"")</f>
        <v/>
      </c>
      <c r="I111" s="4" t="str">
        <f>IF(ROW(I111)-1&lt;=$J$5,IF(Foglio1!Q111="",-10,Foglio1!Q111),"")</f>
        <v/>
      </c>
      <c r="K111" t="str">
        <f>IF(ROW(K111)-1&lt;=$J$5,K$1+COUNTIF(A$2:A111,A111)*$J$7,"")</f>
        <v/>
      </c>
      <c r="L111" t="str">
        <f>IF(ROW(L111)-1&lt;=$J$5,L$1+COUNTIF(B$2:B111,B111)*$J$7,"")</f>
        <v/>
      </c>
      <c r="M111" t="str">
        <f>IF(ROW(M111)-1&lt;=$J$5,M$1+COUNTIF(C$2:C111,C111)*$J$7,"")</f>
        <v/>
      </c>
      <c r="N111" t="str">
        <f>IF(ROW(N111)-1&lt;=$J$5,N$1+COUNTIF(D$2:D111,D111)*$J$7,"")</f>
        <v/>
      </c>
      <c r="O111" t="str">
        <f>IF(ROW(O111)-1&lt;=$J$5,O$1+COUNTIF(E$2:E111,E111)*$J$7,"")</f>
        <v/>
      </c>
      <c r="P111" t="str">
        <f>IF(ROW(P111)-1&lt;=$J$5,P$1+COUNTIF(F$2:F111,F111)*$J$7,"")</f>
        <v/>
      </c>
      <c r="Q111" t="str">
        <f>IF(ROW(Q111)-1&lt;=$J$5,Q$1+COUNTIF(G$2:G111,G111)*$J$7,"")</f>
        <v/>
      </c>
      <c r="R111" t="str">
        <f>IF(ROW(R111)-1&lt;=$J$5,R$1+COUNTIF(H$2:H111,H111)*$J$7,"")</f>
        <v/>
      </c>
      <c r="S111" t="str">
        <f>IF(ROW(S111)-1&lt;=$J$5,S$1+COUNTIF(I$2:I111,I111)*$J$7,"")</f>
        <v/>
      </c>
    </row>
    <row r="112" spans="1:19" x14ac:dyDescent="0.25">
      <c r="A112" s="4" t="str">
        <f>IF(ROW(A112)-1&lt;=$J$5,IF(Foglio1!I112="",-10,Foglio1!I112),"")</f>
        <v/>
      </c>
      <c r="B112" s="4" t="str">
        <f>IF(ROW(B112)-1&lt;=$J$5,IF(Foglio1!J112="",-10,Foglio1!J112),"")</f>
        <v/>
      </c>
      <c r="C112" s="4" t="str">
        <f>IF(ROW(C112)-1&lt;=$J$5,IF(Foglio1!K112="",-10,Foglio1!K112),"")</f>
        <v/>
      </c>
      <c r="D112" s="4" t="str">
        <f>IF(ROW(D112)-1&lt;=$J$5,IF(Foglio1!L112="",-10,Foglio1!L112),"")</f>
        <v/>
      </c>
      <c r="E112" s="4" t="str">
        <f>IF(ROW(E112)-1&lt;=$J$5,IF(Foglio1!M112="",-10,Foglio1!M112),"")</f>
        <v/>
      </c>
      <c r="F112" s="4" t="str">
        <f>IF(ROW(F112)-1&lt;=$J$5,IF(Foglio1!N112="",-10,Foglio1!N112),"")</f>
        <v/>
      </c>
      <c r="G112" s="4" t="str">
        <f>IF(ROW(G112)-1&lt;=$J$5,IF(Foglio1!O112="",-10,Foglio1!O112),"")</f>
        <v/>
      </c>
      <c r="H112" s="4" t="str">
        <f>IF(ROW(H112)-1&lt;=$J$5,IF(Foglio1!P112="",-10,Foglio1!P112),"")</f>
        <v/>
      </c>
      <c r="I112" s="4" t="str">
        <f>IF(ROW(I112)-1&lt;=$J$5,IF(Foglio1!Q112="",-10,Foglio1!Q112),"")</f>
        <v/>
      </c>
      <c r="K112" t="str">
        <f>IF(ROW(K112)-1&lt;=$J$5,K$1+COUNTIF(A$2:A112,A112)*$J$7,"")</f>
        <v/>
      </c>
      <c r="L112" t="str">
        <f>IF(ROW(L112)-1&lt;=$J$5,L$1+COUNTIF(B$2:B112,B112)*$J$7,"")</f>
        <v/>
      </c>
      <c r="M112" t="str">
        <f>IF(ROW(M112)-1&lt;=$J$5,M$1+COUNTIF(C$2:C112,C112)*$J$7,"")</f>
        <v/>
      </c>
      <c r="N112" t="str">
        <f>IF(ROW(N112)-1&lt;=$J$5,N$1+COUNTIF(D$2:D112,D112)*$J$7,"")</f>
        <v/>
      </c>
      <c r="O112" t="str">
        <f>IF(ROW(O112)-1&lt;=$J$5,O$1+COUNTIF(E$2:E112,E112)*$J$7,"")</f>
        <v/>
      </c>
      <c r="P112" t="str">
        <f>IF(ROW(P112)-1&lt;=$J$5,P$1+COUNTIF(F$2:F112,F112)*$J$7,"")</f>
        <v/>
      </c>
      <c r="Q112" t="str">
        <f>IF(ROW(Q112)-1&lt;=$J$5,Q$1+COUNTIF(G$2:G112,G112)*$J$7,"")</f>
        <v/>
      </c>
      <c r="R112" t="str">
        <f>IF(ROW(R112)-1&lt;=$J$5,R$1+COUNTIF(H$2:H112,H112)*$J$7,"")</f>
        <v/>
      </c>
      <c r="S112" t="str">
        <f>IF(ROW(S112)-1&lt;=$J$5,S$1+COUNTIF(I$2:I112,I112)*$J$7,"")</f>
        <v/>
      </c>
    </row>
    <row r="113" spans="1:19" x14ac:dyDescent="0.25">
      <c r="A113" s="4" t="str">
        <f>IF(ROW(A113)-1&lt;=$J$5,IF(Foglio1!I113="",-10,Foglio1!I113),"")</f>
        <v/>
      </c>
      <c r="B113" s="4" t="str">
        <f>IF(ROW(B113)-1&lt;=$J$5,IF(Foglio1!J113="",-10,Foglio1!J113),"")</f>
        <v/>
      </c>
      <c r="C113" s="4" t="str">
        <f>IF(ROW(C113)-1&lt;=$J$5,IF(Foglio1!K113="",-10,Foglio1!K113),"")</f>
        <v/>
      </c>
      <c r="D113" s="4" t="str">
        <f>IF(ROW(D113)-1&lt;=$J$5,IF(Foglio1!L113="",-10,Foglio1!L113),"")</f>
        <v/>
      </c>
      <c r="E113" s="4" t="str">
        <f>IF(ROW(E113)-1&lt;=$J$5,IF(Foglio1!M113="",-10,Foglio1!M113),"")</f>
        <v/>
      </c>
      <c r="F113" s="4" t="str">
        <f>IF(ROW(F113)-1&lt;=$J$5,IF(Foglio1!N113="",-10,Foglio1!N113),"")</f>
        <v/>
      </c>
      <c r="G113" s="4" t="str">
        <f>IF(ROW(G113)-1&lt;=$J$5,IF(Foglio1!O113="",-10,Foglio1!O113),"")</f>
        <v/>
      </c>
      <c r="H113" s="4" t="str">
        <f>IF(ROW(H113)-1&lt;=$J$5,IF(Foglio1!P113="",-10,Foglio1!P113),"")</f>
        <v/>
      </c>
      <c r="I113" s="4" t="str">
        <f>IF(ROW(I113)-1&lt;=$J$5,IF(Foglio1!Q113="",-10,Foglio1!Q113),"")</f>
        <v/>
      </c>
      <c r="K113" t="str">
        <f>IF(ROW(K113)-1&lt;=$J$5,K$1+COUNTIF(A$2:A113,A113)*$J$7,"")</f>
        <v/>
      </c>
      <c r="L113" t="str">
        <f>IF(ROW(L113)-1&lt;=$J$5,L$1+COUNTIF(B$2:B113,B113)*$J$7,"")</f>
        <v/>
      </c>
      <c r="M113" t="str">
        <f>IF(ROW(M113)-1&lt;=$J$5,M$1+COUNTIF(C$2:C113,C113)*$J$7,"")</f>
        <v/>
      </c>
      <c r="N113" t="str">
        <f>IF(ROW(N113)-1&lt;=$J$5,N$1+COUNTIF(D$2:D113,D113)*$J$7,"")</f>
        <v/>
      </c>
      <c r="O113" t="str">
        <f>IF(ROW(O113)-1&lt;=$J$5,O$1+COUNTIF(E$2:E113,E113)*$J$7,"")</f>
        <v/>
      </c>
      <c r="P113" t="str">
        <f>IF(ROW(P113)-1&lt;=$J$5,P$1+COUNTIF(F$2:F113,F113)*$J$7,"")</f>
        <v/>
      </c>
      <c r="Q113" t="str">
        <f>IF(ROW(Q113)-1&lt;=$J$5,Q$1+COUNTIF(G$2:G113,G113)*$J$7,"")</f>
        <v/>
      </c>
      <c r="R113" t="str">
        <f>IF(ROW(R113)-1&lt;=$J$5,R$1+COUNTIF(H$2:H113,H113)*$J$7,"")</f>
        <v/>
      </c>
      <c r="S113" t="str">
        <f>IF(ROW(S113)-1&lt;=$J$5,S$1+COUNTIF(I$2:I113,I113)*$J$7,"")</f>
        <v/>
      </c>
    </row>
    <row r="114" spans="1:19" x14ac:dyDescent="0.25">
      <c r="A114" s="4" t="str">
        <f>IF(ROW(A114)-1&lt;=$J$5,IF(Foglio1!I114="",-10,Foglio1!I114),"")</f>
        <v/>
      </c>
      <c r="B114" s="4" t="str">
        <f>IF(ROW(B114)-1&lt;=$J$5,IF(Foglio1!J114="",-10,Foglio1!J114),"")</f>
        <v/>
      </c>
      <c r="C114" s="4" t="str">
        <f>IF(ROW(C114)-1&lt;=$J$5,IF(Foglio1!K114="",-10,Foglio1!K114),"")</f>
        <v/>
      </c>
      <c r="D114" s="4" t="str">
        <f>IF(ROW(D114)-1&lt;=$J$5,IF(Foglio1!L114="",-10,Foglio1!L114),"")</f>
        <v/>
      </c>
      <c r="E114" s="4" t="str">
        <f>IF(ROW(E114)-1&lt;=$J$5,IF(Foglio1!M114="",-10,Foglio1!M114),"")</f>
        <v/>
      </c>
      <c r="F114" s="4" t="str">
        <f>IF(ROW(F114)-1&lt;=$J$5,IF(Foglio1!N114="",-10,Foglio1!N114),"")</f>
        <v/>
      </c>
      <c r="G114" s="4" t="str">
        <f>IF(ROW(G114)-1&lt;=$J$5,IF(Foglio1!O114="",-10,Foglio1!O114),"")</f>
        <v/>
      </c>
      <c r="H114" s="4" t="str">
        <f>IF(ROW(H114)-1&lt;=$J$5,IF(Foglio1!P114="",-10,Foglio1!P114),"")</f>
        <v/>
      </c>
      <c r="I114" s="4" t="str">
        <f>IF(ROW(I114)-1&lt;=$J$5,IF(Foglio1!Q114="",-10,Foglio1!Q114),"")</f>
        <v/>
      </c>
      <c r="K114" t="str">
        <f>IF(ROW(K114)-1&lt;=$J$5,K$1+COUNTIF(A$2:A114,A114)*$J$7,"")</f>
        <v/>
      </c>
      <c r="L114" t="str">
        <f>IF(ROW(L114)-1&lt;=$J$5,L$1+COUNTIF(B$2:B114,B114)*$J$7,"")</f>
        <v/>
      </c>
      <c r="M114" t="str">
        <f>IF(ROW(M114)-1&lt;=$J$5,M$1+COUNTIF(C$2:C114,C114)*$J$7,"")</f>
        <v/>
      </c>
      <c r="N114" t="str">
        <f>IF(ROW(N114)-1&lt;=$J$5,N$1+COUNTIF(D$2:D114,D114)*$J$7,"")</f>
        <v/>
      </c>
      <c r="O114" t="str">
        <f>IF(ROW(O114)-1&lt;=$J$5,O$1+COUNTIF(E$2:E114,E114)*$J$7,"")</f>
        <v/>
      </c>
      <c r="P114" t="str">
        <f>IF(ROW(P114)-1&lt;=$J$5,P$1+COUNTIF(F$2:F114,F114)*$J$7,"")</f>
        <v/>
      </c>
      <c r="Q114" t="str">
        <f>IF(ROW(Q114)-1&lt;=$J$5,Q$1+COUNTIF(G$2:G114,G114)*$J$7,"")</f>
        <v/>
      </c>
      <c r="R114" t="str">
        <f>IF(ROW(R114)-1&lt;=$J$5,R$1+COUNTIF(H$2:H114,H114)*$J$7,"")</f>
        <v/>
      </c>
      <c r="S114" t="str">
        <f>IF(ROW(S114)-1&lt;=$J$5,S$1+COUNTIF(I$2:I114,I114)*$J$7,"")</f>
        <v/>
      </c>
    </row>
    <row r="115" spans="1:19" x14ac:dyDescent="0.25">
      <c r="A115" s="4" t="str">
        <f>IF(ROW(A115)-1&lt;=$J$5,IF(Foglio1!I115="",-10,Foglio1!I115),"")</f>
        <v/>
      </c>
      <c r="B115" s="4" t="str">
        <f>IF(ROW(B115)-1&lt;=$J$5,IF(Foglio1!J115="",-10,Foglio1!J115),"")</f>
        <v/>
      </c>
      <c r="C115" s="4" t="str">
        <f>IF(ROW(C115)-1&lt;=$J$5,IF(Foglio1!K115="",-10,Foglio1!K115),"")</f>
        <v/>
      </c>
      <c r="D115" s="4" t="str">
        <f>IF(ROW(D115)-1&lt;=$J$5,IF(Foglio1!L115="",-10,Foglio1!L115),"")</f>
        <v/>
      </c>
      <c r="E115" s="4" t="str">
        <f>IF(ROW(E115)-1&lt;=$J$5,IF(Foglio1!M115="",-10,Foglio1!M115),"")</f>
        <v/>
      </c>
      <c r="F115" s="4" t="str">
        <f>IF(ROW(F115)-1&lt;=$J$5,IF(Foglio1!N115="",-10,Foglio1!N115),"")</f>
        <v/>
      </c>
      <c r="G115" s="4" t="str">
        <f>IF(ROW(G115)-1&lt;=$J$5,IF(Foglio1!O115="",-10,Foglio1!O115),"")</f>
        <v/>
      </c>
      <c r="H115" s="4" t="str">
        <f>IF(ROW(H115)-1&lt;=$J$5,IF(Foglio1!P115="",-10,Foglio1!P115),"")</f>
        <v/>
      </c>
      <c r="I115" s="4" t="str">
        <f>IF(ROW(I115)-1&lt;=$J$5,IF(Foglio1!Q115="",-10,Foglio1!Q115),"")</f>
        <v/>
      </c>
      <c r="K115" t="str">
        <f>IF(ROW(K115)-1&lt;=$J$5,K$1+COUNTIF(A$2:A115,A115)*$J$7,"")</f>
        <v/>
      </c>
      <c r="L115" t="str">
        <f>IF(ROW(L115)-1&lt;=$J$5,L$1+COUNTIF(B$2:B115,B115)*$J$7,"")</f>
        <v/>
      </c>
      <c r="M115" t="str">
        <f>IF(ROW(M115)-1&lt;=$J$5,M$1+COUNTIF(C$2:C115,C115)*$J$7,"")</f>
        <v/>
      </c>
      <c r="N115" t="str">
        <f>IF(ROW(N115)-1&lt;=$J$5,N$1+COUNTIF(D$2:D115,D115)*$J$7,"")</f>
        <v/>
      </c>
      <c r="O115" t="str">
        <f>IF(ROW(O115)-1&lt;=$J$5,O$1+COUNTIF(E$2:E115,E115)*$J$7,"")</f>
        <v/>
      </c>
      <c r="P115" t="str">
        <f>IF(ROW(P115)-1&lt;=$J$5,P$1+COUNTIF(F$2:F115,F115)*$J$7,"")</f>
        <v/>
      </c>
      <c r="Q115" t="str">
        <f>IF(ROW(Q115)-1&lt;=$J$5,Q$1+COUNTIF(G$2:G115,G115)*$J$7,"")</f>
        <v/>
      </c>
      <c r="R115" t="str">
        <f>IF(ROW(R115)-1&lt;=$J$5,R$1+COUNTIF(H$2:H115,H115)*$J$7,"")</f>
        <v/>
      </c>
      <c r="S115" t="str">
        <f>IF(ROW(S115)-1&lt;=$J$5,S$1+COUNTIF(I$2:I115,I115)*$J$7,"")</f>
        <v/>
      </c>
    </row>
    <row r="116" spans="1:19" x14ac:dyDescent="0.25">
      <c r="A116" s="4" t="str">
        <f>IF(ROW(A116)-1&lt;=$J$5,IF(Foglio1!I116="",-10,Foglio1!I116),"")</f>
        <v/>
      </c>
      <c r="B116" s="4" t="str">
        <f>IF(ROW(B116)-1&lt;=$J$5,IF(Foglio1!J116="",-10,Foglio1!J116),"")</f>
        <v/>
      </c>
      <c r="C116" s="4" t="str">
        <f>IF(ROW(C116)-1&lt;=$J$5,IF(Foglio1!K116="",-10,Foglio1!K116),"")</f>
        <v/>
      </c>
      <c r="D116" s="4" t="str">
        <f>IF(ROW(D116)-1&lt;=$J$5,IF(Foglio1!L116="",-10,Foglio1!L116),"")</f>
        <v/>
      </c>
      <c r="E116" s="4" t="str">
        <f>IF(ROW(E116)-1&lt;=$J$5,IF(Foglio1!M116="",-10,Foglio1!M116),"")</f>
        <v/>
      </c>
      <c r="F116" s="4" t="str">
        <f>IF(ROW(F116)-1&lt;=$J$5,IF(Foglio1!N116="",-10,Foglio1!N116),"")</f>
        <v/>
      </c>
      <c r="G116" s="4" t="str">
        <f>IF(ROW(G116)-1&lt;=$J$5,IF(Foglio1!O116="",-10,Foglio1!O116),"")</f>
        <v/>
      </c>
      <c r="H116" s="4" t="str">
        <f>IF(ROW(H116)-1&lt;=$J$5,IF(Foglio1!P116="",-10,Foglio1!P116),"")</f>
        <v/>
      </c>
      <c r="I116" s="4" t="str">
        <f>IF(ROW(I116)-1&lt;=$J$5,IF(Foglio1!Q116="",-10,Foglio1!Q116),"")</f>
        <v/>
      </c>
      <c r="K116" t="str">
        <f>IF(ROW(K116)-1&lt;=$J$5,K$1+COUNTIF(A$2:A116,A116)*$J$7,"")</f>
        <v/>
      </c>
      <c r="L116" t="str">
        <f>IF(ROW(L116)-1&lt;=$J$5,L$1+COUNTIF(B$2:B116,B116)*$J$7,"")</f>
        <v/>
      </c>
      <c r="M116" t="str">
        <f>IF(ROW(M116)-1&lt;=$J$5,M$1+COUNTIF(C$2:C116,C116)*$J$7,"")</f>
        <v/>
      </c>
      <c r="N116" t="str">
        <f>IF(ROW(N116)-1&lt;=$J$5,N$1+COUNTIF(D$2:D116,D116)*$J$7,"")</f>
        <v/>
      </c>
      <c r="O116" t="str">
        <f>IF(ROW(O116)-1&lt;=$J$5,O$1+COUNTIF(E$2:E116,E116)*$J$7,"")</f>
        <v/>
      </c>
      <c r="P116" t="str">
        <f>IF(ROW(P116)-1&lt;=$J$5,P$1+COUNTIF(F$2:F116,F116)*$J$7,"")</f>
        <v/>
      </c>
      <c r="Q116" t="str">
        <f>IF(ROW(Q116)-1&lt;=$J$5,Q$1+COUNTIF(G$2:G116,G116)*$J$7,"")</f>
        <v/>
      </c>
      <c r="R116" t="str">
        <f>IF(ROW(R116)-1&lt;=$J$5,R$1+COUNTIF(H$2:H116,H116)*$J$7,"")</f>
        <v/>
      </c>
      <c r="S116" t="str">
        <f>IF(ROW(S116)-1&lt;=$J$5,S$1+COUNTIF(I$2:I116,I116)*$J$7,"")</f>
        <v/>
      </c>
    </row>
    <row r="117" spans="1:19" x14ac:dyDescent="0.25">
      <c r="A117" s="4" t="str">
        <f>IF(ROW(A117)-1&lt;=$J$5,IF(Foglio1!I117="",-10,Foglio1!I117),"")</f>
        <v/>
      </c>
      <c r="B117" s="4" t="str">
        <f>IF(ROW(B117)-1&lt;=$J$5,IF(Foglio1!J117="",-10,Foglio1!J117),"")</f>
        <v/>
      </c>
      <c r="C117" s="4" t="str">
        <f>IF(ROW(C117)-1&lt;=$J$5,IF(Foglio1!K117="",-10,Foglio1!K117),"")</f>
        <v/>
      </c>
      <c r="D117" s="4" t="str">
        <f>IF(ROW(D117)-1&lt;=$J$5,IF(Foglio1!L117="",-10,Foglio1!L117),"")</f>
        <v/>
      </c>
      <c r="E117" s="4" t="str">
        <f>IF(ROW(E117)-1&lt;=$J$5,IF(Foglio1!M117="",-10,Foglio1!M117),"")</f>
        <v/>
      </c>
      <c r="F117" s="4" t="str">
        <f>IF(ROW(F117)-1&lt;=$J$5,IF(Foglio1!N117="",-10,Foglio1!N117),"")</f>
        <v/>
      </c>
      <c r="G117" s="4" t="str">
        <f>IF(ROW(G117)-1&lt;=$J$5,IF(Foglio1!O117="",-10,Foglio1!O117),"")</f>
        <v/>
      </c>
      <c r="H117" s="4" t="str">
        <f>IF(ROW(H117)-1&lt;=$J$5,IF(Foglio1!P117="",-10,Foglio1!P117),"")</f>
        <v/>
      </c>
      <c r="I117" s="4" t="str">
        <f>IF(ROW(I117)-1&lt;=$J$5,IF(Foglio1!Q117="",-10,Foglio1!Q117),"")</f>
        <v/>
      </c>
      <c r="K117" t="str">
        <f>IF(ROW(K117)-1&lt;=$J$5,K$1+COUNTIF(A$2:A117,A117)*$J$7,"")</f>
        <v/>
      </c>
      <c r="L117" t="str">
        <f>IF(ROW(L117)-1&lt;=$J$5,L$1+COUNTIF(B$2:B117,B117)*$J$7,"")</f>
        <v/>
      </c>
      <c r="M117" t="str">
        <f>IF(ROW(M117)-1&lt;=$J$5,M$1+COUNTIF(C$2:C117,C117)*$J$7,"")</f>
        <v/>
      </c>
      <c r="N117" t="str">
        <f>IF(ROW(N117)-1&lt;=$J$5,N$1+COUNTIF(D$2:D117,D117)*$J$7,"")</f>
        <v/>
      </c>
      <c r="O117" t="str">
        <f>IF(ROW(O117)-1&lt;=$J$5,O$1+COUNTIF(E$2:E117,E117)*$J$7,"")</f>
        <v/>
      </c>
      <c r="P117" t="str">
        <f>IF(ROW(P117)-1&lt;=$J$5,P$1+COUNTIF(F$2:F117,F117)*$J$7,"")</f>
        <v/>
      </c>
      <c r="Q117" t="str">
        <f>IF(ROW(Q117)-1&lt;=$J$5,Q$1+COUNTIF(G$2:G117,G117)*$J$7,"")</f>
        <v/>
      </c>
      <c r="R117" t="str">
        <f>IF(ROW(R117)-1&lt;=$J$5,R$1+COUNTIF(H$2:H117,H117)*$J$7,"")</f>
        <v/>
      </c>
      <c r="S117" t="str">
        <f>IF(ROW(S117)-1&lt;=$J$5,S$1+COUNTIF(I$2:I117,I117)*$J$7,"")</f>
        <v/>
      </c>
    </row>
    <row r="118" spans="1:19" x14ac:dyDescent="0.25">
      <c r="A118" s="4" t="str">
        <f>IF(ROW(A118)-1&lt;=$J$5,IF(Foglio1!I118="",-10,Foglio1!I118),"")</f>
        <v/>
      </c>
      <c r="B118" s="4" t="str">
        <f>IF(ROW(B118)-1&lt;=$J$5,IF(Foglio1!J118="",-10,Foglio1!J118),"")</f>
        <v/>
      </c>
      <c r="C118" s="4" t="str">
        <f>IF(ROW(C118)-1&lt;=$J$5,IF(Foglio1!K118="",-10,Foglio1!K118),"")</f>
        <v/>
      </c>
      <c r="D118" s="4" t="str">
        <f>IF(ROW(D118)-1&lt;=$J$5,IF(Foglio1!L118="",-10,Foglio1!L118),"")</f>
        <v/>
      </c>
      <c r="E118" s="4" t="str">
        <f>IF(ROW(E118)-1&lt;=$J$5,IF(Foglio1!M118="",-10,Foglio1!M118),"")</f>
        <v/>
      </c>
      <c r="F118" s="4" t="str">
        <f>IF(ROW(F118)-1&lt;=$J$5,IF(Foglio1!N118="",-10,Foglio1!N118),"")</f>
        <v/>
      </c>
      <c r="G118" s="4" t="str">
        <f>IF(ROW(G118)-1&lt;=$J$5,IF(Foglio1!O118="",-10,Foglio1!O118),"")</f>
        <v/>
      </c>
      <c r="H118" s="4" t="str">
        <f>IF(ROW(H118)-1&lt;=$J$5,IF(Foglio1!P118="",-10,Foglio1!P118),"")</f>
        <v/>
      </c>
      <c r="I118" s="4" t="str">
        <f>IF(ROW(I118)-1&lt;=$J$5,IF(Foglio1!Q118="",-10,Foglio1!Q118),"")</f>
        <v/>
      </c>
      <c r="K118" t="str">
        <f>IF(ROW(K118)-1&lt;=$J$5,K$1+COUNTIF(A$2:A118,A118)*$J$7,"")</f>
        <v/>
      </c>
      <c r="L118" t="str">
        <f>IF(ROW(L118)-1&lt;=$J$5,L$1+COUNTIF(B$2:B118,B118)*$J$7,"")</f>
        <v/>
      </c>
      <c r="M118" t="str">
        <f>IF(ROW(M118)-1&lt;=$J$5,M$1+COUNTIF(C$2:C118,C118)*$J$7,"")</f>
        <v/>
      </c>
      <c r="N118" t="str">
        <f>IF(ROW(N118)-1&lt;=$J$5,N$1+COUNTIF(D$2:D118,D118)*$J$7,"")</f>
        <v/>
      </c>
      <c r="O118" t="str">
        <f>IF(ROW(O118)-1&lt;=$J$5,O$1+COUNTIF(E$2:E118,E118)*$J$7,"")</f>
        <v/>
      </c>
      <c r="P118" t="str">
        <f>IF(ROW(P118)-1&lt;=$J$5,P$1+COUNTIF(F$2:F118,F118)*$J$7,"")</f>
        <v/>
      </c>
      <c r="Q118" t="str">
        <f>IF(ROW(Q118)-1&lt;=$J$5,Q$1+COUNTIF(G$2:G118,G118)*$J$7,"")</f>
        <v/>
      </c>
      <c r="R118" t="str">
        <f>IF(ROW(R118)-1&lt;=$J$5,R$1+COUNTIF(H$2:H118,H118)*$J$7,"")</f>
        <v/>
      </c>
      <c r="S118" t="str">
        <f>IF(ROW(S118)-1&lt;=$J$5,S$1+COUNTIF(I$2:I118,I118)*$J$7,"")</f>
        <v/>
      </c>
    </row>
    <row r="119" spans="1:19" x14ac:dyDescent="0.25">
      <c r="A119" s="4" t="str">
        <f>IF(ROW(A119)-1&lt;=$J$5,IF(Foglio1!I119="",-10,Foglio1!I119),"")</f>
        <v/>
      </c>
      <c r="B119" s="4" t="str">
        <f>IF(ROW(B119)-1&lt;=$J$5,IF(Foglio1!J119="",-10,Foglio1!J119),"")</f>
        <v/>
      </c>
      <c r="C119" s="4" t="str">
        <f>IF(ROW(C119)-1&lt;=$J$5,IF(Foglio1!K119="",-10,Foglio1!K119),"")</f>
        <v/>
      </c>
      <c r="D119" s="4" t="str">
        <f>IF(ROW(D119)-1&lt;=$J$5,IF(Foglio1!L119="",-10,Foglio1!L119),"")</f>
        <v/>
      </c>
      <c r="E119" s="4" t="str">
        <f>IF(ROW(E119)-1&lt;=$J$5,IF(Foglio1!M119="",-10,Foglio1!M119),"")</f>
        <v/>
      </c>
      <c r="F119" s="4" t="str">
        <f>IF(ROW(F119)-1&lt;=$J$5,IF(Foglio1!N119="",-10,Foglio1!N119),"")</f>
        <v/>
      </c>
      <c r="G119" s="4" t="str">
        <f>IF(ROW(G119)-1&lt;=$J$5,IF(Foglio1!O119="",-10,Foglio1!O119),"")</f>
        <v/>
      </c>
      <c r="H119" s="4" t="str">
        <f>IF(ROW(H119)-1&lt;=$J$5,IF(Foglio1!P119="",-10,Foglio1!P119),"")</f>
        <v/>
      </c>
      <c r="I119" s="4" t="str">
        <f>IF(ROW(I119)-1&lt;=$J$5,IF(Foglio1!Q119="",-10,Foglio1!Q119),"")</f>
        <v/>
      </c>
      <c r="K119" t="str">
        <f>IF(ROW(K119)-1&lt;=$J$5,K$1+COUNTIF(A$2:A119,A119)*$J$7,"")</f>
        <v/>
      </c>
      <c r="L119" t="str">
        <f>IF(ROW(L119)-1&lt;=$J$5,L$1+COUNTIF(B$2:B119,B119)*$J$7,"")</f>
        <v/>
      </c>
      <c r="M119" t="str">
        <f>IF(ROW(M119)-1&lt;=$J$5,M$1+COUNTIF(C$2:C119,C119)*$J$7,"")</f>
        <v/>
      </c>
      <c r="N119" t="str">
        <f>IF(ROW(N119)-1&lt;=$J$5,N$1+COUNTIF(D$2:D119,D119)*$J$7,"")</f>
        <v/>
      </c>
      <c r="O119" t="str">
        <f>IF(ROW(O119)-1&lt;=$J$5,O$1+COUNTIF(E$2:E119,E119)*$J$7,"")</f>
        <v/>
      </c>
      <c r="P119" t="str">
        <f>IF(ROW(P119)-1&lt;=$J$5,P$1+COUNTIF(F$2:F119,F119)*$J$7,"")</f>
        <v/>
      </c>
      <c r="Q119" t="str">
        <f>IF(ROW(Q119)-1&lt;=$J$5,Q$1+COUNTIF(G$2:G119,G119)*$J$7,"")</f>
        <v/>
      </c>
      <c r="R119" t="str">
        <f>IF(ROW(R119)-1&lt;=$J$5,R$1+COUNTIF(H$2:H119,H119)*$J$7,"")</f>
        <v/>
      </c>
      <c r="S119" t="str">
        <f>IF(ROW(S119)-1&lt;=$J$5,S$1+COUNTIF(I$2:I119,I119)*$J$7,"")</f>
        <v/>
      </c>
    </row>
    <row r="120" spans="1:19" x14ac:dyDescent="0.25">
      <c r="A120" s="4" t="str">
        <f>IF(ROW(A120)-1&lt;=$J$5,IF(Foglio1!I120="",-10,Foglio1!I120),"")</f>
        <v/>
      </c>
      <c r="B120" s="4" t="str">
        <f>IF(ROW(B120)-1&lt;=$J$5,IF(Foglio1!J120="",-10,Foglio1!J120),"")</f>
        <v/>
      </c>
      <c r="C120" s="4" t="str">
        <f>IF(ROW(C120)-1&lt;=$J$5,IF(Foglio1!K120="",-10,Foglio1!K120),"")</f>
        <v/>
      </c>
      <c r="D120" s="4" t="str">
        <f>IF(ROW(D120)-1&lt;=$J$5,IF(Foglio1!L120="",-10,Foglio1!L120),"")</f>
        <v/>
      </c>
      <c r="E120" s="4" t="str">
        <f>IF(ROW(E120)-1&lt;=$J$5,IF(Foglio1!M120="",-10,Foglio1!M120),"")</f>
        <v/>
      </c>
      <c r="F120" s="4" t="str">
        <f>IF(ROW(F120)-1&lt;=$J$5,IF(Foglio1!N120="",-10,Foglio1!N120),"")</f>
        <v/>
      </c>
      <c r="G120" s="4" t="str">
        <f>IF(ROW(G120)-1&lt;=$J$5,IF(Foglio1!O120="",-10,Foglio1!O120),"")</f>
        <v/>
      </c>
      <c r="H120" s="4" t="str">
        <f>IF(ROW(H120)-1&lt;=$J$5,IF(Foglio1!P120="",-10,Foglio1!P120),"")</f>
        <v/>
      </c>
      <c r="I120" s="4" t="str">
        <f>IF(ROW(I120)-1&lt;=$J$5,IF(Foglio1!Q120="",-10,Foglio1!Q120),"")</f>
        <v/>
      </c>
      <c r="K120" t="str">
        <f>IF(ROW(K120)-1&lt;=$J$5,K$1+COUNTIF(A$2:A120,A120)*$J$7,"")</f>
        <v/>
      </c>
      <c r="L120" t="str">
        <f>IF(ROW(L120)-1&lt;=$J$5,L$1+COUNTIF(B$2:B120,B120)*$J$7,"")</f>
        <v/>
      </c>
      <c r="M120" t="str">
        <f>IF(ROW(M120)-1&lt;=$J$5,M$1+COUNTIF(C$2:C120,C120)*$J$7,"")</f>
        <v/>
      </c>
      <c r="N120" t="str">
        <f>IF(ROW(N120)-1&lt;=$J$5,N$1+COUNTIF(D$2:D120,D120)*$J$7,"")</f>
        <v/>
      </c>
      <c r="O120" t="str">
        <f>IF(ROW(O120)-1&lt;=$J$5,O$1+COUNTIF(E$2:E120,E120)*$J$7,"")</f>
        <v/>
      </c>
      <c r="P120" t="str">
        <f>IF(ROW(P120)-1&lt;=$J$5,P$1+COUNTIF(F$2:F120,F120)*$J$7,"")</f>
        <v/>
      </c>
      <c r="Q120" t="str">
        <f>IF(ROW(Q120)-1&lt;=$J$5,Q$1+COUNTIF(G$2:G120,G120)*$J$7,"")</f>
        <v/>
      </c>
      <c r="R120" t="str">
        <f>IF(ROW(R120)-1&lt;=$J$5,R$1+COUNTIF(H$2:H120,H120)*$J$7,"")</f>
        <v/>
      </c>
      <c r="S120" t="str">
        <f>IF(ROW(S120)-1&lt;=$J$5,S$1+COUNTIF(I$2:I120,I120)*$J$7,"")</f>
        <v/>
      </c>
    </row>
    <row r="121" spans="1:19" x14ac:dyDescent="0.25">
      <c r="A121" s="4" t="str">
        <f>IF(ROW(A121)-1&lt;=$J$5,IF(Foglio1!I121="",-10,Foglio1!I121),"")</f>
        <v/>
      </c>
      <c r="B121" s="4" t="str">
        <f>IF(ROW(B121)-1&lt;=$J$5,IF(Foglio1!J121="",-10,Foglio1!J121),"")</f>
        <v/>
      </c>
      <c r="C121" s="4" t="str">
        <f>IF(ROW(C121)-1&lt;=$J$5,IF(Foglio1!K121="",-10,Foglio1!K121),"")</f>
        <v/>
      </c>
      <c r="D121" s="4" t="str">
        <f>IF(ROW(D121)-1&lt;=$J$5,IF(Foglio1!L121="",-10,Foglio1!L121),"")</f>
        <v/>
      </c>
      <c r="E121" s="4" t="str">
        <f>IF(ROW(E121)-1&lt;=$J$5,IF(Foglio1!M121="",-10,Foglio1!M121),"")</f>
        <v/>
      </c>
      <c r="F121" s="4" t="str">
        <f>IF(ROW(F121)-1&lt;=$J$5,IF(Foglio1!N121="",-10,Foglio1!N121),"")</f>
        <v/>
      </c>
      <c r="G121" s="4" t="str">
        <f>IF(ROW(G121)-1&lt;=$J$5,IF(Foglio1!O121="",-10,Foglio1!O121),"")</f>
        <v/>
      </c>
      <c r="H121" s="4" t="str">
        <f>IF(ROW(H121)-1&lt;=$J$5,IF(Foglio1!P121="",-10,Foglio1!P121),"")</f>
        <v/>
      </c>
      <c r="I121" s="4" t="str">
        <f>IF(ROW(I121)-1&lt;=$J$5,IF(Foglio1!Q121="",-10,Foglio1!Q121),"")</f>
        <v/>
      </c>
      <c r="K121" t="str">
        <f>IF(ROW(K121)-1&lt;=$J$5,K$1+COUNTIF(A$2:A121,A121)*$J$7,"")</f>
        <v/>
      </c>
      <c r="L121" t="str">
        <f>IF(ROW(L121)-1&lt;=$J$5,L$1+COUNTIF(B$2:B121,B121)*$J$7,"")</f>
        <v/>
      </c>
      <c r="M121" t="str">
        <f>IF(ROW(M121)-1&lt;=$J$5,M$1+COUNTIF(C$2:C121,C121)*$J$7,"")</f>
        <v/>
      </c>
      <c r="N121" t="str">
        <f>IF(ROW(N121)-1&lt;=$J$5,N$1+COUNTIF(D$2:D121,D121)*$J$7,"")</f>
        <v/>
      </c>
      <c r="O121" t="str">
        <f>IF(ROW(O121)-1&lt;=$J$5,O$1+COUNTIF(E$2:E121,E121)*$J$7,"")</f>
        <v/>
      </c>
      <c r="P121" t="str">
        <f>IF(ROW(P121)-1&lt;=$J$5,P$1+COUNTIF(F$2:F121,F121)*$J$7,"")</f>
        <v/>
      </c>
      <c r="Q121" t="str">
        <f>IF(ROW(Q121)-1&lt;=$J$5,Q$1+COUNTIF(G$2:G121,G121)*$J$7,"")</f>
        <v/>
      </c>
      <c r="R121" t="str">
        <f>IF(ROW(R121)-1&lt;=$J$5,R$1+COUNTIF(H$2:H121,H121)*$J$7,"")</f>
        <v/>
      </c>
      <c r="S121" t="str">
        <f>IF(ROW(S121)-1&lt;=$J$5,S$1+COUNTIF(I$2:I121,I121)*$J$7,"")</f>
        <v/>
      </c>
    </row>
    <row r="122" spans="1:19" x14ac:dyDescent="0.25">
      <c r="A122" s="4" t="str">
        <f>IF(ROW(A122)-1&lt;=$J$5,IF(Foglio1!I122="",-10,Foglio1!I122),"")</f>
        <v/>
      </c>
      <c r="B122" s="4" t="str">
        <f>IF(ROW(B122)-1&lt;=$J$5,IF(Foglio1!J122="",-10,Foglio1!J122),"")</f>
        <v/>
      </c>
      <c r="C122" s="4" t="str">
        <f>IF(ROW(C122)-1&lt;=$J$5,IF(Foglio1!K122="",-10,Foglio1!K122),"")</f>
        <v/>
      </c>
      <c r="D122" s="4" t="str">
        <f>IF(ROW(D122)-1&lt;=$J$5,IF(Foglio1!L122="",-10,Foglio1!L122),"")</f>
        <v/>
      </c>
      <c r="E122" s="4" t="str">
        <f>IF(ROW(E122)-1&lt;=$J$5,IF(Foglio1!M122="",-10,Foglio1!M122),"")</f>
        <v/>
      </c>
      <c r="F122" s="4" t="str">
        <f>IF(ROW(F122)-1&lt;=$J$5,IF(Foglio1!N122="",-10,Foglio1!N122),"")</f>
        <v/>
      </c>
      <c r="G122" s="4" t="str">
        <f>IF(ROW(G122)-1&lt;=$J$5,IF(Foglio1!O122="",-10,Foglio1!O122),"")</f>
        <v/>
      </c>
      <c r="H122" s="4" t="str">
        <f>IF(ROW(H122)-1&lt;=$J$5,IF(Foglio1!P122="",-10,Foglio1!P122),"")</f>
        <v/>
      </c>
      <c r="I122" s="4" t="str">
        <f>IF(ROW(I122)-1&lt;=$J$5,IF(Foglio1!Q122="",-10,Foglio1!Q122),"")</f>
        <v/>
      </c>
      <c r="K122" t="str">
        <f>IF(ROW(K122)-1&lt;=$J$5,K$1+COUNTIF(A$2:A122,A122)*$J$7,"")</f>
        <v/>
      </c>
      <c r="L122" t="str">
        <f>IF(ROW(L122)-1&lt;=$J$5,L$1+COUNTIF(B$2:B122,B122)*$J$7,"")</f>
        <v/>
      </c>
      <c r="M122" t="str">
        <f>IF(ROW(M122)-1&lt;=$J$5,M$1+COUNTIF(C$2:C122,C122)*$J$7,"")</f>
        <v/>
      </c>
      <c r="N122" t="str">
        <f>IF(ROW(N122)-1&lt;=$J$5,N$1+COUNTIF(D$2:D122,D122)*$J$7,"")</f>
        <v/>
      </c>
      <c r="O122" t="str">
        <f>IF(ROW(O122)-1&lt;=$J$5,O$1+COUNTIF(E$2:E122,E122)*$J$7,"")</f>
        <v/>
      </c>
      <c r="P122" t="str">
        <f>IF(ROW(P122)-1&lt;=$J$5,P$1+COUNTIF(F$2:F122,F122)*$J$7,"")</f>
        <v/>
      </c>
      <c r="Q122" t="str">
        <f>IF(ROW(Q122)-1&lt;=$J$5,Q$1+COUNTIF(G$2:G122,G122)*$J$7,"")</f>
        <v/>
      </c>
      <c r="R122" t="str">
        <f>IF(ROW(R122)-1&lt;=$J$5,R$1+COUNTIF(H$2:H122,H122)*$J$7,"")</f>
        <v/>
      </c>
      <c r="S122" t="str">
        <f>IF(ROW(S122)-1&lt;=$J$5,S$1+COUNTIF(I$2:I122,I122)*$J$7,"")</f>
        <v/>
      </c>
    </row>
    <row r="123" spans="1:19" x14ac:dyDescent="0.25">
      <c r="A123" s="4" t="str">
        <f>IF(ROW(A123)-1&lt;=$J$5,IF(Foglio1!I123="",-10,Foglio1!I123),"")</f>
        <v/>
      </c>
      <c r="B123" s="4" t="str">
        <f>IF(ROW(B123)-1&lt;=$J$5,IF(Foglio1!J123="",-10,Foglio1!J123),"")</f>
        <v/>
      </c>
      <c r="C123" s="4" t="str">
        <f>IF(ROW(C123)-1&lt;=$J$5,IF(Foglio1!K123="",-10,Foglio1!K123),"")</f>
        <v/>
      </c>
      <c r="D123" s="4" t="str">
        <f>IF(ROW(D123)-1&lt;=$J$5,IF(Foglio1!L123="",-10,Foglio1!L123),"")</f>
        <v/>
      </c>
      <c r="E123" s="4" t="str">
        <f>IF(ROW(E123)-1&lt;=$J$5,IF(Foglio1!M123="",-10,Foglio1!M123),"")</f>
        <v/>
      </c>
      <c r="F123" s="4" t="str">
        <f>IF(ROW(F123)-1&lt;=$J$5,IF(Foglio1!N123="",-10,Foglio1!N123),"")</f>
        <v/>
      </c>
      <c r="G123" s="4" t="str">
        <f>IF(ROW(G123)-1&lt;=$J$5,IF(Foglio1!O123="",-10,Foglio1!O123),"")</f>
        <v/>
      </c>
      <c r="H123" s="4" t="str">
        <f>IF(ROW(H123)-1&lt;=$J$5,IF(Foglio1!P123="",-10,Foglio1!P123),"")</f>
        <v/>
      </c>
      <c r="I123" s="4" t="str">
        <f>IF(ROW(I123)-1&lt;=$J$5,IF(Foglio1!Q123="",-10,Foglio1!Q123),"")</f>
        <v/>
      </c>
      <c r="K123" t="str">
        <f>IF(ROW(K123)-1&lt;=$J$5,K$1+COUNTIF(A$2:A123,A123)*$J$7,"")</f>
        <v/>
      </c>
      <c r="L123" t="str">
        <f>IF(ROW(L123)-1&lt;=$J$5,L$1+COUNTIF(B$2:B123,B123)*$J$7,"")</f>
        <v/>
      </c>
      <c r="M123" t="str">
        <f>IF(ROW(M123)-1&lt;=$J$5,M$1+COUNTIF(C$2:C123,C123)*$J$7,"")</f>
        <v/>
      </c>
      <c r="N123" t="str">
        <f>IF(ROW(N123)-1&lt;=$J$5,N$1+COUNTIF(D$2:D123,D123)*$J$7,"")</f>
        <v/>
      </c>
      <c r="O123" t="str">
        <f>IF(ROW(O123)-1&lt;=$J$5,O$1+COUNTIF(E$2:E123,E123)*$J$7,"")</f>
        <v/>
      </c>
      <c r="P123" t="str">
        <f>IF(ROW(P123)-1&lt;=$J$5,P$1+COUNTIF(F$2:F123,F123)*$J$7,"")</f>
        <v/>
      </c>
      <c r="Q123" t="str">
        <f>IF(ROW(Q123)-1&lt;=$J$5,Q$1+COUNTIF(G$2:G123,G123)*$J$7,"")</f>
        <v/>
      </c>
      <c r="R123" t="str">
        <f>IF(ROW(R123)-1&lt;=$J$5,R$1+COUNTIF(H$2:H123,H123)*$J$7,"")</f>
        <v/>
      </c>
      <c r="S123" t="str">
        <f>IF(ROW(S123)-1&lt;=$J$5,S$1+COUNTIF(I$2:I123,I123)*$J$7,"")</f>
        <v/>
      </c>
    </row>
    <row r="124" spans="1:19" x14ac:dyDescent="0.25">
      <c r="A124" s="4" t="str">
        <f>IF(ROW(A124)-1&lt;=$J$5,IF(Foglio1!I124="",-10,Foglio1!I124),"")</f>
        <v/>
      </c>
      <c r="B124" s="4" t="str">
        <f>IF(ROW(B124)-1&lt;=$J$5,IF(Foglio1!J124="",-10,Foglio1!J124),"")</f>
        <v/>
      </c>
      <c r="C124" s="4" t="str">
        <f>IF(ROW(C124)-1&lt;=$J$5,IF(Foglio1!K124="",-10,Foglio1!K124),"")</f>
        <v/>
      </c>
      <c r="D124" s="4" t="str">
        <f>IF(ROW(D124)-1&lt;=$J$5,IF(Foglio1!L124="",-10,Foglio1!L124),"")</f>
        <v/>
      </c>
      <c r="E124" s="4" t="str">
        <f>IF(ROW(E124)-1&lt;=$J$5,IF(Foglio1!M124="",-10,Foglio1!M124),"")</f>
        <v/>
      </c>
      <c r="F124" s="4" t="str">
        <f>IF(ROW(F124)-1&lt;=$J$5,IF(Foglio1!N124="",-10,Foglio1!N124),"")</f>
        <v/>
      </c>
      <c r="G124" s="4" t="str">
        <f>IF(ROW(G124)-1&lt;=$J$5,IF(Foglio1!O124="",-10,Foglio1!O124),"")</f>
        <v/>
      </c>
      <c r="H124" s="4" t="str">
        <f>IF(ROW(H124)-1&lt;=$J$5,IF(Foglio1!P124="",-10,Foglio1!P124),"")</f>
        <v/>
      </c>
      <c r="I124" s="4" t="str">
        <f>IF(ROW(I124)-1&lt;=$J$5,IF(Foglio1!Q124="",-10,Foglio1!Q124),"")</f>
        <v/>
      </c>
      <c r="K124" t="str">
        <f>IF(ROW(K124)-1&lt;=$J$5,K$1+COUNTIF(A$2:A124,A124)*$J$7,"")</f>
        <v/>
      </c>
      <c r="L124" t="str">
        <f>IF(ROW(L124)-1&lt;=$J$5,L$1+COUNTIF(B$2:B124,B124)*$J$7,"")</f>
        <v/>
      </c>
      <c r="M124" t="str">
        <f>IF(ROW(M124)-1&lt;=$J$5,M$1+COUNTIF(C$2:C124,C124)*$J$7,"")</f>
        <v/>
      </c>
      <c r="N124" t="str">
        <f>IF(ROW(N124)-1&lt;=$J$5,N$1+COUNTIF(D$2:D124,D124)*$J$7,"")</f>
        <v/>
      </c>
      <c r="O124" t="str">
        <f>IF(ROW(O124)-1&lt;=$J$5,O$1+COUNTIF(E$2:E124,E124)*$J$7,"")</f>
        <v/>
      </c>
      <c r="P124" t="str">
        <f>IF(ROW(P124)-1&lt;=$J$5,P$1+COUNTIF(F$2:F124,F124)*$J$7,"")</f>
        <v/>
      </c>
      <c r="Q124" t="str">
        <f>IF(ROW(Q124)-1&lt;=$J$5,Q$1+COUNTIF(G$2:G124,G124)*$J$7,"")</f>
        <v/>
      </c>
      <c r="R124" t="str">
        <f>IF(ROW(R124)-1&lt;=$J$5,R$1+COUNTIF(H$2:H124,H124)*$J$7,"")</f>
        <v/>
      </c>
      <c r="S124" t="str">
        <f>IF(ROW(S124)-1&lt;=$J$5,S$1+COUNTIF(I$2:I124,I124)*$J$7,"")</f>
        <v/>
      </c>
    </row>
    <row r="125" spans="1:19" x14ac:dyDescent="0.25">
      <c r="A125" s="4" t="str">
        <f>IF(ROW(A125)-1&lt;=$J$5,IF(Foglio1!I125="",-10,Foglio1!I125),"")</f>
        <v/>
      </c>
      <c r="B125" s="4" t="str">
        <f>IF(ROW(B125)-1&lt;=$J$5,IF(Foglio1!J125="",-10,Foglio1!J125),"")</f>
        <v/>
      </c>
      <c r="C125" s="4" t="str">
        <f>IF(ROW(C125)-1&lt;=$J$5,IF(Foglio1!K125="",-10,Foglio1!K125),"")</f>
        <v/>
      </c>
      <c r="D125" s="4" t="str">
        <f>IF(ROW(D125)-1&lt;=$J$5,IF(Foglio1!L125="",-10,Foglio1!L125),"")</f>
        <v/>
      </c>
      <c r="E125" s="4" t="str">
        <f>IF(ROW(E125)-1&lt;=$J$5,IF(Foglio1!M125="",-10,Foglio1!M125),"")</f>
        <v/>
      </c>
      <c r="F125" s="4" t="str">
        <f>IF(ROW(F125)-1&lt;=$J$5,IF(Foglio1!N125="",-10,Foglio1!N125),"")</f>
        <v/>
      </c>
      <c r="G125" s="4" t="str">
        <f>IF(ROW(G125)-1&lt;=$J$5,IF(Foglio1!O125="",-10,Foglio1!O125),"")</f>
        <v/>
      </c>
      <c r="H125" s="4" t="str">
        <f>IF(ROW(H125)-1&lt;=$J$5,IF(Foglio1!P125="",-10,Foglio1!P125),"")</f>
        <v/>
      </c>
      <c r="I125" s="4" t="str">
        <f>IF(ROW(I125)-1&lt;=$J$5,IF(Foglio1!Q125="",-10,Foglio1!Q125),"")</f>
        <v/>
      </c>
      <c r="K125" t="str">
        <f>IF(ROW(K125)-1&lt;=$J$5,K$1+COUNTIF(A$2:A125,A125)*$J$7,"")</f>
        <v/>
      </c>
      <c r="L125" t="str">
        <f>IF(ROW(L125)-1&lt;=$J$5,L$1+COUNTIF(B$2:B125,B125)*$J$7,"")</f>
        <v/>
      </c>
      <c r="M125" t="str">
        <f>IF(ROW(M125)-1&lt;=$J$5,M$1+COUNTIF(C$2:C125,C125)*$J$7,"")</f>
        <v/>
      </c>
      <c r="N125" t="str">
        <f>IF(ROW(N125)-1&lt;=$J$5,N$1+COUNTIF(D$2:D125,D125)*$J$7,"")</f>
        <v/>
      </c>
      <c r="O125" t="str">
        <f>IF(ROW(O125)-1&lt;=$J$5,O$1+COUNTIF(E$2:E125,E125)*$J$7,"")</f>
        <v/>
      </c>
      <c r="P125" t="str">
        <f>IF(ROW(P125)-1&lt;=$J$5,P$1+COUNTIF(F$2:F125,F125)*$J$7,"")</f>
        <v/>
      </c>
      <c r="Q125" t="str">
        <f>IF(ROW(Q125)-1&lt;=$J$5,Q$1+COUNTIF(G$2:G125,G125)*$J$7,"")</f>
        <v/>
      </c>
      <c r="R125" t="str">
        <f>IF(ROW(R125)-1&lt;=$J$5,R$1+COUNTIF(H$2:H125,H125)*$J$7,"")</f>
        <v/>
      </c>
      <c r="S125" t="str">
        <f>IF(ROW(S125)-1&lt;=$J$5,S$1+COUNTIF(I$2:I125,I125)*$J$7,"")</f>
        <v/>
      </c>
    </row>
    <row r="126" spans="1:19" x14ac:dyDescent="0.25">
      <c r="A126" s="4" t="str">
        <f>IF(ROW(A126)-1&lt;=$J$5,IF(Foglio1!I126="",-10,Foglio1!I126),"")</f>
        <v/>
      </c>
      <c r="B126" s="4" t="str">
        <f>IF(ROW(B126)-1&lt;=$J$5,IF(Foglio1!J126="",-10,Foglio1!J126),"")</f>
        <v/>
      </c>
      <c r="C126" s="4" t="str">
        <f>IF(ROW(C126)-1&lt;=$J$5,IF(Foglio1!K126="",-10,Foglio1!K126),"")</f>
        <v/>
      </c>
      <c r="D126" s="4" t="str">
        <f>IF(ROW(D126)-1&lt;=$J$5,IF(Foglio1!L126="",-10,Foglio1!L126),"")</f>
        <v/>
      </c>
      <c r="E126" s="4" t="str">
        <f>IF(ROW(E126)-1&lt;=$J$5,IF(Foglio1!M126="",-10,Foglio1!M126),"")</f>
        <v/>
      </c>
      <c r="F126" s="4" t="str">
        <f>IF(ROW(F126)-1&lt;=$J$5,IF(Foglio1!N126="",-10,Foglio1!N126),"")</f>
        <v/>
      </c>
      <c r="G126" s="4" t="str">
        <f>IF(ROW(G126)-1&lt;=$J$5,IF(Foglio1!O126="",-10,Foglio1!O126),"")</f>
        <v/>
      </c>
      <c r="H126" s="4" t="str">
        <f>IF(ROW(H126)-1&lt;=$J$5,IF(Foglio1!P126="",-10,Foglio1!P126),"")</f>
        <v/>
      </c>
      <c r="I126" s="4" t="str">
        <f>IF(ROW(I126)-1&lt;=$J$5,IF(Foglio1!Q126="",-10,Foglio1!Q126),"")</f>
        <v/>
      </c>
      <c r="K126" t="str">
        <f>IF(ROW(K126)-1&lt;=$J$5,K$1+COUNTIF(A$2:A126,A126)*$J$7,"")</f>
        <v/>
      </c>
      <c r="L126" t="str">
        <f>IF(ROW(L126)-1&lt;=$J$5,L$1+COUNTIF(B$2:B126,B126)*$J$7,"")</f>
        <v/>
      </c>
      <c r="M126" t="str">
        <f>IF(ROW(M126)-1&lt;=$J$5,M$1+COUNTIF(C$2:C126,C126)*$J$7,"")</f>
        <v/>
      </c>
      <c r="N126" t="str">
        <f>IF(ROW(N126)-1&lt;=$J$5,N$1+COUNTIF(D$2:D126,D126)*$J$7,"")</f>
        <v/>
      </c>
      <c r="O126" t="str">
        <f>IF(ROW(O126)-1&lt;=$J$5,O$1+COUNTIF(E$2:E126,E126)*$J$7,"")</f>
        <v/>
      </c>
      <c r="P126" t="str">
        <f>IF(ROW(P126)-1&lt;=$J$5,P$1+COUNTIF(F$2:F126,F126)*$J$7,"")</f>
        <v/>
      </c>
      <c r="Q126" t="str">
        <f>IF(ROW(Q126)-1&lt;=$J$5,Q$1+COUNTIF(G$2:G126,G126)*$J$7,"")</f>
        <v/>
      </c>
      <c r="R126" t="str">
        <f>IF(ROW(R126)-1&lt;=$J$5,R$1+COUNTIF(H$2:H126,H126)*$J$7,"")</f>
        <v/>
      </c>
      <c r="S126" t="str">
        <f>IF(ROW(S126)-1&lt;=$J$5,S$1+COUNTIF(I$2:I126,I126)*$J$7,"")</f>
        <v/>
      </c>
    </row>
    <row r="127" spans="1:19" x14ac:dyDescent="0.25">
      <c r="A127" s="4" t="str">
        <f>IF(ROW(A127)-1&lt;=$J$5,IF(Foglio1!I127="",-10,Foglio1!I127),"")</f>
        <v/>
      </c>
      <c r="B127" s="4" t="str">
        <f>IF(ROW(B127)-1&lt;=$J$5,IF(Foglio1!J127="",-10,Foglio1!J127),"")</f>
        <v/>
      </c>
      <c r="C127" s="4" t="str">
        <f>IF(ROW(C127)-1&lt;=$J$5,IF(Foglio1!K127="",-10,Foglio1!K127),"")</f>
        <v/>
      </c>
      <c r="D127" s="4" t="str">
        <f>IF(ROW(D127)-1&lt;=$J$5,IF(Foglio1!L127="",-10,Foglio1!L127),"")</f>
        <v/>
      </c>
      <c r="E127" s="4" t="str">
        <f>IF(ROW(E127)-1&lt;=$J$5,IF(Foglio1!M127="",-10,Foglio1!M127),"")</f>
        <v/>
      </c>
      <c r="F127" s="4" t="str">
        <f>IF(ROW(F127)-1&lt;=$J$5,IF(Foglio1!N127="",-10,Foglio1!N127),"")</f>
        <v/>
      </c>
      <c r="G127" s="4" t="str">
        <f>IF(ROW(G127)-1&lt;=$J$5,IF(Foglio1!O127="",-10,Foglio1!O127),"")</f>
        <v/>
      </c>
      <c r="H127" s="4" t="str">
        <f>IF(ROW(H127)-1&lt;=$J$5,IF(Foglio1!P127="",-10,Foglio1!P127),"")</f>
        <v/>
      </c>
      <c r="I127" s="4" t="str">
        <f>IF(ROW(I127)-1&lt;=$J$5,IF(Foglio1!Q127="",-10,Foglio1!Q127),"")</f>
        <v/>
      </c>
      <c r="K127" t="str">
        <f>IF(ROW(K127)-1&lt;=$J$5,K$1+COUNTIF(A$2:A127,A127)*$J$7,"")</f>
        <v/>
      </c>
      <c r="L127" t="str">
        <f>IF(ROW(L127)-1&lt;=$J$5,L$1+COUNTIF(B$2:B127,B127)*$J$7,"")</f>
        <v/>
      </c>
      <c r="M127" t="str">
        <f>IF(ROW(M127)-1&lt;=$J$5,M$1+COUNTIF(C$2:C127,C127)*$J$7,"")</f>
        <v/>
      </c>
      <c r="N127" t="str">
        <f>IF(ROW(N127)-1&lt;=$J$5,N$1+COUNTIF(D$2:D127,D127)*$J$7,"")</f>
        <v/>
      </c>
      <c r="O127" t="str">
        <f>IF(ROW(O127)-1&lt;=$J$5,O$1+COUNTIF(E$2:E127,E127)*$J$7,"")</f>
        <v/>
      </c>
      <c r="P127" t="str">
        <f>IF(ROW(P127)-1&lt;=$J$5,P$1+COUNTIF(F$2:F127,F127)*$J$7,"")</f>
        <v/>
      </c>
      <c r="Q127" t="str">
        <f>IF(ROW(Q127)-1&lt;=$J$5,Q$1+COUNTIF(G$2:G127,G127)*$J$7,"")</f>
        <v/>
      </c>
      <c r="R127" t="str">
        <f>IF(ROW(R127)-1&lt;=$J$5,R$1+COUNTIF(H$2:H127,H127)*$J$7,"")</f>
        <v/>
      </c>
      <c r="S127" t="str">
        <f>IF(ROW(S127)-1&lt;=$J$5,S$1+COUNTIF(I$2:I127,I127)*$J$7,"")</f>
        <v/>
      </c>
    </row>
    <row r="128" spans="1:19" x14ac:dyDescent="0.25">
      <c r="A128" s="4" t="str">
        <f>IF(ROW(A128)-1&lt;=$J$5,IF(Foglio1!I128="",-10,Foglio1!I128),"")</f>
        <v/>
      </c>
      <c r="B128" s="4" t="str">
        <f>IF(ROW(B128)-1&lt;=$J$5,IF(Foglio1!J128="",-10,Foglio1!J128),"")</f>
        <v/>
      </c>
      <c r="C128" s="4" t="str">
        <f>IF(ROW(C128)-1&lt;=$J$5,IF(Foglio1!K128="",-10,Foglio1!K128),"")</f>
        <v/>
      </c>
      <c r="D128" s="4" t="str">
        <f>IF(ROW(D128)-1&lt;=$J$5,IF(Foglio1!L128="",-10,Foglio1!L128),"")</f>
        <v/>
      </c>
      <c r="E128" s="4" t="str">
        <f>IF(ROW(E128)-1&lt;=$J$5,IF(Foglio1!M128="",-10,Foglio1!M128),"")</f>
        <v/>
      </c>
      <c r="F128" s="4" t="str">
        <f>IF(ROW(F128)-1&lt;=$J$5,IF(Foglio1!N128="",-10,Foglio1!N128),"")</f>
        <v/>
      </c>
      <c r="G128" s="4" t="str">
        <f>IF(ROW(G128)-1&lt;=$J$5,IF(Foglio1!O128="",-10,Foglio1!O128),"")</f>
        <v/>
      </c>
      <c r="H128" s="4" t="str">
        <f>IF(ROW(H128)-1&lt;=$J$5,IF(Foglio1!P128="",-10,Foglio1!P128),"")</f>
        <v/>
      </c>
      <c r="I128" s="4" t="str">
        <f>IF(ROW(I128)-1&lt;=$J$5,IF(Foglio1!Q128="",-10,Foglio1!Q128),"")</f>
        <v/>
      </c>
      <c r="K128" t="str">
        <f>IF(ROW(K128)-1&lt;=$J$5,K$1+COUNTIF(A$2:A128,A128)*$J$7,"")</f>
        <v/>
      </c>
      <c r="L128" t="str">
        <f>IF(ROW(L128)-1&lt;=$J$5,L$1+COUNTIF(B$2:B128,B128)*$J$7,"")</f>
        <v/>
      </c>
      <c r="M128" t="str">
        <f>IF(ROW(M128)-1&lt;=$J$5,M$1+COUNTIF(C$2:C128,C128)*$J$7,"")</f>
        <v/>
      </c>
      <c r="N128" t="str">
        <f>IF(ROW(N128)-1&lt;=$J$5,N$1+COUNTIF(D$2:D128,D128)*$J$7,"")</f>
        <v/>
      </c>
      <c r="O128" t="str">
        <f>IF(ROW(O128)-1&lt;=$J$5,O$1+COUNTIF(E$2:E128,E128)*$J$7,"")</f>
        <v/>
      </c>
      <c r="P128" t="str">
        <f>IF(ROW(P128)-1&lt;=$J$5,P$1+COUNTIF(F$2:F128,F128)*$J$7,"")</f>
        <v/>
      </c>
      <c r="Q128" t="str">
        <f>IF(ROW(Q128)-1&lt;=$J$5,Q$1+COUNTIF(G$2:G128,G128)*$J$7,"")</f>
        <v/>
      </c>
      <c r="R128" t="str">
        <f>IF(ROW(R128)-1&lt;=$J$5,R$1+COUNTIF(H$2:H128,H128)*$J$7,"")</f>
        <v/>
      </c>
      <c r="S128" t="str">
        <f>IF(ROW(S128)-1&lt;=$J$5,S$1+COUNTIF(I$2:I128,I128)*$J$7,"")</f>
        <v/>
      </c>
    </row>
    <row r="129" spans="1:19" x14ac:dyDescent="0.25">
      <c r="A129" s="4" t="str">
        <f>IF(ROW(A129)-1&lt;=$J$5,IF(Foglio1!I129="",-10,Foglio1!I129),"")</f>
        <v/>
      </c>
      <c r="B129" s="4" t="str">
        <f>IF(ROW(B129)-1&lt;=$J$5,IF(Foglio1!J129="",-10,Foglio1!J129),"")</f>
        <v/>
      </c>
      <c r="C129" s="4" t="str">
        <f>IF(ROW(C129)-1&lt;=$J$5,IF(Foglio1!K129="",-10,Foglio1!K129),"")</f>
        <v/>
      </c>
      <c r="D129" s="4" t="str">
        <f>IF(ROW(D129)-1&lt;=$J$5,IF(Foglio1!L129="",-10,Foglio1!L129),"")</f>
        <v/>
      </c>
      <c r="E129" s="4" t="str">
        <f>IF(ROW(E129)-1&lt;=$J$5,IF(Foglio1!M129="",-10,Foglio1!M129),"")</f>
        <v/>
      </c>
      <c r="F129" s="4" t="str">
        <f>IF(ROW(F129)-1&lt;=$J$5,IF(Foglio1!N129="",-10,Foglio1!N129),"")</f>
        <v/>
      </c>
      <c r="G129" s="4" t="str">
        <f>IF(ROW(G129)-1&lt;=$J$5,IF(Foglio1!O129="",-10,Foglio1!O129),"")</f>
        <v/>
      </c>
      <c r="H129" s="4" t="str">
        <f>IF(ROW(H129)-1&lt;=$J$5,IF(Foglio1!P129="",-10,Foglio1!P129),"")</f>
        <v/>
      </c>
      <c r="I129" s="4" t="str">
        <f>IF(ROW(I129)-1&lt;=$J$5,IF(Foglio1!Q129="",-10,Foglio1!Q129),"")</f>
        <v/>
      </c>
      <c r="K129" t="str">
        <f>IF(ROW(K129)-1&lt;=$J$5,K$1+COUNTIF(A$2:A129,A129)*$J$7,"")</f>
        <v/>
      </c>
      <c r="L129" t="str">
        <f>IF(ROW(L129)-1&lt;=$J$5,L$1+COUNTIF(B$2:B129,B129)*$J$7,"")</f>
        <v/>
      </c>
      <c r="M129" t="str">
        <f>IF(ROW(M129)-1&lt;=$J$5,M$1+COUNTIF(C$2:C129,C129)*$J$7,"")</f>
        <v/>
      </c>
      <c r="N129" t="str">
        <f>IF(ROW(N129)-1&lt;=$J$5,N$1+COUNTIF(D$2:D129,D129)*$J$7,"")</f>
        <v/>
      </c>
      <c r="O129" t="str">
        <f>IF(ROW(O129)-1&lt;=$J$5,O$1+COUNTIF(E$2:E129,E129)*$J$7,"")</f>
        <v/>
      </c>
      <c r="P129" t="str">
        <f>IF(ROW(P129)-1&lt;=$J$5,P$1+COUNTIF(F$2:F129,F129)*$J$7,"")</f>
        <v/>
      </c>
      <c r="Q129" t="str">
        <f>IF(ROW(Q129)-1&lt;=$J$5,Q$1+COUNTIF(G$2:G129,G129)*$J$7,"")</f>
        <v/>
      </c>
      <c r="R129" t="str">
        <f>IF(ROW(R129)-1&lt;=$J$5,R$1+COUNTIF(H$2:H129,H129)*$J$7,"")</f>
        <v/>
      </c>
      <c r="S129" t="str">
        <f>IF(ROW(S129)-1&lt;=$J$5,S$1+COUNTIF(I$2:I129,I129)*$J$7,"")</f>
        <v/>
      </c>
    </row>
    <row r="130" spans="1:19" x14ac:dyDescent="0.25">
      <c r="A130" s="7" t="str">
        <f>IF(ROW(A130)-1&lt;=$J$5,IF(Foglio1!I130="",-10,Foglio1!I130),"")</f>
        <v/>
      </c>
      <c r="B130" s="7" t="str">
        <f>IF(ROW(B130)-1&lt;=$J$5,IF(Foglio1!J130="",-10,Foglio1!J130),"")</f>
        <v/>
      </c>
      <c r="C130" s="7" t="str">
        <f>IF(ROW(C130)-1&lt;=$J$5,IF(Foglio1!K130="",-10,Foglio1!K130),"")</f>
        <v/>
      </c>
      <c r="D130" s="7" t="str">
        <f>IF(ROW(D130)-1&lt;=$J$5,IF(Foglio1!L130="",-10,Foglio1!L130),"")</f>
        <v/>
      </c>
      <c r="E130" s="7" t="str">
        <f>IF(ROW(E130)-1&lt;=$J$5,IF(Foglio1!M130="",-10,Foglio1!M130),"")</f>
        <v/>
      </c>
      <c r="F130" s="7" t="str">
        <f>IF(ROW(F130)-1&lt;=$J$5,IF(Foglio1!N130="",-10,Foglio1!N130),"")</f>
        <v/>
      </c>
      <c r="G130" s="7" t="str">
        <f>IF(ROW(G130)-1&lt;=$J$5,IF(Foglio1!O130="",-10,Foglio1!O130),"")</f>
        <v/>
      </c>
      <c r="H130" s="7" t="str">
        <f>IF(ROW(H130)-1&lt;=$J$5,IF(Foglio1!P130="",-10,Foglio1!P130),"")</f>
        <v/>
      </c>
      <c r="I130" s="7" t="str">
        <f>IF(ROW(I130)-1&lt;=$J$5,IF(Foglio1!Q130="",-10,Foglio1!Q130),"")</f>
        <v/>
      </c>
      <c r="J130" s="7"/>
      <c r="K130" s="7" t="str">
        <f>IF(ROW(K130)-1&lt;=$J$5,K$1+COUNTIF(A$2:A130,A130)*$J$7,"")</f>
        <v/>
      </c>
      <c r="L130" s="7" t="str">
        <f>IF(ROW(L130)-1&lt;=$J$5,L$1+COUNTIF(B$2:B130,B130)*$J$7,"")</f>
        <v/>
      </c>
      <c r="M130" s="7" t="str">
        <f>IF(ROW(M130)-1&lt;=$J$5,M$1+COUNTIF(C$2:C130,C130)*$J$7,"")</f>
        <v/>
      </c>
      <c r="N130" s="7" t="str">
        <f>IF(ROW(N130)-1&lt;=$J$5,N$1+COUNTIF(D$2:D130,D130)*$J$7,"")</f>
        <v/>
      </c>
      <c r="O130" s="7" t="str">
        <f>IF(ROW(O130)-1&lt;=$J$5,O$1+COUNTIF(E$2:E130,E130)*$J$7,"")</f>
        <v/>
      </c>
      <c r="P130" s="7" t="str">
        <f>IF(ROW(P130)-1&lt;=$J$5,P$1+COUNTIF(F$2:F130,F130)*$J$7,"")</f>
        <v/>
      </c>
      <c r="Q130" s="7" t="str">
        <f>IF(ROW(Q130)-1&lt;=$J$5,Q$1+COUNTIF(G$2:G130,G130)*$J$7,"")</f>
        <v/>
      </c>
      <c r="R130" s="7" t="str">
        <f>IF(ROW(R130)-1&lt;=$J$5,R$1+COUNTIF(H$2:H130,H130)*$J$7,"")</f>
        <v/>
      </c>
      <c r="S130" s="7" t="str">
        <f>IF(ROW(S130)-1&lt;=$J$5,S$1+COUNTIF(I$2:I130,I130)*$J$7,"")</f>
        <v/>
      </c>
    </row>
    <row r="131" spans="1:19" x14ac:dyDescent="0.25">
      <c r="A131" s="4"/>
    </row>
    <row r="132" spans="1:19" x14ac:dyDescent="0.25">
      <c r="A132" s="4"/>
    </row>
    <row r="133" spans="1:19" x14ac:dyDescent="0.25">
      <c r="A133" s="4"/>
    </row>
    <row r="134" spans="1:19" x14ac:dyDescent="0.25">
      <c r="A134" s="4"/>
    </row>
    <row r="135" spans="1:19" x14ac:dyDescent="0.25">
      <c r="A135" s="4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Foglio1</vt:lpstr>
      <vt:lpstr>Charting</vt:lpstr>
      <vt:lpstr>Table</vt:lpstr>
      <vt:lpstr>Plotting pos of raw data 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Adam</dc:creator>
  <cp:lastModifiedBy>reviewer</cp:lastModifiedBy>
  <cp:lastPrinted>2017-11-02T14:43:03Z</cp:lastPrinted>
  <dcterms:created xsi:type="dcterms:W3CDTF">2017-06-12T14:53:38Z</dcterms:created>
  <dcterms:modified xsi:type="dcterms:W3CDTF">2018-07-09T17:05:06Z</dcterms:modified>
</cp:coreProperties>
</file>