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1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Override PartName="/xl/threadedComments/threadedComment11.xml" ContentType="application/vnd.ms-excel.threadedcomments+xml"/>
  <Override PartName="/xl/threadedComments/threadedComment12.xml" ContentType="application/vnd.ms-excel.threadedcomments+xml"/>
  <Override PartName="/xl/threadedComments/threadedComment13.xml" ContentType="application/vnd.ms-excel.threadedcomments+xml"/>
  <Override PartName="/xl/threadedComments/threadedComment14.xml" ContentType="application/vnd.ms-excel.threadedcomments+xml"/>
  <Override PartName="/xl/threadedComments/threadedComment15.xml" ContentType="application/vnd.ms-excel.threadedcomments+xml"/>
  <Override PartName="/xl/threadedComments/threadedComment16.xml" ContentType="application/vnd.ms-excel.threadedcomments+xml"/>
  <Override PartName="/xl/threadedComments/threadedComment17.xml" ContentType="application/vnd.ms-excel.threadedcomments+xml"/>
  <Override PartName="/xl/threadedComments/threadedComment18.xml" ContentType="application/vnd.ms-excel.threadedcomments+xml"/>
  <Override PartName="/xl/threadedComments/threadedComment19.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tw\Downloads\"/>
    </mc:Choice>
  </mc:AlternateContent>
  <bookViews>
    <workbookView xWindow="0" yWindow="0" windowWidth="19200" windowHeight="7050" tabRatio="775" firstSheet="9" activeTab="10"/>
  </bookViews>
  <sheets>
    <sheet name="Measures" sheetId="28" r:id="rId1"/>
    <sheet name="road el AFI" sheetId="2" r:id="rId2"/>
    <sheet name="road el AFV" sheetId="8" r:id="rId3"/>
    <sheet name="road el AFV vs AFI ratio" sheetId="15" r:id="rId4"/>
    <sheet name="road CNG AFI" sheetId="7" r:id="rId5"/>
    <sheet name="road CNG AFV" sheetId="6" r:id="rId6"/>
    <sheet name="road CNG AFV vs AFI ratio" sheetId="16" r:id="rId7"/>
    <sheet name="road LNG AFI" sheetId="9" r:id="rId8"/>
    <sheet name="road LNG AFV" sheetId="10" r:id="rId9"/>
    <sheet name="road H2 AFI" sheetId="19" r:id="rId10"/>
    <sheet name="road H2 AFV" sheetId="20" r:id="rId11"/>
    <sheet name="road LPG AFI" sheetId="17" r:id="rId12"/>
    <sheet name="road LPG AFV" sheetId="18" r:id="rId13"/>
    <sheet name="water inland el AFI" sheetId="21" r:id="rId14"/>
    <sheet name="water maritime el AFI" sheetId="22" r:id="rId15"/>
    <sheet name="water inland LNG AFI" sheetId="11" r:id="rId16"/>
    <sheet name="water inland LNG AFV" sheetId="14" r:id="rId17"/>
    <sheet name="water maritime LNG AFI" sheetId="12" r:id="rId18"/>
    <sheet name="water maritime LNG AFV" sheetId="13" r:id="rId19"/>
    <sheet name="air el AFI" sheetId="23" r:id="rId20"/>
    <sheet name="rail el AFV" sheetId="24" r:id="rId21"/>
    <sheet name="rail H2 AFV" sheetId="26" r:id="rId22"/>
  </sheets>
  <externalReferences>
    <externalReference r:id="rId2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 i="18" l="1"/>
  <c r="U30" i="24" l="1"/>
  <c r="T30" i="24"/>
  <c r="S30" i="24"/>
  <c r="R30" i="24"/>
  <c r="U27" i="10" l="1"/>
  <c r="B31" i="16" l="1"/>
  <c r="D31" i="16"/>
  <c r="C31" i="15" l="1"/>
  <c r="D31" i="15"/>
  <c r="E31" i="15"/>
  <c r="F31" i="15"/>
  <c r="G31" i="15"/>
  <c r="H31" i="15"/>
  <c r="I31" i="15"/>
  <c r="J31" i="15"/>
  <c r="K31" i="15"/>
  <c r="B31" i="15"/>
  <c r="P29" i="2" l="1"/>
  <c r="Q29" i="2"/>
  <c r="O29" i="2"/>
  <c r="P26" i="2"/>
  <c r="Q26" i="2"/>
  <c r="L26" i="2"/>
  <c r="M26" i="2"/>
  <c r="L6" i="2"/>
  <c r="M6" i="2"/>
  <c r="O6" i="2"/>
  <c r="N6" i="2"/>
  <c r="L12" i="2"/>
  <c r="L13" i="2"/>
  <c r="M12" i="2"/>
  <c r="M13" i="2"/>
  <c r="L29" i="2"/>
  <c r="M29" i="2"/>
  <c r="S24" i="9"/>
  <c r="M26" i="7"/>
  <c r="L26" i="7"/>
  <c r="L13" i="7"/>
  <c r="M13" i="7"/>
  <c r="O29" i="7"/>
  <c r="N29" i="7"/>
  <c r="D26" i="16"/>
  <c r="V26" i="6"/>
  <c r="T26" i="8"/>
  <c r="S26" i="8"/>
  <c r="R26" i="8"/>
  <c r="B5" i="16"/>
  <c r="C5" i="16"/>
  <c r="D5" i="16"/>
  <c r="E5" i="16"/>
  <c r="F5" i="16"/>
  <c r="G5" i="16"/>
  <c r="H5" i="16"/>
  <c r="I5" i="16"/>
  <c r="J5" i="16"/>
  <c r="K5" i="16"/>
  <c r="B6" i="16"/>
  <c r="C6" i="16"/>
  <c r="D6" i="16"/>
  <c r="E6" i="16"/>
  <c r="F6" i="16"/>
  <c r="G6" i="16"/>
  <c r="H6" i="16"/>
  <c r="I6" i="16"/>
  <c r="J6" i="16"/>
  <c r="K6" i="16"/>
  <c r="B7" i="16"/>
  <c r="C7" i="16"/>
  <c r="D7" i="16"/>
  <c r="E7" i="16"/>
  <c r="F7" i="16"/>
  <c r="G7" i="16"/>
  <c r="H7" i="16"/>
  <c r="J7" i="16"/>
  <c r="K7" i="16"/>
  <c r="B8" i="16"/>
  <c r="C8" i="16"/>
  <c r="D8" i="16"/>
  <c r="H8" i="16"/>
  <c r="I8" i="16"/>
  <c r="J8" i="16"/>
  <c r="K8" i="16"/>
  <c r="B9" i="16"/>
  <c r="C9" i="16"/>
  <c r="D9" i="16"/>
  <c r="H9" i="16"/>
  <c r="J9" i="16"/>
  <c r="K9" i="16"/>
  <c r="B10" i="16"/>
  <c r="C10" i="16"/>
  <c r="D10" i="16"/>
  <c r="H10" i="16"/>
  <c r="I10" i="16"/>
  <c r="J10" i="16"/>
  <c r="K10" i="16"/>
  <c r="B11" i="16"/>
  <c r="C11" i="16"/>
  <c r="D11" i="16"/>
  <c r="E11" i="16"/>
  <c r="F11" i="16"/>
  <c r="G11" i="16"/>
  <c r="H11" i="16"/>
  <c r="I11" i="16"/>
  <c r="J11" i="16"/>
  <c r="K11" i="16"/>
  <c r="B12" i="16"/>
  <c r="C12" i="16"/>
  <c r="D12" i="16"/>
  <c r="E12" i="16"/>
  <c r="F12" i="16"/>
  <c r="G12" i="16"/>
  <c r="H12" i="16"/>
  <c r="I12" i="16"/>
  <c r="J12" i="16"/>
  <c r="K12" i="16"/>
  <c r="H13" i="16"/>
  <c r="K13" i="16"/>
  <c r="B14" i="16"/>
  <c r="C14" i="16"/>
  <c r="D14" i="16"/>
  <c r="F14" i="16"/>
  <c r="G14" i="16"/>
  <c r="H14" i="16"/>
  <c r="K14" i="16"/>
  <c r="B15" i="16"/>
  <c r="C15" i="16"/>
  <c r="D15" i="16"/>
  <c r="E15" i="16"/>
  <c r="F15" i="16"/>
  <c r="H15" i="16"/>
  <c r="I15" i="16"/>
  <c r="J15" i="16"/>
  <c r="K15" i="16"/>
  <c r="B16" i="16"/>
  <c r="C16" i="16"/>
  <c r="D16" i="16"/>
  <c r="E16" i="16"/>
  <c r="H16" i="16"/>
  <c r="I16" i="16"/>
  <c r="J16" i="16"/>
  <c r="K16" i="16"/>
  <c r="B17" i="16"/>
  <c r="C17" i="16"/>
  <c r="D17" i="16"/>
  <c r="F17" i="16"/>
  <c r="G17" i="16"/>
  <c r="H17" i="16"/>
  <c r="J17" i="16"/>
  <c r="K17" i="16"/>
  <c r="B18" i="16"/>
  <c r="C18" i="16"/>
  <c r="D18" i="16"/>
  <c r="E18" i="16"/>
  <c r="F18" i="16"/>
  <c r="G18" i="16"/>
  <c r="H18" i="16"/>
  <c r="K18" i="16"/>
  <c r="B19" i="16"/>
  <c r="C19" i="16"/>
  <c r="D19" i="16"/>
  <c r="E19" i="16"/>
  <c r="F19" i="16"/>
  <c r="G19" i="16"/>
  <c r="H19" i="16"/>
  <c r="I19" i="16"/>
  <c r="J19" i="16"/>
  <c r="K19" i="16"/>
  <c r="B20" i="16"/>
  <c r="C20" i="16"/>
  <c r="D20" i="16"/>
  <c r="E20" i="16"/>
  <c r="F20" i="16"/>
  <c r="G20" i="16"/>
  <c r="H20" i="16"/>
  <c r="I20" i="16"/>
  <c r="J20" i="16"/>
  <c r="K20" i="16"/>
  <c r="B21" i="16"/>
  <c r="C21" i="16"/>
  <c r="D21" i="16"/>
  <c r="E21" i="16"/>
  <c r="F21" i="16"/>
  <c r="G21" i="16"/>
  <c r="H21" i="16"/>
  <c r="I21" i="16"/>
  <c r="J21" i="16"/>
  <c r="K21" i="16"/>
  <c r="B22" i="16"/>
  <c r="C22" i="16"/>
  <c r="D22" i="16"/>
  <c r="H22" i="16"/>
  <c r="J22" i="16"/>
  <c r="K22" i="16"/>
  <c r="B23" i="16"/>
  <c r="C23" i="16"/>
  <c r="D23" i="16"/>
  <c r="E23" i="16"/>
  <c r="F23" i="16"/>
  <c r="G23" i="16"/>
  <c r="H23" i="16"/>
  <c r="B24" i="16"/>
  <c r="C24" i="16"/>
  <c r="D24" i="16"/>
  <c r="E24" i="16"/>
  <c r="F24" i="16"/>
  <c r="G24" i="16"/>
  <c r="H24" i="16"/>
  <c r="I24" i="16"/>
  <c r="J24" i="16"/>
  <c r="K24" i="16"/>
  <c r="B25" i="16"/>
  <c r="C25" i="16"/>
  <c r="D25" i="16"/>
  <c r="E25" i="16"/>
  <c r="F25" i="16"/>
  <c r="G25" i="16"/>
  <c r="H25" i="16"/>
  <c r="I25" i="16"/>
  <c r="K25" i="16"/>
  <c r="C26" i="16"/>
  <c r="F26" i="16"/>
  <c r="G26" i="16"/>
  <c r="H26" i="16"/>
  <c r="J26" i="16"/>
  <c r="K26" i="16"/>
  <c r="B27" i="16"/>
  <c r="C27" i="16"/>
  <c r="D27" i="16"/>
  <c r="E27" i="16"/>
  <c r="F27" i="16"/>
  <c r="G27" i="16"/>
  <c r="H27" i="16"/>
  <c r="I27" i="16"/>
  <c r="J27" i="16"/>
  <c r="K27" i="16"/>
  <c r="B28" i="16"/>
  <c r="C28" i="16"/>
  <c r="D28" i="16"/>
  <c r="E28" i="16"/>
  <c r="F28" i="16"/>
  <c r="G28" i="16"/>
  <c r="H28" i="16"/>
  <c r="I28" i="16"/>
  <c r="J28" i="16"/>
  <c r="K28" i="16"/>
  <c r="B29" i="16"/>
  <c r="C29" i="16"/>
  <c r="D29" i="16"/>
  <c r="F29" i="16"/>
  <c r="G29" i="16"/>
  <c r="H29" i="16"/>
  <c r="I29" i="16"/>
  <c r="J29" i="16"/>
  <c r="K29" i="16"/>
  <c r="B30" i="16"/>
  <c r="C30" i="16"/>
  <c r="D30" i="16"/>
  <c r="E30" i="16"/>
  <c r="F30" i="16"/>
  <c r="G30" i="16"/>
  <c r="H30" i="16"/>
  <c r="I30" i="16"/>
  <c r="J30" i="16"/>
  <c r="K30" i="16"/>
  <c r="C4" i="16"/>
  <c r="D4" i="16"/>
  <c r="E4" i="16"/>
  <c r="F4" i="16"/>
  <c r="G4" i="16"/>
  <c r="H4" i="16"/>
  <c r="I4" i="16"/>
  <c r="J4" i="16"/>
  <c r="K4" i="16"/>
  <c r="B4" i="16"/>
  <c r="B4" i="15"/>
  <c r="G5" i="15"/>
  <c r="H5" i="15"/>
  <c r="I5" i="15"/>
  <c r="J5" i="15"/>
  <c r="K5" i="15"/>
  <c r="G6" i="15"/>
  <c r="H6" i="15"/>
  <c r="I6" i="15"/>
  <c r="J6" i="15"/>
  <c r="K6" i="15"/>
  <c r="G7" i="15"/>
  <c r="H7" i="15"/>
  <c r="I7" i="15"/>
  <c r="J7" i="15"/>
  <c r="K7" i="15"/>
  <c r="G8" i="15"/>
  <c r="H8" i="15"/>
  <c r="I8" i="15"/>
  <c r="J8" i="15"/>
  <c r="K8" i="15"/>
  <c r="G9" i="15"/>
  <c r="H9" i="15"/>
  <c r="K9" i="15"/>
  <c r="G10" i="15"/>
  <c r="H10" i="15"/>
  <c r="I10" i="15"/>
  <c r="J10" i="15"/>
  <c r="K10" i="15"/>
  <c r="G11" i="15"/>
  <c r="H11" i="15"/>
  <c r="I11" i="15"/>
  <c r="J11" i="15"/>
  <c r="K11" i="15"/>
  <c r="G12" i="15"/>
  <c r="H12" i="15"/>
  <c r="I12" i="15"/>
  <c r="J12" i="15"/>
  <c r="K12" i="15"/>
  <c r="G13" i="15"/>
  <c r="H13" i="15"/>
  <c r="I13" i="15"/>
  <c r="J13" i="15"/>
  <c r="K13" i="15"/>
  <c r="G14" i="15"/>
  <c r="H14" i="15"/>
  <c r="G15" i="15"/>
  <c r="H15" i="15"/>
  <c r="I15" i="15"/>
  <c r="J15" i="15"/>
  <c r="K15" i="15"/>
  <c r="G16" i="15"/>
  <c r="H16" i="15"/>
  <c r="I16" i="15"/>
  <c r="G17" i="15"/>
  <c r="H17" i="15"/>
  <c r="I17" i="15"/>
  <c r="J17" i="15"/>
  <c r="K17" i="15"/>
  <c r="G18" i="15"/>
  <c r="H18" i="15"/>
  <c r="I18" i="15"/>
  <c r="K18" i="15"/>
  <c r="G19" i="15"/>
  <c r="H19" i="15"/>
  <c r="I19" i="15"/>
  <c r="J19" i="15"/>
  <c r="K19" i="15"/>
  <c r="G20" i="15"/>
  <c r="H20" i="15"/>
  <c r="I20" i="15"/>
  <c r="J20" i="15"/>
  <c r="K20" i="15"/>
  <c r="G21" i="15"/>
  <c r="H21" i="15"/>
  <c r="J21" i="15"/>
  <c r="K21" i="15"/>
  <c r="G22" i="15"/>
  <c r="H22" i="15"/>
  <c r="I22" i="15"/>
  <c r="J22" i="15"/>
  <c r="K22" i="15"/>
  <c r="G23" i="15"/>
  <c r="H23" i="15"/>
  <c r="I23" i="15"/>
  <c r="J23" i="15"/>
  <c r="K23" i="15"/>
  <c r="G24" i="15"/>
  <c r="H24" i="15"/>
  <c r="I24" i="15"/>
  <c r="J24" i="15"/>
  <c r="K24" i="15"/>
  <c r="G25" i="15"/>
  <c r="H25" i="15"/>
  <c r="I25" i="15"/>
  <c r="J25" i="15"/>
  <c r="K25" i="15"/>
  <c r="H26" i="15"/>
  <c r="J26" i="15"/>
  <c r="G27" i="15"/>
  <c r="H27" i="15"/>
  <c r="I27" i="15"/>
  <c r="J27" i="15"/>
  <c r="K27" i="15"/>
  <c r="G28" i="15"/>
  <c r="H28" i="15"/>
  <c r="I28" i="15"/>
  <c r="J28" i="15"/>
  <c r="K28" i="15"/>
  <c r="G29" i="15"/>
  <c r="H29" i="15"/>
  <c r="I29" i="15"/>
  <c r="J29" i="15"/>
  <c r="K29" i="15"/>
  <c r="G30" i="15"/>
  <c r="H30" i="15"/>
  <c r="I30" i="15"/>
  <c r="J30" i="15"/>
  <c r="K30" i="15"/>
  <c r="H4" i="15"/>
  <c r="I4" i="15"/>
  <c r="J4" i="15"/>
  <c r="K4" i="15"/>
  <c r="G4" i="15"/>
  <c r="B5" i="15"/>
  <c r="C5" i="15"/>
  <c r="D5" i="15"/>
  <c r="E5" i="15"/>
  <c r="F5" i="15"/>
  <c r="B6" i="15"/>
  <c r="C6" i="15"/>
  <c r="D6" i="15"/>
  <c r="E6" i="15"/>
  <c r="F6" i="15"/>
  <c r="B7" i="15"/>
  <c r="C7" i="15"/>
  <c r="D7" i="15"/>
  <c r="E7" i="15"/>
  <c r="F7" i="15"/>
  <c r="B8" i="15"/>
  <c r="C8" i="15"/>
  <c r="D8" i="15"/>
  <c r="E8" i="15"/>
  <c r="F8" i="15"/>
  <c r="B9" i="15"/>
  <c r="C9" i="15"/>
  <c r="D9" i="15"/>
  <c r="E9" i="15"/>
  <c r="F9" i="15"/>
  <c r="B10" i="15"/>
  <c r="C10" i="15"/>
  <c r="D10" i="15"/>
  <c r="E10" i="15"/>
  <c r="F10" i="15"/>
  <c r="B11" i="15"/>
  <c r="C11" i="15"/>
  <c r="D11" i="15"/>
  <c r="E11" i="15"/>
  <c r="F11" i="15"/>
  <c r="B12" i="15"/>
  <c r="C12" i="15"/>
  <c r="D12" i="15"/>
  <c r="E12" i="15"/>
  <c r="F12" i="15"/>
  <c r="B13" i="15"/>
  <c r="C13" i="15"/>
  <c r="D13" i="15"/>
  <c r="E13" i="15"/>
  <c r="B14" i="15"/>
  <c r="C14" i="15"/>
  <c r="D14" i="15"/>
  <c r="F14" i="15"/>
  <c r="B15" i="15"/>
  <c r="C15" i="15"/>
  <c r="D15" i="15"/>
  <c r="E15" i="15"/>
  <c r="F15" i="15"/>
  <c r="B16" i="15"/>
  <c r="C16" i="15"/>
  <c r="D16" i="15"/>
  <c r="E16" i="15"/>
  <c r="F16" i="15"/>
  <c r="B17" i="15"/>
  <c r="C17" i="15"/>
  <c r="D17" i="15"/>
  <c r="E17" i="15"/>
  <c r="F17" i="15"/>
  <c r="B18" i="15"/>
  <c r="C18" i="15"/>
  <c r="D18" i="15"/>
  <c r="E18" i="15"/>
  <c r="F18" i="15"/>
  <c r="B19" i="15"/>
  <c r="C19" i="15"/>
  <c r="D19" i="15"/>
  <c r="E19" i="15"/>
  <c r="F19" i="15"/>
  <c r="B20" i="15"/>
  <c r="C20" i="15"/>
  <c r="D20" i="15"/>
  <c r="E20" i="15"/>
  <c r="F20" i="15"/>
  <c r="B21" i="15"/>
  <c r="C21" i="15"/>
  <c r="D21" i="15"/>
  <c r="E21" i="15"/>
  <c r="F21" i="15"/>
  <c r="B22" i="15"/>
  <c r="C22" i="15"/>
  <c r="D22" i="15"/>
  <c r="E22" i="15"/>
  <c r="F22" i="15"/>
  <c r="B23" i="15"/>
  <c r="C23" i="15"/>
  <c r="D23" i="15"/>
  <c r="E23" i="15"/>
  <c r="F23" i="15"/>
  <c r="B24" i="15"/>
  <c r="C24" i="15"/>
  <c r="D24" i="15"/>
  <c r="E24" i="15"/>
  <c r="F24" i="15"/>
  <c r="B25" i="15"/>
  <c r="C25" i="15"/>
  <c r="D25" i="15"/>
  <c r="E25" i="15"/>
  <c r="F25" i="15"/>
  <c r="B26" i="15"/>
  <c r="C26" i="15"/>
  <c r="D26" i="15"/>
  <c r="F26" i="15"/>
  <c r="B27" i="15"/>
  <c r="C27" i="15"/>
  <c r="D27" i="15"/>
  <c r="E27" i="15"/>
  <c r="F27" i="15"/>
  <c r="B28" i="15"/>
  <c r="C28" i="15"/>
  <c r="D28" i="15"/>
  <c r="E28" i="15"/>
  <c r="F28" i="15"/>
  <c r="B29" i="15"/>
  <c r="C29" i="15"/>
  <c r="D29" i="15"/>
  <c r="F29" i="15"/>
  <c r="B30" i="15"/>
  <c r="C30" i="15"/>
  <c r="D30" i="15"/>
  <c r="E30" i="15"/>
  <c r="F30" i="15"/>
  <c r="C4" i="15"/>
  <c r="D4" i="15"/>
  <c r="E4" i="15"/>
  <c r="F4" i="15"/>
  <c r="M8" i="8"/>
  <c r="L8" i="8"/>
  <c r="U29" i="19"/>
  <c r="T19" i="6"/>
  <c r="U30" i="26"/>
  <c r="T30" i="26"/>
  <c r="S30" i="26"/>
  <c r="R30" i="26"/>
  <c r="Q30" i="26"/>
  <c r="P30" i="26"/>
  <c r="O30" i="26"/>
  <c r="N30" i="26"/>
  <c r="M30" i="26"/>
  <c r="L30" i="26"/>
  <c r="U29" i="26"/>
  <c r="T29" i="26"/>
  <c r="S29" i="26"/>
  <c r="R29" i="26"/>
  <c r="Q29" i="26"/>
  <c r="P29" i="26"/>
  <c r="O29" i="26"/>
  <c r="N29" i="26"/>
  <c r="M29" i="26"/>
  <c r="L29" i="26"/>
  <c r="U28" i="26"/>
  <c r="T28" i="26"/>
  <c r="S28" i="26"/>
  <c r="R28" i="26"/>
  <c r="Q28" i="26"/>
  <c r="P28" i="26"/>
  <c r="O28" i="26"/>
  <c r="N28" i="26"/>
  <c r="M28" i="26"/>
  <c r="L28" i="26"/>
  <c r="U27" i="26"/>
  <c r="T27" i="26"/>
  <c r="S27" i="26"/>
  <c r="R27" i="26"/>
  <c r="Q27" i="26"/>
  <c r="P27" i="26"/>
  <c r="O27" i="26"/>
  <c r="N27" i="26"/>
  <c r="M27" i="26"/>
  <c r="L27" i="26"/>
  <c r="U26" i="26"/>
  <c r="T26" i="26"/>
  <c r="S26" i="26"/>
  <c r="R26" i="26"/>
  <c r="Q26" i="26"/>
  <c r="P26" i="26"/>
  <c r="O26" i="26"/>
  <c r="N26" i="26"/>
  <c r="M26" i="26"/>
  <c r="L26" i="26"/>
  <c r="U24" i="26"/>
  <c r="T24" i="26"/>
  <c r="S24" i="26"/>
  <c r="R24" i="26"/>
  <c r="Q24" i="26"/>
  <c r="P24" i="26"/>
  <c r="O24" i="26"/>
  <c r="N24" i="26"/>
  <c r="M24" i="26"/>
  <c r="L24" i="26"/>
  <c r="U23" i="26"/>
  <c r="T23" i="26"/>
  <c r="S23" i="26"/>
  <c r="R23" i="26"/>
  <c r="Q23" i="26"/>
  <c r="P23" i="26"/>
  <c r="O23" i="26"/>
  <c r="N23" i="26"/>
  <c r="M23" i="26"/>
  <c r="L23" i="26"/>
  <c r="U22" i="26"/>
  <c r="T22" i="26"/>
  <c r="S22" i="26"/>
  <c r="R22" i="26"/>
  <c r="Q22" i="26"/>
  <c r="P22" i="26"/>
  <c r="O22" i="26"/>
  <c r="N22" i="26"/>
  <c r="M22" i="26"/>
  <c r="L22" i="26"/>
  <c r="U21" i="26"/>
  <c r="T21" i="26"/>
  <c r="S21" i="26"/>
  <c r="R21" i="26"/>
  <c r="Q21" i="26"/>
  <c r="P21" i="26"/>
  <c r="O21" i="26"/>
  <c r="N21" i="26"/>
  <c r="M21" i="26"/>
  <c r="L21" i="26"/>
  <c r="U20" i="26"/>
  <c r="T20" i="26"/>
  <c r="S20" i="26"/>
  <c r="R20" i="26"/>
  <c r="Q20" i="26"/>
  <c r="P20" i="26"/>
  <c r="O20" i="26"/>
  <c r="N20" i="26"/>
  <c r="M20" i="26"/>
  <c r="L20" i="26"/>
  <c r="U19" i="26"/>
  <c r="T19" i="26"/>
  <c r="S19" i="26"/>
  <c r="R19" i="26"/>
  <c r="Q19" i="26"/>
  <c r="P19" i="26"/>
  <c r="O19" i="26"/>
  <c r="N19" i="26"/>
  <c r="M19" i="26"/>
  <c r="L19" i="26"/>
  <c r="U18" i="26"/>
  <c r="T18" i="26"/>
  <c r="S18" i="26"/>
  <c r="R18" i="26"/>
  <c r="Q18" i="26"/>
  <c r="P18" i="26"/>
  <c r="O18" i="26"/>
  <c r="N18" i="26"/>
  <c r="M18" i="26"/>
  <c r="L18" i="26"/>
  <c r="U17" i="26"/>
  <c r="T17" i="26"/>
  <c r="S17" i="26"/>
  <c r="R17" i="26"/>
  <c r="Q17" i="26"/>
  <c r="P17" i="26"/>
  <c r="O17" i="26"/>
  <c r="N17" i="26"/>
  <c r="M17" i="26"/>
  <c r="L17" i="26"/>
  <c r="U16" i="26"/>
  <c r="T16" i="26"/>
  <c r="S16" i="26"/>
  <c r="R16" i="26"/>
  <c r="Q16" i="26"/>
  <c r="P16" i="26"/>
  <c r="O16" i="26"/>
  <c r="N16" i="26"/>
  <c r="M16" i="26"/>
  <c r="L16" i="26"/>
  <c r="U14" i="26"/>
  <c r="T14" i="26"/>
  <c r="S14" i="26"/>
  <c r="R14" i="26"/>
  <c r="Q14" i="26"/>
  <c r="P14" i="26"/>
  <c r="O14" i="26"/>
  <c r="N14" i="26"/>
  <c r="M14" i="26"/>
  <c r="L14" i="26"/>
  <c r="U13" i="26"/>
  <c r="T13" i="26"/>
  <c r="S13" i="26"/>
  <c r="R13" i="26"/>
  <c r="Q13" i="26"/>
  <c r="P13" i="26"/>
  <c r="O13" i="26"/>
  <c r="N13" i="26"/>
  <c r="M13" i="26"/>
  <c r="L13" i="26"/>
  <c r="U12" i="26"/>
  <c r="T12" i="26"/>
  <c r="S12" i="26"/>
  <c r="R12" i="26"/>
  <c r="Q12" i="26"/>
  <c r="P12" i="26"/>
  <c r="O12" i="26"/>
  <c r="N12" i="26"/>
  <c r="M12" i="26"/>
  <c r="L12" i="26"/>
  <c r="U11" i="26"/>
  <c r="T11" i="26"/>
  <c r="S11" i="26"/>
  <c r="R11" i="26"/>
  <c r="Q11" i="26"/>
  <c r="P11" i="26"/>
  <c r="O11" i="26"/>
  <c r="N11" i="26"/>
  <c r="M11" i="26"/>
  <c r="L11" i="26"/>
  <c r="U10" i="26"/>
  <c r="T10" i="26"/>
  <c r="S10" i="26"/>
  <c r="R10" i="26"/>
  <c r="Q10" i="26"/>
  <c r="P10" i="26"/>
  <c r="O10" i="26"/>
  <c r="N10" i="26"/>
  <c r="M10" i="26"/>
  <c r="L10" i="26"/>
  <c r="U9" i="26"/>
  <c r="T9" i="26"/>
  <c r="S9" i="26"/>
  <c r="R9" i="26"/>
  <c r="Q9" i="26"/>
  <c r="P9" i="26"/>
  <c r="O9" i="26"/>
  <c r="N9" i="26"/>
  <c r="M9" i="26"/>
  <c r="L9" i="26"/>
  <c r="U8" i="26"/>
  <c r="T8" i="26"/>
  <c r="S8" i="26"/>
  <c r="R8" i="26"/>
  <c r="Q8" i="26"/>
  <c r="P8" i="26"/>
  <c r="O8" i="26"/>
  <c r="N8" i="26"/>
  <c r="M8" i="26"/>
  <c r="L8" i="26"/>
  <c r="U7" i="26"/>
  <c r="T7" i="26"/>
  <c r="S7" i="26"/>
  <c r="R7" i="26"/>
  <c r="Q7" i="26"/>
  <c r="P7" i="26"/>
  <c r="O7" i="26"/>
  <c r="N7" i="26"/>
  <c r="M7" i="26"/>
  <c r="L7" i="26"/>
  <c r="U6" i="26"/>
  <c r="T6" i="26"/>
  <c r="S6" i="26"/>
  <c r="R6" i="26"/>
  <c r="Q6" i="26"/>
  <c r="P6" i="26"/>
  <c r="O6" i="26"/>
  <c r="N6" i="26"/>
  <c r="M6" i="26"/>
  <c r="L6" i="26"/>
  <c r="U5" i="26"/>
  <c r="T5" i="26"/>
  <c r="S5" i="26"/>
  <c r="R5" i="26"/>
  <c r="Q5" i="26"/>
  <c r="P5" i="26"/>
  <c r="O5" i="26"/>
  <c r="N5" i="26"/>
  <c r="M5" i="26"/>
  <c r="L5" i="26"/>
  <c r="U4" i="26"/>
  <c r="T4" i="26"/>
  <c r="S4" i="26"/>
  <c r="R4" i="26"/>
  <c r="Q4" i="26"/>
  <c r="P4" i="26"/>
  <c r="O4" i="26"/>
  <c r="N4" i="26"/>
  <c r="M4" i="26"/>
  <c r="L4" i="26"/>
  <c r="Q30" i="24"/>
  <c r="P30" i="24"/>
  <c r="O30" i="24"/>
  <c r="N30" i="24"/>
  <c r="M30" i="24"/>
  <c r="L30" i="24"/>
  <c r="B30" i="24"/>
  <c r="U29" i="24"/>
  <c r="T29" i="24"/>
  <c r="S29" i="24"/>
  <c r="R29" i="24"/>
  <c r="Q29" i="24"/>
  <c r="P29" i="24"/>
  <c r="O29" i="24"/>
  <c r="N29" i="24"/>
  <c r="M29" i="24"/>
  <c r="L29" i="24"/>
  <c r="U28" i="24"/>
  <c r="T28" i="24"/>
  <c r="S28" i="24"/>
  <c r="R28" i="24"/>
  <c r="Q28" i="24"/>
  <c r="P28" i="24"/>
  <c r="O28" i="24"/>
  <c r="N28" i="24"/>
  <c r="M28" i="24"/>
  <c r="L28" i="24"/>
  <c r="U27" i="24"/>
  <c r="T27" i="24"/>
  <c r="S27" i="24"/>
  <c r="R27" i="24"/>
  <c r="Q27" i="24"/>
  <c r="P27" i="24"/>
  <c r="O27" i="24"/>
  <c r="N27" i="24"/>
  <c r="M27" i="24"/>
  <c r="L27" i="24"/>
  <c r="U26" i="24"/>
  <c r="T26" i="24"/>
  <c r="S26" i="24"/>
  <c r="R26" i="24"/>
  <c r="Q26" i="24"/>
  <c r="P26" i="24"/>
  <c r="O26" i="24"/>
  <c r="N26" i="24"/>
  <c r="M26" i="24"/>
  <c r="L26" i="24"/>
  <c r="U24" i="24"/>
  <c r="T24" i="24"/>
  <c r="S24" i="24"/>
  <c r="R24" i="24"/>
  <c r="Q24" i="24"/>
  <c r="P24" i="24"/>
  <c r="O24" i="24"/>
  <c r="N24" i="24"/>
  <c r="M24" i="24"/>
  <c r="L24" i="24"/>
  <c r="U23" i="24"/>
  <c r="T23" i="24"/>
  <c r="S23" i="24"/>
  <c r="R23" i="24"/>
  <c r="Q23" i="24"/>
  <c r="P23" i="24"/>
  <c r="O23" i="24"/>
  <c r="N23" i="24"/>
  <c r="M23" i="24"/>
  <c r="L23" i="24"/>
  <c r="U22" i="24"/>
  <c r="T22" i="24"/>
  <c r="S22" i="24"/>
  <c r="R22" i="24"/>
  <c r="Q22" i="24"/>
  <c r="P22" i="24"/>
  <c r="O22" i="24"/>
  <c r="N22" i="24"/>
  <c r="M22" i="24"/>
  <c r="L22" i="24"/>
  <c r="U21" i="24"/>
  <c r="T21" i="24"/>
  <c r="S21" i="24"/>
  <c r="R21" i="24"/>
  <c r="Q21" i="24"/>
  <c r="P21" i="24"/>
  <c r="O21" i="24"/>
  <c r="N21" i="24"/>
  <c r="M21" i="24"/>
  <c r="L21" i="24"/>
  <c r="U20" i="24"/>
  <c r="T20" i="24"/>
  <c r="S20" i="24"/>
  <c r="R20" i="24"/>
  <c r="Q20" i="24"/>
  <c r="P20" i="24"/>
  <c r="O20" i="24"/>
  <c r="N20" i="24"/>
  <c r="M20" i="24"/>
  <c r="L20" i="24"/>
  <c r="U19" i="24"/>
  <c r="T19" i="24"/>
  <c r="S19" i="24"/>
  <c r="R19" i="24"/>
  <c r="Q19" i="24"/>
  <c r="P19" i="24"/>
  <c r="O19" i="24"/>
  <c r="N19" i="24"/>
  <c r="M19" i="24"/>
  <c r="L19" i="24"/>
  <c r="U18" i="24"/>
  <c r="T18" i="24"/>
  <c r="S18" i="24"/>
  <c r="R18" i="24"/>
  <c r="Q18" i="24"/>
  <c r="P18" i="24"/>
  <c r="O18" i="24"/>
  <c r="N18" i="24"/>
  <c r="M18" i="24"/>
  <c r="L18" i="24"/>
  <c r="U17" i="24"/>
  <c r="T17" i="24"/>
  <c r="S17" i="24"/>
  <c r="R17" i="24"/>
  <c r="Q17" i="24"/>
  <c r="P17" i="24"/>
  <c r="O17" i="24"/>
  <c r="N17" i="24"/>
  <c r="M17" i="24"/>
  <c r="L17" i="24"/>
  <c r="U16" i="24"/>
  <c r="T16" i="24"/>
  <c r="S16" i="24"/>
  <c r="R16" i="24"/>
  <c r="Q16" i="24"/>
  <c r="P16" i="24"/>
  <c r="O16" i="24"/>
  <c r="N16" i="24"/>
  <c r="M16" i="24"/>
  <c r="L16" i="24"/>
  <c r="U14" i="24"/>
  <c r="T14" i="24"/>
  <c r="S14" i="24"/>
  <c r="R14" i="24"/>
  <c r="Q14" i="24"/>
  <c r="P14" i="24"/>
  <c r="O14" i="24"/>
  <c r="N14" i="24"/>
  <c r="M14" i="24"/>
  <c r="L14" i="24"/>
  <c r="U13" i="24"/>
  <c r="T13" i="24"/>
  <c r="S13" i="24"/>
  <c r="R13" i="24"/>
  <c r="Q13" i="24"/>
  <c r="P13" i="24"/>
  <c r="O13" i="24"/>
  <c r="N13" i="24"/>
  <c r="M13" i="24"/>
  <c r="L13" i="24"/>
  <c r="U12" i="24"/>
  <c r="T12" i="24"/>
  <c r="S12" i="24"/>
  <c r="R12" i="24"/>
  <c r="Q12" i="24"/>
  <c r="P12" i="24"/>
  <c r="O12" i="24"/>
  <c r="N12" i="24"/>
  <c r="M12" i="24"/>
  <c r="L12" i="24"/>
  <c r="U11" i="24"/>
  <c r="T11" i="24"/>
  <c r="S11" i="24"/>
  <c r="R11" i="24"/>
  <c r="Q11" i="24"/>
  <c r="P11" i="24"/>
  <c r="O11" i="24"/>
  <c r="N11" i="24"/>
  <c r="M11" i="24"/>
  <c r="L11" i="24"/>
  <c r="U10" i="24"/>
  <c r="T10" i="24"/>
  <c r="S10" i="24"/>
  <c r="R10" i="24"/>
  <c r="Q10" i="24"/>
  <c r="P10" i="24"/>
  <c r="O10" i="24"/>
  <c r="N10" i="24"/>
  <c r="M10" i="24"/>
  <c r="L10" i="24"/>
  <c r="U9" i="24"/>
  <c r="T9" i="24"/>
  <c r="S9" i="24"/>
  <c r="R9" i="24"/>
  <c r="Q9" i="24"/>
  <c r="P9" i="24"/>
  <c r="O9" i="24"/>
  <c r="N9" i="24"/>
  <c r="M9" i="24"/>
  <c r="L9" i="24"/>
  <c r="U8" i="24"/>
  <c r="T8" i="24"/>
  <c r="S8" i="24"/>
  <c r="R8" i="24"/>
  <c r="Q8" i="24"/>
  <c r="P8" i="24"/>
  <c r="O8" i="24"/>
  <c r="N8" i="24"/>
  <c r="M8" i="24"/>
  <c r="L8" i="24"/>
  <c r="U7" i="24"/>
  <c r="T7" i="24"/>
  <c r="S7" i="24"/>
  <c r="R7" i="24"/>
  <c r="Q7" i="24"/>
  <c r="P7" i="24"/>
  <c r="O7" i="24"/>
  <c r="N7" i="24"/>
  <c r="M7" i="24"/>
  <c r="L7" i="24"/>
  <c r="U6" i="24"/>
  <c r="T6" i="24"/>
  <c r="S6" i="24"/>
  <c r="R6" i="24"/>
  <c r="Q6" i="24"/>
  <c r="P6" i="24"/>
  <c r="O6" i="24"/>
  <c r="N6" i="24"/>
  <c r="M6" i="24"/>
  <c r="L6" i="24"/>
  <c r="U5" i="24"/>
  <c r="T5" i="24"/>
  <c r="S5" i="24"/>
  <c r="R5" i="24"/>
  <c r="Q5" i="24"/>
  <c r="P5" i="24"/>
  <c r="O5" i="24"/>
  <c r="N5" i="24"/>
  <c r="M5" i="24"/>
  <c r="L5" i="24"/>
  <c r="U4" i="24"/>
  <c r="T4" i="24"/>
  <c r="S4" i="24"/>
  <c r="R4" i="24"/>
  <c r="Q4" i="24"/>
  <c r="P4" i="24"/>
  <c r="O4" i="24"/>
  <c r="N4" i="24"/>
  <c r="M4" i="24"/>
  <c r="L4" i="24"/>
  <c r="L4" i="23"/>
  <c r="M4" i="23"/>
  <c r="N4" i="23"/>
  <c r="O4" i="23"/>
  <c r="P4" i="23"/>
  <c r="Q4" i="23"/>
  <c r="R4" i="23"/>
  <c r="S4" i="23"/>
  <c r="T4" i="23"/>
  <c r="U4" i="23"/>
  <c r="L5" i="23"/>
  <c r="M5" i="23"/>
  <c r="N5" i="23"/>
  <c r="O5" i="23"/>
  <c r="P5" i="23"/>
  <c r="Q5" i="23"/>
  <c r="R5" i="23"/>
  <c r="S5" i="23"/>
  <c r="T5" i="23"/>
  <c r="U5" i="23"/>
  <c r="L6" i="23"/>
  <c r="M6" i="23"/>
  <c r="N6" i="23"/>
  <c r="O6" i="23"/>
  <c r="P6" i="23"/>
  <c r="Q6" i="23"/>
  <c r="R6" i="23"/>
  <c r="S6" i="23"/>
  <c r="T6" i="23"/>
  <c r="U6" i="23"/>
  <c r="L7" i="23"/>
  <c r="M7" i="23"/>
  <c r="N7" i="23"/>
  <c r="O7" i="23"/>
  <c r="P7" i="23"/>
  <c r="Q7" i="23"/>
  <c r="R7" i="23"/>
  <c r="S7" i="23"/>
  <c r="T7" i="23"/>
  <c r="U7" i="23"/>
  <c r="L8" i="23"/>
  <c r="M8" i="23"/>
  <c r="N8" i="23"/>
  <c r="O8" i="23"/>
  <c r="P8" i="23"/>
  <c r="Q8" i="23"/>
  <c r="R8" i="23"/>
  <c r="S8" i="23"/>
  <c r="T8" i="23"/>
  <c r="U8" i="23"/>
  <c r="L9" i="23"/>
  <c r="M9" i="23"/>
  <c r="N9" i="23"/>
  <c r="O9" i="23"/>
  <c r="P9" i="23"/>
  <c r="Q9" i="23"/>
  <c r="R9" i="23"/>
  <c r="S9" i="23"/>
  <c r="T9" i="23"/>
  <c r="U9" i="23"/>
  <c r="L10" i="23"/>
  <c r="M10" i="23"/>
  <c r="N10" i="23"/>
  <c r="O10" i="23"/>
  <c r="P10" i="23"/>
  <c r="Q10" i="23"/>
  <c r="R10" i="23"/>
  <c r="S10" i="23"/>
  <c r="T10" i="23"/>
  <c r="U10" i="23"/>
  <c r="L11" i="23"/>
  <c r="M11" i="23"/>
  <c r="N11" i="23"/>
  <c r="O11" i="23"/>
  <c r="P11" i="23"/>
  <c r="Q11" i="23"/>
  <c r="R11" i="23"/>
  <c r="S11" i="23"/>
  <c r="T11" i="23"/>
  <c r="U11" i="23"/>
  <c r="L12" i="23"/>
  <c r="M12" i="23"/>
  <c r="N12" i="23"/>
  <c r="O12" i="23"/>
  <c r="P12" i="23"/>
  <c r="Q12" i="23"/>
  <c r="R12" i="23"/>
  <c r="S12" i="23"/>
  <c r="T12" i="23"/>
  <c r="U12" i="23"/>
  <c r="L13" i="23"/>
  <c r="M13" i="23"/>
  <c r="N13" i="23"/>
  <c r="O13" i="23"/>
  <c r="P13" i="23"/>
  <c r="Q13" i="23"/>
  <c r="R13" i="23"/>
  <c r="S13" i="23"/>
  <c r="T13" i="23"/>
  <c r="U13" i="23"/>
  <c r="L14" i="23"/>
  <c r="M14" i="23"/>
  <c r="N14" i="23"/>
  <c r="O14" i="23"/>
  <c r="P14" i="23"/>
  <c r="Q14" i="23"/>
  <c r="R14" i="23"/>
  <c r="S14" i="23"/>
  <c r="T14" i="23"/>
  <c r="U14" i="23"/>
  <c r="L16" i="23"/>
  <c r="M16" i="23"/>
  <c r="N16" i="23"/>
  <c r="O16" i="23"/>
  <c r="P16" i="23"/>
  <c r="Q16" i="23"/>
  <c r="R16" i="23"/>
  <c r="S16" i="23"/>
  <c r="T16" i="23"/>
  <c r="U16" i="23"/>
  <c r="L17" i="23"/>
  <c r="M17" i="23"/>
  <c r="N17" i="23"/>
  <c r="O17" i="23"/>
  <c r="P17" i="23"/>
  <c r="Q17" i="23"/>
  <c r="R17" i="23"/>
  <c r="S17" i="23"/>
  <c r="T17" i="23"/>
  <c r="U17" i="23"/>
  <c r="L18" i="23"/>
  <c r="M18" i="23"/>
  <c r="N18" i="23"/>
  <c r="O18" i="23"/>
  <c r="P18" i="23"/>
  <c r="Q18" i="23"/>
  <c r="R18" i="23"/>
  <c r="S18" i="23"/>
  <c r="T18" i="23"/>
  <c r="U18" i="23"/>
  <c r="L19" i="23"/>
  <c r="M19" i="23"/>
  <c r="N19" i="23"/>
  <c r="O19" i="23"/>
  <c r="P19" i="23"/>
  <c r="Q19" i="23"/>
  <c r="R19" i="23"/>
  <c r="S19" i="23"/>
  <c r="T19" i="23"/>
  <c r="U19" i="23"/>
  <c r="L20" i="23"/>
  <c r="M20" i="23"/>
  <c r="N20" i="23"/>
  <c r="O20" i="23"/>
  <c r="P20" i="23"/>
  <c r="Q20" i="23"/>
  <c r="R20" i="23"/>
  <c r="S20" i="23"/>
  <c r="T20" i="23"/>
  <c r="U20" i="23"/>
  <c r="L21" i="23"/>
  <c r="M21" i="23"/>
  <c r="N21" i="23"/>
  <c r="O21" i="23"/>
  <c r="P21" i="23"/>
  <c r="Q21" i="23"/>
  <c r="R21" i="23"/>
  <c r="S21" i="23"/>
  <c r="T21" i="23"/>
  <c r="U21" i="23"/>
  <c r="L22" i="23"/>
  <c r="M22" i="23"/>
  <c r="N22" i="23"/>
  <c r="O22" i="23"/>
  <c r="P22" i="23"/>
  <c r="Q22" i="23"/>
  <c r="R22" i="23"/>
  <c r="S22" i="23"/>
  <c r="T22" i="23"/>
  <c r="U22" i="23"/>
  <c r="L23" i="23"/>
  <c r="M23" i="23"/>
  <c r="N23" i="23"/>
  <c r="O23" i="23"/>
  <c r="P23" i="23"/>
  <c r="Q23" i="23"/>
  <c r="R23" i="23"/>
  <c r="S23" i="23"/>
  <c r="T23" i="23"/>
  <c r="U23" i="23"/>
  <c r="L24" i="23"/>
  <c r="M24" i="23"/>
  <c r="N24" i="23"/>
  <c r="O24" i="23"/>
  <c r="P24" i="23"/>
  <c r="Q24" i="23"/>
  <c r="R24" i="23"/>
  <c r="S24" i="23"/>
  <c r="T24" i="23"/>
  <c r="U24" i="23"/>
  <c r="L26" i="23"/>
  <c r="M26" i="23"/>
  <c r="N26" i="23"/>
  <c r="O26" i="23"/>
  <c r="P26" i="23"/>
  <c r="Q26" i="23"/>
  <c r="R26" i="23"/>
  <c r="S26" i="23"/>
  <c r="T26" i="23"/>
  <c r="U26" i="23"/>
  <c r="L27" i="23"/>
  <c r="M27" i="23"/>
  <c r="N27" i="23"/>
  <c r="O27" i="23"/>
  <c r="P27" i="23"/>
  <c r="Q27" i="23"/>
  <c r="R27" i="23"/>
  <c r="S27" i="23"/>
  <c r="T27" i="23"/>
  <c r="U27" i="23"/>
  <c r="L28" i="23"/>
  <c r="M28" i="23"/>
  <c r="N28" i="23"/>
  <c r="O28" i="23"/>
  <c r="P28" i="23"/>
  <c r="Q28" i="23"/>
  <c r="R28" i="23"/>
  <c r="S28" i="23"/>
  <c r="T28" i="23"/>
  <c r="U28" i="23"/>
  <c r="L29" i="23"/>
  <c r="M29" i="23"/>
  <c r="N29" i="23"/>
  <c r="O29" i="23"/>
  <c r="P29" i="23"/>
  <c r="Q29" i="23"/>
  <c r="R29" i="23"/>
  <c r="S29" i="23"/>
  <c r="T29" i="23"/>
  <c r="U29" i="23"/>
  <c r="L30" i="23"/>
  <c r="M30" i="23"/>
  <c r="N30" i="23"/>
  <c r="O30" i="23"/>
  <c r="P30" i="23"/>
  <c r="Q30" i="23"/>
  <c r="R30" i="23"/>
  <c r="S30" i="23"/>
  <c r="T30" i="23"/>
  <c r="U30" i="23"/>
  <c r="U30" i="13"/>
  <c r="T30" i="13"/>
  <c r="S30" i="13"/>
  <c r="R30" i="13"/>
  <c r="Q30" i="13"/>
  <c r="P30" i="13"/>
  <c r="O30" i="13"/>
  <c r="N30" i="13"/>
  <c r="M30" i="13"/>
  <c r="L30" i="13"/>
  <c r="U29" i="13"/>
  <c r="T29" i="13"/>
  <c r="S29" i="13"/>
  <c r="R29" i="13"/>
  <c r="Q29" i="13"/>
  <c r="P29" i="13"/>
  <c r="O29" i="13"/>
  <c r="N29" i="13"/>
  <c r="M29" i="13"/>
  <c r="L29" i="13"/>
  <c r="U28" i="13"/>
  <c r="T28" i="13"/>
  <c r="S28" i="13"/>
  <c r="R28" i="13"/>
  <c r="Q28" i="13"/>
  <c r="P28" i="13"/>
  <c r="O28" i="13"/>
  <c r="N28" i="13"/>
  <c r="M28" i="13"/>
  <c r="L28" i="13"/>
  <c r="U27" i="13"/>
  <c r="T27" i="13"/>
  <c r="S27" i="13"/>
  <c r="R27" i="13"/>
  <c r="Q27" i="13"/>
  <c r="P27" i="13"/>
  <c r="O27" i="13"/>
  <c r="N27" i="13"/>
  <c r="M27" i="13"/>
  <c r="L27" i="13"/>
  <c r="U26" i="13"/>
  <c r="T26" i="13"/>
  <c r="S26" i="13"/>
  <c r="R26" i="13"/>
  <c r="Q26" i="13"/>
  <c r="P26" i="13"/>
  <c r="O26" i="13"/>
  <c r="N26" i="13"/>
  <c r="M26" i="13"/>
  <c r="L26" i="13"/>
  <c r="U24" i="13"/>
  <c r="T24" i="13"/>
  <c r="S24" i="13"/>
  <c r="R24" i="13"/>
  <c r="Q24" i="13"/>
  <c r="P24" i="13"/>
  <c r="O24" i="13"/>
  <c r="N24" i="13"/>
  <c r="M24" i="13"/>
  <c r="L24" i="13"/>
  <c r="U23" i="13"/>
  <c r="T23" i="13"/>
  <c r="S23" i="13"/>
  <c r="R23" i="13"/>
  <c r="Q23" i="13"/>
  <c r="P23" i="13"/>
  <c r="O23" i="13"/>
  <c r="N23" i="13"/>
  <c r="M23" i="13"/>
  <c r="L23" i="13"/>
  <c r="U22" i="13"/>
  <c r="T22" i="13"/>
  <c r="S22" i="13"/>
  <c r="R22" i="13"/>
  <c r="Q22" i="13"/>
  <c r="P22" i="13"/>
  <c r="O22" i="13"/>
  <c r="N22" i="13"/>
  <c r="M22" i="13"/>
  <c r="L22" i="13"/>
  <c r="U21" i="13"/>
  <c r="T21" i="13"/>
  <c r="S21" i="13"/>
  <c r="R21" i="13"/>
  <c r="Q21" i="13"/>
  <c r="P21" i="13"/>
  <c r="O21" i="13"/>
  <c r="N21" i="13"/>
  <c r="M21" i="13"/>
  <c r="L21" i="13"/>
  <c r="U20" i="13"/>
  <c r="T20" i="13"/>
  <c r="S20" i="13"/>
  <c r="R20" i="13"/>
  <c r="Q20" i="13"/>
  <c r="P20" i="13"/>
  <c r="O20" i="13"/>
  <c r="N20" i="13"/>
  <c r="M20" i="13"/>
  <c r="L20" i="13"/>
  <c r="U19" i="13"/>
  <c r="T19" i="13"/>
  <c r="S19" i="13"/>
  <c r="R19" i="13"/>
  <c r="Q19" i="13"/>
  <c r="P19" i="13"/>
  <c r="O19" i="13"/>
  <c r="N19" i="13"/>
  <c r="M19" i="13"/>
  <c r="L19" i="13"/>
  <c r="U18" i="13"/>
  <c r="T18" i="13"/>
  <c r="S18" i="13"/>
  <c r="R18" i="13"/>
  <c r="Q18" i="13"/>
  <c r="P18" i="13"/>
  <c r="O18" i="13"/>
  <c r="N18" i="13"/>
  <c r="M18" i="13"/>
  <c r="L18" i="13"/>
  <c r="U17" i="13"/>
  <c r="T17" i="13"/>
  <c r="S17" i="13"/>
  <c r="R17" i="13"/>
  <c r="Q17" i="13"/>
  <c r="P17" i="13"/>
  <c r="O17" i="13"/>
  <c r="N17" i="13"/>
  <c r="M17" i="13"/>
  <c r="L17" i="13"/>
  <c r="U16" i="13"/>
  <c r="T16" i="13"/>
  <c r="S16" i="13"/>
  <c r="R16" i="13"/>
  <c r="Q16" i="13"/>
  <c r="P16" i="13"/>
  <c r="O16" i="13"/>
  <c r="N16" i="13"/>
  <c r="M16" i="13"/>
  <c r="L16" i="13"/>
  <c r="U14" i="13"/>
  <c r="T14" i="13"/>
  <c r="S14" i="13"/>
  <c r="R14" i="13"/>
  <c r="Q14" i="13"/>
  <c r="P14" i="13"/>
  <c r="O14" i="13"/>
  <c r="N14" i="13"/>
  <c r="M14" i="13"/>
  <c r="L14" i="13"/>
  <c r="U13" i="13"/>
  <c r="T13" i="13"/>
  <c r="S13" i="13"/>
  <c r="R13" i="13"/>
  <c r="Q13" i="13"/>
  <c r="P13" i="13"/>
  <c r="O13" i="13"/>
  <c r="N13" i="13"/>
  <c r="M13" i="13"/>
  <c r="L13" i="13"/>
  <c r="U12" i="13"/>
  <c r="T12" i="13"/>
  <c r="S12" i="13"/>
  <c r="R12" i="13"/>
  <c r="Q12" i="13"/>
  <c r="P12" i="13"/>
  <c r="O12" i="13"/>
  <c r="N12" i="13"/>
  <c r="M12" i="13"/>
  <c r="L12" i="13"/>
  <c r="U11" i="13"/>
  <c r="T11" i="13"/>
  <c r="S11" i="13"/>
  <c r="R11" i="13"/>
  <c r="Q11" i="13"/>
  <c r="P11" i="13"/>
  <c r="O11" i="13"/>
  <c r="N11" i="13"/>
  <c r="M11" i="13"/>
  <c r="L11" i="13"/>
  <c r="U10" i="13"/>
  <c r="T10" i="13"/>
  <c r="S10" i="13"/>
  <c r="R10" i="13"/>
  <c r="Q10" i="13"/>
  <c r="P10" i="13"/>
  <c r="O10" i="13"/>
  <c r="N10" i="13"/>
  <c r="M10" i="13"/>
  <c r="L10" i="13"/>
  <c r="U9" i="13"/>
  <c r="T9" i="13"/>
  <c r="S9" i="13"/>
  <c r="R9" i="13"/>
  <c r="Q9" i="13"/>
  <c r="P9" i="13"/>
  <c r="O9" i="13"/>
  <c r="N9" i="13"/>
  <c r="M9" i="13"/>
  <c r="L9" i="13"/>
  <c r="U8" i="13"/>
  <c r="T8" i="13"/>
  <c r="S8" i="13"/>
  <c r="R8" i="13"/>
  <c r="Q8" i="13"/>
  <c r="P8" i="13"/>
  <c r="O8" i="13"/>
  <c r="N8" i="13"/>
  <c r="M8" i="13"/>
  <c r="L8" i="13"/>
  <c r="U7" i="13"/>
  <c r="T7" i="13"/>
  <c r="S7" i="13"/>
  <c r="R7" i="13"/>
  <c r="Q7" i="13"/>
  <c r="P7" i="13"/>
  <c r="O7" i="13"/>
  <c r="N7" i="13"/>
  <c r="M7" i="13"/>
  <c r="L7" i="13"/>
  <c r="U6" i="13"/>
  <c r="T6" i="13"/>
  <c r="S6" i="13"/>
  <c r="R6" i="13"/>
  <c r="Q6" i="13"/>
  <c r="P6" i="13"/>
  <c r="O6" i="13"/>
  <c r="N6" i="13"/>
  <c r="M6" i="13"/>
  <c r="L6" i="13"/>
  <c r="U5" i="13"/>
  <c r="T5" i="13"/>
  <c r="S5" i="13"/>
  <c r="R5" i="13"/>
  <c r="Q5" i="13"/>
  <c r="P5" i="13"/>
  <c r="O5" i="13"/>
  <c r="N5" i="13"/>
  <c r="M5" i="13"/>
  <c r="L5" i="13"/>
  <c r="U4" i="13"/>
  <c r="T4" i="13"/>
  <c r="S4" i="13"/>
  <c r="R4" i="13"/>
  <c r="Q4" i="13"/>
  <c r="P4" i="13"/>
  <c r="O4" i="13"/>
  <c r="N4" i="13"/>
  <c r="M4" i="13"/>
  <c r="L4" i="13"/>
  <c r="U30" i="12"/>
  <c r="T30" i="12"/>
  <c r="S30" i="12"/>
  <c r="R30" i="12"/>
  <c r="Q30" i="12"/>
  <c r="P30" i="12"/>
  <c r="O30" i="12"/>
  <c r="N30" i="12"/>
  <c r="M30" i="12"/>
  <c r="L30" i="12"/>
  <c r="U29" i="12"/>
  <c r="T29" i="12"/>
  <c r="S29" i="12"/>
  <c r="R29" i="12"/>
  <c r="Q29" i="12"/>
  <c r="P29" i="12"/>
  <c r="O29" i="12"/>
  <c r="N29" i="12"/>
  <c r="M29" i="12"/>
  <c r="L29" i="12"/>
  <c r="U28" i="12"/>
  <c r="T28" i="12"/>
  <c r="S28" i="12"/>
  <c r="R28" i="12"/>
  <c r="Q28" i="12"/>
  <c r="P28" i="12"/>
  <c r="O28" i="12"/>
  <c r="N28" i="12"/>
  <c r="M28" i="12"/>
  <c r="L28" i="12"/>
  <c r="U27" i="12"/>
  <c r="T27" i="12"/>
  <c r="S27" i="12"/>
  <c r="R27" i="12"/>
  <c r="Q27" i="12"/>
  <c r="P27" i="12"/>
  <c r="O27" i="12"/>
  <c r="N27" i="12"/>
  <c r="M27" i="12"/>
  <c r="L27" i="12"/>
  <c r="R26" i="12"/>
  <c r="Q26" i="12"/>
  <c r="P26" i="12"/>
  <c r="O26" i="12"/>
  <c r="N26" i="12"/>
  <c r="M26" i="12"/>
  <c r="L26" i="12"/>
  <c r="U24" i="12"/>
  <c r="T24" i="12"/>
  <c r="R24" i="12"/>
  <c r="Q24" i="12"/>
  <c r="P24" i="12"/>
  <c r="O24" i="12"/>
  <c r="N24" i="12"/>
  <c r="M24" i="12"/>
  <c r="L24" i="12"/>
  <c r="U23" i="12"/>
  <c r="T23" i="12"/>
  <c r="S23" i="12"/>
  <c r="R23" i="12"/>
  <c r="Q23" i="12"/>
  <c r="P23" i="12"/>
  <c r="O23" i="12"/>
  <c r="N23" i="12"/>
  <c r="M23" i="12"/>
  <c r="L23" i="12"/>
  <c r="U22" i="12"/>
  <c r="T22" i="12"/>
  <c r="S22" i="12"/>
  <c r="R22" i="12"/>
  <c r="Q22" i="12"/>
  <c r="P22" i="12"/>
  <c r="O22" i="12"/>
  <c r="N22" i="12"/>
  <c r="M22" i="12"/>
  <c r="L22" i="12"/>
  <c r="U21" i="12"/>
  <c r="T21" i="12"/>
  <c r="S21" i="12"/>
  <c r="R21" i="12"/>
  <c r="Q21" i="12"/>
  <c r="P21" i="12"/>
  <c r="O21" i="12"/>
  <c r="N21" i="12"/>
  <c r="M21" i="12"/>
  <c r="L21" i="12"/>
  <c r="U20" i="12"/>
  <c r="T20" i="12"/>
  <c r="S20" i="12"/>
  <c r="R20" i="12"/>
  <c r="Q20" i="12"/>
  <c r="P20" i="12"/>
  <c r="O20" i="12"/>
  <c r="N20" i="12"/>
  <c r="M20" i="12"/>
  <c r="L20" i="12"/>
  <c r="U19" i="12"/>
  <c r="T19" i="12"/>
  <c r="S19" i="12"/>
  <c r="R19" i="12"/>
  <c r="Q19" i="12"/>
  <c r="P19" i="12"/>
  <c r="O19" i="12"/>
  <c r="N19" i="12"/>
  <c r="M19" i="12"/>
  <c r="L19" i="12"/>
  <c r="U18" i="12"/>
  <c r="T18" i="12"/>
  <c r="S18" i="12"/>
  <c r="R18" i="12"/>
  <c r="Q18" i="12"/>
  <c r="P18" i="12"/>
  <c r="O18" i="12"/>
  <c r="N18" i="12"/>
  <c r="M18" i="12"/>
  <c r="L18" i="12"/>
  <c r="U17" i="12"/>
  <c r="T17" i="12"/>
  <c r="Q17" i="12"/>
  <c r="P17" i="12"/>
  <c r="O17" i="12"/>
  <c r="N17" i="12"/>
  <c r="M17" i="12"/>
  <c r="L17" i="12"/>
  <c r="R16" i="12"/>
  <c r="Q16" i="12"/>
  <c r="P16" i="12"/>
  <c r="O16" i="12"/>
  <c r="N16" i="12"/>
  <c r="M16" i="12"/>
  <c r="L16" i="12"/>
  <c r="U14" i="12"/>
  <c r="T14" i="12"/>
  <c r="S14" i="12"/>
  <c r="R14" i="12"/>
  <c r="Q14" i="12"/>
  <c r="P14" i="12"/>
  <c r="O14" i="12"/>
  <c r="N14" i="12"/>
  <c r="M14" i="12"/>
  <c r="L14" i="12"/>
  <c r="U13" i="12"/>
  <c r="T13" i="12"/>
  <c r="S13" i="12"/>
  <c r="R13" i="12"/>
  <c r="Q13" i="12"/>
  <c r="P13" i="12"/>
  <c r="O13" i="12"/>
  <c r="N13" i="12"/>
  <c r="M13" i="12"/>
  <c r="L13" i="12"/>
  <c r="U12" i="12"/>
  <c r="T12" i="12"/>
  <c r="S12" i="12"/>
  <c r="R12" i="12"/>
  <c r="Q12" i="12"/>
  <c r="P12" i="12"/>
  <c r="O12" i="12"/>
  <c r="N12" i="12"/>
  <c r="M12" i="12"/>
  <c r="L12" i="12"/>
  <c r="Q11" i="12"/>
  <c r="P11" i="12"/>
  <c r="O11" i="12"/>
  <c r="N11" i="12"/>
  <c r="M11" i="12"/>
  <c r="L11" i="12"/>
  <c r="U10" i="12"/>
  <c r="T10" i="12"/>
  <c r="S10" i="12"/>
  <c r="R10" i="12"/>
  <c r="Q10" i="12"/>
  <c r="P10" i="12"/>
  <c r="O10" i="12"/>
  <c r="N10" i="12"/>
  <c r="M10" i="12"/>
  <c r="L10" i="12"/>
  <c r="U9" i="12"/>
  <c r="T9" i="12"/>
  <c r="S9" i="12"/>
  <c r="R9" i="12"/>
  <c r="Q9" i="12"/>
  <c r="P9" i="12"/>
  <c r="O9" i="12"/>
  <c r="N9" i="12"/>
  <c r="M9" i="12"/>
  <c r="L9" i="12"/>
  <c r="U8" i="12"/>
  <c r="T8" i="12"/>
  <c r="S8" i="12"/>
  <c r="R8" i="12"/>
  <c r="Q8" i="12"/>
  <c r="P8" i="12"/>
  <c r="O8" i="12"/>
  <c r="N8" i="12"/>
  <c r="M8" i="12"/>
  <c r="L8" i="12"/>
  <c r="U7" i="12"/>
  <c r="T7" i="12"/>
  <c r="S7" i="12"/>
  <c r="R7" i="12"/>
  <c r="Q7" i="12"/>
  <c r="P7" i="12"/>
  <c r="O7" i="12"/>
  <c r="N7" i="12"/>
  <c r="M7" i="12"/>
  <c r="L7" i="12"/>
  <c r="U6" i="12"/>
  <c r="T6" i="12"/>
  <c r="S6" i="12"/>
  <c r="R6" i="12"/>
  <c r="Q6" i="12"/>
  <c r="P6" i="12"/>
  <c r="O6" i="12"/>
  <c r="N6" i="12"/>
  <c r="M6" i="12"/>
  <c r="L6" i="12"/>
  <c r="U5" i="12"/>
  <c r="T5" i="12"/>
  <c r="S5" i="12"/>
  <c r="R5" i="12"/>
  <c r="Q5" i="12"/>
  <c r="P5" i="12"/>
  <c r="O5" i="12"/>
  <c r="N5" i="12"/>
  <c r="M5" i="12"/>
  <c r="L5" i="12"/>
  <c r="U4" i="12"/>
  <c r="T4" i="12"/>
  <c r="S4" i="12"/>
  <c r="R4" i="12"/>
  <c r="Q4" i="12"/>
  <c r="P4" i="12"/>
  <c r="O4" i="12"/>
  <c r="N4" i="12"/>
  <c r="M4" i="12"/>
  <c r="L4" i="12"/>
  <c r="U30" i="14"/>
  <c r="T30" i="14"/>
  <c r="S30" i="14"/>
  <c r="R30" i="14"/>
  <c r="Q30" i="14"/>
  <c r="P30" i="14"/>
  <c r="O30" i="14"/>
  <c r="N30" i="14"/>
  <c r="M30" i="14"/>
  <c r="L30" i="14"/>
  <c r="U29" i="14"/>
  <c r="T29" i="14"/>
  <c r="S29" i="14"/>
  <c r="R29" i="14"/>
  <c r="Q29" i="14"/>
  <c r="P29" i="14"/>
  <c r="O29" i="14"/>
  <c r="N29" i="14"/>
  <c r="M29" i="14"/>
  <c r="L29" i="14"/>
  <c r="U28" i="14"/>
  <c r="T28" i="14"/>
  <c r="S28" i="14"/>
  <c r="R28" i="14"/>
  <c r="Q28" i="14"/>
  <c r="P28" i="14"/>
  <c r="O28" i="14"/>
  <c r="N28" i="14"/>
  <c r="M28" i="14"/>
  <c r="L28" i="14"/>
  <c r="U27" i="14"/>
  <c r="T27" i="14"/>
  <c r="S27" i="14"/>
  <c r="R27" i="14"/>
  <c r="Q27" i="14"/>
  <c r="P27" i="14"/>
  <c r="O27" i="14"/>
  <c r="N27" i="14"/>
  <c r="M27" i="14"/>
  <c r="L27" i="14"/>
  <c r="U26" i="14"/>
  <c r="T26" i="14"/>
  <c r="S26" i="14"/>
  <c r="R26" i="14"/>
  <c r="Q26" i="14"/>
  <c r="P26" i="14"/>
  <c r="O26" i="14"/>
  <c r="N26" i="14"/>
  <c r="M26" i="14"/>
  <c r="L26" i="14"/>
  <c r="U24" i="14"/>
  <c r="T24" i="14"/>
  <c r="S24" i="14"/>
  <c r="R24" i="14"/>
  <c r="Q24" i="14"/>
  <c r="P24" i="14"/>
  <c r="O24" i="14"/>
  <c r="N24" i="14"/>
  <c r="M24" i="14"/>
  <c r="L24" i="14"/>
  <c r="U23" i="14"/>
  <c r="T23" i="14"/>
  <c r="S23" i="14"/>
  <c r="R23" i="14"/>
  <c r="Q23" i="14"/>
  <c r="P23" i="14"/>
  <c r="O23" i="14"/>
  <c r="N23" i="14"/>
  <c r="M23" i="14"/>
  <c r="L23" i="14"/>
  <c r="U22" i="14"/>
  <c r="T22" i="14"/>
  <c r="S22" i="14"/>
  <c r="R22" i="14"/>
  <c r="Q22" i="14"/>
  <c r="P22" i="14"/>
  <c r="O22" i="14"/>
  <c r="N22" i="14"/>
  <c r="M22" i="14"/>
  <c r="L22" i="14"/>
  <c r="U21" i="14"/>
  <c r="T21" i="14"/>
  <c r="S21" i="14"/>
  <c r="R21" i="14"/>
  <c r="Q21" i="14"/>
  <c r="P21" i="14"/>
  <c r="O21" i="14"/>
  <c r="N21" i="14"/>
  <c r="M21" i="14"/>
  <c r="L21" i="14"/>
  <c r="U20" i="14"/>
  <c r="T20" i="14"/>
  <c r="S20" i="14"/>
  <c r="R20" i="14"/>
  <c r="Q20" i="14"/>
  <c r="P20" i="14"/>
  <c r="O20" i="14"/>
  <c r="N20" i="14"/>
  <c r="M20" i="14"/>
  <c r="L20" i="14"/>
  <c r="U19" i="14"/>
  <c r="T19" i="14"/>
  <c r="S19" i="14"/>
  <c r="R19" i="14"/>
  <c r="Q19" i="14"/>
  <c r="P19" i="14"/>
  <c r="O19" i="14"/>
  <c r="N19" i="14"/>
  <c r="M19" i="14"/>
  <c r="L19" i="14"/>
  <c r="U18" i="14"/>
  <c r="T18" i="14"/>
  <c r="S18" i="14"/>
  <c r="R18" i="14"/>
  <c r="Q18" i="14"/>
  <c r="P18" i="14"/>
  <c r="O18" i="14"/>
  <c r="N18" i="14"/>
  <c r="M18" i="14"/>
  <c r="L18" i="14"/>
  <c r="U17" i="14"/>
  <c r="T17" i="14"/>
  <c r="S17" i="14"/>
  <c r="R17" i="14"/>
  <c r="Q17" i="14"/>
  <c r="P17" i="14"/>
  <c r="O17" i="14"/>
  <c r="N17" i="14"/>
  <c r="M17" i="14"/>
  <c r="L17" i="14"/>
  <c r="U16" i="14"/>
  <c r="T16" i="14"/>
  <c r="S16" i="14"/>
  <c r="R16" i="14"/>
  <c r="Q16" i="14"/>
  <c r="P16" i="14"/>
  <c r="O16" i="14"/>
  <c r="N16" i="14"/>
  <c r="M16" i="14"/>
  <c r="L16" i="14"/>
  <c r="U14" i="14"/>
  <c r="T14" i="14"/>
  <c r="S14" i="14"/>
  <c r="R14" i="14"/>
  <c r="Q14" i="14"/>
  <c r="P14" i="14"/>
  <c r="O14" i="14"/>
  <c r="N14" i="14"/>
  <c r="M14" i="14"/>
  <c r="L14" i="14"/>
  <c r="U13" i="14"/>
  <c r="T13" i="14"/>
  <c r="S13" i="14"/>
  <c r="R13" i="14"/>
  <c r="Q13" i="14"/>
  <c r="P13" i="14"/>
  <c r="O13" i="14"/>
  <c r="N13" i="14"/>
  <c r="M13" i="14"/>
  <c r="L13" i="14"/>
  <c r="U12" i="14"/>
  <c r="T12" i="14"/>
  <c r="S12" i="14"/>
  <c r="R12" i="14"/>
  <c r="Q12" i="14"/>
  <c r="P12" i="14"/>
  <c r="O12" i="14"/>
  <c r="N12" i="14"/>
  <c r="M12" i="14"/>
  <c r="L12" i="14"/>
  <c r="U11" i="14"/>
  <c r="T11" i="14"/>
  <c r="S11" i="14"/>
  <c r="R11" i="14"/>
  <c r="Q11" i="14"/>
  <c r="P11" i="14"/>
  <c r="O11" i="14"/>
  <c r="N11" i="14"/>
  <c r="M11" i="14"/>
  <c r="L11" i="14"/>
  <c r="U10" i="14"/>
  <c r="T10" i="14"/>
  <c r="S10" i="14"/>
  <c r="R10" i="14"/>
  <c r="Q10" i="14"/>
  <c r="P10" i="14"/>
  <c r="O10" i="14"/>
  <c r="N10" i="14"/>
  <c r="M10" i="14"/>
  <c r="L10" i="14"/>
  <c r="U9" i="14"/>
  <c r="T9" i="14"/>
  <c r="S9" i="14"/>
  <c r="R9" i="14"/>
  <c r="Q9" i="14"/>
  <c r="P9" i="14"/>
  <c r="O9" i="14"/>
  <c r="N9" i="14"/>
  <c r="M9" i="14"/>
  <c r="L9" i="14"/>
  <c r="U8" i="14"/>
  <c r="T8" i="14"/>
  <c r="S8" i="14"/>
  <c r="R8" i="14"/>
  <c r="Q8" i="14"/>
  <c r="P8" i="14"/>
  <c r="O8" i="14"/>
  <c r="N8" i="14"/>
  <c r="M8" i="14"/>
  <c r="L8" i="14"/>
  <c r="U7" i="14"/>
  <c r="T7" i="14"/>
  <c r="S7" i="14"/>
  <c r="R7" i="14"/>
  <c r="Q7" i="14"/>
  <c r="P7" i="14"/>
  <c r="O7" i="14"/>
  <c r="N7" i="14"/>
  <c r="M7" i="14"/>
  <c r="L7" i="14"/>
  <c r="U6" i="14"/>
  <c r="T6" i="14"/>
  <c r="S6" i="14"/>
  <c r="R6" i="14"/>
  <c r="Q6" i="14"/>
  <c r="P6" i="14"/>
  <c r="O6" i="14"/>
  <c r="N6" i="14"/>
  <c r="M6" i="14"/>
  <c r="L6" i="14"/>
  <c r="U5" i="14"/>
  <c r="T5" i="14"/>
  <c r="S5" i="14"/>
  <c r="R5" i="14"/>
  <c r="Q5" i="14"/>
  <c r="P5" i="14"/>
  <c r="O5" i="14"/>
  <c r="N5" i="14"/>
  <c r="M5" i="14"/>
  <c r="L5" i="14"/>
  <c r="U4" i="14"/>
  <c r="T4" i="14"/>
  <c r="S4" i="14"/>
  <c r="R4" i="14"/>
  <c r="Q4" i="14"/>
  <c r="P4" i="14"/>
  <c r="O4" i="14"/>
  <c r="N4" i="14"/>
  <c r="M4" i="14"/>
  <c r="L4" i="14"/>
  <c r="U30" i="11"/>
  <c r="T30" i="11"/>
  <c r="S30" i="11"/>
  <c r="R30" i="11"/>
  <c r="Q30" i="11"/>
  <c r="P30" i="11"/>
  <c r="O30" i="11"/>
  <c r="N30" i="11"/>
  <c r="M30" i="11"/>
  <c r="L30" i="11"/>
  <c r="U29" i="11"/>
  <c r="T29" i="11"/>
  <c r="S29" i="11"/>
  <c r="R29" i="11"/>
  <c r="Q29" i="11"/>
  <c r="P29" i="11"/>
  <c r="O29" i="11"/>
  <c r="N29" i="11"/>
  <c r="M29" i="11"/>
  <c r="L29" i="11"/>
  <c r="U28" i="11"/>
  <c r="T28" i="11"/>
  <c r="S28" i="11"/>
  <c r="R28" i="11"/>
  <c r="Q28" i="11"/>
  <c r="P28" i="11"/>
  <c r="O28" i="11"/>
  <c r="N28" i="11"/>
  <c r="M28" i="11"/>
  <c r="L28" i="11"/>
  <c r="U27" i="11"/>
  <c r="T27" i="11"/>
  <c r="S27" i="11"/>
  <c r="R27" i="11"/>
  <c r="Q27" i="11"/>
  <c r="P27" i="11"/>
  <c r="O27" i="11"/>
  <c r="N27" i="11"/>
  <c r="M27" i="11"/>
  <c r="L27" i="11"/>
  <c r="U26" i="11"/>
  <c r="T26" i="11"/>
  <c r="S26" i="11"/>
  <c r="R26" i="11"/>
  <c r="Q26" i="11"/>
  <c r="P26" i="11"/>
  <c r="O26" i="11"/>
  <c r="N26" i="11"/>
  <c r="M26" i="11"/>
  <c r="L26" i="11"/>
  <c r="U24" i="11"/>
  <c r="T24" i="11"/>
  <c r="S24" i="11"/>
  <c r="R24" i="11"/>
  <c r="Q24" i="11"/>
  <c r="P24" i="11"/>
  <c r="O24" i="11"/>
  <c r="N24" i="11"/>
  <c r="M24" i="11"/>
  <c r="L24" i="11"/>
  <c r="U23" i="11"/>
  <c r="T23" i="11"/>
  <c r="S23" i="11"/>
  <c r="R23" i="11"/>
  <c r="Q23" i="11"/>
  <c r="P23" i="11"/>
  <c r="O23" i="11"/>
  <c r="N23" i="11"/>
  <c r="M23" i="11"/>
  <c r="L23" i="11"/>
  <c r="U22" i="11"/>
  <c r="T22" i="11"/>
  <c r="S22" i="11"/>
  <c r="R22" i="11"/>
  <c r="Q22" i="11"/>
  <c r="P22" i="11"/>
  <c r="O22" i="11"/>
  <c r="N22" i="11"/>
  <c r="M22" i="11"/>
  <c r="L22" i="11"/>
  <c r="U21" i="11"/>
  <c r="T21" i="11"/>
  <c r="S21" i="11"/>
  <c r="R21" i="11"/>
  <c r="Q21" i="11"/>
  <c r="P21" i="11"/>
  <c r="O21" i="11"/>
  <c r="N21" i="11"/>
  <c r="M21" i="11"/>
  <c r="L21" i="11"/>
  <c r="U20" i="11"/>
  <c r="T20" i="11"/>
  <c r="S20" i="11"/>
  <c r="R20" i="11"/>
  <c r="Q20" i="11"/>
  <c r="P20" i="11"/>
  <c r="O20" i="11"/>
  <c r="N20" i="11"/>
  <c r="M20" i="11"/>
  <c r="L20" i="11"/>
  <c r="U19" i="11"/>
  <c r="T19" i="11"/>
  <c r="S19" i="11"/>
  <c r="R19" i="11"/>
  <c r="Q19" i="11"/>
  <c r="P19" i="11"/>
  <c r="O19" i="11"/>
  <c r="N19" i="11"/>
  <c r="M19" i="11"/>
  <c r="L19" i="11"/>
  <c r="U18" i="11"/>
  <c r="T18" i="11"/>
  <c r="S18" i="11"/>
  <c r="R18" i="11"/>
  <c r="Q18" i="11"/>
  <c r="P18" i="11"/>
  <c r="O18" i="11"/>
  <c r="N18" i="11"/>
  <c r="M18" i="11"/>
  <c r="L18" i="11"/>
  <c r="U17" i="11"/>
  <c r="T17" i="11"/>
  <c r="S17" i="11"/>
  <c r="R17" i="11"/>
  <c r="Q17" i="11"/>
  <c r="P17" i="11"/>
  <c r="O17" i="11"/>
  <c r="N17" i="11"/>
  <c r="M17" i="11"/>
  <c r="L17" i="11"/>
  <c r="U16" i="11"/>
  <c r="T16" i="11"/>
  <c r="S16" i="11"/>
  <c r="R16" i="11"/>
  <c r="Q16" i="11"/>
  <c r="P16" i="11"/>
  <c r="O16" i="11"/>
  <c r="N16" i="11"/>
  <c r="M16" i="11"/>
  <c r="L16" i="11"/>
  <c r="U14" i="11"/>
  <c r="T14" i="11"/>
  <c r="S14" i="11"/>
  <c r="R14" i="11"/>
  <c r="Q14" i="11"/>
  <c r="P14" i="11"/>
  <c r="O14" i="11"/>
  <c r="N14" i="11"/>
  <c r="M14" i="11"/>
  <c r="L14" i="11"/>
  <c r="U13" i="11"/>
  <c r="T13" i="11"/>
  <c r="S13" i="11"/>
  <c r="R13" i="11"/>
  <c r="Q13" i="11"/>
  <c r="P13" i="11"/>
  <c r="O13" i="11"/>
  <c r="N13" i="11"/>
  <c r="M13" i="11"/>
  <c r="L13" i="11"/>
  <c r="U12" i="11"/>
  <c r="T12" i="11"/>
  <c r="S12" i="11"/>
  <c r="R12" i="11"/>
  <c r="Q12" i="11"/>
  <c r="P12" i="11"/>
  <c r="O12" i="11"/>
  <c r="N12" i="11"/>
  <c r="M12" i="11"/>
  <c r="L12" i="11"/>
  <c r="U11" i="11"/>
  <c r="T11" i="11"/>
  <c r="S11" i="11"/>
  <c r="R11" i="11"/>
  <c r="Q11" i="11"/>
  <c r="P11" i="11"/>
  <c r="O11" i="11"/>
  <c r="N11" i="11"/>
  <c r="M11" i="11"/>
  <c r="L11" i="11"/>
  <c r="U10" i="11"/>
  <c r="T10" i="11"/>
  <c r="S10" i="11"/>
  <c r="R10" i="11"/>
  <c r="Q10" i="11"/>
  <c r="P10" i="11"/>
  <c r="O10" i="11"/>
  <c r="N10" i="11"/>
  <c r="M10" i="11"/>
  <c r="L10" i="11"/>
  <c r="U9" i="11"/>
  <c r="T9" i="11"/>
  <c r="S9" i="11"/>
  <c r="R9" i="11"/>
  <c r="Q9" i="11"/>
  <c r="P9" i="11"/>
  <c r="O9" i="11"/>
  <c r="N9" i="11"/>
  <c r="M9" i="11"/>
  <c r="L9" i="11"/>
  <c r="U8" i="11"/>
  <c r="T8" i="11"/>
  <c r="S8" i="11"/>
  <c r="R8" i="11"/>
  <c r="Q8" i="11"/>
  <c r="P8" i="11"/>
  <c r="O8" i="11"/>
  <c r="N8" i="11"/>
  <c r="M8" i="11"/>
  <c r="L8" i="11"/>
  <c r="U7" i="11"/>
  <c r="T7" i="11"/>
  <c r="S7" i="11"/>
  <c r="R7" i="11"/>
  <c r="Q7" i="11"/>
  <c r="P7" i="11"/>
  <c r="O7" i="11"/>
  <c r="N7" i="11"/>
  <c r="M7" i="11"/>
  <c r="L7" i="11"/>
  <c r="U6" i="11"/>
  <c r="T6" i="11"/>
  <c r="S6" i="11"/>
  <c r="R6" i="11"/>
  <c r="Q6" i="11"/>
  <c r="P6" i="11"/>
  <c r="O6" i="11"/>
  <c r="N6" i="11"/>
  <c r="M6" i="11"/>
  <c r="L6" i="11"/>
  <c r="U5" i="11"/>
  <c r="T5" i="11"/>
  <c r="S5" i="11"/>
  <c r="R5" i="11"/>
  <c r="Q5" i="11"/>
  <c r="P5" i="11"/>
  <c r="O5" i="11"/>
  <c r="N5" i="11"/>
  <c r="M5" i="11"/>
  <c r="L5" i="11"/>
  <c r="U4" i="11"/>
  <c r="T4" i="11"/>
  <c r="S4" i="11"/>
  <c r="R4" i="11"/>
  <c r="Q4" i="11"/>
  <c r="P4" i="11"/>
  <c r="O4" i="11"/>
  <c r="N4" i="11"/>
  <c r="M4" i="11"/>
  <c r="L4" i="11"/>
  <c r="U30" i="22"/>
  <c r="T30" i="22"/>
  <c r="S30" i="22"/>
  <c r="R30" i="22"/>
  <c r="Q30" i="22"/>
  <c r="P30" i="22"/>
  <c r="O30" i="22"/>
  <c r="N30" i="22"/>
  <c r="M30" i="22"/>
  <c r="L30" i="22"/>
  <c r="U29" i="22"/>
  <c r="T29" i="22"/>
  <c r="S29" i="22"/>
  <c r="R29" i="22"/>
  <c r="Q29" i="22"/>
  <c r="P29" i="22"/>
  <c r="O29" i="22"/>
  <c r="N29" i="22"/>
  <c r="M29" i="22"/>
  <c r="L29" i="22"/>
  <c r="U28" i="22"/>
  <c r="T28" i="22"/>
  <c r="S28" i="22"/>
  <c r="R28" i="22"/>
  <c r="Q28" i="22"/>
  <c r="P28" i="22"/>
  <c r="O28" i="22"/>
  <c r="N28" i="22"/>
  <c r="M28" i="22"/>
  <c r="L28" i="22"/>
  <c r="U27" i="22"/>
  <c r="T27" i="22"/>
  <c r="S27" i="22"/>
  <c r="R27" i="22"/>
  <c r="Q27" i="22"/>
  <c r="P27" i="22"/>
  <c r="O27" i="22"/>
  <c r="N27" i="22"/>
  <c r="M27" i="22"/>
  <c r="L27" i="22"/>
  <c r="R26" i="22"/>
  <c r="Q26" i="22"/>
  <c r="P26" i="22"/>
  <c r="O26" i="22"/>
  <c r="N26" i="22"/>
  <c r="M26" i="22"/>
  <c r="L26" i="22"/>
  <c r="U24" i="22"/>
  <c r="T24" i="22"/>
  <c r="S24" i="22"/>
  <c r="R24" i="22"/>
  <c r="Q24" i="22"/>
  <c r="P24" i="22"/>
  <c r="O24" i="22"/>
  <c r="N24" i="22"/>
  <c r="M24" i="22"/>
  <c r="L24" i="22"/>
  <c r="U23" i="22"/>
  <c r="T23" i="22"/>
  <c r="S23" i="22"/>
  <c r="R23" i="22"/>
  <c r="Q23" i="22"/>
  <c r="P23" i="22"/>
  <c r="O23" i="22"/>
  <c r="N23" i="22"/>
  <c r="M23" i="22"/>
  <c r="L23" i="22"/>
  <c r="U22" i="22"/>
  <c r="T22" i="22"/>
  <c r="S22" i="22"/>
  <c r="R22" i="22"/>
  <c r="Q22" i="22"/>
  <c r="P22" i="22"/>
  <c r="O22" i="22"/>
  <c r="N22" i="22"/>
  <c r="M22" i="22"/>
  <c r="L22" i="22"/>
  <c r="U21" i="22"/>
  <c r="T21" i="22"/>
  <c r="R21" i="22"/>
  <c r="Q21" i="22"/>
  <c r="P21" i="22"/>
  <c r="O21" i="22"/>
  <c r="N21" i="22"/>
  <c r="M21" i="22"/>
  <c r="L21" i="22"/>
  <c r="U20" i="22"/>
  <c r="T20" i="22"/>
  <c r="S20" i="22"/>
  <c r="R20" i="22"/>
  <c r="Q20" i="22"/>
  <c r="P20" i="22"/>
  <c r="O20" i="22"/>
  <c r="N20" i="22"/>
  <c r="M20" i="22"/>
  <c r="L20" i="22"/>
  <c r="U19" i="22"/>
  <c r="T19" i="22"/>
  <c r="S19" i="22"/>
  <c r="R19" i="22"/>
  <c r="Q19" i="22"/>
  <c r="P19" i="22"/>
  <c r="O19" i="22"/>
  <c r="N19" i="22"/>
  <c r="M19" i="22"/>
  <c r="L19" i="22"/>
  <c r="U18" i="22"/>
  <c r="T18" i="22"/>
  <c r="S18" i="22"/>
  <c r="R18" i="22"/>
  <c r="Q18" i="22"/>
  <c r="P18" i="22"/>
  <c r="O18" i="22"/>
  <c r="N18" i="22"/>
  <c r="M18" i="22"/>
  <c r="L18" i="22"/>
  <c r="U17" i="22"/>
  <c r="T17" i="22"/>
  <c r="S17" i="22"/>
  <c r="R17" i="22"/>
  <c r="Q17" i="22"/>
  <c r="P17" i="22"/>
  <c r="O17" i="22"/>
  <c r="N17" i="22"/>
  <c r="M17" i="22"/>
  <c r="L17" i="22"/>
  <c r="R16" i="22"/>
  <c r="Q16" i="22"/>
  <c r="P16" i="22"/>
  <c r="O16" i="22"/>
  <c r="N16" i="22"/>
  <c r="M16" i="22"/>
  <c r="L16" i="22"/>
  <c r="U14" i="22"/>
  <c r="T14" i="22"/>
  <c r="S14" i="22"/>
  <c r="R14" i="22"/>
  <c r="Q14" i="22"/>
  <c r="P14" i="22"/>
  <c r="O14" i="22"/>
  <c r="N14" i="22"/>
  <c r="M14" i="22"/>
  <c r="L14" i="22"/>
  <c r="U13" i="22"/>
  <c r="T13" i="22"/>
  <c r="S13" i="22"/>
  <c r="R13" i="22"/>
  <c r="Q13" i="22"/>
  <c r="P13" i="22"/>
  <c r="O13" i="22"/>
  <c r="N13" i="22"/>
  <c r="M13" i="22"/>
  <c r="L13" i="22"/>
  <c r="U12" i="22"/>
  <c r="T12" i="22"/>
  <c r="S12" i="22"/>
  <c r="R12" i="22"/>
  <c r="Q12" i="22"/>
  <c r="P12" i="22"/>
  <c r="O12" i="22"/>
  <c r="N12" i="22"/>
  <c r="M12" i="22"/>
  <c r="L12" i="22"/>
  <c r="Q11" i="22"/>
  <c r="P11" i="22"/>
  <c r="O11" i="22"/>
  <c r="N11" i="22"/>
  <c r="M11" i="22"/>
  <c r="L11" i="22"/>
  <c r="U10" i="22"/>
  <c r="T10" i="22"/>
  <c r="S10" i="22"/>
  <c r="R10" i="22"/>
  <c r="Q10" i="22"/>
  <c r="P10" i="22"/>
  <c r="O10" i="22"/>
  <c r="N10" i="22"/>
  <c r="M10" i="22"/>
  <c r="L10" i="22"/>
  <c r="U9" i="22"/>
  <c r="T9" i="22"/>
  <c r="S9" i="22"/>
  <c r="R9" i="22"/>
  <c r="Q9" i="22"/>
  <c r="P9" i="22"/>
  <c r="O9" i="22"/>
  <c r="N9" i="22"/>
  <c r="M9" i="22"/>
  <c r="L9" i="22"/>
  <c r="U8" i="22"/>
  <c r="T8" i="22"/>
  <c r="S8" i="22"/>
  <c r="R8" i="22"/>
  <c r="Q8" i="22"/>
  <c r="P8" i="22"/>
  <c r="O8" i="22"/>
  <c r="N8" i="22"/>
  <c r="M8" i="22"/>
  <c r="L8" i="22"/>
  <c r="U7" i="22"/>
  <c r="T7" i="22"/>
  <c r="S7" i="22"/>
  <c r="R7" i="22"/>
  <c r="Q7" i="22"/>
  <c r="P7" i="22"/>
  <c r="O7" i="22"/>
  <c r="N7" i="22"/>
  <c r="M7" i="22"/>
  <c r="L7" i="22"/>
  <c r="U6" i="22"/>
  <c r="T6" i="22"/>
  <c r="S6" i="22"/>
  <c r="R6" i="22"/>
  <c r="Q6" i="22"/>
  <c r="P6" i="22"/>
  <c r="O6" i="22"/>
  <c r="N6" i="22"/>
  <c r="M6" i="22"/>
  <c r="L6" i="22"/>
  <c r="U5" i="22"/>
  <c r="T5" i="22"/>
  <c r="S5" i="22"/>
  <c r="R5" i="22"/>
  <c r="Q5" i="22"/>
  <c r="P5" i="22"/>
  <c r="O5" i="22"/>
  <c r="N5" i="22"/>
  <c r="M5" i="22"/>
  <c r="L5" i="22"/>
  <c r="U4" i="22"/>
  <c r="T4" i="22"/>
  <c r="S4" i="22"/>
  <c r="Q4" i="22"/>
  <c r="P4" i="22"/>
  <c r="O4" i="22"/>
  <c r="N4" i="22"/>
  <c r="M4" i="22"/>
  <c r="L4" i="22"/>
  <c r="U30" i="21"/>
  <c r="T30" i="21"/>
  <c r="S30" i="21"/>
  <c r="R30" i="21"/>
  <c r="Q30" i="21"/>
  <c r="P30" i="21"/>
  <c r="O30" i="21"/>
  <c r="N30" i="21"/>
  <c r="M30" i="21"/>
  <c r="L30" i="21"/>
  <c r="U29" i="21"/>
  <c r="T29" i="21"/>
  <c r="S29" i="21"/>
  <c r="R29" i="21"/>
  <c r="Q29" i="21"/>
  <c r="P29" i="21"/>
  <c r="O29" i="21"/>
  <c r="N29" i="21"/>
  <c r="M29" i="21"/>
  <c r="L29" i="21"/>
  <c r="U28" i="21"/>
  <c r="T28" i="21"/>
  <c r="S28" i="21"/>
  <c r="R28" i="21"/>
  <c r="Q28" i="21"/>
  <c r="P28" i="21"/>
  <c r="O28" i="21"/>
  <c r="N28" i="21"/>
  <c r="M28" i="21"/>
  <c r="L28" i="21"/>
  <c r="U27" i="21"/>
  <c r="T27" i="21"/>
  <c r="S27" i="21"/>
  <c r="R27" i="21"/>
  <c r="Q27" i="21"/>
  <c r="P27" i="21"/>
  <c r="O27" i="21"/>
  <c r="N27" i="21"/>
  <c r="M27" i="21"/>
  <c r="L27" i="21"/>
  <c r="R26" i="21"/>
  <c r="Q26" i="21"/>
  <c r="P26" i="21"/>
  <c r="O26" i="21"/>
  <c r="N26" i="21"/>
  <c r="M26" i="21"/>
  <c r="L26" i="21"/>
  <c r="U24" i="21"/>
  <c r="T24" i="21"/>
  <c r="S24" i="21"/>
  <c r="R24" i="21"/>
  <c r="Q24" i="21"/>
  <c r="P24" i="21"/>
  <c r="O24" i="21"/>
  <c r="N24" i="21"/>
  <c r="M24" i="21"/>
  <c r="L24" i="21"/>
  <c r="U23" i="21"/>
  <c r="T23" i="21"/>
  <c r="S23" i="21"/>
  <c r="R23" i="21"/>
  <c r="Q23" i="21"/>
  <c r="P23" i="21"/>
  <c r="O23" i="21"/>
  <c r="N23" i="21"/>
  <c r="M23" i="21"/>
  <c r="L23" i="21"/>
  <c r="S22" i="21"/>
  <c r="R22" i="21"/>
  <c r="Q22" i="21"/>
  <c r="P22" i="21"/>
  <c r="O22" i="21"/>
  <c r="N22" i="21"/>
  <c r="M22" i="21"/>
  <c r="L22" i="21"/>
  <c r="U21" i="21"/>
  <c r="T21" i="21"/>
  <c r="S21" i="21"/>
  <c r="R21" i="21"/>
  <c r="Q21" i="21"/>
  <c r="P21" i="21"/>
  <c r="O21" i="21"/>
  <c r="N21" i="21"/>
  <c r="M21" i="21"/>
  <c r="L21" i="21"/>
  <c r="U20" i="21"/>
  <c r="T20" i="21"/>
  <c r="S20" i="21"/>
  <c r="R20" i="21"/>
  <c r="Q20" i="21"/>
  <c r="P20" i="21"/>
  <c r="O20" i="21"/>
  <c r="N20" i="21"/>
  <c r="M20" i="21"/>
  <c r="L20" i="21"/>
  <c r="U19" i="21"/>
  <c r="T19" i="21"/>
  <c r="S19" i="21"/>
  <c r="R19" i="21"/>
  <c r="Q19" i="21"/>
  <c r="P19" i="21"/>
  <c r="O19" i="21"/>
  <c r="N19" i="21"/>
  <c r="M19" i="21"/>
  <c r="L19" i="21"/>
  <c r="S18" i="21"/>
  <c r="R18" i="21"/>
  <c r="Q18" i="21"/>
  <c r="P18" i="21"/>
  <c r="O18" i="21"/>
  <c r="N18" i="21"/>
  <c r="M18" i="21"/>
  <c r="L18" i="21"/>
  <c r="U17" i="21"/>
  <c r="T17" i="21"/>
  <c r="S17" i="21"/>
  <c r="R17" i="21"/>
  <c r="Q17" i="21"/>
  <c r="P17" i="21"/>
  <c r="O17" i="21"/>
  <c r="N17" i="21"/>
  <c r="M17" i="21"/>
  <c r="L17" i="21"/>
  <c r="U16" i="21"/>
  <c r="T16" i="21"/>
  <c r="S16" i="21"/>
  <c r="R16" i="21"/>
  <c r="Q16" i="21"/>
  <c r="P16" i="21"/>
  <c r="O16" i="21"/>
  <c r="N16" i="21"/>
  <c r="M16" i="21"/>
  <c r="L16" i="21"/>
  <c r="U14" i="21"/>
  <c r="T14" i="21"/>
  <c r="S14" i="21"/>
  <c r="R14" i="21"/>
  <c r="Q14" i="21"/>
  <c r="P14" i="21"/>
  <c r="O14" i="21"/>
  <c r="N14" i="21"/>
  <c r="M14" i="21"/>
  <c r="L14" i="21"/>
  <c r="U13" i="21"/>
  <c r="T13" i="21"/>
  <c r="S13" i="21"/>
  <c r="R13" i="21"/>
  <c r="Q13" i="21"/>
  <c r="P13" i="21"/>
  <c r="O13" i="21"/>
  <c r="N13" i="21"/>
  <c r="M13" i="21"/>
  <c r="L13" i="21"/>
  <c r="U12" i="21"/>
  <c r="T12" i="21"/>
  <c r="S12" i="21"/>
  <c r="R12" i="21"/>
  <c r="Q12" i="21"/>
  <c r="P12" i="21"/>
  <c r="O12" i="21"/>
  <c r="N12" i="21"/>
  <c r="M12" i="21"/>
  <c r="L12" i="21"/>
  <c r="U11" i="21"/>
  <c r="T11" i="21"/>
  <c r="S11" i="21"/>
  <c r="R11" i="21"/>
  <c r="Q11" i="21"/>
  <c r="P11" i="21"/>
  <c r="O11" i="21"/>
  <c r="N11" i="21"/>
  <c r="M11" i="21"/>
  <c r="L11" i="21"/>
  <c r="U10" i="21"/>
  <c r="T10" i="21"/>
  <c r="S10" i="21"/>
  <c r="R10" i="21"/>
  <c r="Q10" i="21"/>
  <c r="P10" i="21"/>
  <c r="O10" i="21"/>
  <c r="N10" i="21"/>
  <c r="M10" i="21"/>
  <c r="L10" i="21"/>
  <c r="U9" i="21"/>
  <c r="T9" i="21"/>
  <c r="S9" i="21"/>
  <c r="R9" i="21"/>
  <c r="Q9" i="21"/>
  <c r="P9" i="21"/>
  <c r="O9" i="21"/>
  <c r="N9" i="21"/>
  <c r="M9" i="21"/>
  <c r="L9" i="21"/>
  <c r="U8" i="21"/>
  <c r="T8" i="21"/>
  <c r="S8" i="21"/>
  <c r="R8" i="21"/>
  <c r="Q8" i="21"/>
  <c r="P8" i="21"/>
  <c r="O8" i="21"/>
  <c r="N8" i="21"/>
  <c r="M8" i="21"/>
  <c r="L8" i="21"/>
  <c r="U7" i="21"/>
  <c r="T7" i="21"/>
  <c r="S7" i="21"/>
  <c r="R7" i="21"/>
  <c r="Q7" i="21"/>
  <c r="P7" i="21"/>
  <c r="O7" i="21"/>
  <c r="N7" i="21"/>
  <c r="M7" i="21"/>
  <c r="L7" i="21"/>
  <c r="U6" i="21"/>
  <c r="T6" i="21"/>
  <c r="S6" i="21"/>
  <c r="R6" i="21"/>
  <c r="Q6" i="21"/>
  <c r="P6" i="21"/>
  <c r="O6" i="21"/>
  <c r="N6" i="21"/>
  <c r="M6" i="21"/>
  <c r="L6" i="21"/>
  <c r="U5" i="21"/>
  <c r="T5" i="21"/>
  <c r="S5" i="21"/>
  <c r="R5" i="21"/>
  <c r="Q5" i="21"/>
  <c r="P5" i="21"/>
  <c r="O5" i="21"/>
  <c r="N5" i="21"/>
  <c r="M5" i="21"/>
  <c r="L5" i="21"/>
  <c r="U4" i="21"/>
  <c r="T4" i="21"/>
  <c r="Q4" i="21"/>
  <c r="P4" i="21"/>
  <c r="O4" i="21"/>
  <c r="N4" i="21"/>
  <c r="M4" i="21"/>
  <c r="L4" i="21"/>
  <c r="U30" i="18"/>
  <c r="T30" i="18"/>
  <c r="S30" i="18"/>
  <c r="R30" i="18"/>
  <c r="Q30" i="18"/>
  <c r="P30" i="18"/>
  <c r="O30" i="18"/>
  <c r="N30" i="18"/>
  <c r="M30" i="18"/>
  <c r="L30" i="18"/>
  <c r="U29" i="18"/>
  <c r="T29" i="18"/>
  <c r="S29" i="18"/>
  <c r="R29" i="18"/>
  <c r="Q29" i="18"/>
  <c r="P29" i="18"/>
  <c r="O29" i="18"/>
  <c r="N29" i="18"/>
  <c r="M29" i="18"/>
  <c r="L29" i="18"/>
  <c r="U28" i="18"/>
  <c r="T28" i="18"/>
  <c r="S28" i="18"/>
  <c r="R28" i="18"/>
  <c r="Q28" i="18"/>
  <c r="P28" i="18"/>
  <c r="O28" i="18"/>
  <c r="N28" i="18"/>
  <c r="M28" i="18"/>
  <c r="L28" i="18"/>
  <c r="U27" i="18"/>
  <c r="T27" i="18"/>
  <c r="S27" i="18"/>
  <c r="R27" i="18"/>
  <c r="Q27" i="18"/>
  <c r="P27" i="18"/>
  <c r="O27" i="18"/>
  <c r="N27" i="18"/>
  <c r="M27" i="18"/>
  <c r="L27" i="18"/>
  <c r="U26" i="18"/>
  <c r="T26" i="18"/>
  <c r="S26" i="18"/>
  <c r="R26" i="18"/>
  <c r="Q26" i="18"/>
  <c r="P26" i="18"/>
  <c r="O26" i="18"/>
  <c r="N26" i="18"/>
  <c r="M26" i="18"/>
  <c r="L26" i="18"/>
  <c r="U24" i="18"/>
  <c r="T24" i="18"/>
  <c r="S24" i="18"/>
  <c r="R24" i="18"/>
  <c r="Q24" i="18"/>
  <c r="P24" i="18"/>
  <c r="O24" i="18"/>
  <c r="N24" i="18"/>
  <c r="M24" i="18"/>
  <c r="L24" i="18"/>
  <c r="U23" i="18"/>
  <c r="T23" i="18"/>
  <c r="S23" i="18"/>
  <c r="R23" i="18"/>
  <c r="Q23" i="18"/>
  <c r="P23" i="18"/>
  <c r="O23" i="18"/>
  <c r="N23" i="18"/>
  <c r="M23" i="18"/>
  <c r="L23" i="18"/>
  <c r="U22" i="18"/>
  <c r="T22" i="18"/>
  <c r="S22" i="18"/>
  <c r="R22" i="18"/>
  <c r="Q22" i="18"/>
  <c r="P22" i="18"/>
  <c r="O22" i="18"/>
  <c r="N22" i="18"/>
  <c r="M22" i="18"/>
  <c r="L22" i="18"/>
  <c r="U21" i="18"/>
  <c r="T21" i="18"/>
  <c r="S21" i="18"/>
  <c r="R21" i="18"/>
  <c r="Q21" i="18"/>
  <c r="P21" i="18"/>
  <c r="O21" i="18"/>
  <c r="N21" i="18"/>
  <c r="M21" i="18"/>
  <c r="L21" i="18"/>
  <c r="Q20" i="18"/>
  <c r="P20" i="18"/>
  <c r="O20" i="18"/>
  <c r="N20" i="18"/>
  <c r="M20" i="18"/>
  <c r="L20" i="18"/>
  <c r="U19" i="18"/>
  <c r="T19" i="18"/>
  <c r="S19" i="18"/>
  <c r="R19" i="18"/>
  <c r="Q19" i="18"/>
  <c r="P19" i="18"/>
  <c r="O19" i="18"/>
  <c r="N19" i="18"/>
  <c r="M19" i="18"/>
  <c r="L19" i="18"/>
  <c r="U18" i="18"/>
  <c r="T18" i="18"/>
  <c r="S18" i="18"/>
  <c r="R18" i="18"/>
  <c r="Q18" i="18"/>
  <c r="P18" i="18"/>
  <c r="O18" i="18"/>
  <c r="N18" i="18"/>
  <c r="M18" i="18"/>
  <c r="L18" i="18"/>
  <c r="U17" i="18"/>
  <c r="T17" i="18"/>
  <c r="S17" i="18"/>
  <c r="R17" i="18"/>
  <c r="Q17" i="18"/>
  <c r="P17" i="18"/>
  <c r="O17" i="18"/>
  <c r="N17" i="18"/>
  <c r="M17" i="18"/>
  <c r="L17" i="18"/>
  <c r="U16" i="18"/>
  <c r="T16" i="18"/>
  <c r="S16" i="18"/>
  <c r="R16" i="18"/>
  <c r="Q16" i="18"/>
  <c r="P16" i="18"/>
  <c r="O16" i="18"/>
  <c r="N16" i="18"/>
  <c r="M16" i="18"/>
  <c r="L16" i="18"/>
  <c r="U14" i="18"/>
  <c r="T14" i="18"/>
  <c r="S14" i="18"/>
  <c r="R14" i="18"/>
  <c r="Q14" i="18"/>
  <c r="P14" i="18"/>
  <c r="O14" i="18"/>
  <c r="N14" i="18"/>
  <c r="M14" i="18"/>
  <c r="L14" i="18"/>
  <c r="Q13" i="18"/>
  <c r="P13" i="18"/>
  <c r="O13" i="18"/>
  <c r="N13" i="18"/>
  <c r="M13" i="18"/>
  <c r="L13" i="18"/>
  <c r="U12" i="18"/>
  <c r="T12" i="18"/>
  <c r="S12" i="18"/>
  <c r="R12" i="18"/>
  <c r="Q12" i="18"/>
  <c r="P12" i="18"/>
  <c r="O12" i="18"/>
  <c r="N12" i="18"/>
  <c r="M12" i="18"/>
  <c r="L12" i="18"/>
  <c r="U11" i="18"/>
  <c r="T11" i="18"/>
  <c r="S11" i="18"/>
  <c r="Q11" i="18"/>
  <c r="P11" i="18"/>
  <c r="O11" i="18"/>
  <c r="N11" i="18"/>
  <c r="M11" i="18"/>
  <c r="L11" i="18"/>
  <c r="U10" i="18"/>
  <c r="T10" i="18"/>
  <c r="S10" i="18"/>
  <c r="R10" i="18"/>
  <c r="Q10" i="18"/>
  <c r="P10" i="18"/>
  <c r="O10" i="18"/>
  <c r="N10" i="18"/>
  <c r="M10" i="18"/>
  <c r="L10" i="18"/>
  <c r="U9" i="18"/>
  <c r="T9" i="18"/>
  <c r="S9" i="18"/>
  <c r="R9" i="18"/>
  <c r="Q9" i="18"/>
  <c r="P9" i="18"/>
  <c r="O9" i="18"/>
  <c r="N9" i="18"/>
  <c r="M9" i="18"/>
  <c r="L9" i="18"/>
  <c r="U8" i="18"/>
  <c r="T8" i="18"/>
  <c r="S8" i="18"/>
  <c r="R8" i="18"/>
  <c r="Q8" i="18"/>
  <c r="P8" i="18"/>
  <c r="O8" i="18"/>
  <c r="N8" i="18"/>
  <c r="M8" i="18"/>
  <c r="L8" i="18"/>
  <c r="U7" i="18"/>
  <c r="T7" i="18"/>
  <c r="Q7" i="18"/>
  <c r="P7" i="18"/>
  <c r="O7" i="18"/>
  <c r="N7" i="18"/>
  <c r="M7" i="18"/>
  <c r="L7" i="18"/>
  <c r="U6" i="18"/>
  <c r="T6" i="18"/>
  <c r="S6" i="18"/>
  <c r="R6" i="18"/>
  <c r="Q6" i="18"/>
  <c r="P6" i="18"/>
  <c r="O6" i="18"/>
  <c r="N6" i="18"/>
  <c r="M6" i="18"/>
  <c r="L6" i="18"/>
  <c r="U5" i="18"/>
  <c r="T5" i="18"/>
  <c r="S5" i="18"/>
  <c r="R5" i="18"/>
  <c r="Q5" i="18"/>
  <c r="P5" i="18"/>
  <c r="O5" i="18"/>
  <c r="N5" i="18"/>
  <c r="M5" i="18"/>
  <c r="L5" i="18"/>
  <c r="U4" i="18"/>
  <c r="T4" i="18"/>
  <c r="S4" i="18"/>
  <c r="R4" i="18"/>
  <c r="Q4" i="18"/>
  <c r="P4" i="18"/>
  <c r="O4" i="18"/>
  <c r="N4" i="18"/>
  <c r="M4" i="18"/>
  <c r="L4" i="18"/>
  <c r="L4" i="17"/>
  <c r="M4" i="17"/>
  <c r="N4" i="17"/>
  <c r="O4" i="17"/>
  <c r="P4" i="17"/>
  <c r="Q4" i="17"/>
  <c r="R4" i="17"/>
  <c r="S4" i="17"/>
  <c r="T4" i="17"/>
  <c r="U4" i="17"/>
  <c r="L5" i="17"/>
  <c r="M5" i="17"/>
  <c r="N5" i="17"/>
  <c r="O5" i="17"/>
  <c r="P5" i="17"/>
  <c r="Q5" i="17"/>
  <c r="R5" i="17"/>
  <c r="S5" i="17"/>
  <c r="T5" i="17"/>
  <c r="U5" i="17"/>
  <c r="L6" i="17"/>
  <c r="M6" i="17"/>
  <c r="N6" i="17"/>
  <c r="O6" i="17"/>
  <c r="P6" i="17"/>
  <c r="Q6" i="17"/>
  <c r="R6" i="17"/>
  <c r="S6" i="17"/>
  <c r="T6" i="17"/>
  <c r="U6" i="17"/>
  <c r="L7" i="17"/>
  <c r="M7" i="17"/>
  <c r="N7" i="17"/>
  <c r="O7" i="17"/>
  <c r="P7" i="17"/>
  <c r="Q7" i="17"/>
  <c r="T7" i="17"/>
  <c r="U7" i="17"/>
  <c r="L8" i="17"/>
  <c r="M8" i="17"/>
  <c r="N8" i="17"/>
  <c r="O8" i="17"/>
  <c r="P8" i="17"/>
  <c r="Q8" i="17"/>
  <c r="R8" i="17"/>
  <c r="S8" i="17"/>
  <c r="T8" i="17"/>
  <c r="U8" i="17"/>
  <c r="L9" i="17"/>
  <c r="M9" i="17"/>
  <c r="N9" i="17"/>
  <c r="O9" i="17"/>
  <c r="P9" i="17"/>
  <c r="Q9" i="17"/>
  <c r="R9" i="17"/>
  <c r="S9" i="17"/>
  <c r="T9" i="17"/>
  <c r="U9" i="17"/>
  <c r="L10" i="17"/>
  <c r="M10" i="17"/>
  <c r="N10" i="17"/>
  <c r="O10" i="17"/>
  <c r="P10" i="17"/>
  <c r="Q10" i="17"/>
  <c r="R10" i="17"/>
  <c r="S10" i="17"/>
  <c r="T10" i="17"/>
  <c r="U10" i="17"/>
  <c r="L11" i="17"/>
  <c r="M11" i="17"/>
  <c r="N11" i="17"/>
  <c r="O11" i="17"/>
  <c r="P11" i="17"/>
  <c r="Q11" i="17"/>
  <c r="R11" i="17"/>
  <c r="S11" i="17"/>
  <c r="T11" i="17"/>
  <c r="U11" i="17"/>
  <c r="L12" i="17"/>
  <c r="M12" i="17"/>
  <c r="N12" i="17"/>
  <c r="O12" i="17"/>
  <c r="P12" i="17"/>
  <c r="Q12" i="17"/>
  <c r="R12" i="17"/>
  <c r="S12" i="17"/>
  <c r="T12" i="17"/>
  <c r="U12" i="17"/>
  <c r="L13" i="17"/>
  <c r="M13" i="17"/>
  <c r="N13" i="17"/>
  <c r="O13" i="17"/>
  <c r="P13" i="17"/>
  <c r="Q13" i="17"/>
  <c r="R13" i="17"/>
  <c r="S13" i="17"/>
  <c r="T13" i="17"/>
  <c r="U13" i="17"/>
  <c r="L14" i="17"/>
  <c r="M14" i="17"/>
  <c r="N14" i="17"/>
  <c r="O14" i="17"/>
  <c r="P14" i="17"/>
  <c r="Q14" i="17"/>
  <c r="R14" i="17"/>
  <c r="S14" i="17"/>
  <c r="T14" i="17"/>
  <c r="U14" i="17"/>
  <c r="L16" i="17"/>
  <c r="M16" i="17"/>
  <c r="N16" i="17"/>
  <c r="O16" i="17"/>
  <c r="P16" i="17"/>
  <c r="Q16" i="17"/>
  <c r="R16" i="17"/>
  <c r="S16" i="17"/>
  <c r="T16" i="17"/>
  <c r="U16" i="17"/>
  <c r="L17" i="17"/>
  <c r="M17" i="17"/>
  <c r="N17" i="17"/>
  <c r="O17" i="17"/>
  <c r="P17" i="17"/>
  <c r="Q17" i="17"/>
  <c r="R17" i="17"/>
  <c r="S17" i="17"/>
  <c r="T17" i="17"/>
  <c r="U17" i="17"/>
  <c r="L18" i="17"/>
  <c r="M18" i="17"/>
  <c r="N18" i="17"/>
  <c r="O18" i="17"/>
  <c r="P18" i="17"/>
  <c r="Q18" i="17"/>
  <c r="L19" i="17"/>
  <c r="M19" i="17"/>
  <c r="N19" i="17"/>
  <c r="O19" i="17"/>
  <c r="P19" i="17"/>
  <c r="Q19" i="17"/>
  <c r="R19" i="17"/>
  <c r="S19" i="17"/>
  <c r="T19" i="17"/>
  <c r="U19" i="17"/>
  <c r="L20" i="17"/>
  <c r="M20" i="17"/>
  <c r="N20" i="17"/>
  <c r="O20" i="17"/>
  <c r="P20" i="17"/>
  <c r="Q20" i="17"/>
  <c r="L21" i="17"/>
  <c r="M21" i="17"/>
  <c r="N21" i="17"/>
  <c r="O21" i="17"/>
  <c r="P21" i="17"/>
  <c r="Q21" i="17"/>
  <c r="R21" i="17"/>
  <c r="S21" i="17"/>
  <c r="T21" i="17"/>
  <c r="U21" i="17"/>
  <c r="L22" i="17"/>
  <c r="M22" i="17"/>
  <c r="N22" i="17"/>
  <c r="O22" i="17"/>
  <c r="P22" i="17"/>
  <c r="Q22" i="17"/>
  <c r="R22" i="17"/>
  <c r="S22" i="17"/>
  <c r="T22" i="17"/>
  <c r="U22" i="17"/>
  <c r="L23" i="17"/>
  <c r="M23" i="17"/>
  <c r="N23" i="17"/>
  <c r="O23" i="17"/>
  <c r="P23" i="17"/>
  <c r="Q23" i="17"/>
  <c r="R23" i="17"/>
  <c r="S23" i="17"/>
  <c r="T23" i="17"/>
  <c r="U23" i="17"/>
  <c r="L24" i="17"/>
  <c r="M24" i="17"/>
  <c r="N24" i="17"/>
  <c r="O24" i="17"/>
  <c r="P24" i="17"/>
  <c r="Q24" i="17"/>
  <c r="R24" i="17"/>
  <c r="S24" i="17"/>
  <c r="T24" i="17"/>
  <c r="U24" i="17"/>
  <c r="L26" i="17"/>
  <c r="M26" i="17"/>
  <c r="N26" i="17"/>
  <c r="O26" i="17"/>
  <c r="P26" i="17"/>
  <c r="Q26" i="17"/>
  <c r="R26" i="17"/>
  <c r="S26" i="17"/>
  <c r="T26" i="17"/>
  <c r="U26" i="17"/>
  <c r="L27" i="17"/>
  <c r="M27" i="17"/>
  <c r="N27" i="17"/>
  <c r="O27" i="17"/>
  <c r="P27" i="17"/>
  <c r="Q27" i="17"/>
  <c r="R27" i="17"/>
  <c r="S27" i="17"/>
  <c r="T27" i="17"/>
  <c r="U27" i="17"/>
  <c r="L28" i="17"/>
  <c r="M28" i="17"/>
  <c r="N28" i="17"/>
  <c r="O28" i="17"/>
  <c r="P28" i="17"/>
  <c r="Q28" i="17"/>
  <c r="R28" i="17"/>
  <c r="S28" i="17"/>
  <c r="T28" i="17"/>
  <c r="U28" i="17"/>
  <c r="L29" i="17"/>
  <c r="M29" i="17"/>
  <c r="N29" i="17"/>
  <c r="O29" i="17"/>
  <c r="P29" i="17"/>
  <c r="Q29" i="17"/>
  <c r="R29" i="17"/>
  <c r="S29" i="17"/>
  <c r="T29" i="17"/>
  <c r="U29" i="17"/>
  <c r="L30" i="17"/>
  <c r="M30" i="17"/>
  <c r="N30" i="17"/>
  <c r="O30" i="17"/>
  <c r="P30" i="17"/>
  <c r="Q30" i="17"/>
  <c r="R30" i="17"/>
  <c r="S30" i="17"/>
  <c r="T30" i="17"/>
  <c r="U30" i="17"/>
  <c r="Q30" i="20"/>
  <c r="P30" i="20"/>
  <c r="O30" i="20"/>
  <c r="N30" i="20"/>
  <c r="M30" i="20"/>
  <c r="L30" i="20"/>
  <c r="U29" i="20"/>
  <c r="T29" i="20"/>
  <c r="S29" i="20"/>
  <c r="R29" i="20"/>
  <c r="Q29" i="20"/>
  <c r="P29" i="20"/>
  <c r="O29" i="20"/>
  <c r="N29" i="20"/>
  <c r="M29" i="20"/>
  <c r="L29" i="20"/>
  <c r="R28" i="20"/>
  <c r="Q28" i="20"/>
  <c r="P28" i="20"/>
  <c r="O28" i="20"/>
  <c r="N28" i="20"/>
  <c r="M28" i="20"/>
  <c r="L28" i="20"/>
  <c r="Q27" i="20"/>
  <c r="P27" i="20"/>
  <c r="O27" i="20"/>
  <c r="N27" i="20"/>
  <c r="M27" i="20"/>
  <c r="L27" i="20"/>
  <c r="U26" i="20"/>
  <c r="T26" i="20"/>
  <c r="S26" i="20"/>
  <c r="R26" i="20"/>
  <c r="Q26" i="20"/>
  <c r="P26" i="20"/>
  <c r="O26" i="20"/>
  <c r="N26" i="20"/>
  <c r="M26" i="20"/>
  <c r="L26" i="20"/>
  <c r="U24" i="20"/>
  <c r="T24" i="20"/>
  <c r="S24" i="20"/>
  <c r="R24" i="20"/>
  <c r="Q24" i="20"/>
  <c r="P24" i="20"/>
  <c r="O24" i="20"/>
  <c r="N24" i="20"/>
  <c r="M24" i="20"/>
  <c r="L24" i="20"/>
  <c r="U23" i="20"/>
  <c r="T23" i="20"/>
  <c r="S23" i="20"/>
  <c r="R23" i="20"/>
  <c r="Q23" i="20"/>
  <c r="P23" i="20"/>
  <c r="O23" i="20"/>
  <c r="N23" i="20"/>
  <c r="M23" i="20"/>
  <c r="L23" i="20"/>
  <c r="U22" i="20"/>
  <c r="T22" i="20"/>
  <c r="S22" i="20"/>
  <c r="R22" i="20"/>
  <c r="Q22" i="20"/>
  <c r="P22" i="20"/>
  <c r="O22" i="20"/>
  <c r="N22" i="20"/>
  <c r="M22" i="20"/>
  <c r="L22" i="20"/>
  <c r="U21" i="20"/>
  <c r="T21" i="20"/>
  <c r="S21" i="20"/>
  <c r="R21" i="20"/>
  <c r="Q21" i="20"/>
  <c r="P21" i="20"/>
  <c r="O21" i="20"/>
  <c r="N21" i="20"/>
  <c r="M21" i="20"/>
  <c r="L21" i="20"/>
  <c r="R20" i="20"/>
  <c r="Q20" i="20"/>
  <c r="P20" i="20"/>
  <c r="O20" i="20"/>
  <c r="N20" i="20"/>
  <c r="M20" i="20"/>
  <c r="L20" i="20"/>
  <c r="U19" i="20"/>
  <c r="T19" i="20"/>
  <c r="S19" i="20"/>
  <c r="R19" i="20"/>
  <c r="Q19" i="20"/>
  <c r="P19" i="20"/>
  <c r="O19" i="20"/>
  <c r="N19" i="20"/>
  <c r="M19" i="20"/>
  <c r="L19" i="20"/>
  <c r="Q18" i="20"/>
  <c r="P18" i="20"/>
  <c r="O18" i="20"/>
  <c r="N18" i="20"/>
  <c r="M18" i="20"/>
  <c r="L18" i="20"/>
  <c r="U17" i="20"/>
  <c r="T17" i="20"/>
  <c r="S17" i="20"/>
  <c r="R17" i="20"/>
  <c r="Q17" i="20"/>
  <c r="P17" i="20"/>
  <c r="O17" i="20"/>
  <c r="N17" i="20"/>
  <c r="M17" i="20"/>
  <c r="L17" i="20"/>
  <c r="U16" i="20"/>
  <c r="T16" i="20"/>
  <c r="S16" i="20"/>
  <c r="R16" i="20"/>
  <c r="Q16" i="20"/>
  <c r="P16" i="20"/>
  <c r="O16" i="20"/>
  <c r="N16" i="20"/>
  <c r="M16" i="20"/>
  <c r="L16" i="20"/>
  <c r="U14" i="20"/>
  <c r="T14" i="20"/>
  <c r="S14" i="20"/>
  <c r="R14" i="20"/>
  <c r="Q14" i="20"/>
  <c r="P14" i="20"/>
  <c r="O14" i="20"/>
  <c r="N14" i="20"/>
  <c r="M14" i="20"/>
  <c r="L14" i="20"/>
  <c r="U13" i="20"/>
  <c r="T13" i="20"/>
  <c r="S13" i="20"/>
  <c r="R13" i="20"/>
  <c r="Q13" i="20"/>
  <c r="P13" i="20"/>
  <c r="O13" i="20"/>
  <c r="N13" i="20"/>
  <c r="M13" i="20"/>
  <c r="L13" i="20"/>
  <c r="U12" i="20"/>
  <c r="T12" i="20"/>
  <c r="S12" i="20"/>
  <c r="R12" i="20"/>
  <c r="Q12" i="20"/>
  <c r="P12" i="20"/>
  <c r="O12" i="20"/>
  <c r="N12" i="20"/>
  <c r="M12" i="20"/>
  <c r="L12" i="20"/>
  <c r="U11" i="20"/>
  <c r="T11" i="20"/>
  <c r="S11" i="20"/>
  <c r="R11" i="20"/>
  <c r="Q11" i="20"/>
  <c r="P11" i="20"/>
  <c r="O11" i="20"/>
  <c r="N11" i="20"/>
  <c r="M11" i="20"/>
  <c r="L11" i="20"/>
  <c r="U10" i="20"/>
  <c r="T10" i="20"/>
  <c r="S10" i="20"/>
  <c r="R10" i="20"/>
  <c r="Q10" i="20"/>
  <c r="P10" i="20"/>
  <c r="O10" i="20"/>
  <c r="N10" i="20"/>
  <c r="M10" i="20"/>
  <c r="L10" i="20"/>
  <c r="U9" i="20"/>
  <c r="T9" i="20"/>
  <c r="S9" i="20"/>
  <c r="R9" i="20"/>
  <c r="Q9" i="20"/>
  <c r="P9" i="20"/>
  <c r="O9" i="20"/>
  <c r="N9" i="20"/>
  <c r="M9" i="20"/>
  <c r="L9" i="20"/>
  <c r="U8" i="20"/>
  <c r="T8" i="20"/>
  <c r="S8" i="20"/>
  <c r="R8" i="20"/>
  <c r="Q8" i="20"/>
  <c r="P8" i="20"/>
  <c r="O8" i="20"/>
  <c r="N8" i="20"/>
  <c r="M8" i="20"/>
  <c r="L8" i="20"/>
  <c r="U7" i="20"/>
  <c r="T7" i="20"/>
  <c r="S7" i="20"/>
  <c r="R7" i="20"/>
  <c r="Q7" i="20"/>
  <c r="P7" i="20"/>
  <c r="O7" i="20"/>
  <c r="N7" i="20"/>
  <c r="M7" i="20"/>
  <c r="L7" i="20"/>
  <c r="U6" i="20"/>
  <c r="T6" i="20"/>
  <c r="S6" i="20"/>
  <c r="R6" i="20"/>
  <c r="Q6" i="20"/>
  <c r="P6" i="20"/>
  <c r="O6" i="20"/>
  <c r="N6" i="20"/>
  <c r="M6" i="20"/>
  <c r="L6" i="20"/>
  <c r="R5" i="20"/>
  <c r="Q5" i="20"/>
  <c r="P5" i="20"/>
  <c r="O5" i="20"/>
  <c r="N5" i="20"/>
  <c r="M5" i="20"/>
  <c r="L5" i="20"/>
  <c r="U4" i="20"/>
  <c r="T4" i="20"/>
  <c r="S4" i="20"/>
  <c r="R4" i="20"/>
  <c r="Q4" i="20"/>
  <c r="P4" i="20"/>
  <c r="O4" i="20"/>
  <c r="N4" i="20"/>
  <c r="M4" i="20"/>
  <c r="L4" i="20"/>
  <c r="U30" i="10"/>
  <c r="T30" i="10"/>
  <c r="S30" i="10"/>
  <c r="R30" i="10"/>
  <c r="Q30" i="10"/>
  <c r="P30" i="10"/>
  <c r="O30" i="10"/>
  <c r="N30" i="10"/>
  <c r="M30" i="10"/>
  <c r="L30" i="10"/>
  <c r="U29" i="10"/>
  <c r="T29" i="10"/>
  <c r="S29" i="10"/>
  <c r="R29" i="10"/>
  <c r="Q29" i="10"/>
  <c r="P29" i="10"/>
  <c r="O29" i="10"/>
  <c r="N29" i="10"/>
  <c r="M29" i="10"/>
  <c r="L29" i="10"/>
  <c r="U28" i="10"/>
  <c r="T28" i="10"/>
  <c r="S28" i="10"/>
  <c r="R28" i="10"/>
  <c r="Q28" i="10"/>
  <c r="P28" i="10"/>
  <c r="O28" i="10"/>
  <c r="N28" i="10"/>
  <c r="M28" i="10"/>
  <c r="L28" i="10"/>
  <c r="T27" i="10"/>
  <c r="S27" i="10"/>
  <c r="R27" i="10"/>
  <c r="Q27" i="10"/>
  <c r="P27" i="10"/>
  <c r="O27" i="10"/>
  <c r="N27" i="10"/>
  <c r="M27" i="10"/>
  <c r="L27" i="10"/>
  <c r="U26" i="10"/>
  <c r="T26" i="10"/>
  <c r="S26" i="10"/>
  <c r="R26" i="10"/>
  <c r="Q26" i="10"/>
  <c r="P26" i="10"/>
  <c r="O26" i="10"/>
  <c r="N26" i="10"/>
  <c r="M26" i="10"/>
  <c r="L26" i="10"/>
  <c r="U24" i="10"/>
  <c r="T24" i="10"/>
  <c r="S24" i="10"/>
  <c r="R24" i="10"/>
  <c r="Q24" i="10"/>
  <c r="P24" i="10"/>
  <c r="O24" i="10"/>
  <c r="N24" i="10"/>
  <c r="M24" i="10"/>
  <c r="L24" i="10"/>
  <c r="U23" i="10"/>
  <c r="T23" i="10"/>
  <c r="S23" i="10"/>
  <c r="R23" i="10"/>
  <c r="Q23" i="10"/>
  <c r="P23" i="10"/>
  <c r="O23" i="10"/>
  <c r="N23" i="10"/>
  <c r="M23" i="10"/>
  <c r="L23" i="10"/>
  <c r="U22" i="10"/>
  <c r="T22" i="10"/>
  <c r="S22" i="10"/>
  <c r="R22" i="10"/>
  <c r="Q22" i="10"/>
  <c r="P22" i="10"/>
  <c r="O22" i="10"/>
  <c r="N22" i="10"/>
  <c r="M22" i="10"/>
  <c r="L22" i="10"/>
  <c r="S21" i="10"/>
  <c r="R21" i="10"/>
  <c r="Q21" i="10"/>
  <c r="P21" i="10"/>
  <c r="O21" i="10"/>
  <c r="N21" i="10"/>
  <c r="M21" i="10"/>
  <c r="L21" i="10"/>
  <c r="R20" i="10"/>
  <c r="Q20" i="10"/>
  <c r="P20" i="10"/>
  <c r="O20" i="10"/>
  <c r="N20" i="10"/>
  <c r="M20" i="10"/>
  <c r="L20" i="10"/>
  <c r="U19" i="10"/>
  <c r="T19" i="10"/>
  <c r="S19" i="10"/>
  <c r="R19" i="10"/>
  <c r="Q19" i="10"/>
  <c r="P19" i="10"/>
  <c r="O19" i="10"/>
  <c r="N19" i="10"/>
  <c r="M19" i="10"/>
  <c r="L19" i="10"/>
  <c r="U18" i="10"/>
  <c r="T18" i="10"/>
  <c r="S18" i="10"/>
  <c r="R18" i="10"/>
  <c r="Q18" i="10"/>
  <c r="P18" i="10"/>
  <c r="O18" i="10"/>
  <c r="N18" i="10"/>
  <c r="M18" i="10"/>
  <c r="L18" i="10"/>
  <c r="U17" i="10"/>
  <c r="T17" i="10"/>
  <c r="S17" i="10"/>
  <c r="R17" i="10"/>
  <c r="Q17" i="10"/>
  <c r="P17" i="10"/>
  <c r="O17" i="10"/>
  <c r="N17" i="10"/>
  <c r="M17" i="10"/>
  <c r="L17" i="10"/>
  <c r="U16" i="10"/>
  <c r="T16" i="10"/>
  <c r="S16" i="10"/>
  <c r="R16" i="10"/>
  <c r="Q16" i="10"/>
  <c r="P16" i="10"/>
  <c r="O16" i="10"/>
  <c r="N16" i="10"/>
  <c r="M16" i="10"/>
  <c r="L16" i="10"/>
  <c r="U14" i="10"/>
  <c r="T14" i="10"/>
  <c r="S14" i="10"/>
  <c r="R14" i="10"/>
  <c r="Q14" i="10"/>
  <c r="P14" i="10"/>
  <c r="O14" i="10"/>
  <c r="N14" i="10"/>
  <c r="M14" i="10"/>
  <c r="L14" i="10"/>
  <c r="U13" i="10"/>
  <c r="T13" i="10"/>
  <c r="S13" i="10"/>
  <c r="R13" i="10"/>
  <c r="Q13" i="10"/>
  <c r="P13" i="10"/>
  <c r="O13" i="10"/>
  <c r="N13" i="10"/>
  <c r="M13" i="10"/>
  <c r="L13" i="10"/>
  <c r="U12" i="10"/>
  <c r="T12" i="10"/>
  <c r="S12" i="10"/>
  <c r="R12" i="10"/>
  <c r="Q12" i="10"/>
  <c r="P12" i="10"/>
  <c r="O12" i="10"/>
  <c r="N12" i="10"/>
  <c r="M12" i="10"/>
  <c r="L12" i="10"/>
  <c r="R11" i="10"/>
  <c r="Q11" i="10"/>
  <c r="P11" i="10"/>
  <c r="O11" i="10"/>
  <c r="N11" i="10"/>
  <c r="M11" i="10"/>
  <c r="L11" i="10"/>
  <c r="U10" i="10"/>
  <c r="T10" i="10"/>
  <c r="S10" i="10"/>
  <c r="R10" i="10"/>
  <c r="Q10" i="10"/>
  <c r="P10" i="10"/>
  <c r="O10" i="10"/>
  <c r="N10" i="10"/>
  <c r="M10" i="10"/>
  <c r="L10" i="10"/>
  <c r="U9" i="10"/>
  <c r="T9" i="10"/>
  <c r="S9" i="10"/>
  <c r="R9" i="10"/>
  <c r="Q9" i="10"/>
  <c r="P9" i="10"/>
  <c r="O9" i="10"/>
  <c r="N9" i="10"/>
  <c r="M9" i="10"/>
  <c r="L9" i="10"/>
  <c r="U8" i="10"/>
  <c r="T8" i="10"/>
  <c r="S8" i="10"/>
  <c r="R8" i="10"/>
  <c r="Q8" i="10"/>
  <c r="P8" i="10"/>
  <c r="O8" i="10"/>
  <c r="N8" i="10"/>
  <c r="M8" i="10"/>
  <c r="L8" i="10"/>
  <c r="U7" i="10"/>
  <c r="T7" i="10"/>
  <c r="S7" i="10"/>
  <c r="R7" i="10"/>
  <c r="Q7" i="10"/>
  <c r="P7" i="10"/>
  <c r="O7" i="10"/>
  <c r="N7" i="10"/>
  <c r="M7" i="10"/>
  <c r="L7" i="10"/>
  <c r="U6" i="10"/>
  <c r="T6" i="10"/>
  <c r="S6" i="10"/>
  <c r="R6" i="10"/>
  <c r="Q6" i="10"/>
  <c r="P6" i="10"/>
  <c r="O6" i="10"/>
  <c r="N6" i="10"/>
  <c r="M6" i="10"/>
  <c r="L6" i="10"/>
  <c r="U5" i="10"/>
  <c r="T5" i="10"/>
  <c r="S5" i="10"/>
  <c r="R5" i="10"/>
  <c r="Q5" i="10"/>
  <c r="P5" i="10"/>
  <c r="O5" i="10"/>
  <c r="N5" i="10"/>
  <c r="M5" i="10"/>
  <c r="L5" i="10"/>
  <c r="U4" i="10"/>
  <c r="T4" i="10"/>
  <c r="S4" i="10"/>
  <c r="R4" i="10"/>
  <c r="Q4" i="10"/>
  <c r="P4" i="10"/>
  <c r="O4" i="10"/>
  <c r="N4" i="10"/>
  <c r="M4" i="10"/>
  <c r="L4" i="10"/>
  <c r="K31" i="16"/>
  <c r="J31" i="16"/>
  <c r="I31" i="16"/>
  <c r="H31" i="16"/>
  <c r="G31" i="16"/>
  <c r="F31" i="16"/>
  <c r="E31" i="16"/>
  <c r="C31" i="16"/>
  <c r="T30" i="6"/>
  <c r="S30" i="6"/>
  <c r="R30" i="6"/>
  <c r="Q30" i="6"/>
  <c r="P30" i="6"/>
  <c r="O30" i="6"/>
  <c r="N30" i="6"/>
  <c r="M30" i="6"/>
  <c r="L30" i="6"/>
  <c r="T29" i="6"/>
  <c r="S29" i="6"/>
  <c r="R29" i="6"/>
  <c r="Q29" i="6"/>
  <c r="P29" i="6"/>
  <c r="O29" i="6"/>
  <c r="N29" i="6"/>
  <c r="M29" i="6"/>
  <c r="L29" i="6"/>
  <c r="T28" i="6"/>
  <c r="S28" i="6"/>
  <c r="R28" i="6"/>
  <c r="Q28" i="6"/>
  <c r="P28" i="6"/>
  <c r="O28" i="6"/>
  <c r="N28" i="6"/>
  <c r="M28" i="6"/>
  <c r="L28" i="6"/>
  <c r="T27" i="6"/>
  <c r="S27" i="6"/>
  <c r="R27" i="6"/>
  <c r="Q27" i="6"/>
  <c r="P27" i="6"/>
  <c r="O27" i="6"/>
  <c r="N27" i="6"/>
  <c r="M27" i="6"/>
  <c r="L27" i="6"/>
  <c r="T26" i="6"/>
  <c r="S26" i="6"/>
  <c r="R26" i="6"/>
  <c r="Q26" i="6"/>
  <c r="P26" i="6"/>
  <c r="O26" i="6"/>
  <c r="N26" i="6"/>
  <c r="M26" i="6"/>
  <c r="L26" i="6"/>
  <c r="T24" i="6"/>
  <c r="S24" i="6"/>
  <c r="R24" i="6"/>
  <c r="Q24" i="6"/>
  <c r="P24" i="6"/>
  <c r="O24" i="6"/>
  <c r="N24" i="6"/>
  <c r="M24" i="6"/>
  <c r="L24" i="6"/>
  <c r="T23" i="6"/>
  <c r="S23" i="6"/>
  <c r="R23" i="6"/>
  <c r="Q23" i="6"/>
  <c r="P23" i="6"/>
  <c r="O23" i="6"/>
  <c r="N23" i="6"/>
  <c r="M23" i="6"/>
  <c r="L23" i="6"/>
  <c r="T22" i="6"/>
  <c r="S22" i="6"/>
  <c r="R22" i="6"/>
  <c r="Q22" i="6"/>
  <c r="P22" i="6"/>
  <c r="O22" i="6"/>
  <c r="N22" i="6"/>
  <c r="M22" i="6"/>
  <c r="L22" i="6"/>
  <c r="R21" i="6"/>
  <c r="Q21" i="6"/>
  <c r="P21" i="6"/>
  <c r="O21" i="6"/>
  <c r="N21" i="6"/>
  <c r="M21" i="6"/>
  <c r="L21" i="6"/>
  <c r="T20" i="6"/>
  <c r="S20" i="6"/>
  <c r="R20" i="6"/>
  <c r="Q20" i="6"/>
  <c r="P20" i="6"/>
  <c r="O20" i="6"/>
  <c r="N20" i="6"/>
  <c r="M20" i="6"/>
  <c r="L20" i="6"/>
  <c r="S19" i="6"/>
  <c r="R19" i="6"/>
  <c r="Q19" i="6"/>
  <c r="P19" i="6"/>
  <c r="O19" i="6"/>
  <c r="N19" i="6"/>
  <c r="M19" i="6"/>
  <c r="L19" i="6"/>
  <c r="T18" i="6"/>
  <c r="S18" i="6"/>
  <c r="R18" i="6"/>
  <c r="Q18" i="6"/>
  <c r="P18" i="6"/>
  <c r="O18" i="6"/>
  <c r="N18" i="6"/>
  <c r="M18" i="6"/>
  <c r="L18" i="6"/>
  <c r="T17" i="6"/>
  <c r="S17" i="6"/>
  <c r="R17" i="6"/>
  <c r="Q17" i="6"/>
  <c r="P17" i="6"/>
  <c r="O17" i="6"/>
  <c r="N17" i="6"/>
  <c r="M17" i="6"/>
  <c r="L17" i="6"/>
  <c r="T16" i="6"/>
  <c r="S16" i="6"/>
  <c r="R16" i="6"/>
  <c r="Q16" i="6"/>
  <c r="P16" i="6"/>
  <c r="O16" i="6"/>
  <c r="N16" i="6"/>
  <c r="M16" i="6"/>
  <c r="L16" i="6"/>
  <c r="T14" i="6"/>
  <c r="S14" i="6"/>
  <c r="R14" i="6"/>
  <c r="Q14" i="6"/>
  <c r="P14" i="6"/>
  <c r="O14" i="6"/>
  <c r="N14" i="6"/>
  <c r="M14" i="6"/>
  <c r="L14" i="6"/>
  <c r="T13" i="6"/>
  <c r="S13" i="6"/>
  <c r="R13" i="6"/>
  <c r="Q13" i="6"/>
  <c r="P13" i="6"/>
  <c r="O13" i="6"/>
  <c r="N13" i="6"/>
  <c r="M13" i="6"/>
  <c r="L13" i="6"/>
  <c r="T12" i="6"/>
  <c r="S12" i="6"/>
  <c r="R12" i="6"/>
  <c r="Q12" i="6"/>
  <c r="P12" i="6"/>
  <c r="O12" i="6"/>
  <c r="N12" i="6"/>
  <c r="M12" i="6"/>
  <c r="L12" i="6"/>
  <c r="T11" i="6"/>
  <c r="S11" i="6"/>
  <c r="R11" i="6"/>
  <c r="Q11" i="6"/>
  <c r="P11" i="6"/>
  <c r="O11" i="6"/>
  <c r="N11" i="6"/>
  <c r="M11" i="6"/>
  <c r="L11" i="6"/>
  <c r="T10" i="6"/>
  <c r="S10" i="6"/>
  <c r="R10" i="6"/>
  <c r="Q10" i="6"/>
  <c r="P10" i="6"/>
  <c r="O10" i="6"/>
  <c r="N10" i="6"/>
  <c r="M10" i="6"/>
  <c r="L10" i="6"/>
  <c r="T9" i="6"/>
  <c r="S9" i="6"/>
  <c r="R9" i="6"/>
  <c r="Q9" i="6"/>
  <c r="P9" i="6"/>
  <c r="O9" i="6"/>
  <c r="N9" i="6"/>
  <c r="M9" i="6"/>
  <c r="L9" i="6"/>
  <c r="T8" i="6"/>
  <c r="S8" i="6"/>
  <c r="R8" i="6"/>
  <c r="Q8" i="6"/>
  <c r="P8" i="6"/>
  <c r="O8" i="6"/>
  <c r="N8" i="6"/>
  <c r="M8" i="6"/>
  <c r="L8" i="6"/>
  <c r="T7" i="6"/>
  <c r="S7" i="6"/>
  <c r="R7" i="6"/>
  <c r="Q7" i="6"/>
  <c r="P7" i="6"/>
  <c r="O7" i="6"/>
  <c r="N7" i="6"/>
  <c r="M7" i="6"/>
  <c r="L7" i="6"/>
  <c r="T6" i="6"/>
  <c r="S6" i="6"/>
  <c r="R6" i="6"/>
  <c r="Q6" i="6"/>
  <c r="P6" i="6"/>
  <c r="O6" i="6"/>
  <c r="N6" i="6"/>
  <c r="M6" i="6"/>
  <c r="L6" i="6"/>
  <c r="T5" i="6"/>
  <c r="S5" i="6"/>
  <c r="R5" i="6"/>
  <c r="Q5" i="6"/>
  <c r="P5" i="6"/>
  <c r="O5" i="6"/>
  <c r="N5" i="6"/>
  <c r="M5" i="6"/>
  <c r="L5" i="6"/>
  <c r="T4" i="6"/>
  <c r="S4" i="6"/>
  <c r="R4" i="6"/>
  <c r="Q4" i="6"/>
  <c r="P4" i="6"/>
  <c r="O4" i="6"/>
  <c r="N4" i="6"/>
  <c r="M4" i="6"/>
  <c r="L4" i="6"/>
  <c r="T30" i="7"/>
  <c r="S30" i="7"/>
  <c r="R30" i="7"/>
  <c r="Q30" i="7"/>
  <c r="P30" i="7"/>
  <c r="O30" i="7"/>
  <c r="N30" i="7"/>
  <c r="M30" i="7"/>
  <c r="L30" i="7"/>
  <c r="T29" i="7"/>
  <c r="S29" i="7"/>
  <c r="R29" i="7"/>
  <c r="Q29" i="7"/>
  <c r="P29" i="7"/>
  <c r="M29" i="7"/>
  <c r="L29" i="7"/>
  <c r="T28" i="7"/>
  <c r="S28" i="7"/>
  <c r="R28" i="7"/>
  <c r="Q28" i="7"/>
  <c r="P28" i="7"/>
  <c r="O28" i="7"/>
  <c r="N28" i="7"/>
  <c r="M28" i="7"/>
  <c r="L28" i="7"/>
  <c r="T27" i="7"/>
  <c r="S27" i="7"/>
  <c r="R27" i="7"/>
  <c r="Q27" i="7"/>
  <c r="P27" i="7"/>
  <c r="O27" i="7"/>
  <c r="N27" i="7"/>
  <c r="M27" i="7"/>
  <c r="L27" i="7"/>
  <c r="T26" i="7"/>
  <c r="S26" i="7"/>
  <c r="R26" i="7"/>
  <c r="Q26" i="7"/>
  <c r="P26" i="7"/>
  <c r="O26" i="7"/>
  <c r="N26" i="7"/>
  <c r="T24" i="7"/>
  <c r="S24" i="7"/>
  <c r="R24" i="7"/>
  <c r="Q24" i="7"/>
  <c r="P24" i="7"/>
  <c r="O24" i="7"/>
  <c r="N24" i="7"/>
  <c r="M24" i="7"/>
  <c r="L24" i="7"/>
  <c r="T23" i="7"/>
  <c r="S23" i="7"/>
  <c r="R23" i="7"/>
  <c r="Q23" i="7"/>
  <c r="P23" i="7"/>
  <c r="O23" i="7"/>
  <c r="N23" i="7"/>
  <c r="M23" i="7"/>
  <c r="L23" i="7"/>
  <c r="T22" i="7"/>
  <c r="S22" i="7"/>
  <c r="R22" i="7"/>
  <c r="Q22" i="7"/>
  <c r="P22" i="7"/>
  <c r="O22" i="7"/>
  <c r="N22" i="7"/>
  <c r="M22" i="7"/>
  <c r="L22" i="7"/>
  <c r="T21" i="7"/>
  <c r="S21" i="7"/>
  <c r="R21" i="7"/>
  <c r="Q21" i="7"/>
  <c r="P21" i="7"/>
  <c r="O21" i="7"/>
  <c r="N21" i="7"/>
  <c r="M21" i="7"/>
  <c r="L21" i="7"/>
  <c r="T20" i="7"/>
  <c r="S20" i="7"/>
  <c r="R20" i="7"/>
  <c r="Q20" i="7"/>
  <c r="P20" i="7"/>
  <c r="O20" i="7"/>
  <c r="N20" i="7"/>
  <c r="M20" i="7"/>
  <c r="L20" i="7"/>
  <c r="T19" i="7"/>
  <c r="S19" i="7"/>
  <c r="R19" i="7"/>
  <c r="Q19" i="7"/>
  <c r="P19" i="7"/>
  <c r="O19" i="7"/>
  <c r="N19" i="7"/>
  <c r="M19" i="7"/>
  <c r="L19" i="7"/>
  <c r="T18" i="7"/>
  <c r="S18" i="7"/>
  <c r="R18" i="7"/>
  <c r="Q18" i="7"/>
  <c r="P18" i="7"/>
  <c r="O18" i="7"/>
  <c r="N18" i="7"/>
  <c r="M18" i="7"/>
  <c r="L18" i="7"/>
  <c r="T17" i="7"/>
  <c r="S17" i="7"/>
  <c r="Q17" i="7"/>
  <c r="P17" i="7"/>
  <c r="O17" i="7"/>
  <c r="N17" i="7"/>
  <c r="M17" i="7"/>
  <c r="L17" i="7"/>
  <c r="R16" i="7"/>
  <c r="Q16" i="7"/>
  <c r="P16" i="7"/>
  <c r="O16" i="7"/>
  <c r="N16" i="7"/>
  <c r="M16" i="7"/>
  <c r="L16" i="7"/>
  <c r="T14" i="7"/>
  <c r="S14" i="7"/>
  <c r="R14" i="7"/>
  <c r="Q14" i="7"/>
  <c r="P14" i="7"/>
  <c r="O14" i="7"/>
  <c r="N14" i="7"/>
  <c r="M14" i="7"/>
  <c r="L14" i="7"/>
  <c r="T13" i="7"/>
  <c r="S13" i="7"/>
  <c r="R13" i="7"/>
  <c r="Q13" i="7"/>
  <c r="P13" i="7"/>
  <c r="O13" i="7"/>
  <c r="N13" i="7"/>
  <c r="T12" i="7"/>
  <c r="S12" i="7"/>
  <c r="R12" i="7"/>
  <c r="Q12" i="7"/>
  <c r="P12" i="7"/>
  <c r="O12" i="7"/>
  <c r="N12" i="7"/>
  <c r="M12" i="7"/>
  <c r="L12" i="7"/>
  <c r="T11" i="7"/>
  <c r="S11" i="7"/>
  <c r="R11" i="7"/>
  <c r="Q11" i="7"/>
  <c r="P11" i="7"/>
  <c r="O11" i="7"/>
  <c r="N11" i="7"/>
  <c r="M11" i="7"/>
  <c r="L11" i="7"/>
  <c r="T10" i="7"/>
  <c r="S10" i="7"/>
  <c r="R10" i="7"/>
  <c r="Q10" i="7"/>
  <c r="P10" i="7"/>
  <c r="O10" i="7"/>
  <c r="N10" i="7"/>
  <c r="M10" i="7"/>
  <c r="L10" i="7"/>
  <c r="T9" i="7"/>
  <c r="S9" i="7"/>
  <c r="R9" i="7"/>
  <c r="Q9" i="7"/>
  <c r="P9" i="7"/>
  <c r="O9" i="7"/>
  <c r="N9" i="7"/>
  <c r="M9" i="7"/>
  <c r="L9" i="7"/>
  <c r="T8" i="7"/>
  <c r="S8" i="7"/>
  <c r="R8" i="7"/>
  <c r="Q8" i="7"/>
  <c r="P8" i="7"/>
  <c r="O8" i="7"/>
  <c r="N8" i="7"/>
  <c r="M8" i="7"/>
  <c r="L8" i="7"/>
  <c r="T7" i="7"/>
  <c r="S7" i="7"/>
  <c r="R7" i="7"/>
  <c r="Q7" i="7"/>
  <c r="P7" i="7"/>
  <c r="O7" i="7"/>
  <c r="N7" i="7"/>
  <c r="M7" i="7"/>
  <c r="L7" i="7"/>
  <c r="T6" i="7"/>
  <c r="S6" i="7"/>
  <c r="R6" i="7"/>
  <c r="Q6" i="7"/>
  <c r="P6" i="7"/>
  <c r="O6" i="7"/>
  <c r="N6" i="7"/>
  <c r="M6" i="7"/>
  <c r="L6" i="7"/>
  <c r="T5" i="7"/>
  <c r="S5" i="7"/>
  <c r="R5" i="7"/>
  <c r="Q5" i="7"/>
  <c r="P5" i="7"/>
  <c r="O5" i="7"/>
  <c r="N5" i="7"/>
  <c r="M5" i="7"/>
  <c r="L5" i="7"/>
  <c r="T4" i="7"/>
  <c r="S4" i="7"/>
  <c r="R4" i="7"/>
  <c r="Q4" i="7"/>
  <c r="P4" i="7"/>
  <c r="O4" i="7"/>
  <c r="N4" i="7"/>
  <c r="M4" i="7"/>
  <c r="L4" i="7"/>
  <c r="T30" i="8"/>
  <c r="S30" i="8"/>
  <c r="R30" i="8"/>
  <c r="Q30" i="8"/>
  <c r="P30" i="8"/>
  <c r="O30" i="8"/>
  <c r="N30" i="8"/>
  <c r="M30" i="8"/>
  <c r="L30" i="8"/>
  <c r="T29" i="8"/>
  <c r="S29" i="8"/>
  <c r="R29" i="8"/>
  <c r="Q29" i="8"/>
  <c r="P29" i="8"/>
  <c r="O29" i="8"/>
  <c r="N29" i="8"/>
  <c r="M29" i="8"/>
  <c r="L29" i="8"/>
  <c r="T28" i="8"/>
  <c r="S28" i="8"/>
  <c r="R28" i="8"/>
  <c r="Q28" i="8"/>
  <c r="P28" i="8"/>
  <c r="O28" i="8"/>
  <c r="N28" i="8"/>
  <c r="M28" i="8"/>
  <c r="L28" i="8"/>
  <c r="T27" i="8"/>
  <c r="S27" i="8"/>
  <c r="R27" i="8"/>
  <c r="Q27" i="8"/>
  <c r="P27" i="8"/>
  <c r="O27" i="8"/>
  <c r="N27" i="8"/>
  <c r="M27" i="8"/>
  <c r="L27" i="8"/>
  <c r="Q26" i="8"/>
  <c r="P26" i="8"/>
  <c r="O26" i="8"/>
  <c r="N26" i="8"/>
  <c r="M26" i="8"/>
  <c r="L26" i="8"/>
  <c r="T24" i="8"/>
  <c r="S24" i="8"/>
  <c r="R24" i="8"/>
  <c r="Q24" i="8"/>
  <c r="P24" i="8"/>
  <c r="O24" i="8"/>
  <c r="N24" i="8"/>
  <c r="M24" i="8"/>
  <c r="L24" i="8"/>
  <c r="T23" i="8"/>
  <c r="S23" i="8"/>
  <c r="R23" i="8"/>
  <c r="Q23" i="8"/>
  <c r="P23" i="8"/>
  <c r="O23" i="8"/>
  <c r="N23" i="8"/>
  <c r="M23" i="8"/>
  <c r="L23" i="8"/>
  <c r="T22" i="8"/>
  <c r="S22" i="8"/>
  <c r="R22" i="8"/>
  <c r="Q22" i="8"/>
  <c r="P22" i="8"/>
  <c r="O22" i="8"/>
  <c r="N22" i="8"/>
  <c r="M22" i="8"/>
  <c r="L22" i="8"/>
  <c r="T21" i="8"/>
  <c r="S21" i="8"/>
  <c r="R21" i="8"/>
  <c r="Q21" i="8"/>
  <c r="P21" i="8"/>
  <c r="O21" i="8"/>
  <c r="N21" i="8"/>
  <c r="M21" i="8"/>
  <c r="L21" i="8"/>
  <c r="T20" i="8"/>
  <c r="S20" i="8"/>
  <c r="R20" i="8"/>
  <c r="Q20" i="8"/>
  <c r="P20" i="8"/>
  <c r="O20" i="8"/>
  <c r="N20" i="8"/>
  <c r="M20" i="8"/>
  <c r="L20" i="8"/>
  <c r="T19" i="8"/>
  <c r="S19" i="8"/>
  <c r="R19" i="8"/>
  <c r="Q19" i="8"/>
  <c r="P19" i="8"/>
  <c r="O19" i="8"/>
  <c r="N19" i="8"/>
  <c r="M19" i="8"/>
  <c r="L19" i="8"/>
  <c r="T18" i="8"/>
  <c r="S18" i="8"/>
  <c r="R18" i="8"/>
  <c r="Q18" i="8"/>
  <c r="P18" i="8"/>
  <c r="O18" i="8"/>
  <c r="N18" i="8"/>
  <c r="M18" i="8"/>
  <c r="L18" i="8"/>
  <c r="T17" i="8"/>
  <c r="S17" i="8"/>
  <c r="R17" i="8"/>
  <c r="Q17" i="8"/>
  <c r="P17" i="8"/>
  <c r="O17" i="8"/>
  <c r="N17" i="8"/>
  <c r="M17" i="8"/>
  <c r="L17" i="8"/>
  <c r="T16" i="8"/>
  <c r="S16" i="8"/>
  <c r="R16" i="8"/>
  <c r="Q16" i="8"/>
  <c r="P16" i="8"/>
  <c r="O16" i="8"/>
  <c r="N16" i="8"/>
  <c r="M16" i="8"/>
  <c r="L16" i="8"/>
  <c r="T14" i="8"/>
  <c r="S14" i="8"/>
  <c r="R14" i="8"/>
  <c r="Q14" i="8"/>
  <c r="P14" i="8"/>
  <c r="O14" i="8"/>
  <c r="N14" i="8"/>
  <c r="M14" i="8"/>
  <c r="L14" i="8"/>
  <c r="T13" i="8"/>
  <c r="S13" i="8"/>
  <c r="R13" i="8"/>
  <c r="Q13" i="8"/>
  <c r="P13" i="8"/>
  <c r="O13" i="8"/>
  <c r="N13" i="8"/>
  <c r="M13" i="8"/>
  <c r="L13" i="8"/>
  <c r="T12" i="8"/>
  <c r="S12" i="8"/>
  <c r="R12" i="8"/>
  <c r="Q12" i="8"/>
  <c r="P12" i="8"/>
  <c r="O12" i="8"/>
  <c r="N12" i="8"/>
  <c r="M12" i="8"/>
  <c r="L12" i="8"/>
  <c r="T11" i="8"/>
  <c r="S11" i="8"/>
  <c r="R11" i="8"/>
  <c r="Q11" i="8"/>
  <c r="P11" i="8"/>
  <c r="O11" i="8"/>
  <c r="N11" i="8"/>
  <c r="M11" i="8"/>
  <c r="L11" i="8"/>
  <c r="T10" i="8"/>
  <c r="S10" i="8"/>
  <c r="R10" i="8"/>
  <c r="Q10" i="8"/>
  <c r="P10" i="8"/>
  <c r="O10" i="8"/>
  <c r="N10" i="8"/>
  <c r="M10" i="8"/>
  <c r="L10" i="8"/>
  <c r="T9" i="8"/>
  <c r="S9" i="8"/>
  <c r="R9" i="8"/>
  <c r="Q9" i="8"/>
  <c r="P9" i="8"/>
  <c r="O9" i="8"/>
  <c r="N9" i="8"/>
  <c r="M9" i="8"/>
  <c r="L9" i="8"/>
  <c r="T8" i="8"/>
  <c r="S8" i="8"/>
  <c r="R8" i="8"/>
  <c r="Q8" i="8"/>
  <c r="P8" i="8"/>
  <c r="O8" i="8"/>
  <c r="N8" i="8"/>
  <c r="T7" i="8"/>
  <c r="S7" i="8"/>
  <c r="R7" i="8"/>
  <c r="Q7" i="8"/>
  <c r="P7" i="8"/>
  <c r="O7" i="8"/>
  <c r="N7" i="8"/>
  <c r="M7" i="8"/>
  <c r="L7" i="8"/>
  <c r="T6" i="8"/>
  <c r="S6" i="8"/>
  <c r="R6" i="8"/>
  <c r="Q6" i="8"/>
  <c r="P6" i="8"/>
  <c r="O6" i="8"/>
  <c r="N6" i="8"/>
  <c r="M6" i="8"/>
  <c r="L6" i="8"/>
  <c r="T5" i="8"/>
  <c r="S5" i="8"/>
  <c r="R5" i="8"/>
  <c r="Q5" i="8"/>
  <c r="P5" i="8"/>
  <c r="O5" i="8"/>
  <c r="N5" i="8"/>
  <c r="M5" i="8"/>
  <c r="L5" i="8"/>
  <c r="T4" i="8"/>
  <c r="S4" i="8"/>
  <c r="R4" i="8"/>
  <c r="Q4" i="8"/>
  <c r="P4" i="8"/>
  <c r="O4" i="8"/>
  <c r="N4" i="8"/>
  <c r="M4" i="8"/>
  <c r="L4" i="8"/>
  <c r="T30" i="2"/>
  <c r="S30" i="2"/>
  <c r="R30" i="2"/>
  <c r="Q30" i="2"/>
  <c r="P30" i="2"/>
  <c r="O30" i="2"/>
  <c r="N30" i="2"/>
  <c r="M30" i="2"/>
  <c r="L30" i="2"/>
  <c r="T29" i="2"/>
  <c r="S29" i="2"/>
  <c r="R29" i="2"/>
  <c r="N29" i="2"/>
  <c r="T28" i="2"/>
  <c r="S28" i="2"/>
  <c r="R28" i="2"/>
  <c r="Q28" i="2"/>
  <c r="P28" i="2"/>
  <c r="O28" i="2"/>
  <c r="N28" i="2"/>
  <c r="M28" i="2"/>
  <c r="L28" i="2"/>
  <c r="T27" i="2"/>
  <c r="S27" i="2"/>
  <c r="R27" i="2"/>
  <c r="Q27" i="2"/>
  <c r="P27" i="2"/>
  <c r="O27" i="2"/>
  <c r="N27" i="2"/>
  <c r="M27" i="2"/>
  <c r="L27" i="2"/>
  <c r="T26" i="2"/>
  <c r="S26" i="2"/>
  <c r="R26" i="2"/>
  <c r="O26" i="2"/>
  <c r="N26" i="2"/>
  <c r="T24" i="2"/>
  <c r="S24" i="2"/>
  <c r="R24" i="2"/>
  <c r="Q24" i="2"/>
  <c r="P24" i="2"/>
  <c r="O24" i="2"/>
  <c r="N24" i="2"/>
  <c r="M24" i="2"/>
  <c r="L24" i="2"/>
  <c r="T23" i="2"/>
  <c r="S23" i="2"/>
  <c r="R23" i="2"/>
  <c r="Q23" i="2"/>
  <c r="P23" i="2"/>
  <c r="O23" i="2"/>
  <c r="N23" i="2"/>
  <c r="M23" i="2"/>
  <c r="L23" i="2"/>
  <c r="T22" i="2"/>
  <c r="S22" i="2"/>
  <c r="R22" i="2"/>
  <c r="Q22" i="2"/>
  <c r="P22" i="2"/>
  <c r="O22" i="2"/>
  <c r="N22" i="2"/>
  <c r="M22" i="2"/>
  <c r="L22" i="2"/>
  <c r="T21" i="2"/>
  <c r="S21" i="2"/>
  <c r="R21" i="2"/>
  <c r="Q21" i="2"/>
  <c r="P21" i="2"/>
  <c r="O21" i="2"/>
  <c r="N21" i="2"/>
  <c r="M21" i="2"/>
  <c r="L21" i="2"/>
  <c r="T20" i="2"/>
  <c r="S20" i="2"/>
  <c r="R20" i="2"/>
  <c r="Q20" i="2"/>
  <c r="P20" i="2"/>
  <c r="O20" i="2"/>
  <c r="N20" i="2"/>
  <c r="M20" i="2"/>
  <c r="L20" i="2"/>
  <c r="T19" i="2"/>
  <c r="S19" i="2"/>
  <c r="R19" i="2"/>
  <c r="Q19" i="2"/>
  <c r="P19" i="2"/>
  <c r="O19" i="2"/>
  <c r="N19" i="2"/>
  <c r="M19" i="2"/>
  <c r="L19" i="2"/>
  <c r="T18" i="2"/>
  <c r="S18" i="2"/>
  <c r="R18" i="2"/>
  <c r="Q18" i="2"/>
  <c r="P18" i="2"/>
  <c r="O18" i="2"/>
  <c r="N18" i="2"/>
  <c r="M18" i="2"/>
  <c r="L18" i="2"/>
  <c r="T17" i="2"/>
  <c r="S17" i="2"/>
  <c r="R17" i="2"/>
  <c r="Q17" i="2"/>
  <c r="P17" i="2"/>
  <c r="O17" i="2"/>
  <c r="N17" i="2"/>
  <c r="M17" i="2"/>
  <c r="L17" i="2"/>
  <c r="T16" i="2"/>
  <c r="S16" i="2"/>
  <c r="R16" i="2"/>
  <c r="Q16" i="2"/>
  <c r="P16" i="2"/>
  <c r="O16" i="2"/>
  <c r="N16" i="2"/>
  <c r="M16" i="2"/>
  <c r="L16" i="2"/>
  <c r="T14" i="2"/>
  <c r="S14" i="2"/>
  <c r="R14" i="2"/>
  <c r="Q14" i="2"/>
  <c r="P14" i="2"/>
  <c r="O14" i="2"/>
  <c r="N14" i="2"/>
  <c r="M14" i="2"/>
  <c r="L14" i="2"/>
  <c r="T13" i="2"/>
  <c r="S13" i="2"/>
  <c r="R13" i="2"/>
  <c r="Q13" i="2"/>
  <c r="P13" i="2"/>
  <c r="O13" i="2"/>
  <c r="N13" i="2"/>
  <c r="T12" i="2"/>
  <c r="S12" i="2"/>
  <c r="R12" i="2"/>
  <c r="Q12" i="2"/>
  <c r="P12" i="2"/>
  <c r="O12" i="2"/>
  <c r="N12" i="2"/>
  <c r="T11" i="2"/>
  <c r="S11" i="2"/>
  <c r="R11" i="2"/>
  <c r="Q11" i="2"/>
  <c r="P11" i="2"/>
  <c r="O11" i="2"/>
  <c r="N11" i="2"/>
  <c r="M11" i="2"/>
  <c r="L11" i="2"/>
  <c r="T10" i="2"/>
  <c r="S10" i="2"/>
  <c r="R10" i="2"/>
  <c r="Q10" i="2"/>
  <c r="P10" i="2"/>
  <c r="O10" i="2"/>
  <c r="N10" i="2"/>
  <c r="M10" i="2"/>
  <c r="L10" i="2"/>
  <c r="T9" i="2"/>
  <c r="S9" i="2"/>
  <c r="R9" i="2"/>
  <c r="Q9" i="2"/>
  <c r="P9" i="2"/>
  <c r="O9" i="2"/>
  <c r="N9" i="2"/>
  <c r="M9" i="2"/>
  <c r="L9" i="2"/>
  <c r="T8" i="2"/>
  <c r="S8" i="2"/>
  <c r="R8" i="2"/>
  <c r="Q8" i="2"/>
  <c r="P8" i="2"/>
  <c r="O8" i="2"/>
  <c r="N8" i="2"/>
  <c r="M8" i="2"/>
  <c r="L8" i="2"/>
  <c r="T7" i="2"/>
  <c r="S7" i="2"/>
  <c r="R7" i="2"/>
  <c r="Q7" i="2"/>
  <c r="P7" i="2"/>
  <c r="O7" i="2"/>
  <c r="N7" i="2"/>
  <c r="M7" i="2"/>
  <c r="L7" i="2"/>
  <c r="V6" i="2"/>
  <c r="T6" i="2"/>
  <c r="S6" i="2"/>
  <c r="R6" i="2"/>
  <c r="Q6" i="2"/>
  <c r="P6" i="2"/>
  <c r="T5" i="2"/>
  <c r="S5" i="2"/>
  <c r="R5" i="2"/>
  <c r="Q5" i="2"/>
  <c r="P5" i="2"/>
  <c r="O5" i="2"/>
  <c r="N5" i="2"/>
  <c r="M5" i="2"/>
  <c r="L5" i="2"/>
  <c r="T4" i="2"/>
  <c r="S4" i="2"/>
  <c r="R4" i="2"/>
  <c r="Q4" i="2"/>
  <c r="P4" i="2"/>
  <c r="O4" i="2"/>
  <c r="N4" i="2"/>
  <c r="M4" i="2"/>
  <c r="L4" i="2"/>
  <c r="U4" i="9"/>
  <c r="U5" i="9"/>
  <c r="U6" i="9"/>
  <c r="U8" i="9"/>
  <c r="U9" i="9"/>
  <c r="U10" i="9"/>
  <c r="U12" i="9"/>
  <c r="U13" i="9"/>
  <c r="U14" i="9"/>
  <c r="U17" i="9"/>
  <c r="U18" i="9"/>
  <c r="U19" i="9"/>
  <c r="U21" i="9"/>
  <c r="U22" i="9"/>
  <c r="U23" i="9"/>
  <c r="U24" i="9"/>
  <c r="U26" i="9"/>
  <c r="U27" i="9"/>
  <c r="U29" i="9"/>
  <c r="U30" i="9"/>
  <c r="U4" i="19"/>
  <c r="T4" i="19"/>
  <c r="S4" i="19"/>
  <c r="R4" i="19"/>
  <c r="Q4" i="19"/>
  <c r="P4" i="19"/>
  <c r="O4" i="19"/>
  <c r="N4" i="19"/>
  <c r="M4" i="19"/>
  <c r="L4" i="19"/>
  <c r="S4" i="9"/>
  <c r="R4" i="9"/>
  <c r="Q4" i="9"/>
  <c r="P4" i="9"/>
  <c r="O4" i="9"/>
  <c r="N4" i="9"/>
  <c r="M4" i="9"/>
  <c r="L4" i="9"/>
  <c r="U9" i="19"/>
  <c r="T9" i="19"/>
  <c r="S9" i="19"/>
  <c r="R9" i="19"/>
  <c r="Q9" i="19"/>
  <c r="P9" i="19"/>
  <c r="O9" i="19"/>
  <c r="N9" i="19"/>
  <c r="M9" i="19"/>
  <c r="L9" i="19"/>
  <c r="R16" i="9"/>
  <c r="Q16" i="9"/>
  <c r="P16" i="9"/>
  <c r="O16" i="9"/>
  <c r="N16" i="9"/>
  <c r="M16" i="9"/>
  <c r="L16" i="9"/>
  <c r="U30" i="19"/>
  <c r="T30" i="19"/>
  <c r="S30" i="19"/>
  <c r="R30" i="19"/>
  <c r="Q30" i="19"/>
  <c r="P30" i="19"/>
  <c r="O30" i="19"/>
  <c r="N30" i="19"/>
  <c r="M30" i="19"/>
  <c r="L30" i="19"/>
  <c r="U23" i="19"/>
  <c r="T23" i="19"/>
  <c r="S23" i="19"/>
  <c r="R23" i="19"/>
  <c r="Q23" i="19"/>
  <c r="P23" i="19"/>
  <c r="O23" i="19"/>
  <c r="N23" i="19"/>
  <c r="M23" i="19"/>
  <c r="L23" i="19"/>
  <c r="U11" i="19"/>
  <c r="T11" i="19"/>
  <c r="S11" i="19"/>
  <c r="R11" i="19"/>
  <c r="Q11" i="19"/>
  <c r="P11" i="19"/>
  <c r="O11" i="19"/>
  <c r="N11" i="19"/>
  <c r="M11" i="19"/>
  <c r="L11" i="19"/>
  <c r="U8" i="19"/>
  <c r="T8" i="19"/>
  <c r="S8" i="19"/>
  <c r="R8" i="19"/>
  <c r="Q8" i="19"/>
  <c r="P8" i="19"/>
  <c r="O8" i="19"/>
  <c r="N8" i="19"/>
  <c r="M8" i="19"/>
  <c r="L8" i="19"/>
  <c r="Q7" i="19"/>
  <c r="P7" i="19"/>
  <c r="O7" i="19"/>
  <c r="N7" i="19"/>
  <c r="M7" i="19"/>
  <c r="L7" i="19"/>
  <c r="T30" i="9"/>
  <c r="S30" i="9"/>
  <c r="R30" i="9"/>
  <c r="Q30" i="9"/>
  <c r="P30" i="9"/>
  <c r="O30" i="9"/>
  <c r="N30" i="9"/>
  <c r="M30" i="9"/>
  <c r="L30" i="9"/>
  <c r="T8" i="9"/>
  <c r="S8" i="9"/>
  <c r="R8" i="9"/>
  <c r="Q8" i="9"/>
  <c r="P8" i="9"/>
  <c r="O8" i="9"/>
  <c r="N8" i="9"/>
  <c r="M8" i="9"/>
  <c r="L8" i="9"/>
  <c r="U10" i="19"/>
  <c r="U12" i="19"/>
  <c r="U13" i="19"/>
  <c r="U14" i="19"/>
  <c r="U16" i="19"/>
  <c r="U17" i="19"/>
  <c r="U21" i="19"/>
  <c r="U22" i="19"/>
  <c r="U24" i="19"/>
  <c r="U26" i="19"/>
  <c r="U27" i="19"/>
  <c r="T29" i="19"/>
  <c r="S29" i="19"/>
  <c r="R29" i="19"/>
  <c r="Q29" i="19"/>
  <c r="P29" i="19"/>
  <c r="O29" i="19"/>
  <c r="N29" i="19"/>
  <c r="M29" i="19"/>
  <c r="L29" i="19"/>
  <c r="Q28" i="19"/>
  <c r="P28" i="19"/>
  <c r="O28" i="19"/>
  <c r="N28" i="19"/>
  <c r="M28" i="19"/>
  <c r="L28" i="19"/>
  <c r="T27" i="19"/>
  <c r="S27" i="19"/>
  <c r="R27" i="19"/>
  <c r="Q27" i="19"/>
  <c r="P27" i="19"/>
  <c r="O27" i="19"/>
  <c r="N27" i="19"/>
  <c r="M27" i="19"/>
  <c r="L27" i="19"/>
  <c r="T26" i="19"/>
  <c r="S26" i="19"/>
  <c r="R26" i="19"/>
  <c r="Q26" i="19"/>
  <c r="P26" i="19"/>
  <c r="O26" i="19"/>
  <c r="N26" i="19"/>
  <c r="M26" i="19"/>
  <c r="L26" i="19"/>
  <c r="T24" i="19"/>
  <c r="S24" i="19"/>
  <c r="R24" i="19"/>
  <c r="Q24" i="19"/>
  <c r="P24" i="19"/>
  <c r="O24" i="19"/>
  <c r="N24" i="19"/>
  <c r="M24" i="19"/>
  <c r="L24" i="19"/>
  <c r="T22" i="19"/>
  <c r="S22" i="19"/>
  <c r="R22" i="19"/>
  <c r="Q22" i="19"/>
  <c r="P22" i="19"/>
  <c r="O22" i="19"/>
  <c r="N22" i="19"/>
  <c r="M22" i="19"/>
  <c r="L22" i="19"/>
  <c r="T21" i="19"/>
  <c r="S21" i="19"/>
  <c r="R21" i="19"/>
  <c r="Q21" i="19"/>
  <c r="P21" i="19"/>
  <c r="O21" i="19"/>
  <c r="N21" i="19"/>
  <c r="M21" i="19"/>
  <c r="L21" i="19"/>
  <c r="R20" i="19"/>
  <c r="Q20" i="19"/>
  <c r="P20" i="19"/>
  <c r="O20" i="19"/>
  <c r="N20" i="19"/>
  <c r="M20" i="19"/>
  <c r="L20" i="19"/>
  <c r="R19" i="19"/>
  <c r="Q19" i="19"/>
  <c r="P19" i="19"/>
  <c r="O19" i="19"/>
  <c r="N19" i="19"/>
  <c r="M19" i="19"/>
  <c r="L19" i="19"/>
  <c r="R18" i="19"/>
  <c r="Q18" i="19"/>
  <c r="P18" i="19"/>
  <c r="O18" i="19"/>
  <c r="N18" i="19"/>
  <c r="M18" i="19"/>
  <c r="L18" i="19"/>
  <c r="T17" i="19"/>
  <c r="S17" i="19"/>
  <c r="R17" i="19"/>
  <c r="Q17" i="19"/>
  <c r="P17" i="19"/>
  <c r="O17" i="19"/>
  <c r="N17" i="19"/>
  <c r="M17" i="19"/>
  <c r="L17" i="19"/>
  <c r="T16" i="19"/>
  <c r="S16" i="19"/>
  <c r="R16" i="19"/>
  <c r="Q16" i="19"/>
  <c r="P16" i="19"/>
  <c r="O16" i="19"/>
  <c r="N16" i="19"/>
  <c r="M16" i="19"/>
  <c r="L16" i="19"/>
  <c r="T14" i="19"/>
  <c r="S14" i="19"/>
  <c r="R14" i="19"/>
  <c r="Q14" i="19"/>
  <c r="P14" i="19"/>
  <c r="O14" i="19"/>
  <c r="N14" i="19"/>
  <c r="M14" i="19"/>
  <c r="L14" i="19"/>
  <c r="T13" i="19"/>
  <c r="S13" i="19"/>
  <c r="R13" i="19"/>
  <c r="Q13" i="19"/>
  <c r="P13" i="19"/>
  <c r="O13" i="19"/>
  <c r="N13" i="19"/>
  <c r="M13" i="19"/>
  <c r="L13" i="19"/>
  <c r="T12" i="19"/>
  <c r="S12" i="19"/>
  <c r="R12" i="19"/>
  <c r="Q12" i="19"/>
  <c r="P12" i="19"/>
  <c r="O12" i="19"/>
  <c r="N12" i="19"/>
  <c r="M12" i="19"/>
  <c r="L12" i="19"/>
  <c r="T10" i="19"/>
  <c r="S10" i="19"/>
  <c r="R10" i="19"/>
  <c r="Q10" i="19"/>
  <c r="P10" i="19"/>
  <c r="O10" i="19"/>
  <c r="N10" i="19"/>
  <c r="M10" i="19"/>
  <c r="L10" i="19"/>
  <c r="Q6" i="19"/>
  <c r="P6" i="19"/>
  <c r="O6" i="19"/>
  <c r="N6" i="19"/>
  <c r="M6" i="19"/>
  <c r="L6" i="19"/>
  <c r="R5" i="19"/>
  <c r="Q5" i="19"/>
  <c r="P5" i="19"/>
  <c r="O5" i="19"/>
  <c r="N5" i="19"/>
  <c r="M5" i="19"/>
  <c r="L5" i="19"/>
  <c r="T29" i="9"/>
  <c r="S29" i="9"/>
  <c r="R29" i="9"/>
  <c r="Q29" i="9"/>
  <c r="P29" i="9"/>
  <c r="O29" i="9"/>
  <c r="N29" i="9"/>
  <c r="M29" i="9"/>
  <c r="L29" i="9"/>
  <c r="Q28" i="9"/>
  <c r="P28" i="9"/>
  <c r="O28" i="9"/>
  <c r="N28" i="9"/>
  <c r="M28" i="9"/>
  <c r="L28" i="9"/>
  <c r="T27" i="9"/>
  <c r="S27" i="9"/>
  <c r="R27" i="9"/>
  <c r="Q27" i="9"/>
  <c r="P27" i="9"/>
  <c r="O27" i="9"/>
  <c r="N27" i="9"/>
  <c r="M27" i="9"/>
  <c r="L27" i="9"/>
  <c r="T26" i="9"/>
  <c r="S26" i="9"/>
  <c r="R26" i="9"/>
  <c r="Q26" i="9"/>
  <c r="P26" i="9"/>
  <c r="O26" i="9"/>
  <c r="N26" i="9"/>
  <c r="M26" i="9"/>
  <c r="L26" i="9"/>
  <c r="T24" i="9"/>
  <c r="R24" i="9"/>
  <c r="Q24" i="9"/>
  <c r="P24" i="9"/>
  <c r="O24" i="9"/>
  <c r="N24" i="9"/>
  <c r="M24" i="9"/>
  <c r="L24" i="9"/>
  <c r="T23" i="9"/>
  <c r="S23" i="9"/>
  <c r="R23" i="9"/>
  <c r="Q23" i="9"/>
  <c r="P23" i="9"/>
  <c r="O23" i="9"/>
  <c r="N23" i="9"/>
  <c r="M23" i="9"/>
  <c r="L23" i="9"/>
  <c r="T22" i="9"/>
  <c r="S22" i="9"/>
  <c r="R22" i="9"/>
  <c r="Q22" i="9"/>
  <c r="P22" i="9"/>
  <c r="O22" i="9"/>
  <c r="N22" i="9"/>
  <c r="M22" i="9"/>
  <c r="L22" i="9"/>
  <c r="T21" i="9"/>
  <c r="S21" i="9"/>
  <c r="R21" i="9"/>
  <c r="Q21" i="9"/>
  <c r="P21" i="9"/>
  <c r="O21" i="9"/>
  <c r="N21" i="9"/>
  <c r="M21" i="9"/>
  <c r="L21" i="9"/>
  <c r="Q20" i="9"/>
  <c r="P20" i="9"/>
  <c r="O20" i="9"/>
  <c r="N20" i="9"/>
  <c r="M20" i="9"/>
  <c r="L20" i="9"/>
  <c r="T19" i="9"/>
  <c r="S19" i="9"/>
  <c r="R19" i="9"/>
  <c r="Q19" i="9"/>
  <c r="P19" i="9"/>
  <c r="O19" i="9"/>
  <c r="N19" i="9"/>
  <c r="M19" i="9"/>
  <c r="L19" i="9"/>
  <c r="T18" i="9"/>
  <c r="S18" i="9"/>
  <c r="R18" i="9"/>
  <c r="Q18" i="9"/>
  <c r="P18" i="9"/>
  <c r="O18" i="9"/>
  <c r="N18" i="9"/>
  <c r="M18" i="9"/>
  <c r="L18" i="9"/>
  <c r="T17" i="9"/>
  <c r="S17" i="9"/>
  <c r="R17" i="9"/>
  <c r="Q17" i="9"/>
  <c r="P17" i="9"/>
  <c r="O17" i="9"/>
  <c r="N17" i="9"/>
  <c r="M17" i="9"/>
  <c r="L17" i="9"/>
  <c r="T14" i="9"/>
  <c r="S14" i="9"/>
  <c r="Q14" i="9"/>
  <c r="P14" i="9"/>
  <c r="O14" i="9"/>
  <c r="N14" i="9"/>
  <c r="M14" i="9"/>
  <c r="L14" i="9"/>
  <c r="T13" i="9"/>
  <c r="S13" i="9"/>
  <c r="R13" i="9"/>
  <c r="Q13" i="9"/>
  <c r="P13" i="9"/>
  <c r="O13" i="9"/>
  <c r="N13" i="9"/>
  <c r="M13" i="9"/>
  <c r="L13" i="9"/>
  <c r="T12" i="9"/>
  <c r="S12" i="9"/>
  <c r="R12" i="9"/>
  <c r="Q12" i="9"/>
  <c r="P12" i="9"/>
  <c r="O12" i="9"/>
  <c r="N12" i="9"/>
  <c r="M12" i="9"/>
  <c r="L12" i="9"/>
  <c r="Q11" i="9"/>
  <c r="P11" i="9"/>
  <c r="O11" i="9"/>
  <c r="N11" i="9"/>
  <c r="M11" i="9"/>
  <c r="L11" i="9"/>
  <c r="T10" i="9"/>
  <c r="S10" i="9"/>
  <c r="R10" i="9"/>
  <c r="Q10" i="9"/>
  <c r="P10" i="9"/>
  <c r="O10" i="9"/>
  <c r="N10" i="9"/>
  <c r="M10" i="9"/>
  <c r="L10" i="9"/>
  <c r="T9" i="9"/>
  <c r="S9" i="9"/>
  <c r="R9" i="9"/>
  <c r="Q9" i="9"/>
  <c r="P9" i="9"/>
  <c r="O9" i="9"/>
  <c r="N9" i="9"/>
  <c r="M9" i="9"/>
  <c r="L9" i="9"/>
  <c r="R7" i="9"/>
  <c r="Q7" i="9"/>
  <c r="P7" i="9"/>
  <c r="O7" i="9"/>
  <c r="N7" i="9"/>
  <c r="M7" i="9"/>
  <c r="L7" i="9"/>
  <c r="T6" i="9"/>
  <c r="S6" i="9"/>
  <c r="R6" i="9"/>
  <c r="Q6" i="9"/>
  <c r="P6" i="9"/>
  <c r="O6" i="9"/>
  <c r="N6" i="9"/>
  <c r="M6" i="9"/>
  <c r="L6" i="9"/>
  <c r="T5" i="9"/>
  <c r="S5" i="9"/>
  <c r="R5" i="9"/>
  <c r="Q5" i="9"/>
  <c r="P5" i="9"/>
  <c r="O5" i="9"/>
  <c r="N5" i="9"/>
  <c r="M5" i="9"/>
  <c r="L5" i="9"/>
</calcChain>
</file>

<file path=xl/comments1.xml><?xml version="1.0" encoding="utf-8"?>
<comments xmlns="http://schemas.openxmlformats.org/spreadsheetml/2006/main">
  <authors>
    <author>Mantia Athanasopoulou</author>
    <author xml:space="preserve">JRC </author>
  </authors>
  <commentList>
    <comment ref="AF7" authorId="0" shapeId="0">
      <text>
        <r>
          <rPr>
            <b/>
            <sz val="9"/>
            <color indexed="81"/>
            <rFont val="Tahoma"/>
            <family val="2"/>
          </rPr>
          <t>JRC:
N/A</t>
        </r>
      </text>
    </comment>
    <comment ref="BJ30" authorId="1" shapeId="0">
      <text>
        <r>
          <rPr>
            <b/>
            <sz val="9"/>
            <color indexed="81"/>
            <rFont val="Tahoma"/>
            <family val="2"/>
          </rPr>
          <t>JRC :</t>
        </r>
        <r>
          <rPr>
            <sz val="9"/>
            <color indexed="81"/>
            <rFont val="Tahoma"/>
            <family val="2"/>
          </rPr>
          <t xml:space="preserve">
This refers to E85
</t>
        </r>
      </text>
    </comment>
    <comment ref="BK30" authorId="1" shapeId="0">
      <text>
        <r>
          <rPr>
            <b/>
            <sz val="9"/>
            <color indexed="81"/>
            <rFont val="Tahoma"/>
            <family val="2"/>
          </rPr>
          <t>JRC :</t>
        </r>
        <r>
          <rPr>
            <sz val="9"/>
            <color indexed="81"/>
            <rFont val="Tahoma"/>
            <family val="2"/>
          </rPr>
          <t xml:space="preserve">
This refers to E85</t>
        </r>
      </text>
    </comment>
    <comment ref="BL30" authorId="1" shapeId="0">
      <text>
        <r>
          <rPr>
            <b/>
            <sz val="9"/>
            <color indexed="81"/>
            <rFont val="Tahoma"/>
            <family val="2"/>
          </rPr>
          <t>JRC :</t>
        </r>
        <r>
          <rPr>
            <sz val="9"/>
            <color indexed="81"/>
            <rFont val="Tahoma"/>
            <family val="2"/>
          </rPr>
          <t xml:space="preserve">
This refers to E85</t>
        </r>
      </text>
    </comment>
    <comment ref="BM30" authorId="1" shapeId="0">
      <text>
        <r>
          <rPr>
            <b/>
            <sz val="9"/>
            <color indexed="81"/>
            <rFont val="Tahoma"/>
            <family val="2"/>
          </rPr>
          <t>JRC :</t>
        </r>
        <r>
          <rPr>
            <sz val="9"/>
            <color indexed="81"/>
            <rFont val="Tahoma"/>
            <family val="2"/>
          </rPr>
          <t xml:space="preserve">
This refers to E85</t>
        </r>
      </text>
    </comment>
    <comment ref="BN30" authorId="1" shapeId="0">
      <text>
        <r>
          <rPr>
            <b/>
            <sz val="9"/>
            <color indexed="81"/>
            <rFont val="Tahoma"/>
            <family val="2"/>
          </rPr>
          <t>JRC :</t>
        </r>
        <r>
          <rPr>
            <sz val="9"/>
            <color indexed="81"/>
            <rFont val="Tahoma"/>
            <family val="2"/>
          </rPr>
          <t xml:space="preserve">
This refers to E85</t>
        </r>
      </text>
    </comment>
    <comment ref="BO30" authorId="1" shapeId="0">
      <text>
        <r>
          <rPr>
            <b/>
            <sz val="9"/>
            <color indexed="81"/>
            <rFont val="Tahoma"/>
            <family val="2"/>
          </rPr>
          <t>JRC :</t>
        </r>
        <r>
          <rPr>
            <sz val="9"/>
            <color indexed="81"/>
            <rFont val="Tahoma"/>
            <family val="2"/>
          </rPr>
          <t xml:space="preserve">
This refers to E85</t>
        </r>
      </text>
    </comment>
  </commentList>
</comments>
</file>

<file path=xl/comments10.xml><?xml version="1.0" encoding="utf-8"?>
<comments xmlns="http://schemas.openxmlformats.org/spreadsheetml/2006/main">
  <authors>
    <author>tw</author>
    <author>tc={78655F0F-688D-4942-BEFE-D4F02C3212FC}</author>
    <author>KLASSEK-BAJOREK Dominika (JRC-PETTEN)</author>
    <author xml:space="preserve">JRC </author>
  </authors>
  <commentList>
    <comment ref="A1" authorId="0" shapeId="0">
      <text>
        <r>
          <rPr>
            <sz val="9"/>
            <color indexed="81"/>
            <rFont val="Tahoma"/>
            <family val="2"/>
          </rPr>
          <t xml:space="preserve">JRC:
publicly accessible - concerns "accessible to the public" as defined in the Article 2(7) of the Directive 2014/94/EU (providing Union-wide non-discriminatory access to users)
</t>
        </r>
      </text>
    </comment>
    <comment ref="B4" authorId="0" shapeId="0">
      <text>
        <r>
          <rPr>
            <b/>
            <sz val="9"/>
            <color indexed="81"/>
            <rFont val="Tahoma"/>
            <family val="2"/>
          </rPr>
          <t>JRC:
from EAFO</t>
        </r>
      </text>
    </comment>
    <comment ref="D4" authorId="0" shapeId="0">
      <text>
        <r>
          <rPr>
            <b/>
            <sz val="9"/>
            <color indexed="81"/>
            <rFont val="Tahoma"/>
            <family val="2"/>
          </rPr>
          <t>JRC:
from EAFO</t>
        </r>
      </text>
    </comment>
    <comment ref="B9" authorId="0" shapeId="0">
      <text>
        <r>
          <rPr>
            <b/>
            <sz val="9"/>
            <color indexed="81"/>
            <rFont val="Tahoma"/>
            <family val="2"/>
          </rPr>
          <t>JRC:
from EAFO</t>
        </r>
      </text>
    </comment>
    <comment ref="D9" authorId="0" shapeId="0">
      <text>
        <r>
          <rPr>
            <b/>
            <sz val="9"/>
            <color indexed="81"/>
            <rFont val="Tahoma"/>
            <family val="2"/>
          </rPr>
          <t>JRC:
from EAFO</t>
        </r>
      </text>
    </comment>
    <comment ref="B10" authorId="0" shapeId="0">
      <text>
        <r>
          <rPr>
            <b/>
            <sz val="9"/>
            <color indexed="81"/>
            <rFont val="Tahoma"/>
            <family val="2"/>
          </rPr>
          <t>JRC:
from EAFO</t>
        </r>
      </text>
    </comment>
    <comment ref="C10" authorId="0" shapeId="0">
      <text>
        <r>
          <rPr>
            <b/>
            <sz val="9"/>
            <color indexed="81"/>
            <rFont val="Tahoma"/>
            <family val="2"/>
          </rPr>
          <t xml:space="preserve">JRC:
from EAFO
</t>
        </r>
      </text>
    </comment>
    <comment ref="D10" authorId="0" shapeId="0">
      <text>
        <r>
          <rPr>
            <b/>
            <sz val="9"/>
            <color indexed="81"/>
            <rFont val="Tahoma"/>
            <family val="2"/>
          </rPr>
          <t>JRC:
from EAFO</t>
        </r>
      </text>
    </comment>
    <comment ref="B14" authorId="0" shapeId="0">
      <text>
        <r>
          <rPr>
            <b/>
            <sz val="9"/>
            <color indexed="81"/>
            <rFont val="Tahoma"/>
            <family val="2"/>
          </rPr>
          <t>JRC:
from EAFO</t>
        </r>
      </text>
    </comment>
    <comment ref="I16"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&gt;20 in the NPF</t>
        </r>
      </text>
    </comment>
    <comment ref="B17" authorId="0" shapeId="0">
      <text>
        <r>
          <rPr>
            <b/>
            <sz val="9"/>
            <color indexed="81"/>
            <rFont val="Tahoma"/>
            <family val="2"/>
          </rPr>
          <t>JRC:
from EAFO</t>
        </r>
      </text>
    </comment>
    <comment ref="D17" authorId="0" shapeId="0">
      <text>
        <r>
          <rPr>
            <b/>
            <sz val="9"/>
            <color indexed="81"/>
            <rFont val="Tahoma"/>
            <family val="2"/>
          </rPr>
          <t>JRC:
from EAFO</t>
        </r>
      </text>
    </comment>
    <comment ref="B22" authorId="0" shapeId="0">
      <text>
        <r>
          <rPr>
            <b/>
            <sz val="9"/>
            <color indexed="81"/>
            <rFont val="Tahoma"/>
            <family val="2"/>
          </rPr>
          <t>JRC:
from EAFO</t>
        </r>
      </text>
    </comment>
    <comment ref="B24" authorId="0" shapeId="0">
      <text>
        <r>
          <rPr>
            <b/>
            <sz val="9"/>
            <color indexed="81"/>
            <rFont val="Tahoma"/>
            <family val="2"/>
          </rPr>
          <t>JRC:
from NPF</t>
        </r>
      </text>
    </comment>
    <comment ref="D24" authorId="2" shapeId="0">
      <text>
        <r>
          <rPr>
            <b/>
            <sz val="9"/>
            <color indexed="81"/>
            <rFont val="Tahoma"/>
            <family val="2"/>
          </rPr>
          <t xml:space="preserve">JRC:
from EAFO
</t>
        </r>
      </text>
    </comment>
    <comment ref="B26" authorId="0" shapeId="0">
      <text>
        <r>
          <rPr>
            <b/>
            <sz val="9"/>
            <color indexed="81"/>
            <rFont val="Tahoma"/>
            <family val="2"/>
          </rPr>
          <t xml:space="preserve">JRC:
from EAFO
</t>
        </r>
      </text>
    </comment>
    <comment ref="H26" authorId="3" shapeId="0">
      <text>
        <r>
          <rPr>
            <b/>
            <sz val="9"/>
            <color indexed="81"/>
            <rFont val="Tahoma"/>
            <family val="2"/>
          </rPr>
          <t>JRC :</t>
        </r>
        <r>
          <rPr>
            <sz val="9"/>
            <color indexed="81"/>
            <rFont val="Tahoma"/>
            <family val="2"/>
          </rPr>
          <t xml:space="preserve">
At least</t>
        </r>
      </text>
    </comment>
    <comment ref="B30" authorId="0" shapeId="0">
      <text>
        <r>
          <rPr>
            <b/>
            <sz val="9"/>
            <color indexed="81"/>
            <rFont val="Tahoma"/>
            <family val="2"/>
          </rPr>
          <t>JRC:
from EAFO</t>
        </r>
      </text>
    </comment>
    <comment ref="D30" authorId="0" shapeId="0">
      <text>
        <r>
          <rPr>
            <b/>
            <sz val="9"/>
            <color indexed="81"/>
            <rFont val="Tahoma"/>
            <family val="2"/>
          </rPr>
          <t>JRC:
from EAFO</t>
        </r>
      </text>
    </comment>
  </commentList>
</comments>
</file>

<file path=xl/comments11.xml><?xml version="1.0" encoding="utf-8"?>
<comments xmlns="http://schemas.openxmlformats.org/spreadsheetml/2006/main">
  <authors>
    <author>tw</author>
  </authors>
  <commentList>
    <comment ref="A1" authorId="0" shapeId="0">
      <text>
        <r>
          <rPr>
            <sz val="9"/>
            <color indexed="81"/>
            <rFont val="Tahoma"/>
            <family val="2"/>
          </rPr>
          <t>JRC: The following vehicle categories are considered: Passenger Cars, Light Commercial Vehicles, Heavy Commercial Vehicles, Buses and Coaches. The Powered Two Wheelers are not considered.</t>
        </r>
        <r>
          <rPr>
            <b/>
            <sz val="9"/>
            <color indexed="81"/>
            <rFont val="Tahoma"/>
            <family val="2"/>
          </rPr>
          <t xml:space="preserve">
</t>
        </r>
      </text>
    </comment>
    <comment ref="B4" authorId="0" shapeId="0">
      <text>
        <r>
          <rPr>
            <b/>
            <sz val="9"/>
            <color indexed="81"/>
            <rFont val="Tahoma"/>
            <family val="2"/>
          </rPr>
          <t>JRC:
from EAFO</t>
        </r>
      </text>
    </comment>
    <comment ref="D4" authorId="0" shapeId="0">
      <text>
        <r>
          <rPr>
            <b/>
            <sz val="9"/>
            <color indexed="81"/>
            <rFont val="Tahoma"/>
            <family val="2"/>
          </rPr>
          <t>JRC:
from EAFO
in the NIR at least 10,219 LPG vehicles in use in 2018, all of them being cars</t>
        </r>
      </text>
    </comment>
    <comment ref="B9" authorId="0" shapeId="0">
      <text>
        <r>
          <rPr>
            <b/>
            <sz val="9"/>
            <color indexed="81"/>
            <rFont val="Tahoma"/>
            <family val="2"/>
          </rPr>
          <t>JRC:
from NPF</t>
        </r>
      </text>
    </comment>
    <comment ref="D9" authorId="0" shapeId="0">
      <text>
        <r>
          <rPr>
            <b/>
            <sz val="9"/>
            <color indexed="81"/>
            <rFont val="Tahoma"/>
            <family val="2"/>
          </rPr>
          <t>JRC:
from EAFO</t>
        </r>
      </text>
    </comment>
    <comment ref="B10" authorId="0" shapeId="0">
      <text>
        <r>
          <rPr>
            <b/>
            <sz val="9"/>
            <color indexed="81"/>
            <rFont val="Tahoma"/>
            <family val="2"/>
          </rPr>
          <t>JRC:
from EAFO</t>
        </r>
      </text>
    </comment>
    <comment ref="C10" authorId="0" shapeId="0">
      <text>
        <r>
          <rPr>
            <b/>
            <sz val="9"/>
            <color indexed="81"/>
            <rFont val="Tahoma"/>
            <family val="2"/>
          </rPr>
          <t>JRC:
from EAFO</t>
        </r>
      </text>
    </comment>
    <comment ref="D10" authorId="0" shapeId="0">
      <text>
        <r>
          <rPr>
            <b/>
            <sz val="9"/>
            <color indexed="81"/>
            <rFont val="Tahoma"/>
            <family val="2"/>
          </rPr>
          <t>JRC:
from EAFO</t>
        </r>
      </text>
    </comment>
    <comment ref="B11" authorId="0" shapeId="0">
      <text>
        <r>
          <rPr>
            <b/>
            <sz val="9"/>
            <color indexed="81"/>
            <rFont val="Tahoma"/>
            <family val="2"/>
          </rPr>
          <t>JRC:</t>
        </r>
        <r>
          <rPr>
            <sz val="9"/>
            <color indexed="81"/>
            <rFont val="Tahoma"/>
            <family val="2"/>
          </rPr>
          <t xml:space="preserve">
monofuel vehicles (LPG only)</t>
        </r>
      </text>
    </comment>
    <comment ref="C11" authorId="0" shapeId="0">
      <text>
        <r>
          <rPr>
            <b/>
            <sz val="9"/>
            <color indexed="81"/>
            <rFont val="Tahoma"/>
            <family val="2"/>
          </rPr>
          <t>JRC:</t>
        </r>
        <r>
          <rPr>
            <sz val="9"/>
            <color indexed="81"/>
            <rFont val="Tahoma"/>
            <family val="2"/>
          </rPr>
          <t xml:space="preserve">
monofuel vehicles (LPG only)</t>
        </r>
      </text>
    </comment>
    <comment ref="D11" authorId="0" shapeId="0">
      <text>
        <r>
          <rPr>
            <b/>
            <sz val="9"/>
            <color indexed="81"/>
            <rFont val="Tahoma"/>
            <family val="2"/>
          </rPr>
          <t xml:space="preserve">JRC:
</t>
        </r>
        <r>
          <rPr>
            <sz val="9"/>
            <color indexed="81"/>
            <rFont val="Tahoma"/>
            <family val="2"/>
          </rPr>
          <t>monofuel vehicles (LPG only)</t>
        </r>
      </text>
    </comment>
    <comment ref="E11" authorId="0" shapeId="0">
      <text>
        <r>
          <rPr>
            <b/>
            <sz val="9"/>
            <color indexed="81"/>
            <rFont val="Tahoma"/>
            <family val="2"/>
          </rPr>
          <t xml:space="preserve">JRC:
</t>
        </r>
        <r>
          <rPr>
            <sz val="9"/>
            <color indexed="81"/>
            <rFont val="Tahoma"/>
            <family val="2"/>
          </rPr>
          <t>monofuel vehicles (LPG only)</t>
        </r>
      </text>
    </comment>
    <comment ref="F11" authorId="0" shapeId="0">
      <text>
        <r>
          <rPr>
            <b/>
            <sz val="9"/>
            <color indexed="81"/>
            <rFont val="Tahoma"/>
            <family val="2"/>
          </rPr>
          <t xml:space="preserve">JRC:
</t>
        </r>
        <r>
          <rPr>
            <sz val="9"/>
            <color indexed="81"/>
            <rFont val="Tahoma"/>
            <family val="2"/>
          </rPr>
          <t>monofuel vehicles (LPG only)</t>
        </r>
      </text>
    </comment>
    <comment ref="G11" authorId="0" shapeId="0">
      <text>
        <r>
          <rPr>
            <b/>
            <sz val="9"/>
            <color indexed="81"/>
            <rFont val="Tahoma"/>
            <family val="2"/>
          </rPr>
          <t xml:space="preserve">JRC:
</t>
        </r>
        <r>
          <rPr>
            <sz val="9"/>
            <color indexed="81"/>
            <rFont val="Tahoma"/>
            <family val="2"/>
          </rPr>
          <t>monofuel vehicles (LPG only)</t>
        </r>
      </text>
    </comment>
    <comment ref="H11" authorId="0" shapeId="0">
      <text>
        <r>
          <rPr>
            <b/>
            <sz val="9"/>
            <color indexed="81"/>
            <rFont val="Tahoma"/>
            <family val="2"/>
          </rPr>
          <t>JRC:</t>
        </r>
        <r>
          <rPr>
            <sz val="9"/>
            <color indexed="81"/>
            <rFont val="Tahoma"/>
            <family val="2"/>
          </rPr>
          <t xml:space="preserve">
264,053 bifuel vehicles</t>
        </r>
      </text>
    </comment>
    <comment ref="I11" authorId="0" shapeId="0">
      <text>
        <r>
          <rPr>
            <b/>
            <sz val="9"/>
            <color indexed="81"/>
            <rFont val="Tahoma"/>
            <family val="2"/>
          </rPr>
          <t>tw:</t>
        </r>
        <r>
          <rPr>
            <sz val="9"/>
            <color indexed="81"/>
            <rFont val="Tahoma"/>
            <family val="2"/>
          </rPr>
          <t xml:space="preserve">
JRC:
265,450 bifuel vehicles</t>
        </r>
      </text>
    </comment>
    <comment ref="J11" authorId="0" shapeId="0">
      <text>
        <r>
          <rPr>
            <b/>
            <sz val="9"/>
            <color indexed="81"/>
            <rFont val="Tahoma"/>
            <family val="2"/>
          </rPr>
          <t>JRC:</t>
        </r>
        <r>
          <rPr>
            <sz val="9"/>
            <color indexed="81"/>
            <rFont val="Tahoma"/>
            <family val="2"/>
          </rPr>
          <t xml:space="preserve">
350,600 bifuel vehicles</t>
        </r>
      </text>
    </comment>
    <comment ref="K11" authorId="0" shapeId="0">
      <text>
        <r>
          <rPr>
            <b/>
            <sz val="9"/>
            <color indexed="81"/>
            <rFont val="Tahoma"/>
            <family val="2"/>
          </rPr>
          <t xml:space="preserve">JRC:
</t>
        </r>
        <r>
          <rPr>
            <sz val="9"/>
            <color indexed="81"/>
            <rFont val="Tahoma"/>
            <family val="2"/>
          </rPr>
          <t xml:space="preserve">420,750 bifuel vehicles
</t>
        </r>
      </text>
    </comment>
    <comment ref="B13" authorId="0" shapeId="0">
      <text>
        <r>
          <rPr>
            <b/>
            <sz val="9"/>
            <color indexed="81"/>
            <rFont val="Tahoma"/>
            <family val="2"/>
          </rPr>
          <t xml:space="preserve">JRC:
from NPF
</t>
        </r>
      </text>
    </comment>
    <comment ref="D13" authorId="0" shapeId="0">
      <text>
        <r>
          <rPr>
            <b/>
            <sz val="9"/>
            <color indexed="81"/>
            <rFont val="Tahoma"/>
            <family val="2"/>
          </rPr>
          <t>JRC:
from EAFO</t>
        </r>
      </text>
    </comment>
    <comment ref="B24" authorId="0" shapeId="0">
      <text>
        <r>
          <rPr>
            <b/>
            <sz val="9"/>
            <color indexed="81"/>
            <rFont val="Tahoma"/>
            <family val="2"/>
          </rPr>
          <t>JRC:
from EAFO</t>
        </r>
      </text>
    </comment>
    <comment ref="D24" authorId="0" shapeId="0">
      <text>
        <r>
          <rPr>
            <b/>
            <sz val="9"/>
            <color indexed="81"/>
            <rFont val="Tahoma"/>
            <family val="2"/>
          </rPr>
          <t>JRC:
from EAFO</t>
        </r>
      </text>
    </comment>
    <comment ref="B26" authorId="0" shapeId="0">
      <text>
        <r>
          <rPr>
            <b/>
            <sz val="9"/>
            <color indexed="81"/>
            <rFont val="Tahoma"/>
            <family val="2"/>
          </rPr>
          <t>JRC:
from EAFO</t>
        </r>
      </text>
    </comment>
    <comment ref="B30" authorId="0" shapeId="0">
      <text>
        <r>
          <rPr>
            <b/>
            <sz val="9"/>
            <color indexed="81"/>
            <rFont val="Tahoma"/>
            <family val="2"/>
          </rPr>
          <t>JRC:
from EAFO</t>
        </r>
      </text>
    </comment>
  </commentList>
</comments>
</file>

<file path=xl/comments12.xml><?xml version="1.0" encoding="utf-8"?>
<comments xmlns="http://schemas.openxmlformats.org/spreadsheetml/2006/main">
  <authors>
    <author>tw</author>
    <author xml:space="preserve">JRC </author>
    <author>tc={BAF94258-7BC8-4DD8-9089-D5E6381B66A3}</author>
    <author>tc={3B4CD2A8-350C-47B9-A1B0-8A973A655E09}</author>
  </authors>
  <commentList>
    <comment ref="A1" authorId="0" shapeId="0">
      <text>
        <r>
          <rPr>
            <sz val="9"/>
            <color indexed="81"/>
            <rFont val="Tahoma"/>
            <family val="2"/>
          </rPr>
          <t>JRC:
As it appears in the article 4(5) of the Directive 2014/94/EU,  "Assessment of the need for shore-side electricity supply for inland waterway vessels and seagoing ships in maritime and inland ports. Priority of installation in ports of the TEN-T Core Network and in other ports by 31 December 2025."</t>
        </r>
      </text>
    </comment>
    <comment ref="B13" authorId="0" shapeId="0">
      <text>
        <r>
          <rPr>
            <b/>
            <sz val="9"/>
            <color indexed="81"/>
            <rFont val="Tahoma"/>
            <family val="2"/>
          </rPr>
          <t>JRC:
from NPF</t>
        </r>
      </text>
    </comment>
    <comment ref="H13" authorId="1" shapeId="0">
      <text>
        <r>
          <rPr>
            <b/>
            <sz val="9"/>
            <color indexed="81"/>
            <rFont val="Tahoma"/>
            <family val="2"/>
          </rPr>
          <t>JRC :</t>
        </r>
        <r>
          <rPr>
            <sz val="9"/>
            <color indexed="81"/>
            <rFont val="Tahoma"/>
            <family val="2"/>
          </rPr>
          <t xml:space="preserve">
 60 is the minimum</t>
        </r>
      </text>
    </comment>
    <comment ref="B14" authorId="0" shapeId="0">
      <text>
        <r>
          <rPr>
            <b/>
            <sz val="9"/>
            <color indexed="81"/>
            <rFont val="Tahoma"/>
            <family val="2"/>
          </rPr>
          <t>JRC:
from NPF</t>
        </r>
      </text>
    </comment>
    <comment ref="D22" authorId="1" shapeId="0">
      <text>
        <r>
          <rPr>
            <b/>
            <sz val="9"/>
            <color indexed="81"/>
            <rFont val="Tahoma"/>
            <family val="2"/>
          </rPr>
          <t>JRC :</t>
        </r>
        <r>
          <rPr>
            <sz val="9"/>
            <color indexed="81"/>
            <rFont val="Tahoma"/>
            <family val="2"/>
          </rPr>
          <t xml:space="preserve">
more than 280 points</t>
        </r>
      </text>
    </comment>
    <comment ref="G22" authorId="0" shapeId="0">
      <text>
        <r>
          <rPr>
            <b/>
            <sz val="9"/>
            <color indexed="81"/>
            <rFont val="Tahoma"/>
            <family val="2"/>
          </rPr>
          <t>JRC:
ports</t>
        </r>
      </text>
    </comment>
    <comment ref="H22" authorId="0" shapeId="0">
      <text>
        <r>
          <rPr>
            <b/>
            <sz val="9"/>
            <color indexed="81"/>
            <rFont val="Tahoma"/>
            <family val="2"/>
          </rPr>
          <t>JRC:
45 ports (553 points)</t>
        </r>
      </text>
    </comment>
    <comment ref="F26" authorId="2" shapeId="0">
      <text>
        <r>
          <rPr>
            <sz val="11"/>
            <color theme="1"/>
            <rFont val="Calibri"/>
            <family val="2"/>
            <scheme val="minor"/>
          </rPr>
          <t>from NPF
1 (inland+maritime)</t>
        </r>
      </text>
    </comment>
    <comment ref="G26" authorId="3" shapeId="0">
      <text>
        <r>
          <rPr>
            <sz val="11"/>
            <color theme="1"/>
            <rFont val="Calibri"/>
            <family val="2"/>
            <scheme val="minor"/>
          </rPr>
          <t>from NPF
6
 (inland+maritime)</t>
        </r>
      </text>
    </comment>
    <comment ref="J26" authorId="2" shapeId="0">
      <text>
        <r>
          <rPr>
            <sz val="11"/>
            <color theme="1"/>
            <rFont val="Calibri"/>
            <family val="2"/>
            <scheme val="minor"/>
          </rPr>
          <t xml:space="preserve">    1 (inland+maritime)</t>
        </r>
      </text>
    </comment>
    <comment ref="K26" authorId="3" shapeId="0">
      <text>
        <r>
          <rPr>
            <sz val="11"/>
            <color theme="1"/>
            <rFont val="Calibri"/>
            <family val="2"/>
            <scheme val="minor"/>
          </rPr>
          <t xml:space="preserve">  6
 (inland+maritime)</t>
        </r>
      </text>
    </comment>
    <comment ref="B30" authorId="0" shapeId="0">
      <text>
        <r>
          <rPr>
            <b/>
            <sz val="9"/>
            <color indexed="81"/>
            <rFont val="Tahoma"/>
            <family val="2"/>
          </rPr>
          <t>JRC:
from NPF</t>
        </r>
      </text>
    </comment>
  </commentList>
</comments>
</file>

<file path=xl/comments13.xml><?xml version="1.0" encoding="utf-8"?>
<comments xmlns="http://schemas.openxmlformats.org/spreadsheetml/2006/main">
  <authors>
    <author>tw</author>
    <author>Jonatan GÓMEZ VILCHEZ</author>
    <author>tc={90C34D9F-1071-4C60-847F-1C3A74EADCAE}</author>
    <author xml:space="preserve">JRC </author>
    <author>Mantia Athanasopoulou</author>
    <author>tc={BAF94258-7BC8-4DD8-9089-D5E6381B66A3}</author>
    <author>tc={3B4CD2A8-350C-47B9-A1B0-8A973A655E09}</author>
  </authors>
  <commentList>
    <comment ref="A1" authorId="0" shapeId="0">
      <text>
        <r>
          <rPr>
            <sz val="9"/>
            <color indexed="81"/>
            <rFont val="Tahoma"/>
            <family val="2"/>
          </rPr>
          <t>JRC:
As it appears in the article 4(5) of the Directive 2014/94/EU,  "Assessment of the need for shore-side electricity supply for inland waterway vessels and seagoing ships in maritime and inland ports. Priority of installation in ports of the TEN-T Core Network and in other ports by 31 December 2025."</t>
        </r>
      </text>
    </comment>
    <comment ref="B9" authorId="0" shapeId="0">
      <text>
        <r>
          <rPr>
            <b/>
            <sz val="9"/>
            <color indexed="81"/>
            <rFont val="Tahoma"/>
            <family val="2"/>
          </rPr>
          <t>JRC:
from NPF</t>
        </r>
      </text>
    </comment>
    <comment ref="I11" authorId="1" shapeId="0">
      <text>
        <r>
          <rPr>
            <b/>
            <sz val="9"/>
            <color indexed="81"/>
            <rFont val="Tahoma"/>
            <family val="2"/>
          </rPr>
          <t>JRC:
Observation by assesor: "Terminals".</t>
        </r>
      </text>
    </comment>
    <comment ref="J11" authorId="1" shapeId="0">
      <text>
        <r>
          <rPr>
            <b/>
            <sz val="9"/>
            <color indexed="81"/>
            <rFont val="Tahoma"/>
            <family val="2"/>
          </rPr>
          <t>JRC:
Observation by assesor: "Terminals".</t>
        </r>
      </text>
    </comment>
    <comment ref="K11" authorId="1" shapeId="0">
      <text>
        <r>
          <rPr>
            <b/>
            <sz val="9"/>
            <color indexed="81"/>
            <rFont val="Tahoma"/>
            <family val="2"/>
          </rPr>
          <t>JRC:
Observation by assesor: "Terminals".</t>
        </r>
      </text>
    </comment>
    <comment ref="B13" authorId="2" shapeId="0">
      <text>
        <r>
          <rPr>
            <sz val="11"/>
            <color theme="1"/>
            <rFont val="Calibri"/>
            <family val="2"/>
            <scheme val="minor"/>
          </rPr>
          <t>from NPF
    at least 1</t>
        </r>
      </text>
    </comment>
    <comment ref="H13" authorId="3" shapeId="0">
      <text>
        <r>
          <rPr>
            <b/>
            <sz val="9"/>
            <color indexed="81"/>
            <rFont val="Tahoma"/>
            <family val="2"/>
          </rPr>
          <t>JRC :</t>
        </r>
        <r>
          <rPr>
            <sz val="9"/>
            <color indexed="81"/>
            <rFont val="Tahoma"/>
            <family val="2"/>
          </rPr>
          <t xml:space="preserve">
at least 1</t>
        </r>
      </text>
    </comment>
    <comment ref="J13" authorId="0" shapeId="0">
      <text>
        <r>
          <rPr>
            <b/>
            <sz val="9"/>
            <color indexed="81"/>
            <rFont val="Tahoma"/>
            <family val="2"/>
          </rPr>
          <t>JRC:
+6</t>
        </r>
      </text>
    </comment>
    <comment ref="F17" authorId="4" shapeId="0">
      <text>
        <r>
          <rPr>
            <b/>
            <sz val="9"/>
            <color indexed="81"/>
            <rFont val="Tahoma"/>
            <family val="2"/>
          </rPr>
          <t>JRC:
In the Assessment report these values will be reported as: 2:2018, 2:2020; 3:2025; 4:2030.</t>
        </r>
      </text>
    </comment>
    <comment ref="G17" authorId="4" shapeId="0">
      <text>
        <r>
          <rPr>
            <b/>
            <sz val="9"/>
            <color indexed="81"/>
            <rFont val="Tahoma"/>
            <family val="2"/>
          </rPr>
          <t>JRC:
In the Assessment report these values will be reported as: 2:2018, 2:2020; 3:2025; 4:2030.</t>
        </r>
      </text>
    </comment>
    <comment ref="F26" authorId="5" shapeId="0">
      <text>
        <r>
          <rPr>
            <sz val="11"/>
            <color theme="1"/>
            <rFont val="Calibri"/>
            <family val="2"/>
            <scheme val="minor"/>
          </rPr>
          <t>from NPF
1 (inland+maritime)</t>
        </r>
      </text>
    </comment>
    <comment ref="G26" authorId="6" shapeId="0">
      <text>
        <r>
          <rPr>
            <sz val="11"/>
            <color theme="1"/>
            <rFont val="Calibri"/>
            <family val="2"/>
            <scheme val="minor"/>
          </rPr>
          <t>from NPF
6
 (inland+maritime)</t>
        </r>
      </text>
    </comment>
    <comment ref="J26" authorId="5" shapeId="0">
      <text>
        <r>
          <rPr>
            <sz val="11"/>
            <color theme="1"/>
            <rFont val="Calibri"/>
            <family val="2"/>
            <scheme val="minor"/>
          </rPr>
          <t xml:space="preserve">    1 (inland+maritime)</t>
        </r>
      </text>
    </comment>
    <comment ref="K26" authorId="6" shapeId="0">
      <text>
        <r>
          <rPr>
            <sz val="11"/>
            <color theme="1"/>
            <rFont val="Calibri"/>
            <family val="2"/>
            <scheme val="minor"/>
          </rPr>
          <t xml:space="preserve">  6
 (inland+maritime)</t>
        </r>
      </text>
    </comment>
    <comment ref="B29" authorId="0" shapeId="0">
      <text>
        <r>
          <rPr>
            <b/>
            <sz val="9"/>
            <color indexed="81"/>
            <rFont val="Tahoma"/>
            <family val="2"/>
          </rPr>
          <t>JRC:
from NPF</t>
        </r>
      </text>
    </comment>
    <comment ref="B30" authorId="0" shapeId="0">
      <text>
        <r>
          <rPr>
            <b/>
            <sz val="9"/>
            <color indexed="81"/>
            <rFont val="Tahoma"/>
            <family val="2"/>
          </rPr>
          <t>JRC:
from NPF</t>
        </r>
      </text>
    </comment>
  </commentList>
</comments>
</file>

<file path=xl/comments14.xml><?xml version="1.0" encoding="utf-8"?>
<comments xmlns="http://schemas.openxmlformats.org/spreadsheetml/2006/main">
  <authors>
    <author>tw</author>
    <author>Andreea Maria Julea</author>
    <author>Jonatan GÓMEZ VILCHEZ</author>
  </authors>
  <commentList>
    <comment ref="A1" authorId="0" shapeId="0">
      <text>
        <r>
          <rPr>
            <sz val="9"/>
            <color indexed="81"/>
            <rFont val="Tahoma"/>
            <family val="2"/>
          </rPr>
          <t>JRC:
As it appears in the article 6(2) of the Directive 2014/94/EU,  "Definition of an appropriate number of refuelling points for LNG to be put in place by 31 December 2030 at inland ports, to enable LNG inland waterway vessels or seagoing ships to circulate throughout the TEN-T Core Network".</t>
        </r>
      </text>
    </comment>
    <comment ref="B5" authorId="0" shapeId="0">
      <text>
        <r>
          <rPr>
            <b/>
            <sz val="9"/>
            <color indexed="81"/>
            <rFont val="Tahoma"/>
            <family val="2"/>
          </rPr>
          <t>JRC:
from NPF</t>
        </r>
      </text>
    </comment>
    <comment ref="K5" authorId="1" shapeId="0">
      <text>
        <r>
          <rPr>
            <b/>
            <sz val="9"/>
            <color indexed="81"/>
            <rFont val="Tahoma"/>
            <family val="2"/>
          </rPr>
          <t>JRC:
2 (6)</t>
        </r>
      </text>
    </comment>
    <comment ref="B8" authorId="2" shapeId="0">
      <text>
        <r>
          <rPr>
            <b/>
            <sz val="9"/>
            <color indexed="81"/>
            <rFont val="Tahoma"/>
            <family val="2"/>
          </rPr>
          <t>JRC:
The value refers to fixed shore-to-ship facilities</t>
        </r>
      </text>
    </comment>
    <comment ref="C8" authorId="2" shapeId="0">
      <text>
        <r>
          <rPr>
            <b/>
            <sz val="9"/>
            <color indexed="81"/>
            <rFont val="Tahoma"/>
            <family val="2"/>
          </rPr>
          <t>JRC:
The value refers to fixed shore-to-ship facilities</t>
        </r>
      </text>
    </comment>
    <comment ref="D8" authorId="2" shapeId="0">
      <text>
        <r>
          <rPr>
            <b/>
            <sz val="9"/>
            <color indexed="81"/>
            <rFont val="Tahoma"/>
            <family val="2"/>
          </rPr>
          <t>JRC:
The value refers to fixed shore-to-ship facilities</t>
        </r>
      </text>
    </comment>
    <comment ref="B13" authorId="0" shapeId="0">
      <text>
        <r>
          <rPr>
            <b/>
            <sz val="9"/>
            <color indexed="81"/>
            <rFont val="Tahoma"/>
            <family val="2"/>
          </rPr>
          <t>JRC:
from NPF</t>
        </r>
      </text>
    </comment>
    <comment ref="G13" authorId="0" shapeId="0">
      <text>
        <r>
          <rPr>
            <b/>
            <sz val="9"/>
            <color indexed="81"/>
            <rFont val="Tahoma"/>
            <family val="2"/>
          </rPr>
          <t>JRC:
From NPF targets (Rouen, Le Havre, Strasbourg)</t>
        </r>
      </text>
    </comment>
    <comment ref="F26" authorId="0" shapeId="0">
      <text>
        <r>
          <rPr>
            <b/>
            <sz val="9"/>
            <color indexed="81"/>
            <rFont val="Tahoma"/>
            <family val="2"/>
          </rPr>
          <t>JRC:
from NPF</t>
        </r>
      </text>
    </comment>
    <comment ref="G26" authorId="0" shapeId="0">
      <text>
        <r>
          <rPr>
            <b/>
            <sz val="9"/>
            <color indexed="81"/>
            <rFont val="Tahoma"/>
            <family val="2"/>
          </rPr>
          <t>JRC:
from NPF</t>
        </r>
      </text>
    </comment>
  </commentList>
</comments>
</file>

<file path=xl/comments15.xml><?xml version="1.0" encoding="utf-8"?>
<comments xmlns="http://schemas.openxmlformats.org/spreadsheetml/2006/main">
  <authors>
    <author>Mantia Athanasopoulou</author>
  </authors>
  <commentList>
    <comment ref="F6" authorId="0" shapeId="0">
      <text>
        <r>
          <rPr>
            <b/>
            <sz val="9"/>
            <color indexed="81"/>
            <rFont val="Tahoma"/>
            <family val="2"/>
          </rPr>
          <t>JRC:
from the CNG section since we believe it regards LNG</t>
        </r>
      </text>
    </comment>
    <comment ref="G6" authorId="0" shapeId="0">
      <text>
        <r>
          <rPr>
            <b/>
            <sz val="9"/>
            <color indexed="81"/>
            <rFont val="Tahoma"/>
            <family val="2"/>
          </rPr>
          <t>JRC: 
from the CNG section since we believe it regards LNG</t>
        </r>
      </text>
    </comment>
  </commentList>
</comments>
</file>

<file path=xl/comments16.xml><?xml version="1.0" encoding="utf-8"?>
<comments xmlns="http://schemas.openxmlformats.org/spreadsheetml/2006/main">
  <authors>
    <author>tw</author>
    <author>Jonatan GÓMEZ VILCHEZ</author>
    <author>Mantia Athanasopoulou</author>
  </authors>
  <commentList>
    <comment ref="A1" authorId="0" shapeId="0">
      <text>
        <r>
          <rPr>
            <sz val="9"/>
            <color indexed="81"/>
            <rFont val="Tahoma"/>
            <family val="2"/>
          </rPr>
          <t>JRC:
As it appears in the article 6(1) of the Directive 2014/94/EU,  "Definition of an appropriate number of refuelling points for LNG to be put in place by 31 December 2025 at maritime ports, to enable LNG inland waterway vessels or seagoing ships to circulate throughout the TEN-T Core Network".</t>
        </r>
      </text>
    </comment>
    <comment ref="B4" authorId="0" shapeId="0">
      <text>
        <r>
          <rPr>
            <b/>
            <sz val="9"/>
            <color indexed="81"/>
            <rFont val="Tahoma"/>
            <family val="2"/>
          </rPr>
          <t>JRC:
from NPF</t>
        </r>
      </text>
    </comment>
    <comment ref="H7" authorId="1" shapeId="0">
      <text>
        <r>
          <rPr>
            <b/>
            <sz val="9"/>
            <color indexed="81"/>
            <rFont val="Tahoma"/>
            <family val="2"/>
          </rPr>
          <t>JRC:
A value of 2, based on EAFO, is shown on Table 5.7-1 of the NPF SWD.</t>
        </r>
      </text>
    </comment>
    <comment ref="H8" authorId="1" shapeId="0">
      <text>
        <r>
          <rPr>
            <b/>
            <sz val="9"/>
            <color indexed="81"/>
            <rFont val="Tahoma"/>
            <family val="2"/>
          </rPr>
          <t>JRC:
This value may not refer to "fixed shore-to-ship facilities."</t>
        </r>
      </text>
    </comment>
    <comment ref="B13" authorId="0" shapeId="0">
      <text>
        <r>
          <rPr>
            <b/>
            <sz val="9"/>
            <color indexed="81"/>
            <rFont val="Tahoma"/>
            <family val="2"/>
          </rPr>
          <t>JRC:
from NPF (Havre)</t>
        </r>
      </text>
    </comment>
    <comment ref="D13" authorId="0" shapeId="0">
      <text>
        <r>
          <rPr>
            <b/>
            <sz val="9"/>
            <color indexed="81"/>
            <rFont val="Tahoma"/>
            <family val="2"/>
          </rPr>
          <t>JRC:
FR NIR pg 4:Marseille- Fos, Dunkirk, Nantes-Saint Nazaire, Le Havre</t>
        </r>
      </text>
    </comment>
    <comment ref="F13" authorId="0" shapeId="0">
      <text>
        <r>
          <rPr>
            <b/>
            <sz val="9"/>
            <color indexed="81"/>
            <rFont val="Tahoma"/>
            <family val="2"/>
          </rPr>
          <t xml:space="preserve">JRC:
From NPF targets
</t>
        </r>
      </text>
    </comment>
    <comment ref="I17" authorId="2" shapeId="0">
      <text>
        <r>
          <rPr>
            <b/>
            <sz val="9"/>
            <color indexed="81"/>
            <rFont val="Tahoma"/>
            <family val="2"/>
          </rPr>
          <t>JRC:
In the Assessment report these values will be reported as: 0:2018, 1:2020; 2:2025;</t>
        </r>
      </text>
    </comment>
    <comment ref="J17" authorId="2" shapeId="0">
      <text>
        <r>
          <rPr>
            <b/>
            <sz val="9"/>
            <color indexed="81"/>
            <rFont val="Tahoma"/>
            <family val="2"/>
          </rPr>
          <t>JRC:
In the Assessment report these values will be reported as: 0:2018, 1:2020; 2:2025;</t>
        </r>
      </text>
    </comment>
    <comment ref="F26" authorId="0" shapeId="0">
      <text>
        <r>
          <rPr>
            <b/>
            <sz val="9"/>
            <color indexed="81"/>
            <rFont val="Tahoma"/>
            <family val="2"/>
          </rPr>
          <t>JRC:
from NPF</t>
        </r>
      </text>
    </comment>
    <comment ref="G26" authorId="0" shapeId="0">
      <text>
        <r>
          <rPr>
            <b/>
            <sz val="9"/>
            <color indexed="81"/>
            <rFont val="Tahoma"/>
            <family val="2"/>
          </rPr>
          <t>JRC:
from NPF</t>
        </r>
      </text>
    </comment>
    <comment ref="B29" authorId="0" shapeId="0">
      <text>
        <r>
          <rPr>
            <b/>
            <sz val="9"/>
            <color indexed="81"/>
            <rFont val="Tahoma"/>
            <family val="2"/>
          </rPr>
          <t>JRC:
from NPF</t>
        </r>
      </text>
    </comment>
  </commentList>
</comments>
</file>

<file path=xl/comments17.xml><?xml version="1.0" encoding="utf-8"?>
<comments xmlns="http://schemas.openxmlformats.org/spreadsheetml/2006/main">
  <authors>
    <author xml:space="preserve">JRC </author>
  </authors>
  <commentList>
    <comment ref="H8" authorId="0" shapeId="0">
      <text>
        <r>
          <rPr>
            <b/>
            <sz val="9"/>
            <color indexed="81"/>
            <rFont val="Tahoma"/>
            <family val="2"/>
          </rPr>
          <t>JRC :</t>
        </r>
        <r>
          <rPr>
            <sz val="9"/>
            <color indexed="81"/>
            <rFont val="Tahoma"/>
            <family val="2"/>
          </rPr>
          <t xml:space="preserve">
Operating under DE flag</t>
        </r>
      </text>
    </comment>
  </commentList>
</comments>
</file>

<file path=xl/comments18.xml><?xml version="1.0" encoding="utf-8"?>
<comments xmlns="http://schemas.openxmlformats.org/spreadsheetml/2006/main">
  <authors>
    <author>tw</author>
    <author>Jonatan GÓMEZ VILCHEZ</author>
    <author xml:space="preserve">JRC </author>
  </authors>
  <commentList>
    <comment ref="A1" authorId="0" shapeId="0">
      <text>
        <r>
          <rPr>
            <b/>
            <sz val="9"/>
            <color indexed="81"/>
            <rFont val="Tahoma"/>
            <family val="2"/>
          </rPr>
          <t>JRC:</t>
        </r>
        <r>
          <rPr>
            <sz val="9"/>
            <color indexed="81"/>
            <rFont val="Tahoma"/>
            <family val="2"/>
          </rPr>
          <t xml:space="preserve">
As it appears in the article 3(1)-eighth indent of the Directive 2014/94/EU,  "Consideration of the need to install electricity supply at airports for use by stationary airplanes".</t>
        </r>
      </text>
    </comment>
    <comment ref="H8" authorId="1" shapeId="0">
      <text>
        <r>
          <rPr>
            <b/>
            <sz val="9"/>
            <color indexed="81"/>
            <rFont val="Tahoma"/>
            <family val="2"/>
          </rPr>
          <t>JRC:
95% of terminal positions, but no numerical value provided</t>
        </r>
      </text>
    </comment>
    <comment ref="H13" authorId="0" shapeId="0">
      <text>
        <r>
          <rPr>
            <b/>
            <sz val="9"/>
            <color indexed="81"/>
            <rFont val="Tahoma"/>
            <family val="2"/>
          </rPr>
          <t>JRC:
7 Core TEN-T neJRCork airports (504 parking stations)</t>
        </r>
      </text>
    </comment>
    <comment ref="G22" authorId="2" shapeId="0">
      <text>
        <r>
          <rPr>
            <b/>
            <sz val="9"/>
            <color indexed="81"/>
            <rFont val="Tahoma"/>
            <family val="2"/>
          </rPr>
          <t>JRC :</t>
        </r>
        <r>
          <rPr>
            <sz val="9"/>
            <color indexed="81"/>
            <rFont val="Tahoma"/>
            <family val="2"/>
          </rPr>
          <t xml:space="preserve">
100% zero emission, but no numerical value provided</t>
        </r>
      </text>
    </comment>
  </commentList>
</comments>
</file>

<file path=xl/comments19.xml><?xml version="1.0" encoding="utf-8"?>
<comments xmlns="http://schemas.openxmlformats.org/spreadsheetml/2006/main">
  <authors>
    <author>tw</author>
  </authors>
  <commentList>
    <comment ref="F13" authorId="0" shapeId="0">
      <text>
        <r>
          <rPr>
            <b/>
            <sz val="9"/>
            <color indexed="81"/>
            <rFont val="Tahoma"/>
            <family val="2"/>
          </rPr>
          <t>JRC:
15 regional trains - not clear the year (first to be deployed in 2022)</t>
        </r>
      </text>
    </comment>
  </commentList>
</comments>
</file>

<file path=xl/comments2.xml><?xml version="1.0" encoding="utf-8"?>
<comments xmlns="http://schemas.openxmlformats.org/spreadsheetml/2006/main">
  <authors>
    <author>tw</author>
    <author>Jonatan GÓMEZ VILCHEZ</author>
    <author>Andreea</author>
    <author>Mantia Athanasopoulou</author>
    <author>tc={CD6EF082-A326-40F7-9DA7-00C6CE1527E8}</author>
    <author>tc={8FC2658F-E2D0-4247-AF3A-EE19F4DD5523}</author>
    <author xml:space="preserve">JRC </author>
  </authors>
  <commentList>
    <comment ref="A1" authorId="0" shapeId="0">
      <text>
        <r>
          <rPr>
            <b/>
            <sz val="9"/>
            <color indexed="81"/>
            <rFont val="Tahoma"/>
            <family val="2"/>
          </rPr>
          <t>JRC:</t>
        </r>
        <r>
          <rPr>
            <sz val="9"/>
            <color indexed="81"/>
            <rFont val="Tahoma"/>
            <family val="2"/>
          </rPr>
          <t xml:space="preserve">
publicly accessible - concerns "accessible to the public" as defined in the Article 2(7) of the Directive 2014/94/EU (providing Union-wide non-discriminatory access to users)</t>
        </r>
      </text>
    </comment>
    <comment ref="A4" authorId="1" shapeId="0">
      <text>
        <r>
          <rPr>
            <b/>
            <sz val="9"/>
            <color indexed="81"/>
            <rFont val="Tahoma"/>
            <family val="2"/>
          </rPr>
          <t xml:space="preserve">JRC:
The BE values shown in this table are not national ones but the sum of the available regional values as reported in the NIR, which may not be complete. The exceptions are: 2030 road infrastructure targets for electricity and CNG, electric locomotives and elecric cars over 2016-2018".
</t>
        </r>
      </text>
    </comment>
    <comment ref="B6" authorId="2" shapeId="0">
      <text>
        <r>
          <rPr>
            <b/>
            <sz val="9"/>
            <color indexed="81"/>
            <rFont val="Tahoma"/>
            <family val="2"/>
            <charset val="238"/>
          </rPr>
          <t>JRC:
from EAFO</t>
        </r>
      </text>
    </comment>
    <comment ref="E6" authorId="3" shapeId="0">
      <text>
        <r>
          <rPr>
            <b/>
            <sz val="9"/>
            <color indexed="81"/>
            <rFont val="Tahoma"/>
            <family val="2"/>
          </rPr>
          <t>JRC:
(taken by NIR template)
Target number of recharging/refuelling points are taken from actualization of NAP CM.  Comment 2 (JRC assessor): the target value of 1300 will be used for 2020, based on NPF and on the comments in the CZ IR.</t>
        </r>
      </text>
    </comment>
    <comment ref="B9" authorId="0" shapeId="0">
      <text>
        <r>
          <rPr>
            <b/>
            <sz val="9"/>
            <color indexed="81"/>
            <rFont val="Tahoma"/>
            <family val="2"/>
          </rPr>
          <t>JRC:
from NPF</t>
        </r>
      </text>
    </comment>
    <comment ref="D9" authorId="0" shapeId="0">
      <text>
        <r>
          <rPr>
            <b/>
            <sz val="9"/>
            <color indexed="81"/>
            <rFont val="Tahoma"/>
            <family val="2"/>
          </rPr>
          <t>JRC:
from EAFO</t>
        </r>
      </text>
    </comment>
    <comment ref="E13" authorId="0" shapeId="0">
      <text>
        <r>
          <rPr>
            <b/>
            <sz val="9"/>
            <color indexed="81"/>
            <rFont val="Tahoma"/>
            <family val="2"/>
          </rPr>
          <t>JRC:
from NPF targets</t>
        </r>
      </text>
    </comment>
    <comment ref="F13" authorId="0" shapeId="0">
      <text>
        <r>
          <rPr>
            <b/>
            <sz val="9"/>
            <color indexed="81"/>
            <rFont val="Tahoma"/>
            <family val="2"/>
          </rPr>
          <t>JRC:
&gt;=100,000 since the FR NIR sets this target for 2022</t>
        </r>
      </text>
    </comment>
    <comment ref="J16" authorId="0" shapeId="0">
      <text>
        <r>
          <rPr>
            <b/>
            <sz val="9"/>
            <color indexed="81"/>
            <rFont val="Tahoma"/>
            <family val="2"/>
          </rPr>
          <t>JRC:
&gt;100 in the NPF</t>
        </r>
      </text>
    </comment>
    <comment ref="K16" authorId="0" shapeId="0">
      <text>
        <r>
          <rPr>
            <b/>
            <sz val="9"/>
            <color indexed="81"/>
            <rFont val="Tahoma"/>
            <family val="2"/>
          </rPr>
          <t>JRC:
&gt;100 in the NPF</t>
        </r>
      </text>
    </comment>
    <comment ref="B20" authorId="0" shapeId="0">
      <text>
        <r>
          <rPr>
            <b/>
            <sz val="9"/>
            <color indexed="81"/>
            <rFont val="Tahoma"/>
            <family val="2"/>
          </rPr>
          <t>JRC:
from NPF</t>
        </r>
      </text>
    </comment>
    <comment ref="B26" authorId="0" shapeId="0">
      <text>
        <r>
          <rPr>
            <b/>
            <sz val="9"/>
            <color indexed="81"/>
            <rFont val="Tahoma"/>
            <family val="2"/>
          </rPr>
          <t>JRC:
from NPF</t>
        </r>
      </text>
    </comment>
    <comment ref="E26" authorId="4" shapeId="0">
      <text>
        <r>
          <rPr>
            <sz val="11"/>
            <color theme="1"/>
            <rFont val="Calibri"/>
            <family val="2"/>
            <scheme val="minor"/>
          </rPr>
          <t>from NPF (at least)</t>
        </r>
      </text>
    </comment>
    <comment ref="G26" authorId="5" shapeId="0">
      <text>
        <r>
          <rPr>
            <sz val="11"/>
            <color theme="1"/>
            <rFont val="Calibri"/>
            <family val="2"/>
            <scheme val="minor"/>
          </rPr>
          <t>at least (from NPF)</t>
        </r>
      </text>
    </comment>
    <comment ref="I26" authorId="6" shapeId="0">
      <text>
        <r>
          <rPr>
            <b/>
            <sz val="9"/>
            <color indexed="81"/>
            <rFont val="Tahoma"/>
            <family val="2"/>
          </rPr>
          <t>JRC :</t>
        </r>
        <r>
          <rPr>
            <sz val="9"/>
            <color indexed="81"/>
            <rFont val="Tahoma"/>
            <family val="2"/>
          </rPr>
          <t xml:space="preserve">
At least</t>
        </r>
      </text>
    </comment>
    <comment ref="K26" authorId="6" shapeId="0">
      <text>
        <r>
          <rPr>
            <b/>
            <sz val="9"/>
            <color indexed="81"/>
            <rFont val="Tahoma"/>
            <family val="2"/>
          </rPr>
          <t>JRC :</t>
        </r>
        <r>
          <rPr>
            <sz val="9"/>
            <color indexed="81"/>
            <rFont val="Tahoma"/>
            <family val="2"/>
          </rPr>
          <t xml:space="preserve">
At least</t>
        </r>
      </text>
    </comment>
    <comment ref="E29" authorId="0" shapeId="0">
      <text>
        <r>
          <rPr>
            <b/>
            <sz val="9"/>
            <color indexed="81"/>
            <rFont val="Tahoma"/>
            <family val="2"/>
          </rPr>
          <t>JRC:
from NPF</t>
        </r>
      </text>
    </comment>
    <comment ref="G29" authorId="0" shapeId="0">
      <text>
        <r>
          <rPr>
            <b/>
            <sz val="9"/>
            <color indexed="81"/>
            <rFont val="Tahoma"/>
            <family val="2"/>
          </rPr>
          <t>JRC:
from NPF</t>
        </r>
      </text>
    </comment>
  </commentList>
</comments>
</file>

<file path=xl/comments3.xml><?xml version="1.0" encoding="utf-8"?>
<comments xmlns="http://schemas.openxmlformats.org/spreadsheetml/2006/main">
  <authors>
    <author>tw</author>
    <author>MAROTTA Alessandro (JRC-ISPRA)</author>
    <author>Jonatan GÓMEZ VILCHEZ</author>
  </authors>
  <commentList>
    <comment ref="A1" authorId="0" shapeId="0">
      <text>
        <r>
          <rPr>
            <b/>
            <sz val="9"/>
            <color indexed="81"/>
            <rFont val="Tahoma"/>
            <family val="2"/>
          </rPr>
          <t xml:space="preserve">JRC: </t>
        </r>
        <r>
          <rPr>
            <sz val="9"/>
            <color indexed="81"/>
            <rFont val="Tahoma"/>
            <family val="2"/>
          </rPr>
          <t xml:space="preserve">The following vehicle categories are considered: Passenger Cars, Light Commercial Vehicles, Heavy Commercial Vehicles, Buses and Coaches. The Powered Two Wheelers are not considered.
</t>
        </r>
      </text>
    </comment>
    <comment ref="B6" authorId="1" shapeId="0">
      <text>
        <r>
          <rPr>
            <b/>
            <sz val="9"/>
            <color indexed="81"/>
            <rFont val="Tahoma"/>
            <family val="2"/>
          </rPr>
          <t>JRC:
Retrieved from EAFO website (http://www.eafo.eu) in 2017</t>
        </r>
      </text>
    </comment>
    <comment ref="D6" authorId="1" shapeId="0">
      <text>
        <r>
          <rPr>
            <b/>
            <sz val="9"/>
            <color indexed="81"/>
            <rFont val="Tahoma"/>
            <family val="2"/>
          </rPr>
          <t xml:space="preserve">JRC:
From EAFO </t>
        </r>
      </text>
    </comment>
    <comment ref="E8" authorId="2" shapeId="0">
      <text>
        <r>
          <rPr>
            <b/>
            <sz val="9"/>
            <color indexed="81"/>
            <rFont val="Tahoma"/>
            <family val="2"/>
          </rPr>
          <t>JRC:
In this particular case, the value may include L-category vehicles</t>
        </r>
      </text>
    </comment>
    <comment ref="I8" authorId="2" shapeId="0">
      <text>
        <r>
          <rPr>
            <b/>
            <sz val="9"/>
            <color indexed="81"/>
            <rFont val="Tahoma"/>
            <family val="2"/>
          </rPr>
          <t>In this particular case, the value may include L-category vehicles</t>
        </r>
      </text>
    </comment>
    <comment ref="B9" authorId="0" shapeId="0">
      <text>
        <r>
          <rPr>
            <b/>
            <sz val="9"/>
            <color indexed="81"/>
            <rFont val="Tahoma"/>
            <family val="2"/>
          </rPr>
          <t>JRC:
from EAFO</t>
        </r>
      </text>
    </comment>
    <comment ref="D9" authorId="0" shapeId="0">
      <text>
        <r>
          <rPr>
            <b/>
            <sz val="9"/>
            <color indexed="81"/>
            <rFont val="Tahoma"/>
            <family val="2"/>
          </rPr>
          <t>JRC:
from EAFO</t>
        </r>
      </text>
    </comment>
    <comment ref="B10" authorId="0" shapeId="0">
      <text>
        <r>
          <rPr>
            <b/>
            <sz val="9"/>
            <color indexed="81"/>
            <rFont val="Tahoma"/>
            <family val="2"/>
          </rPr>
          <t>JRC:
from EAFO</t>
        </r>
      </text>
    </comment>
    <comment ref="I16" authorId="0" shapeId="0">
      <text>
        <r>
          <rPr>
            <b/>
            <sz val="9"/>
            <color indexed="81"/>
            <rFont val="Tahoma"/>
            <family val="2"/>
          </rPr>
          <t>JRC:
we consider the pessimistic scenario to calculate the change NIR vs NPF</t>
        </r>
      </text>
    </comment>
    <comment ref="E18" authorId="0" shapeId="0">
      <text>
        <r>
          <rPr>
            <b/>
            <sz val="9"/>
            <color indexed="81"/>
            <rFont val="Tahoma"/>
            <family val="2"/>
          </rPr>
          <t>JRC:
According to the LT NIR their estimates regard only the LDVs</t>
        </r>
      </text>
    </comment>
    <comment ref="F18" authorId="0" shapeId="0">
      <text>
        <r>
          <rPr>
            <b/>
            <sz val="9"/>
            <color indexed="81"/>
            <rFont val="Tahoma"/>
            <family val="2"/>
          </rPr>
          <t>JRC:
According to the LT NIR their estimates regard only the LDVs</t>
        </r>
      </text>
    </comment>
    <comment ref="G18" authorId="0" shapeId="0">
      <text>
        <r>
          <rPr>
            <b/>
            <sz val="9"/>
            <color indexed="81"/>
            <rFont val="Tahoma"/>
            <family val="2"/>
          </rPr>
          <t>JRC:
According to the LT NIR their estimates regard only the LDVs</t>
        </r>
      </text>
    </comment>
    <comment ref="U18" authorId="0" shapeId="0">
      <text>
        <r>
          <rPr>
            <b/>
            <sz val="9"/>
            <color indexed="81"/>
            <rFont val="Tahoma"/>
            <family val="2"/>
          </rPr>
          <t>JRC:
calculations done on data referring to M1 +N1 categories (LDVs) (according to the LT NIR their estimates regard only the LDVs)</t>
        </r>
      </text>
    </comment>
    <comment ref="V18" authorId="0" shapeId="0">
      <text>
        <r>
          <rPr>
            <sz val="9"/>
            <color indexed="81"/>
            <rFont val="Tahoma"/>
            <family val="2"/>
          </rPr>
          <t>calculations done on data referring to M1 +N1 categories (LDVs) (according to the LT NIR their estimates regard only the LDVs)</t>
        </r>
      </text>
    </comment>
    <comment ref="I21" authorId="0" shapeId="0">
      <text>
        <r>
          <rPr>
            <b/>
            <sz val="9"/>
            <color indexed="81"/>
            <rFont val="Tahoma"/>
            <family val="2"/>
          </rPr>
          <t>JRC:
5,000 - total ev (electric quadricycles, electric scooters and electric bikes are also included in the target)</t>
        </r>
      </text>
    </comment>
    <comment ref="U22" authorId="0" shapeId="0">
      <text>
        <r>
          <rPr>
            <b/>
            <sz val="9"/>
            <color indexed="81"/>
            <rFont val="Tahoma"/>
            <family val="2"/>
          </rPr>
          <t>JRC:
for BEV only</t>
        </r>
      </text>
    </comment>
    <comment ref="V22" authorId="0" shapeId="0">
      <text>
        <r>
          <rPr>
            <b/>
            <sz val="9"/>
            <color indexed="81"/>
            <rFont val="Tahoma"/>
            <family val="2"/>
          </rPr>
          <t>JRC:
for BEV only</t>
        </r>
      </text>
    </comment>
    <comment ref="B26" authorId="0" shapeId="0">
      <text>
        <r>
          <rPr>
            <b/>
            <sz val="9"/>
            <color indexed="81"/>
            <rFont val="Tahoma"/>
            <family val="2"/>
          </rPr>
          <t>JRC:
from EAFO
(6,423 value given in the NIR but this value seems to include HEVs)</t>
        </r>
      </text>
    </comment>
    <comment ref="C26" authorId="0" shapeId="0">
      <text>
        <r>
          <rPr>
            <b/>
            <sz val="9"/>
            <color indexed="81"/>
            <rFont val="Tahoma"/>
            <family val="2"/>
          </rPr>
          <t>JRC:
10,537 value given in the NIR but this value seems to include HEVs</t>
        </r>
      </text>
    </comment>
    <comment ref="D26" authorId="0" shapeId="0">
      <text>
        <r>
          <rPr>
            <b/>
            <sz val="9"/>
            <color indexed="81"/>
            <rFont val="Tahoma"/>
            <family val="2"/>
          </rPr>
          <t>JRC:
from EAFO
(18,067 value given in the NIR but this value seems to include HEVs)</t>
        </r>
      </text>
    </comment>
    <comment ref="E26" authorId="0" shapeId="0">
      <text>
        <r>
          <rPr>
            <b/>
            <sz val="9"/>
            <color indexed="81"/>
            <rFont val="Tahoma"/>
            <family val="2"/>
          </rPr>
          <t>JRC:
these numbers seem to include HEVs</t>
        </r>
      </text>
    </comment>
    <comment ref="F26" authorId="0" shapeId="0">
      <text>
        <r>
          <rPr>
            <b/>
            <sz val="9"/>
            <color indexed="81"/>
            <rFont val="Tahoma"/>
            <family val="2"/>
          </rPr>
          <t>JRC:
these numbers seem to include HEVs</t>
        </r>
      </text>
    </comment>
    <comment ref="G26" authorId="0" shapeId="0">
      <text>
        <r>
          <rPr>
            <b/>
            <sz val="9"/>
            <color indexed="81"/>
            <rFont val="Tahoma"/>
            <family val="2"/>
          </rPr>
          <t>JRC:
these numbers seem to include HEVs</t>
        </r>
      </text>
    </comment>
    <comment ref="R26" authorId="0" shapeId="0">
      <text>
        <r>
          <rPr>
            <sz val="9"/>
            <color indexed="81"/>
            <rFont val="Tahoma"/>
            <family val="2"/>
          </rPr>
          <t>calculated on the Numbers provided in the RO NIR that seem to include HEVs</t>
        </r>
      </text>
    </comment>
    <comment ref="S26" authorId="0" shapeId="0">
      <text>
        <r>
          <rPr>
            <b/>
            <sz val="9"/>
            <color indexed="81"/>
            <rFont val="Tahoma"/>
            <family val="2"/>
          </rPr>
          <t>JRC:
calculated on the Numbers provided in the RO NIR that seem to include HEVs</t>
        </r>
      </text>
    </comment>
    <comment ref="T26" authorId="0" shapeId="0">
      <text>
        <r>
          <rPr>
            <b/>
            <sz val="9"/>
            <color indexed="81"/>
            <rFont val="Tahoma"/>
            <family val="2"/>
          </rPr>
          <t>JRC:
calculated on the Numbers provided in the RO NIR that seem to include HEVs</t>
        </r>
      </text>
    </comment>
    <comment ref="U26" authorId="0" shapeId="0">
      <text>
        <r>
          <rPr>
            <b/>
            <sz val="9"/>
            <color indexed="81"/>
            <rFont val="Tahoma"/>
            <family val="2"/>
          </rPr>
          <t>JRC:
calculated on the Numbers provided in the RO NIR that seem to include HEVs</t>
        </r>
      </text>
    </comment>
    <comment ref="V26" authorId="0" shapeId="0">
      <text>
        <r>
          <rPr>
            <b/>
            <sz val="9"/>
            <color indexed="81"/>
            <rFont val="Tahoma"/>
            <family val="2"/>
          </rPr>
          <t>JRC:
calculated on the Numbers provided in the RO NIR that seem to include HEVs</t>
        </r>
      </text>
    </comment>
  </commentList>
</comments>
</file>

<file path=xl/comments4.xml><?xml version="1.0" encoding="utf-8"?>
<comments xmlns="http://schemas.openxmlformats.org/spreadsheetml/2006/main">
  <authors>
    <author>tw</author>
    <author>Mantia Athanasopoulou</author>
    <author>Andreea</author>
    <author>KLASSEK-BAJOREK Dominika (JRC-PETTEN)</author>
    <author>Jonatan GÓMEZ VILCHEZ</author>
  </authors>
  <commentList>
    <comment ref="A1" authorId="0" shapeId="0">
      <text>
        <r>
          <rPr>
            <sz val="9"/>
            <color indexed="81"/>
            <rFont val="Tahoma"/>
            <family val="2"/>
          </rPr>
          <t xml:space="preserve">JRC:
publicly accessible - concerns "accessible to the public" as defined in the Article 2(7) of the Directive 2014/94/EU (providing Union-wide non-discriminatory access to users)
</t>
        </r>
      </text>
    </comment>
    <comment ref="B5" authorId="0" shapeId="0">
      <text>
        <r>
          <rPr>
            <b/>
            <sz val="9"/>
            <color indexed="81"/>
            <rFont val="Tahoma"/>
            <family val="2"/>
          </rPr>
          <t>JRC:
from NPF</t>
        </r>
      </text>
    </comment>
    <comment ref="D5" authorId="0" shapeId="0">
      <text>
        <r>
          <rPr>
            <b/>
            <sz val="9"/>
            <color indexed="81"/>
            <rFont val="Tahoma"/>
            <family val="2"/>
          </rPr>
          <t>JRC:
from EAFO</t>
        </r>
      </text>
    </comment>
    <comment ref="B9" authorId="0" shapeId="0">
      <text>
        <r>
          <rPr>
            <b/>
            <sz val="9"/>
            <color indexed="81"/>
            <rFont val="Tahoma"/>
            <family val="2"/>
          </rPr>
          <t>JRC:
from NPF</t>
        </r>
      </text>
    </comment>
    <comment ref="D9" authorId="0" shapeId="0">
      <text>
        <r>
          <rPr>
            <b/>
            <sz val="9"/>
            <color indexed="81"/>
            <rFont val="Tahoma"/>
            <family val="2"/>
          </rPr>
          <t>JRC:
from EAFO</t>
        </r>
      </text>
    </comment>
    <comment ref="E9" authorId="1" shapeId="0">
      <text>
        <r>
          <rPr>
            <b/>
            <sz val="9"/>
            <color indexed="81"/>
            <rFont val="Tahoma"/>
            <family val="2"/>
          </rPr>
          <t xml:space="preserve">JRC:
*values added by assessor corresponding to 2019 from EAFO website (http://www.eafo.eu): the NIR mentions the CNG infrastructure was established in 2019 and no further plans are presented.
</t>
        </r>
      </text>
    </comment>
    <comment ref="F9" authorId="1" shapeId="0">
      <text>
        <r>
          <rPr>
            <b/>
            <sz val="9"/>
            <color indexed="81"/>
            <rFont val="Tahoma"/>
            <family val="2"/>
          </rPr>
          <t>JRC:
*values added by assessor corresponding to 2019 from EAFO website (http://www.eafo.eu): the NIR mentions the CNG infrastructure was established in 2019 and no further plans are presented.</t>
        </r>
      </text>
    </comment>
    <comment ref="G9" authorId="1" shapeId="0">
      <text>
        <r>
          <rPr>
            <b/>
            <sz val="9"/>
            <color indexed="81"/>
            <rFont val="Tahoma"/>
            <family val="2"/>
          </rPr>
          <t>JRC:
*values added by assessor corresponding to 2019 from EAFO website (http://www.eafo.eu): the NIR mentions the CNG infrastructure was established in 2019 and no further plans are presented.</t>
        </r>
      </text>
    </comment>
    <comment ref="B13" authorId="0" shapeId="0">
      <text>
        <r>
          <rPr>
            <b/>
            <sz val="9"/>
            <color indexed="81"/>
            <rFont val="Tahoma"/>
            <family val="2"/>
          </rPr>
          <t>JRC:
from EAFO</t>
        </r>
      </text>
    </comment>
    <comment ref="D13" authorId="0" shapeId="0">
      <text>
        <r>
          <rPr>
            <b/>
            <sz val="9"/>
            <color indexed="81"/>
            <rFont val="Tahoma"/>
            <family val="2"/>
          </rPr>
          <t>JRC:
from EAFO</t>
        </r>
      </text>
    </comment>
    <comment ref="E13" authorId="2" shapeId="0">
      <text>
        <r>
          <rPr>
            <b/>
            <sz val="9"/>
            <color indexed="81"/>
            <rFont val="Tahoma"/>
            <family val="2"/>
            <charset val="238"/>
          </rPr>
          <t>JRC:
From NPF targets
 - 210 sector actors estimations</t>
        </r>
      </text>
    </comment>
    <comment ref="F13" authorId="0" shapeId="0">
      <text>
        <r>
          <rPr>
            <b/>
            <sz val="9"/>
            <color indexed="81"/>
            <rFont val="Tahoma"/>
            <family val="2"/>
          </rPr>
          <t>JRC:
&gt;=121 since the FR NIR sets this target for 2023</t>
        </r>
      </text>
    </comment>
    <comment ref="G13" authorId="0" shapeId="0">
      <text>
        <r>
          <rPr>
            <b/>
            <sz val="9"/>
            <color indexed="81"/>
            <rFont val="Tahoma"/>
            <family val="2"/>
          </rPr>
          <t xml:space="preserve">JRC:
&gt;=285 since the FR NIR sets this target for 2028
</t>
        </r>
      </text>
    </comment>
    <comment ref="I13" authorId="2" shapeId="0">
      <text>
        <r>
          <rPr>
            <b/>
            <sz val="9"/>
            <color indexed="81"/>
            <rFont val="Tahoma"/>
            <family val="2"/>
            <charset val="238"/>
          </rPr>
          <t>JRC:
210 sector actors estimations</t>
        </r>
      </text>
    </comment>
    <comment ref="J13" authorId="2" shapeId="0">
      <text>
        <r>
          <rPr>
            <b/>
            <sz val="9"/>
            <color indexed="81"/>
            <rFont val="Tahoma"/>
            <family val="2"/>
            <charset val="238"/>
          </rPr>
          <t>JRC:
260 sector actors estimations</t>
        </r>
      </text>
    </comment>
    <comment ref="U14" authorId="0" shapeId="0">
      <text>
        <r>
          <rPr>
            <b/>
            <sz val="9"/>
            <color indexed="81"/>
            <rFont val="Tahoma"/>
            <family val="2"/>
          </rPr>
          <t>JRC:
cannot be calculated since the difference in beJRCeen the values in 2016 and 2020 is of only one unit</t>
        </r>
      </text>
    </comment>
    <comment ref="V17" authorId="1" shapeId="0">
      <text>
        <r>
          <rPr>
            <b/>
            <sz val="9"/>
            <color indexed="81"/>
            <rFont val="Tahoma"/>
            <family val="2"/>
          </rPr>
          <t>JRC:
exp not reliable since starting from "0"</t>
        </r>
      </text>
    </comment>
    <comment ref="B22" authorId="0" shapeId="0">
      <text>
        <r>
          <rPr>
            <b/>
            <sz val="9"/>
            <color indexed="81"/>
            <rFont val="Tahoma"/>
            <family val="2"/>
          </rPr>
          <t>JRC:
from NPF</t>
        </r>
      </text>
    </comment>
    <comment ref="J24" authorId="3" shapeId="0">
      <text>
        <r>
          <rPr>
            <b/>
            <sz val="9"/>
            <color indexed="81"/>
            <rFont val="Tahoma"/>
            <family val="2"/>
          </rPr>
          <t>JRC:
on TEN-T neJRCork</t>
        </r>
      </text>
    </comment>
    <comment ref="B26" authorId="0" shapeId="0">
      <text>
        <r>
          <rPr>
            <b/>
            <sz val="9"/>
            <color indexed="81"/>
            <rFont val="Tahoma"/>
            <family val="2"/>
          </rPr>
          <t>JRC:
from NPF</t>
        </r>
      </text>
    </comment>
    <comment ref="E26" authorId="0" shapeId="0">
      <text>
        <r>
          <rPr>
            <b/>
            <sz val="9"/>
            <color indexed="81"/>
            <rFont val="Tahoma"/>
            <family val="2"/>
          </rPr>
          <t>JRC:
from NPF</t>
        </r>
      </text>
    </comment>
    <comment ref="F29" authorId="0" shapeId="0">
      <text>
        <r>
          <rPr>
            <b/>
            <sz val="9"/>
            <color indexed="81"/>
            <rFont val="Tahoma"/>
            <family val="2"/>
          </rPr>
          <t>JRC:
from NPF</t>
        </r>
      </text>
    </comment>
    <comment ref="H30" authorId="4" shapeId="0">
      <text>
        <r>
          <rPr>
            <b/>
            <sz val="9"/>
            <color indexed="81"/>
            <rFont val="Tahoma"/>
            <family val="2"/>
          </rPr>
          <t>JRC:
Note that a value of 163, based on EAFO, is shown on Table 5.25-1 of the NPF SWD.</t>
        </r>
      </text>
    </comment>
  </commentList>
</comments>
</file>

<file path=xl/comments5.xml><?xml version="1.0" encoding="utf-8"?>
<comments xmlns="http://schemas.openxmlformats.org/spreadsheetml/2006/main">
  <authors>
    <author>tw</author>
    <author>Jonatan GÓMEZ VILCHEZ</author>
  </authors>
  <commentList>
    <comment ref="A1" authorId="0" shapeId="0">
      <text>
        <r>
          <rPr>
            <sz val="9"/>
            <color indexed="81"/>
            <rFont val="Tahoma"/>
            <family val="2"/>
          </rPr>
          <t xml:space="preserve">JRC: The following vehicle categories are considered: Passenger Cars, Light Commercial Vehicles, Heavy Commercial Vehicles, Buses and Coaches. The Powered Two Wheelers are not considered.
</t>
        </r>
      </text>
    </comment>
    <comment ref="B9" authorId="0" shapeId="0">
      <text>
        <r>
          <rPr>
            <b/>
            <sz val="9"/>
            <color indexed="81"/>
            <rFont val="Tahoma"/>
            <family val="2"/>
          </rPr>
          <t>JRC:
from NPF</t>
        </r>
      </text>
    </comment>
    <comment ref="D9" authorId="0" shapeId="0">
      <text>
        <r>
          <rPr>
            <b/>
            <sz val="9"/>
            <color indexed="81"/>
            <rFont val="Tahoma"/>
            <family val="2"/>
          </rPr>
          <t>JRC:
from EAFO</t>
        </r>
      </text>
    </comment>
    <comment ref="B10" authorId="0" shapeId="0">
      <text>
        <r>
          <rPr>
            <b/>
            <sz val="9"/>
            <color indexed="81"/>
            <rFont val="Tahoma"/>
            <family val="2"/>
          </rPr>
          <t>JRC:
from NPF</t>
        </r>
      </text>
    </comment>
    <comment ref="D10" authorId="0" shapeId="0">
      <text>
        <r>
          <rPr>
            <b/>
            <sz val="9"/>
            <color indexed="81"/>
            <rFont val="Tahoma"/>
            <family val="2"/>
          </rPr>
          <t>JRC:
from EAFO</t>
        </r>
      </text>
    </comment>
    <comment ref="A13" authorId="0" shapeId="0">
      <text>
        <r>
          <rPr>
            <b/>
            <sz val="9"/>
            <color indexed="81"/>
            <rFont val="Tahoma"/>
            <family val="2"/>
          </rPr>
          <t>JRC:
CNG+LNG</t>
        </r>
      </text>
    </comment>
    <comment ref="B13" authorId="0" shapeId="0">
      <text>
        <r>
          <rPr>
            <b/>
            <sz val="9"/>
            <color indexed="81"/>
            <rFont val="Tahoma"/>
            <family val="2"/>
          </rPr>
          <t>JRC:
CNG+LNG from EAFO</t>
        </r>
      </text>
    </comment>
    <comment ref="C13" authorId="0" shapeId="0">
      <text>
        <r>
          <rPr>
            <b/>
            <sz val="9"/>
            <color indexed="81"/>
            <rFont val="Tahoma"/>
            <family val="2"/>
          </rPr>
          <t>JRC:
CNG+LNG</t>
        </r>
      </text>
    </comment>
    <comment ref="D13" authorId="0" shapeId="0">
      <text>
        <r>
          <rPr>
            <b/>
            <sz val="9"/>
            <color indexed="81"/>
            <rFont val="Tahoma"/>
            <family val="2"/>
          </rPr>
          <t>JRC:
CNG+LNG from EAFO</t>
        </r>
      </text>
    </comment>
    <comment ref="E13" authorId="0" shapeId="0">
      <text>
        <r>
          <rPr>
            <b/>
            <sz val="9"/>
            <color indexed="81"/>
            <rFont val="Tahoma"/>
            <family val="2"/>
          </rPr>
          <t>JRC:
CNG+LNG</t>
        </r>
      </text>
    </comment>
    <comment ref="F13" authorId="0" shapeId="0">
      <text>
        <r>
          <rPr>
            <b/>
            <sz val="9"/>
            <color indexed="81"/>
            <rFont val="Tahoma"/>
            <family val="2"/>
          </rPr>
          <t>JRC:
CNG+LNG</t>
        </r>
      </text>
    </comment>
    <comment ref="G13" authorId="0" shapeId="0">
      <text>
        <r>
          <rPr>
            <b/>
            <sz val="9"/>
            <color indexed="81"/>
            <rFont val="Tahoma"/>
            <family val="2"/>
          </rPr>
          <t>JRC:
CNG+LNG</t>
        </r>
      </text>
    </comment>
    <comment ref="H13" authorId="0" shapeId="0">
      <text>
        <r>
          <rPr>
            <b/>
            <sz val="9"/>
            <color indexed="81"/>
            <rFont val="Tahoma"/>
            <family val="2"/>
          </rPr>
          <t>JRC:
CNG+LNG</t>
        </r>
      </text>
    </comment>
    <comment ref="U13" authorId="0" shapeId="0">
      <text>
        <r>
          <rPr>
            <b/>
            <sz val="9"/>
            <color indexed="81"/>
            <rFont val="Tahoma"/>
            <family val="2"/>
          </rPr>
          <t>JRC:
CNG+LNG</t>
        </r>
      </text>
    </comment>
    <comment ref="V13" authorId="0" shapeId="0">
      <text>
        <r>
          <rPr>
            <b/>
            <sz val="9"/>
            <color indexed="81"/>
            <rFont val="Tahoma"/>
            <family val="2"/>
          </rPr>
          <t>JRC:
CNG+LNG</t>
        </r>
      </text>
    </comment>
    <comment ref="U19" authorId="0" shapeId="0">
      <text>
        <r>
          <rPr>
            <b/>
            <sz val="9"/>
            <color indexed="81"/>
            <rFont val="Tahoma"/>
            <family val="2"/>
          </rPr>
          <t>JRC:
not calculated since decreasing trend foreseen</t>
        </r>
      </text>
    </comment>
    <comment ref="B26" authorId="0" shapeId="0">
      <text>
        <r>
          <rPr>
            <b/>
            <sz val="9"/>
            <color indexed="81"/>
            <rFont val="Tahoma"/>
            <family val="2"/>
          </rPr>
          <t>JRC:
only mono-fuel CNG vehicles
for ratio value 400 from EAFO was used corresponding to mono-fuel and bi-fuel CNG+gasoline</t>
        </r>
      </text>
    </comment>
    <comment ref="C26" authorId="0" shapeId="0">
      <text>
        <r>
          <rPr>
            <b/>
            <sz val="9"/>
            <color indexed="81"/>
            <rFont val="Tahoma"/>
            <family val="2"/>
          </rPr>
          <t>JRC:
only mono-fuel CNG vehicles</t>
        </r>
      </text>
    </comment>
    <comment ref="D26" authorId="0" shapeId="0">
      <text>
        <r>
          <rPr>
            <b/>
            <sz val="9"/>
            <color indexed="81"/>
            <rFont val="Tahoma"/>
            <family val="2"/>
          </rPr>
          <t>JRC:
only mono-fuel CNG vehicles
for ratio value 2,183 from RO NIR corresponding to mono-fuel and bi-fuel CNG+gasoline</t>
        </r>
      </text>
    </comment>
    <comment ref="E26" authorId="0" shapeId="0">
      <text>
        <r>
          <rPr>
            <b/>
            <sz val="9"/>
            <color indexed="81"/>
            <rFont val="Tahoma"/>
            <family val="2"/>
          </rPr>
          <t>JRC:
only mono-fuel CNG vehicles</t>
        </r>
      </text>
    </comment>
    <comment ref="F26" authorId="0" shapeId="0">
      <text>
        <r>
          <rPr>
            <b/>
            <sz val="9"/>
            <color indexed="81"/>
            <rFont val="Tahoma"/>
            <family val="2"/>
          </rPr>
          <t>JRC:
only mono-fuel CNG vehicles</t>
        </r>
      </text>
    </comment>
    <comment ref="G26" authorId="0" shapeId="0">
      <text>
        <r>
          <rPr>
            <b/>
            <sz val="9"/>
            <color indexed="81"/>
            <rFont val="Tahoma"/>
            <family val="2"/>
          </rPr>
          <t>JRC:
only mono-fuel CNG vehicles</t>
        </r>
      </text>
    </comment>
    <comment ref="R26" authorId="0" shapeId="0">
      <text>
        <r>
          <rPr>
            <b/>
            <sz val="9"/>
            <color indexed="81"/>
            <rFont val="Tahoma"/>
            <family val="2"/>
          </rPr>
          <t>JRC:
only mono-fuel CNG vehicles</t>
        </r>
      </text>
    </comment>
    <comment ref="S26" authorId="0" shapeId="0">
      <text>
        <r>
          <rPr>
            <b/>
            <sz val="9"/>
            <color indexed="81"/>
            <rFont val="Tahoma"/>
            <family val="2"/>
          </rPr>
          <t>JRC:
only mono-fuel CNG vehicles</t>
        </r>
      </text>
    </comment>
    <comment ref="T26" authorId="0" shapeId="0">
      <text>
        <r>
          <rPr>
            <b/>
            <sz val="9"/>
            <color indexed="81"/>
            <rFont val="Tahoma"/>
            <family val="2"/>
          </rPr>
          <t>JRC:
only mono-fuel CNG vehicles</t>
        </r>
      </text>
    </comment>
    <comment ref="U26" authorId="0" shapeId="0">
      <text>
        <r>
          <rPr>
            <b/>
            <sz val="9"/>
            <color indexed="81"/>
            <rFont val="Tahoma"/>
            <family val="2"/>
          </rPr>
          <t>JRC:
only mono-fuel CNG vehicles</t>
        </r>
      </text>
    </comment>
    <comment ref="V26" authorId="0" shapeId="0">
      <text>
        <r>
          <rPr>
            <b/>
            <sz val="9"/>
            <color indexed="81"/>
            <rFont val="Tahoma"/>
            <family val="2"/>
          </rPr>
          <t>JRC:
only mono-fuel CNG vehicles</t>
        </r>
      </text>
    </comment>
    <comment ref="V30" authorId="1" shapeId="0">
      <text>
        <r>
          <rPr>
            <b/>
            <sz val="9"/>
            <color indexed="81"/>
            <rFont val="Tahoma"/>
            <family val="2"/>
          </rPr>
          <t>JRC:
I don't have the exact value.</t>
        </r>
      </text>
    </comment>
  </commentList>
</comments>
</file>

<file path=xl/comments6.xml><?xml version="1.0" encoding="utf-8"?>
<comments xmlns="http://schemas.openxmlformats.org/spreadsheetml/2006/main">
  <authors>
    <author>tw</author>
    <author>Jonatan GÓMEZ VILCHEZ</author>
    <author>Andreea</author>
    <author>sara.fozza</author>
    <author xml:space="preserve">JRC </author>
    <author>MAROTTA Alessandro (JRC-ISPRA)</author>
  </authors>
  <commentList>
    <comment ref="A1" authorId="0" shapeId="0">
      <text>
        <r>
          <rPr>
            <sz val="9"/>
            <color indexed="81"/>
            <rFont val="Tahoma"/>
            <family val="2"/>
          </rPr>
          <t xml:space="preserve">JRC:
publicly accessible - concerns "accessible to the public" as defined in the Article 2(7) of the Directive 2014/94/EU (providing Union-wide non-discriminatory access to users)
</t>
        </r>
      </text>
    </comment>
    <comment ref="I4" authorId="1" shapeId="0">
      <text>
        <r>
          <rPr>
            <b/>
            <sz val="9"/>
            <color indexed="81"/>
            <rFont val="Tahoma"/>
            <family val="2"/>
          </rPr>
          <t>JRC:
On Table 5.2-1 of the NPF SWD it is shown: 2-14.</t>
        </r>
      </text>
    </comment>
    <comment ref="F8" authorId="1" shapeId="0">
      <text>
        <r>
          <rPr>
            <b/>
            <sz val="9"/>
            <color indexed="81"/>
            <rFont val="Tahoma"/>
            <family val="2"/>
          </rPr>
          <t>JRC:
"At least"</t>
        </r>
      </text>
    </comment>
    <comment ref="B13" authorId="0" shapeId="0">
      <text>
        <r>
          <rPr>
            <b/>
            <sz val="9"/>
            <color indexed="81"/>
            <rFont val="Tahoma"/>
            <family val="2"/>
          </rPr>
          <t>JRC:
from EAFO</t>
        </r>
      </text>
    </comment>
    <comment ref="D13" authorId="0" shapeId="0">
      <text>
        <r>
          <rPr>
            <b/>
            <sz val="9"/>
            <color indexed="81"/>
            <rFont val="Tahoma"/>
            <family val="2"/>
          </rPr>
          <t>JRC:
from EAFO</t>
        </r>
      </text>
    </comment>
    <comment ref="F13" authorId="2" shapeId="0">
      <text>
        <r>
          <rPr>
            <b/>
            <sz val="9"/>
            <color indexed="81"/>
            <rFont val="Tahoma"/>
            <family val="2"/>
            <charset val="238"/>
          </rPr>
          <t>JRC:
From NPF targets - 
40 sector actors estimations</t>
        </r>
      </text>
    </comment>
    <comment ref="G13" authorId="0" shapeId="0">
      <text>
        <r>
          <rPr>
            <b/>
            <sz val="9"/>
            <color indexed="81"/>
            <rFont val="Tahoma"/>
            <family val="2"/>
          </rPr>
          <t>JRC:
&gt;=41 since the FR NIR sets this target for 2030</t>
        </r>
      </text>
    </comment>
    <comment ref="B22" authorId="0" shapeId="0">
      <text>
        <r>
          <rPr>
            <b/>
            <sz val="9"/>
            <color indexed="81"/>
            <rFont val="Tahoma"/>
            <family val="2"/>
          </rPr>
          <t>JRC:
from NPF</t>
        </r>
      </text>
    </comment>
    <comment ref="B24" authorId="0" shapeId="0">
      <text>
        <r>
          <rPr>
            <b/>
            <sz val="9"/>
            <color indexed="81"/>
            <rFont val="Tahoma"/>
            <family val="2"/>
          </rPr>
          <t>JRC:
from NPF</t>
        </r>
      </text>
    </comment>
    <comment ref="D24" authorId="0" shapeId="0">
      <text>
        <r>
          <rPr>
            <b/>
            <sz val="9"/>
            <color indexed="81"/>
            <rFont val="Tahoma"/>
            <family val="2"/>
          </rPr>
          <t>JRC:
from EAFO</t>
        </r>
      </text>
    </comment>
    <comment ref="B26" authorId="0" shapeId="0">
      <text>
        <r>
          <rPr>
            <b/>
            <sz val="9"/>
            <color indexed="81"/>
            <rFont val="Tahoma"/>
            <family val="2"/>
          </rPr>
          <t>JRC:
from EAFO</t>
        </r>
      </text>
    </comment>
    <comment ref="D26" authorId="0" shapeId="0">
      <text>
        <r>
          <rPr>
            <b/>
            <sz val="9"/>
            <color indexed="81"/>
            <rFont val="Tahoma"/>
            <family val="2"/>
          </rPr>
          <t>JRC:
from EAFO</t>
        </r>
      </text>
    </comment>
    <comment ref="J28" authorId="3" shapeId="0">
      <text>
        <r>
          <rPr>
            <sz val="9"/>
            <color indexed="81"/>
            <rFont val="Tahoma"/>
            <family val="2"/>
          </rPr>
          <t xml:space="preserve">it is not a target fixed by NPF
at page 33: For Slovakia, the ideal situation appears to be 3-5 public LNG refuelling points for road transport by 2025 and one LNG refuelling point for water transport by 2030.
</t>
        </r>
      </text>
    </comment>
    <comment ref="B29" authorId="4" shapeId="0">
      <text>
        <r>
          <rPr>
            <b/>
            <sz val="9"/>
            <color indexed="81"/>
            <rFont val="Tahoma"/>
            <family val="2"/>
          </rPr>
          <t>JRC :
Taken from NPF</t>
        </r>
      </text>
    </comment>
    <comment ref="D29" authorId="5" shapeId="0">
      <text>
        <r>
          <rPr>
            <b/>
            <sz val="9"/>
            <color indexed="81"/>
            <rFont val="Tahoma"/>
            <family val="2"/>
          </rPr>
          <t>JRC:
from EAFO</t>
        </r>
      </text>
    </comment>
    <comment ref="E29" authorId="5" shapeId="0">
      <text>
        <r>
          <rPr>
            <b/>
            <sz val="9"/>
            <color indexed="81"/>
            <rFont val="Tahoma"/>
            <family val="2"/>
          </rPr>
          <t>JRC:
From NPF</t>
        </r>
      </text>
    </comment>
    <comment ref="F29" authorId="5" shapeId="0">
      <text>
        <r>
          <rPr>
            <b/>
            <sz val="9"/>
            <color indexed="81"/>
            <rFont val="Tahoma"/>
            <family val="2"/>
          </rPr>
          <t>JRC:
From NPF</t>
        </r>
      </text>
    </comment>
  </commentList>
</comments>
</file>

<file path=xl/comments7.xml><?xml version="1.0" encoding="utf-8"?>
<comments xmlns="http://schemas.openxmlformats.org/spreadsheetml/2006/main">
  <authors>
    <author>tw</author>
    <author>MAROTTA Alessandro (JRC-ISPRA)</author>
  </authors>
  <commentList>
    <comment ref="A1" authorId="0" shapeId="0">
      <text>
        <r>
          <rPr>
            <sz val="9"/>
            <color indexed="81"/>
            <rFont val="Tahoma"/>
            <family val="2"/>
          </rPr>
          <t xml:space="preserve">JRC: The following vehicle categories are considered: Passenger Cars, Light Commercial Vehicles, Heavy Commercial Vehicles, Buses and Coaches. The Powered Two Wheelers are not considered.
</t>
        </r>
      </text>
    </comment>
    <comment ref="A13" authorId="0" shapeId="0">
      <text>
        <r>
          <rPr>
            <b/>
            <sz val="9"/>
            <color indexed="81"/>
            <rFont val="Tahoma"/>
            <family val="2"/>
          </rPr>
          <t>JRC:
CNG+LNG values reported in the CNG section</t>
        </r>
      </text>
    </comment>
    <comment ref="B22" authorId="0" shapeId="0">
      <text>
        <r>
          <rPr>
            <b/>
            <sz val="9"/>
            <color indexed="81"/>
            <rFont val="Tahoma"/>
            <family val="2"/>
          </rPr>
          <t>JRC:
from NPF</t>
        </r>
      </text>
    </comment>
    <comment ref="B26" authorId="0" shapeId="0">
      <text>
        <r>
          <rPr>
            <b/>
            <sz val="9"/>
            <color indexed="81"/>
            <rFont val="Tahoma"/>
            <family val="2"/>
          </rPr>
          <t>JRC:
from EAFO</t>
        </r>
      </text>
    </comment>
    <comment ref="D26" authorId="0" shapeId="0">
      <text>
        <r>
          <rPr>
            <b/>
            <sz val="9"/>
            <color indexed="81"/>
            <rFont val="Tahoma"/>
            <family val="2"/>
          </rPr>
          <t>JRC:
from EAFO</t>
        </r>
      </text>
    </comment>
    <comment ref="D29" authorId="1" shapeId="0">
      <text>
        <r>
          <rPr>
            <b/>
            <sz val="9"/>
            <color indexed="81"/>
            <rFont val="Tahoma"/>
            <family val="2"/>
          </rPr>
          <t>JRC:
From EAFO</t>
        </r>
      </text>
    </comment>
  </commentList>
</comments>
</file>

<file path=xl/comments8.xml><?xml version="1.0" encoding="utf-8"?>
<comments xmlns="http://schemas.openxmlformats.org/spreadsheetml/2006/main">
  <authors>
    <author>tw</author>
    <author>Jonatan GÓMEZ VILCHEZ</author>
  </authors>
  <commentList>
    <comment ref="A1" authorId="0" shapeId="0">
      <text>
        <r>
          <rPr>
            <sz val="9"/>
            <color indexed="81"/>
            <rFont val="Tahoma"/>
            <family val="2"/>
          </rPr>
          <t>JRC:
publicly accessible - concerns "accessible to the public" as defined in the Article 2(7) of the Directive 2014/94/EU (providing Union-wide non-discriminatory access to users</t>
        </r>
        <r>
          <rPr>
            <b/>
            <sz val="9"/>
            <color indexed="81"/>
            <rFont val="Tahoma"/>
            <family val="2"/>
          </rPr>
          <t>)</t>
        </r>
        <r>
          <rPr>
            <sz val="9"/>
            <color indexed="81"/>
            <rFont val="Tahoma"/>
            <family val="2"/>
          </rPr>
          <t xml:space="preserve">
</t>
        </r>
      </text>
    </comment>
    <comment ref="D4" authorId="0" shapeId="0">
      <text>
        <r>
          <rPr>
            <b/>
            <sz val="9"/>
            <color indexed="81"/>
            <rFont val="Tahoma"/>
            <family val="2"/>
          </rPr>
          <t>JRC:
from EAFO</t>
        </r>
      </text>
    </comment>
    <comment ref="F8" authorId="1" shapeId="0">
      <text>
        <r>
          <rPr>
            <b/>
            <sz val="9"/>
            <color indexed="81"/>
            <rFont val="Tahoma"/>
            <family val="2"/>
          </rPr>
          <t>JRC:
Maximum numbers, depending on the deployment of AFV</t>
        </r>
      </text>
    </comment>
    <comment ref="K8" authorId="1" shapeId="0">
      <text>
        <r>
          <rPr>
            <b/>
            <sz val="9"/>
            <color indexed="81"/>
            <rFont val="Tahoma"/>
            <family val="2"/>
          </rPr>
          <t>JRC:
Perhaps we should add the following footnote in the table (as in the NPF SWD): "Maximum numbers, depending on the deployment of AFV".</t>
        </r>
      </text>
    </comment>
    <comment ref="B13" authorId="0" shapeId="0">
      <text>
        <r>
          <rPr>
            <b/>
            <sz val="9"/>
            <color indexed="81"/>
            <rFont val="Tahoma"/>
            <family val="2"/>
          </rPr>
          <t>JRC:
from NPF</t>
        </r>
      </text>
    </comment>
    <comment ref="D13" authorId="0" shapeId="0">
      <text>
        <r>
          <rPr>
            <b/>
            <sz val="9"/>
            <color indexed="81"/>
            <rFont val="Tahoma"/>
            <family val="2"/>
          </rPr>
          <t>JRC: 
from http://www.fchea.org/in-transition/2019/3/18/france-fuel-cell-industry-developments
and 
VIG'HY l'observatoire de l'hydrogene
https://www.vighy-afhypac.org/</t>
        </r>
      </text>
    </comment>
    <comment ref="F13" authorId="0" shapeId="0">
      <text>
        <r>
          <rPr>
            <b/>
            <sz val="9"/>
            <color indexed="81"/>
            <rFont val="Tahoma"/>
            <family val="2"/>
          </rPr>
          <t>JRC:
&gt;=100 since the FR NIR sets this target for 2023</t>
        </r>
      </text>
    </comment>
    <comment ref="G13" authorId="0" shapeId="0">
      <text>
        <r>
          <rPr>
            <b/>
            <sz val="9"/>
            <color indexed="81"/>
            <rFont val="Tahoma"/>
            <family val="2"/>
          </rPr>
          <t>JRC:
&gt;=400, value for 2030 taken from the target of 2028 from the "Energy Transition Hydrogen Deployment Plan (Plan de déploiement de l’hydrogène pour la transition énergétique)" pg 15/26 mentioned in the FR NIR at pg 3 as the source for 2023 source</t>
        </r>
      </text>
    </comment>
    <comment ref="J13" authorId="0" shapeId="0">
      <text>
        <r>
          <rPr>
            <b/>
            <sz val="9"/>
            <color indexed="81"/>
            <rFont val="Tahoma"/>
            <family val="2"/>
          </rPr>
          <t xml:space="preserve">JRC:
30/50 in the NPF
</t>
        </r>
      </text>
    </comment>
    <comment ref="B22" authorId="0" shapeId="0">
      <text>
        <r>
          <rPr>
            <b/>
            <sz val="9"/>
            <color indexed="81"/>
            <rFont val="Tahoma"/>
            <family val="2"/>
          </rPr>
          <t>JRC:
from NPF</t>
        </r>
      </text>
    </comment>
    <comment ref="D22" authorId="0" shapeId="0">
      <text>
        <r>
          <rPr>
            <b/>
            <sz val="9"/>
            <color indexed="81"/>
            <rFont val="Tahoma"/>
            <family val="2"/>
          </rPr>
          <t>JRC:
stations</t>
        </r>
      </text>
    </comment>
    <comment ref="E22" authorId="0" shapeId="0">
      <text>
        <r>
          <rPr>
            <b/>
            <sz val="9"/>
            <color indexed="81"/>
            <rFont val="Tahoma"/>
            <family val="2"/>
          </rPr>
          <t>JRC:
stations</t>
        </r>
      </text>
    </comment>
    <comment ref="F22" authorId="0" shapeId="0">
      <text>
        <r>
          <rPr>
            <b/>
            <sz val="9"/>
            <color indexed="81"/>
            <rFont val="Tahoma"/>
            <family val="2"/>
          </rPr>
          <t>JRC:
stations</t>
        </r>
      </text>
    </comment>
    <comment ref="I22" authorId="0" shapeId="0">
      <text>
        <r>
          <rPr>
            <b/>
            <sz val="9"/>
            <color indexed="81"/>
            <rFont val="Tahoma"/>
            <family val="2"/>
          </rPr>
          <t>JRC:
stations</t>
        </r>
      </text>
    </comment>
    <comment ref="G29" authorId="0" shapeId="0">
      <text>
        <r>
          <rPr>
            <b/>
            <sz val="9"/>
            <color indexed="81"/>
            <rFont val="Tahoma"/>
            <family val="2"/>
          </rPr>
          <t>JRC: 
deleted 21 based on the FI NIR</t>
        </r>
      </text>
    </comment>
  </commentList>
</comments>
</file>

<file path=xl/comments9.xml><?xml version="1.0" encoding="utf-8"?>
<comments xmlns="http://schemas.openxmlformats.org/spreadsheetml/2006/main">
  <authors>
    <author>tw</author>
    <author>Jonatan GÓMEZ VILCHEZ</author>
  </authors>
  <commentList>
    <comment ref="A1" authorId="0" shapeId="0">
      <text>
        <r>
          <rPr>
            <sz val="9"/>
            <color indexed="81"/>
            <rFont val="Tahoma"/>
            <family val="2"/>
          </rPr>
          <t xml:space="preserve">JRC: The following vehicle categories are considered: Passenger Cars, Light Commercial Vehicles, Heavy Commercial Vehicles, Buses and Coaches. The Powered Two Wheelers are not considered.
</t>
        </r>
      </text>
    </comment>
    <comment ref="B13" authorId="0" shapeId="0">
      <text>
        <r>
          <rPr>
            <b/>
            <sz val="9"/>
            <color indexed="81"/>
            <rFont val="Tahoma"/>
            <family val="2"/>
          </rPr>
          <t>JRC:
from NPF</t>
        </r>
      </text>
    </comment>
    <comment ref="D13" authorId="0" shapeId="0">
      <text>
        <r>
          <rPr>
            <b/>
            <sz val="9"/>
            <color indexed="81"/>
            <rFont val="Tahoma"/>
            <family val="2"/>
          </rPr>
          <t>JRC:
from EAFO</t>
        </r>
      </text>
    </comment>
    <comment ref="E30" authorId="1" shapeId="0">
      <text>
        <r>
          <rPr>
            <b/>
            <sz val="9"/>
            <color indexed="81"/>
            <rFont val="Tahoma"/>
            <family val="2"/>
          </rPr>
          <t>JRC:
"At least"</t>
        </r>
      </text>
    </comment>
  </commentList>
</comments>
</file>

<file path=xl/sharedStrings.xml><?xml version="1.0" encoding="utf-8"?>
<sst xmlns="http://schemas.openxmlformats.org/spreadsheetml/2006/main" count="2070" uniqueCount="131">
  <si>
    <t xml:space="preserve"> NPF</t>
  </si>
  <si>
    <t>AT</t>
  </si>
  <si>
    <t>BE</t>
  </si>
  <si>
    <t>BG</t>
  </si>
  <si>
    <t>CY</t>
  </si>
  <si>
    <t>CZ</t>
  </si>
  <si>
    <t>DE</t>
  </si>
  <si>
    <t>DK</t>
  </si>
  <si>
    <t>EE</t>
  </si>
  <si>
    <t>EL</t>
  </si>
  <si>
    <t>ES</t>
  </si>
  <si>
    <t>FI</t>
  </si>
  <si>
    <t>FR</t>
  </si>
  <si>
    <t>HR</t>
  </si>
  <si>
    <t>HU</t>
  </si>
  <si>
    <t>IE</t>
  </si>
  <si>
    <t>IT</t>
  </si>
  <si>
    <t>LT</t>
  </si>
  <si>
    <t>LU</t>
  </si>
  <si>
    <t>LV</t>
  </si>
  <si>
    <t>MT</t>
  </si>
  <si>
    <t>NL</t>
  </si>
  <si>
    <t>PL</t>
  </si>
  <si>
    <t>PT</t>
  </si>
  <si>
    <t>RO</t>
  </si>
  <si>
    <t>SE</t>
  </si>
  <si>
    <t>SI</t>
  </si>
  <si>
    <t>SK</t>
  </si>
  <si>
    <t>UK</t>
  </si>
  <si>
    <t>NIR</t>
  </si>
  <si>
    <t>CHANGES (NIR vs NPF)</t>
  </si>
  <si>
    <t>absolute</t>
  </si>
  <si>
    <t>%</t>
  </si>
  <si>
    <t>ATTAINMENT (2018)</t>
  </si>
  <si>
    <t>PROGRESS</t>
  </si>
  <si>
    <t>ANNUAL GROWTH RATE</t>
  </si>
  <si>
    <t>Legend</t>
  </si>
  <si>
    <t>value calculated</t>
  </si>
  <si>
    <t>Electric Vehicles, EV (excl.PTW)</t>
  </si>
  <si>
    <t>CNG Vehicles (excl. PTW)</t>
  </si>
  <si>
    <t>Recharging points (publicly accessible)</t>
  </si>
  <si>
    <t>LNG Vehicles (excl. PTW)</t>
  </si>
  <si>
    <t xml:space="preserve">Inland Ports - LNG refuelling points </t>
  </si>
  <si>
    <t>Maritime Ports - LNG refuelling points</t>
  </si>
  <si>
    <t>LNG Seagoing Ships</t>
  </si>
  <si>
    <t>LNG Inland Waterway Vessels</t>
  </si>
  <si>
    <t>electricity/road ratio AFV vs AFI</t>
  </si>
  <si>
    <t>CNG/road ratio AFV vs AFI</t>
  </si>
  <si>
    <t>LPG Vehicles (excl. PTW)</t>
  </si>
  <si>
    <t>Hydrogen Vehicles (excl. PTW)</t>
  </si>
  <si>
    <t>Shore-side electricity supply for inland waterway vessels in inland ports</t>
  </si>
  <si>
    <t xml:space="preserve">Shore-side electricity supply for seagoing ships in maritime ports </t>
  </si>
  <si>
    <t>Electricity supply for stationary airplanes</t>
  </si>
  <si>
    <t>electricity / rail Locomotives</t>
  </si>
  <si>
    <t>H2 / rail Locomotives</t>
  </si>
  <si>
    <t>adequate</t>
  </si>
  <si>
    <t>fast</t>
  </si>
  <si>
    <t>Measures</t>
  </si>
  <si>
    <t>Electricity / road</t>
  </si>
  <si>
    <t>RTD&amp;D</t>
  </si>
  <si>
    <t>Policy measures
+
Deployment &amp; manufacturing support</t>
  </si>
  <si>
    <t>Legal measures</t>
  </si>
  <si>
    <t>Ambition</t>
  </si>
  <si>
    <t>Score</t>
  </si>
  <si>
    <t>Comprehensiveness</t>
  </si>
  <si>
    <t>Impact</t>
  </si>
  <si>
    <t>CNG / road</t>
  </si>
  <si>
    <t>LNG / road</t>
  </si>
  <si>
    <t>LNG / water (maritime)</t>
  </si>
  <si>
    <t>LNG / water (inland)</t>
  </si>
  <si>
    <t>H2 / road</t>
  </si>
  <si>
    <t>LPG / road</t>
  </si>
  <si>
    <t>Electricity / water (maritime)</t>
  </si>
  <si>
    <t>Electricity / water (inland)</t>
  </si>
  <si>
    <t>Electricity / air</t>
  </si>
  <si>
    <t>+</t>
  </si>
  <si>
    <t>M</t>
  </si>
  <si>
    <t>C</t>
  </si>
  <si>
    <t>N</t>
  </si>
  <si>
    <t>=</t>
  </si>
  <si>
    <t>X</t>
  </si>
  <si>
    <t>-</t>
  </si>
  <si>
    <t>L</t>
  </si>
  <si>
    <t>H</t>
  </si>
  <si>
    <t>L/M</t>
  </si>
  <si>
    <t>slow</t>
  </si>
  <si>
    <t xml:space="preserve"> +</t>
  </si>
  <si>
    <t>M/H</t>
  </si>
  <si>
    <t xml:space="preserve"> =</t>
  </si>
  <si>
    <t xml:space="preserve">  - </t>
  </si>
  <si>
    <t>1 or 2</t>
  </si>
  <si>
    <t>NIR not received</t>
  </si>
  <si>
    <t>Not applicable (no TEN-T core inland ports)</t>
  </si>
  <si>
    <t>Not applicable (no TEN-T core maritime ports)</t>
  </si>
  <si>
    <t>Biofuels/ road</t>
  </si>
  <si>
    <t>Not applicable (no TEN-T core maritime/inland ports)</t>
  </si>
  <si>
    <t>Score and Impact</t>
  </si>
  <si>
    <t>high</t>
  </si>
  <si>
    <t>medium</t>
  </si>
  <si>
    <t>comprehensive</t>
  </si>
  <si>
    <t xml:space="preserve"> L</t>
  </si>
  <si>
    <t>low</t>
  </si>
  <si>
    <t>Cell background</t>
  </si>
  <si>
    <t>not comprehensive</t>
  </si>
  <si>
    <t xml:space="preserve">For more information on the assessment parameters contained in this sheet, please refer to the SWD(2021) 49 final
</t>
  </si>
  <si>
    <t xml:space="preserve"> - for the definitions - methodology section "2.1 Member state level assessment methodology"</t>
  </si>
  <si>
    <t xml:space="preserve"> - for the definitions - methodology section "2.2 Measure assessment method"</t>
  </si>
  <si>
    <t xml:space="preserve"> - for details on specific measures for each Member State - sections "5.X.4 Measures assessment" from the corresponding Member State level assessment</t>
  </si>
  <si>
    <t xml:space="preserve"> - for details for each Member State - sub-sections "5.X.3.1.1 Electricity" from the corresponding Member State level assessment</t>
  </si>
  <si>
    <t xml:space="preserve"> - for the definitions - methodology sub-section "2.1.5 Adequacy between alternative fuels vehicles and infrastructure"</t>
  </si>
  <si>
    <t xml:space="preserve"> - for details for each Member State - sub-sections "5.X.3.1.2 CNG" from the corresponding Member State level assessment</t>
  </si>
  <si>
    <t xml:space="preserve"> - for details for each Member State - sub-sections "5.X.3.1.3 LNG" from the corresponding Member State level assessment</t>
  </si>
  <si>
    <t xml:space="preserve"> - for details for each Member State - sub-sections "5.X.3.1.4 Hydrogen" from the corresponding Member State level assessment</t>
  </si>
  <si>
    <t xml:space="preserve"> - for details for each Member State - sub-sections "5.X.3.1.6 LPG" from the corresponding Member State level assessment</t>
  </si>
  <si>
    <t xml:space="preserve"> - for details for each Member State - sub-sections "5.X.3.4.1 Electricity" from the corresponding Member State level assessment</t>
  </si>
  <si>
    <t xml:space="preserve"> - for details for each Member State - sub-sections "5.X.3.3.1 Electricity" from the corresponding Member State level assessment</t>
  </si>
  <si>
    <t xml:space="preserve"> - for details for each Member State - sub-sections "5.X.3.4.2 LNG" from the corresponding Member State level assessment</t>
  </si>
  <si>
    <t xml:space="preserve"> - for details for each Member State - sub-sections "5.X.3.3.2 LNG" from the corresponding Member State level assessment</t>
  </si>
  <si>
    <t xml:space="preserve"> - for details for each Member State - sub-sections "5.X.3.5.1 Electricity" from the corresponding Member State level assessment</t>
  </si>
  <si>
    <t xml:space="preserve"> - for details for each Member State - sub-sections "5.X.3.2.1 Electricity" from the corresponding Member State level assessment</t>
  </si>
  <si>
    <t xml:space="preserve"> - for details for each Member State - sub-sections "5.X.3.2.2 Hydrogen" from the corresponding Member State level assessment</t>
  </si>
  <si>
    <t>CNG refuelling points (publicly accessible)</t>
  </si>
  <si>
    <t>LNG refuelling points (publicly accessible)</t>
  </si>
  <si>
    <t>H2 refuelling points (publicly accessible)</t>
  </si>
  <si>
    <t>LPG refuelling points (publicly accessible)</t>
  </si>
  <si>
    <t>value extracted from the NIR and NPF</t>
  </si>
  <si>
    <t>Increased ambition (change &gt; 15%)</t>
  </si>
  <si>
    <t>Similar ambition (-15% &lt;= change &lt; = 15%)</t>
  </si>
  <si>
    <t>Decreased ambition (change &lt; -15%)</t>
  </si>
  <si>
    <t>Changes</t>
  </si>
  <si>
    <t>Value present only in the 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</si>
</sst>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l_e_i_-;\-* #,##0.00\ _l_e_i_-;_-* &quot;-&quot;??\ _l_e_i_-;_-@_-"/>
    <numFmt numFmtId="165" formatCode="0.000"/>
  </numFmts>
  <fonts count="15"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font>
    <font>
      <sz val="10"/>
      <color theme="1"/>
      <name val="Calibri"/>
      <family val="2"/>
      <scheme val="minor"/>
    </font>
    <font>
      <sz val="10"/>
      <color theme="1"/>
      <name val="Calibri"/>
      <family val="2"/>
    </font>
    <font>
      <b/>
      <sz val="10"/>
      <color theme="1"/>
      <name val="Calibri"/>
      <family val="2"/>
    </font>
    <font>
      <sz val="11"/>
      <color theme="1"/>
      <name val="Calibri"/>
      <family val="2"/>
      <scheme val="minor"/>
    </font>
    <font>
      <b/>
      <sz val="9"/>
      <color indexed="81"/>
      <name val="Tahoma"/>
      <family val="2"/>
      <charset val="238"/>
    </font>
    <font>
      <sz val="9"/>
      <color indexed="81"/>
      <name val="Tahoma"/>
      <family val="2"/>
    </font>
    <font>
      <b/>
      <sz val="9"/>
      <color indexed="81"/>
      <name val="Tahoma"/>
      <family val="2"/>
    </font>
    <font>
      <sz val="10"/>
      <name val="Calibri"/>
      <family val="2"/>
      <scheme val="minor"/>
    </font>
    <font>
      <sz val="11"/>
      <color rgb="FF000000"/>
      <name val="Calibri"/>
      <family val="2"/>
      <scheme val="minor"/>
    </font>
    <font>
      <sz val="11"/>
      <color theme="1"/>
      <name val="Calibri"/>
      <family val="2"/>
      <charset val="238"/>
      <scheme val="minor"/>
    </font>
    <font>
      <b/>
      <strike/>
      <sz val="10"/>
      <color theme="1"/>
      <name val="Calibri"/>
      <family val="2"/>
    </font>
  </fonts>
  <fills count="13">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2" tint="-0.249977111117893"/>
        <bgColor indexed="64"/>
      </patternFill>
    </fill>
    <fill>
      <patternFill patternType="solid">
        <fgColor theme="2" tint="-0.749992370372631"/>
        <bgColor indexed="64"/>
      </patternFill>
    </fill>
    <fill>
      <patternFill patternType="solid">
        <fgColor theme="2" tint="-0.499984740745262"/>
        <bgColor indexed="64"/>
      </patternFill>
    </fill>
    <fill>
      <patternFill patternType="solid">
        <fgColor rgb="FF00B050"/>
        <bgColor indexed="64"/>
      </patternFill>
    </fill>
    <fill>
      <patternFill patternType="solid">
        <fgColor rgb="FF0070C0"/>
        <bgColor indexed="64"/>
      </patternFill>
    </fill>
  </fills>
  <borders count="5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indexed="64"/>
      </left>
      <right style="medium">
        <color indexed="64"/>
      </right>
      <top style="medium">
        <color indexed="64"/>
      </top>
      <bottom/>
      <diagonal/>
    </border>
    <border>
      <left/>
      <right style="medium">
        <color auto="1"/>
      </right>
      <top style="medium">
        <color auto="1"/>
      </top>
      <bottom/>
      <diagonal/>
    </border>
    <border>
      <left/>
      <right style="medium">
        <color indexed="64"/>
      </right>
      <top/>
      <bottom/>
      <diagonal/>
    </border>
    <border>
      <left style="medium">
        <color indexed="64"/>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top style="thin">
        <color auto="1"/>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auto="1"/>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style="thin">
        <color auto="1"/>
      </top>
      <bottom/>
      <diagonal/>
    </border>
    <border>
      <left/>
      <right style="medium">
        <color auto="1"/>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right/>
      <top style="medium">
        <color auto="1"/>
      </top>
      <bottom style="thin">
        <color auto="1"/>
      </bottom>
      <diagonal/>
    </border>
    <border>
      <left style="thin">
        <color auto="1"/>
      </left>
      <right style="medium">
        <color indexed="64"/>
      </right>
      <top style="thin">
        <color indexed="64"/>
      </top>
      <bottom/>
      <diagonal/>
    </border>
    <border>
      <left/>
      <right style="thin">
        <color auto="1"/>
      </right>
      <top style="medium">
        <color indexed="64"/>
      </top>
      <bottom/>
      <diagonal/>
    </border>
    <border>
      <left style="thin">
        <color auto="1"/>
      </left>
      <right/>
      <top style="medium">
        <color indexed="64"/>
      </top>
      <bottom/>
      <diagonal/>
    </border>
    <border>
      <left style="thin">
        <color auto="1"/>
      </left>
      <right style="medium">
        <color indexed="64"/>
      </right>
      <top style="medium">
        <color indexed="64"/>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thin">
        <color auto="1"/>
      </left>
      <right style="medium">
        <color indexed="64"/>
      </right>
      <top/>
      <bottom style="medium">
        <color indexed="64"/>
      </bottom>
      <diagonal/>
    </border>
    <border>
      <left style="medium">
        <color indexed="64"/>
      </left>
      <right/>
      <top/>
      <bottom style="medium">
        <color indexed="64"/>
      </bottom>
      <diagonal/>
    </border>
    <border>
      <left style="thin">
        <color auto="1"/>
      </left>
      <right/>
      <top style="medium">
        <color auto="1"/>
      </top>
      <bottom style="medium">
        <color indexed="64"/>
      </bottom>
      <diagonal/>
    </border>
  </borders>
  <cellStyleXfs count="16">
    <xf numFmtId="0" fontId="0"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13" fillId="0" borderId="0"/>
  </cellStyleXfs>
  <cellXfs count="600">
    <xf numFmtId="0" fontId="0" fillId="0" borderId="0" xfId="0"/>
    <xf numFmtId="0" fontId="2" fillId="0" borderId="8" xfId="0" applyFont="1" applyBorder="1"/>
    <xf numFmtId="3" fontId="0" fillId="0" borderId="10" xfId="0" applyNumberFormat="1" applyFont="1" applyBorder="1" applyAlignment="1">
      <alignment horizontal="right" vertical="center" wrapText="1"/>
    </xf>
    <xf numFmtId="0" fontId="2" fillId="0" borderId="12" xfId="0" applyFont="1" applyBorder="1"/>
    <xf numFmtId="3" fontId="0" fillId="0" borderId="13" xfId="0" applyNumberFormat="1" applyFont="1" applyBorder="1"/>
    <xf numFmtId="3" fontId="0" fillId="0" borderId="14" xfId="0" applyNumberFormat="1" applyFont="1" applyBorder="1"/>
    <xf numFmtId="3" fontId="0" fillId="0" borderId="14" xfId="0" applyNumberFormat="1" applyFont="1" applyBorder="1" applyAlignment="1">
      <alignment horizontal="right" vertical="center" wrapText="1"/>
    </xf>
    <xf numFmtId="0" fontId="2" fillId="0" borderId="16" xfId="0" applyFont="1" applyBorder="1"/>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2" borderId="20"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 xfId="0" applyFont="1" applyBorder="1" applyAlignment="1">
      <alignment horizontal="center" vertical="center" wrapText="1"/>
    </xf>
    <xf numFmtId="3" fontId="0" fillId="0" borderId="22" xfId="0" applyNumberFormat="1" applyFont="1" applyBorder="1" applyAlignment="1">
      <alignment horizontal="right" vertical="center" wrapText="1"/>
    </xf>
    <xf numFmtId="3" fontId="0" fillId="0" borderId="23" xfId="0" applyNumberFormat="1" applyFont="1" applyBorder="1"/>
    <xf numFmtId="3" fontId="0" fillId="0" borderId="23" xfId="0" applyNumberFormat="1" applyFont="1" applyBorder="1" applyAlignment="1">
      <alignment horizontal="right" vertical="center" wrapText="1"/>
    </xf>
    <xf numFmtId="0" fontId="1" fillId="0" borderId="0" xfId="0" applyFont="1" applyFill="1" applyBorder="1" applyAlignment="1">
      <alignmen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20" xfId="0" applyBorder="1"/>
    <xf numFmtId="0" fontId="1" fillId="2" borderId="21" xfId="0" applyFont="1" applyFill="1" applyBorder="1" applyAlignment="1">
      <alignment horizontal="center" vertical="center"/>
    </xf>
    <xf numFmtId="3" fontId="0" fillId="0" borderId="9"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0" fontId="0" fillId="2" borderId="31" xfId="0" applyFill="1" applyBorder="1"/>
    <xf numFmtId="0" fontId="0" fillId="4" borderId="20" xfId="0" applyFill="1" applyBorder="1"/>
    <xf numFmtId="3" fontId="4" fillId="2" borderId="9" xfId="0" applyNumberFormat="1" applyFont="1" applyFill="1" applyBorder="1" applyAlignment="1">
      <alignment horizontal="right" vertical="center"/>
    </xf>
    <xf numFmtId="10" fontId="4" fillId="2" borderId="10" xfId="0" applyNumberFormat="1" applyFont="1" applyFill="1" applyBorder="1" applyAlignment="1">
      <alignment horizontal="right" vertical="center" wrapText="1"/>
    </xf>
    <xf numFmtId="3" fontId="4" fillId="2" borderId="10" xfId="0" applyNumberFormat="1" applyFont="1" applyFill="1" applyBorder="1" applyAlignment="1">
      <alignment horizontal="right" vertical="center"/>
    </xf>
    <xf numFmtId="10" fontId="4" fillId="2" borderId="22" xfId="0" applyNumberFormat="1" applyFont="1" applyFill="1" applyBorder="1" applyAlignment="1">
      <alignment horizontal="right" vertical="center" wrapText="1"/>
    </xf>
    <xf numFmtId="3" fontId="4" fillId="2" borderId="13" xfId="0" applyNumberFormat="1" applyFont="1" applyFill="1" applyBorder="1" applyAlignment="1">
      <alignment horizontal="right" vertical="center"/>
    </xf>
    <xf numFmtId="10" fontId="4" fillId="2" borderId="14" xfId="0" applyNumberFormat="1" applyFont="1" applyFill="1" applyBorder="1" applyAlignment="1">
      <alignment horizontal="right" vertical="center" wrapText="1"/>
    </xf>
    <xf numFmtId="3" fontId="4" fillId="2" borderId="14" xfId="0" applyNumberFormat="1" applyFont="1" applyFill="1" applyBorder="1" applyAlignment="1">
      <alignment horizontal="right" vertical="center"/>
    </xf>
    <xf numFmtId="10" fontId="4" fillId="2" borderId="23" xfId="0" applyNumberFormat="1" applyFont="1" applyFill="1" applyBorder="1" applyAlignment="1">
      <alignment horizontal="right" vertical="center" wrapText="1"/>
    </xf>
    <xf numFmtId="0" fontId="1" fillId="0" borderId="0" xfId="0" applyFont="1" applyFill="1" applyBorder="1"/>
    <xf numFmtId="0" fontId="0" fillId="0" borderId="0" xfId="0" applyAlignment="1">
      <alignment vertical="center"/>
    </xf>
    <xf numFmtId="0" fontId="0" fillId="0" borderId="0" xfId="0" applyBorder="1"/>
    <xf numFmtId="0" fontId="5" fillId="0" borderId="0" xfId="0" applyFont="1" applyBorder="1" applyAlignment="1">
      <alignment horizontal="left" vertical="center"/>
    </xf>
    <xf numFmtId="0" fontId="5" fillId="0" borderId="0" xfId="0" applyFont="1" applyBorder="1" applyAlignment="1">
      <alignment vertical="center"/>
    </xf>
    <xf numFmtId="0" fontId="6" fillId="0" borderId="0" xfId="0" applyFont="1" applyBorder="1" applyAlignment="1">
      <alignment vertical="center"/>
    </xf>
    <xf numFmtId="0" fontId="1" fillId="0" borderId="0" xfId="0" applyFont="1"/>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3" fontId="4" fillId="2" borderId="35" xfId="0" applyNumberFormat="1" applyFont="1" applyFill="1" applyBorder="1" applyAlignment="1">
      <alignment horizontal="right" vertical="center"/>
    </xf>
    <xf numFmtId="3" fontId="4" fillId="2" borderId="33" xfId="0" applyNumberFormat="1" applyFont="1" applyFill="1" applyBorder="1" applyAlignment="1">
      <alignment horizontal="right" vertical="center"/>
    </xf>
    <xf numFmtId="0" fontId="1" fillId="0" borderId="6"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Fill="1" applyBorder="1" applyAlignment="1">
      <alignment horizontal="center" vertical="center"/>
    </xf>
    <xf numFmtId="0" fontId="1" fillId="0" borderId="21" xfId="0" applyFont="1" applyBorder="1" applyAlignment="1">
      <alignment horizontal="center" vertical="center"/>
    </xf>
    <xf numFmtId="0" fontId="1" fillId="0" borderId="6" xfId="0"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10" fontId="0" fillId="2" borderId="9" xfId="0" applyNumberFormat="1" applyFill="1" applyBorder="1"/>
    <xf numFmtId="10" fontId="0" fillId="2" borderId="10" xfId="0" applyNumberFormat="1" applyFill="1" applyBorder="1"/>
    <xf numFmtId="10" fontId="0" fillId="2" borderId="11" xfId="0" applyNumberFormat="1" applyFill="1" applyBorder="1"/>
    <xf numFmtId="10" fontId="0" fillId="2" borderId="13" xfId="0" applyNumberFormat="1" applyFill="1" applyBorder="1"/>
    <xf numFmtId="10" fontId="0" fillId="2" borderId="14" xfId="0" applyNumberFormat="1" applyFill="1" applyBorder="1"/>
    <xf numFmtId="10" fontId="0" fillId="2" borderId="15" xfId="0" applyNumberFormat="1" applyFill="1" applyBorder="1"/>
    <xf numFmtId="10" fontId="4" fillId="2" borderId="15" xfId="0" applyNumberFormat="1" applyFont="1" applyFill="1" applyBorder="1" applyAlignment="1">
      <alignment horizontal="right" vertical="center" wrapText="1"/>
    </xf>
    <xf numFmtId="10" fontId="0" fillId="2" borderId="22" xfId="0" applyNumberFormat="1" applyFill="1" applyBorder="1"/>
    <xf numFmtId="10" fontId="0" fillId="2" borderId="28" xfId="0" applyNumberFormat="1" applyFill="1" applyBorder="1"/>
    <xf numFmtId="10" fontId="0" fillId="2" borderId="23" xfId="0" applyNumberFormat="1" applyFill="1" applyBorder="1"/>
    <xf numFmtId="10" fontId="0" fillId="2" borderId="29" xfId="0" applyNumberFormat="1" applyFill="1" applyBorder="1"/>
    <xf numFmtId="3" fontId="0" fillId="0" borderId="23" xfId="0" applyNumberFormat="1" applyFont="1" applyFill="1" applyBorder="1"/>
    <xf numFmtId="0" fontId="0" fillId="0" borderId="0" xfId="0" applyAlignment="1">
      <alignment horizontal="left" vertical="center"/>
    </xf>
    <xf numFmtId="3" fontId="0" fillId="0" borderId="9" xfId="0" applyNumberFormat="1" applyFont="1" applyFill="1" applyBorder="1"/>
    <xf numFmtId="3" fontId="0" fillId="0" borderId="22" xfId="0" applyNumberFormat="1" applyFont="1" applyFill="1" applyBorder="1"/>
    <xf numFmtId="3" fontId="3" fillId="0" borderId="13" xfId="0" applyNumberFormat="1" applyFont="1" applyFill="1" applyBorder="1" applyAlignment="1">
      <alignment horizontal="right" vertical="center" wrapText="1"/>
    </xf>
    <xf numFmtId="3" fontId="0" fillId="0" borderId="14" xfId="0" applyNumberFormat="1" applyFont="1" applyFill="1" applyBorder="1"/>
    <xf numFmtId="3" fontId="0" fillId="0" borderId="15" xfId="0" applyNumberFormat="1" applyFont="1" applyFill="1" applyBorder="1"/>
    <xf numFmtId="3" fontId="5" fillId="0" borderId="14" xfId="0" applyNumberFormat="1" applyFont="1" applyFill="1" applyBorder="1" applyAlignment="1">
      <alignment horizontal="right"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5" xfId="0" applyFont="1" applyBorder="1" applyAlignment="1">
      <alignment horizontal="center" vertical="center" wrapText="1"/>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5" fillId="0" borderId="13" xfId="0" applyFont="1" applyFill="1" applyBorder="1" applyAlignment="1">
      <alignment horizontal="right" vertical="center" wrapText="1"/>
    </xf>
    <xf numFmtId="3" fontId="0" fillId="0" borderId="10" xfId="0" applyNumberFormat="1" applyFont="1" applyFill="1" applyBorder="1" applyAlignment="1">
      <alignment horizontal="right" vertical="center" wrapText="1"/>
    </xf>
    <xf numFmtId="3" fontId="0" fillId="0" borderId="22" xfId="0" applyNumberFormat="1" applyFont="1" applyFill="1" applyBorder="1" applyAlignment="1">
      <alignment horizontal="right" vertical="center" wrapText="1"/>
    </xf>
    <xf numFmtId="3" fontId="0" fillId="0" borderId="13" xfId="0" applyNumberFormat="1" applyFill="1" applyBorder="1"/>
    <xf numFmtId="3" fontId="0" fillId="0" borderId="14" xfId="0" applyNumberFormat="1" applyFill="1" applyBorder="1"/>
    <xf numFmtId="3" fontId="0" fillId="0" borderId="23" xfId="0" applyNumberFormat="1" applyFill="1" applyBorder="1"/>
    <xf numFmtId="3" fontId="0" fillId="0" borderId="13" xfId="0" applyNumberFormat="1" applyFont="1" applyFill="1" applyBorder="1"/>
    <xf numFmtId="3" fontId="0" fillId="0" borderId="9" xfId="0" applyNumberFormat="1" applyFont="1" applyFill="1" applyBorder="1" applyAlignment="1">
      <alignment horizontal="right" vertical="center" wrapText="1"/>
    </xf>
    <xf numFmtId="3" fontId="0" fillId="0" borderId="14" xfId="0" applyNumberFormat="1" applyFont="1" applyFill="1" applyBorder="1" applyAlignment="1">
      <alignment horizontal="right" vertical="center" wrapText="1"/>
    </xf>
    <xf numFmtId="3" fontId="0" fillId="0" borderId="23" xfId="0" applyNumberFormat="1" applyFont="1" applyFill="1" applyBorder="1" applyAlignment="1">
      <alignment horizontal="right" vertical="center" wrapText="1"/>
    </xf>
    <xf numFmtId="0" fontId="1" fillId="0" borderId="4" xfId="0" applyFont="1" applyBorder="1" applyAlignment="1">
      <alignment horizontal="center" vertical="center" wrapText="1"/>
    </xf>
    <xf numFmtId="3" fontId="4" fillId="0" borderId="14"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0" fillId="0" borderId="14" xfId="0" applyNumberFormat="1" applyFill="1" applyBorder="1" applyAlignment="1">
      <alignment horizontal="right" vertical="center" wrapText="1"/>
    </xf>
    <xf numFmtId="10" fontId="0" fillId="2" borderId="14" xfId="0" applyNumberFormat="1" applyFill="1" applyBorder="1" applyAlignment="1">
      <alignment vertical="center"/>
    </xf>
    <xf numFmtId="3" fontId="0" fillId="0" borderId="14" xfId="0" applyNumberFormat="1" applyFont="1" applyFill="1" applyBorder="1" applyAlignment="1">
      <alignment vertical="center"/>
    </xf>
    <xf numFmtId="3" fontId="0" fillId="0" borderId="14" xfId="0" applyNumberFormat="1" applyFill="1" applyBorder="1" applyAlignment="1">
      <alignment vertical="center"/>
    </xf>
    <xf numFmtId="3" fontId="0" fillId="0" borderId="14" xfId="0" applyNumberFormat="1" applyFont="1" applyBorder="1" applyAlignment="1">
      <alignment horizontal="right" vertical="center"/>
    </xf>
    <xf numFmtId="10" fontId="0" fillId="2" borderId="14" xfId="0" applyNumberForma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4" xfId="0" applyNumberFormat="1" applyBorder="1" applyAlignment="1">
      <alignment horizontal="right" vertical="center"/>
    </xf>
    <xf numFmtId="3" fontId="0" fillId="0" borderId="14" xfId="0" applyNumberFormat="1" applyFill="1" applyBorder="1" applyAlignment="1">
      <alignment horizontal="right" vertical="center"/>
    </xf>
    <xf numFmtId="3" fontId="0" fillId="0" borderId="33" xfId="0" applyNumberFormat="1" applyFont="1" applyFill="1" applyBorder="1" applyAlignment="1">
      <alignment horizontal="right" vertical="center"/>
    </xf>
    <xf numFmtId="3" fontId="3" fillId="0" borderId="33" xfId="0" applyNumberFormat="1" applyFont="1" applyFill="1" applyBorder="1" applyAlignment="1">
      <alignment horizontal="right" vertical="center" wrapText="1"/>
    </xf>
    <xf numFmtId="3" fontId="0" fillId="0" borderId="13" xfId="0" applyNumberFormat="1" applyFont="1" applyBorder="1" applyAlignment="1">
      <alignment horizontal="right" vertical="center"/>
    </xf>
    <xf numFmtId="3" fontId="0" fillId="0" borderId="15" xfId="0" applyNumberFormat="1" applyFont="1" applyBorder="1" applyAlignment="1">
      <alignment horizontal="right" vertical="center"/>
    </xf>
    <xf numFmtId="3" fontId="4" fillId="0" borderId="13" xfId="0" applyNumberFormat="1" applyFont="1" applyFill="1" applyBorder="1" applyAlignment="1">
      <alignment horizontal="right" vertical="center" wrapText="1"/>
    </xf>
    <xf numFmtId="3" fontId="0" fillId="0" borderId="13" xfId="0" applyNumberFormat="1" applyBorder="1" applyAlignment="1">
      <alignment horizontal="right" vertical="center"/>
    </xf>
    <xf numFmtId="3" fontId="0" fillId="0" borderId="15" xfId="0" applyNumberFormat="1" applyBorder="1" applyAlignment="1">
      <alignment horizontal="right" vertical="center"/>
    </xf>
    <xf numFmtId="3" fontId="0" fillId="0" borderId="13" xfId="0" applyNumberFormat="1" applyFill="1" applyBorder="1" applyAlignment="1">
      <alignment horizontal="right" vertical="center"/>
    </xf>
    <xf numFmtId="3" fontId="0" fillId="0" borderId="15" xfId="0" applyNumberFormat="1" applyFill="1" applyBorder="1" applyAlignment="1">
      <alignment horizontal="right" vertical="center"/>
    </xf>
    <xf numFmtId="3" fontId="0" fillId="0" borderId="13"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1" fillId="2" borderId="21" xfId="0" applyFont="1" applyFill="1" applyBorder="1" applyAlignment="1">
      <alignment horizontal="center" vertical="center"/>
    </xf>
    <xf numFmtId="3" fontId="0" fillId="0" borderId="15" xfId="0" applyNumberFormat="1" applyFont="1" applyFill="1" applyBorder="1" applyAlignment="1">
      <alignment horizontal="right" vertical="center" wrapText="1"/>
    </xf>
    <xf numFmtId="3" fontId="0" fillId="0" borderId="9" xfId="0" applyNumberFormat="1" applyFont="1" applyBorder="1" applyAlignment="1">
      <alignment horizontal="right" vertical="center"/>
    </xf>
    <xf numFmtId="3" fontId="0" fillId="0" borderId="10" xfId="0" applyNumberFormat="1" applyFont="1" applyBorder="1" applyAlignment="1">
      <alignment horizontal="right" vertical="center"/>
    </xf>
    <xf numFmtId="3" fontId="0" fillId="0" borderId="11" xfId="0" applyNumberFormat="1" applyFont="1" applyBorder="1" applyAlignment="1">
      <alignment horizontal="right" vertical="center"/>
    </xf>
    <xf numFmtId="3" fontId="0" fillId="0" borderId="11" xfId="0" applyNumberFormat="1" applyFont="1" applyFill="1" applyBorder="1" applyAlignment="1">
      <alignment horizontal="right" vertical="center" wrapText="1"/>
    </xf>
    <xf numFmtId="10" fontId="0" fillId="2" borderId="10" xfId="0" applyNumberFormat="1" applyFill="1" applyBorder="1" applyAlignment="1">
      <alignment horizontal="right" vertical="center"/>
    </xf>
    <xf numFmtId="10" fontId="0" fillId="2" borderId="35" xfId="0" applyNumberFormat="1" applyFill="1" applyBorder="1" applyAlignment="1">
      <alignment horizontal="right" vertical="center"/>
    </xf>
    <xf numFmtId="10" fontId="0" fillId="2" borderId="33" xfId="0" applyNumberFormat="1" applyFill="1" applyBorder="1" applyAlignment="1">
      <alignment horizontal="right" vertical="center"/>
    </xf>
    <xf numFmtId="0" fontId="0" fillId="5" borderId="46" xfId="1" applyFont="1" applyFill="1" applyBorder="1" applyAlignment="1">
      <alignment horizontal="center" vertical="center"/>
    </xf>
    <xf numFmtId="0" fontId="0" fillId="5" borderId="34" xfId="1" applyFont="1" applyFill="1" applyBorder="1" applyAlignment="1">
      <alignment horizontal="center" vertical="center"/>
    </xf>
    <xf numFmtId="0" fontId="7" fillId="5" borderId="34" xfId="1" applyFill="1" applyBorder="1" applyAlignment="1">
      <alignment horizontal="center" vertical="center"/>
    </xf>
    <xf numFmtId="0" fontId="0" fillId="0" borderId="34" xfId="0" applyBorder="1" applyAlignment="1">
      <alignment horizontal="center" vertical="center"/>
    </xf>
    <xf numFmtId="0" fontId="7" fillId="7" borderId="34" xfId="1" applyFill="1" applyBorder="1" applyAlignment="1">
      <alignment horizontal="center" vertical="center"/>
    </xf>
    <xf numFmtId="0" fontId="7" fillId="6" borderId="34" xfId="1" applyFill="1" applyBorder="1" applyAlignment="1">
      <alignment horizontal="center" vertical="center"/>
    </xf>
    <xf numFmtId="0" fontId="0" fillId="5" borderId="34" xfId="9" applyFont="1" applyFill="1" applyBorder="1" applyAlignment="1">
      <alignment horizontal="center" vertical="center"/>
    </xf>
    <xf numFmtId="3" fontId="4" fillId="2" borderId="42" xfId="0" applyNumberFormat="1" applyFont="1" applyFill="1" applyBorder="1" applyAlignment="1">
      <alignment horizontal="right" vertical="center"/>
    </xf>
    <xf numFmtId="10" fontId="4" fillId="2" borderId="31" xfId="0" applyNumberFormat="1" applyFont="1" applyFill="1" applyBorder="1" applyAlignment="1">
      <alignment horizontal="right" vertical="center" wrapText="1"/>
    </xf>
    <xf numFmtId="3" fontId="4" fillId="2" borderId="31"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10" fontId="4" fillId="2" borderId="47" xfId="0" applyNumberFormat="1" applyFont="1" applyFill="1" applyBorder="1" applyAlignment="1">
      <alignment horizontal="right" vertical="center" wrapText="1"/>
    </xf>
    <xf numFmtId="3" fontId="0" fillId="0" borderId="10" xfId="0" applyNumberFormat="1" applyFont="1" applyFill="1" applyBorder="1"/>
    <xf numFmtId="3" fontId="0" fillId="0" borderId="15" xfId="0" applyNumberFormat="1" applyFill="1" applyBorder="1"/>
    <xf numFmtId="3" fontId="5" fillId="0" borderId="13" xfId="0" applyNumberFormat="1" applyFont="1" applyFill="1" applyBorder="1" applyAlignment="1">
      <alignment horizontal="right" vertical="center" wrapText="1"/>
    </xf>
    <xf numFmtId="3" fontId="4" fillId="0" borderId="15" xfId="0" applyNumberFormat="1" applyFont="1" applyFill="1" applyBorder="1" applyAlignment="1">
      <alignment horizontal="right" vertical="center" wrapText="1"/>
    </xf>
    <xf numFmtId="3" fontId="0" fillId="0" borderId="9" xfId="0" applyNumberFormat="1" applyFont="1" applyFill="1" applyBorder="1" applyAlignment="1">
      <alignment vertical="center"/>
    </xf>
    <xf numFmtId="3" fontId="0" fillId="0" borderId="10" xfId="0" applyNumberFormat="1" applyFont="1" applyFill="1" applyBorder="1" applyAlignment="1">
      <alignment vertical="center"/>
    </xf>
    <xf numFmtId="3" fontId="0" fillId="0" borderId="22" xfId="0" applyNumberFormat="1" applyFont="1" applyFill="1" applyBorder="1" applyAlignment="1">
      <alignment vertical="center"/>
    </xf>
    <xf numFmtId="3" fontId="0" fillId="0" borderId="13" xfId="0" applyNumberFormat="1" applyFont="1" applyFill="1" applyBorder="1" applyAlignment="1">
      <alignment vertical="center"/>
    </xf>
    <xf numFmtId="3" fontId="0" fillId="0" borderId="23" xfId="0" applyNumberFormat="1" applyFont="1" applyFill="1" applyBorder="1" applyAlignment="1">
      <alignment vertical="center"/>
    </xf>
    <xf numFmtId="3" fontId="0" fillId="0" borderId="15" xfId="0" applyNumberFormat="1" applyFont="1" applyFill="1" applyBorder="1" applyAlignment="1">
      <alignment vertical="center"/>
    </xf>
    <xf numFmtId="3" fontId="0" fillId="0" borderId="35" xfId="0" applyNumberFormat="1" applyFont="1" applyFill="1" applyBorder="1" applyAlignment="1">
      <alignment horizontal="right" vertical="center" wrapText="1"/>
    </xf>
    <xf numFmtId="3" fontId="0" fillId="0" borderId="33" xfId="0" applyNumberFormat="1" applyFont="1" applyFill="1" applyBorder="1" applyAlignment="1">
      <alignment vertical="center"/>
    </xf>
    <xf numFmtId="3" fontId="0" fillId="0" borderId="11" xfId="0" applyNumberFormat="1" applyFont="1" applyFill="1" applyBorder="1" applyAlignment="1">
      <alignment vertical="center"/>
    </xf>
    <xf numFmtId="3" fontId="0" fillId="0" borderId="9"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0" fontId="0" fillId="2" borderId="9" xfId="0" applyNumberFormat="1" applyFont="1" applyFill="1" applyBorder="1" applyAlignment="1">
      <alignment horizontal="right" vertical="center"/>
    </xf>
    <xf numFmtId="10" fontId="0" fillId="2" borderId="10" xfId="0" applyNumberFormat="1" applyFont="1" applyFill="1" applyBorder="1" applyAlignment="1">
      <alignment horizontal="right" vertical="center"/>
    </xf>
    <xf numFmtId="10" fontId="0" fillId="2" borderId="11" xfId="0" applyNumberFormat="1" applyFont="1" applyFill="1" applyBorder="1" applyAlignment="1">
      <alignment horizontal="right" vertical="center"/>
    </xf>
    <xf numFmtId="10" fontId="0" fillId="2" borderId="13" xfId="0" applyNumberFormat="1" applyFont="1" applyFill="1" applyBorder="1" applyAlignment="1">
      <alignment horizontal="right" vertical="center"/>
    </xf>
    <xf numFmtId="10" fontId="0" fillId="2" borderId="14" xfId="0" applyNumberFormat="1" applyFont="1" applyFill="1" applyBorder="1" applyAlignment="1">
      <alignment horizontal="right" vertical="center"/>
    </xf>
    <xf numFmtId="10" fontId="0" fillId="2" borderId="15" xfId="0" applyNumberFormat="1" applyFont="1" applyFill="1" applyBorder="1" applyAlignment="1">
      <alignment horizontal="right" vertical="center"/>
    </xf>
    <xf numFmtId="0" fontId="4" fillId="0" borderId="14" xfId="0" applyFont="1" applyFill="1" applyBorder="1" applyAlignment="1">
      <alignment horizontal="right" vertical="center"/>
    </xf>
    <xf numFmtId="0" fontId="0" fillId="0" borderId="14" xfId="0" applyFont="1" applyFill="1" applyBorder="1" applyAlignment="1">
      <alignment horizontal="right" vertical="center"/>
    </xf>
    <xf numFmtId="0" fontId="4" fillId="0" borderId="13" xfId="0" applyFont="1" applyFill="1" applyBorder="1" applyAlignment="1">
      <alignment horizontal="right" vertical="center"/>
    </xf>
    <xf numFmtId="3" fontId="4" fillId="0" borderId="23"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xf>
    <xf numFmtId="0" fontId="7" fillId="5" borderId="46" xfId="1" applyFont="1" applyFill="1" applyBorder="1" applyAlignment="1">
      <alignment horizontal="center" vertical="center"/>
    </xf>
    <xf numFmtId="0" fontId="7" fillId="6" borderId="34" xfId="1" applyFont="1" applyFill="1" applyBorder="1" applyAlignment="1">
      <alignment horizontal="center" vertical="center"/>
    </xf>
    <xf numFmtId="0" fontId="7" fillId="5" borderId="34" xfId="1" applyFont="1" applyFill="1" applyBorder="1" applyAlignment="1">
      <alignment horizontal="center" vertical="center"/>
    </xf>
    <xf numFmtId="0" fontId="0" fillId="0" borderId="34" xfId="0" applyFont="1" applyBorder="1" applyAlignment="1">
      <alignment horizontal="center" vertical="center"/>
    </xf>
    <xf numFmtId="0" fontId="0" fillId="5" borderId="34" xfId="0" applyFont="1" applyFill="1" applyBorder="1" applyAlignment="1">
      <alignment horizontal="center" vertical="center"/>
    </xf>
    <xf numFmtId="0" fontId="7" fillId="7" borderId="34" xfId="5" applyFont="1" applyFill="1" applyBorder="1" applyAlignment="1">
      <alignment horizontal="center" vertical="center"/>
    </xf>
    <xf numFmtId="0" fontId="7" fillId="7" borderId="34" xfId="1" applyFont="1" applyFill="1" applyBorder="1" applyAlignment="1">
      <alignment horizontal="center" vertical="center"/>
    </xf>
    <xf numFmtId="0" fontId="7" fillId="7" borderId="34" xfId="3" applyFont="1" applyFill="1" applyBorder="1" applyAlignment="1">
      <alignment horizontal="center" vertical="center"/>
    </xf>
    <xf numFmtId="0" fontId="7" fillId="7" borderId="34" xfId="4" applyFont="1" applyFill="1" applyBorder="1" applyAlignment="1">
      <alignment horizontal="center" vertical="center"/>
    </xf>
    <xf numFmtId="3" fontId="0" fillId="0" borderId="33" xfId="0" applyNumberFormat="1" applyFont="1" applyFill="1" applyBorder="1"/>
    <xf numFmtId="3" fontId="0" fillId="0" borderId="33" xfId="0" applyNumberFormat="1" applyFill="1" applyBorder="1"/>
    <xf numFmtId="3" fontId="0" fillId="0" borderId="11" xfId="0" applyNumberFormat="1" applyFont="1" applyFill="1" applyBorder="1"/>
    <xf numFmtId="0" fontId="7" fillId="5" borderId="46" xfId="1" applyFill="1" applyBorder="1" applyAlignment="1">
      <alignment horizontal="center" vertical="center"/>
    </xf>
    <xf numFmtId="0" fontId="7" fillId="5" borderId="34" xfId="5" applyFill="1" applyBorder="1" applyAlignment="1">
      <alignment horizontal="center" vertical="center"/>
    </xf>
    <xf numFmtId="0" fontId="7" fillId="5" borderId="34" xfId="4" applyFill="1" applyBorder="1" applyAlignment="1">
      <alignment horizontal="center" vertical="center"/>
    </xf>
    <xf numFmtId="0" fontId="7" fillId="0" borderId="34" xfId="1" applyFill="1" applyBorder="1" applyAlignment="1">
      <alignment horizontal="center" vertical="center"/>
    </xf>
    <xf numFmtId="0" fontId="0" fillId="0" borderId="14" xfId="0" applyFont="1" applyFill="1" applyBorder="1" applyAlignment="1">
      <alignment vertical="center"/>
    </xf>
    <xf numFmtId="3" fontId="0" fillId="0" borderId="14" xfId="0" applyNumberFormat="1" applyFont="1" applyFill="1" applyBorder="1" applyAlignment="1">
      <alignment vertical="center" wrapText="1"/>
    </xf>
    <xf numFmtId="3" fontId="4" fillId="0" borderId="14" xfId="0" applyNumberFormat="1" applyFont="1" applyFill="1" applyBorder="1" applyAlignment="1">
      <alignment horizontal="right" vertical="center"/>
    </xf>
    <xf numFmtId="3" fontId="4" fillId="2" borderId="14" xfId="0" applyNumberFormat="1" applyFont="1" applyFill="1" applyBorder="1" applyAlignment="1">
      <alignment vertical="center"/>
    </xf>
    <xf numFmtId="10" fontId="4" fillId="2" borderId="14" xfId="0" applyNumberFormat="1" applyFont="1" applyFill="1" applyBorder="1" applyAlignment="1">
      <alignment vertical="center" wrapText="1"/>
    </xf>
    <xf numFmtId="0" fontId="4" fillId="0" borderId="14" xfId="0" applyFont="1" applyFill="1" applyBorder="1" applyAlignment="1">
      <alignment vertical="center"/>
    </xf>
    <xf numFmtId="3" fontId="0" fillId="0" borderId="10" xfId="0" applyNumberFormat="1" applyFont="1" applyFill="1" applyBorder="1" applyAlignment="1">
      <alignment vertical="center" wrapText="1"/>
    </xf>
    <xf numFmtId="3" fontId="4" fillId="2" borderId="10" xfId="0" applyNumberFormat="1" applyFont="1" applyFill="1" applyBorder="1" applyAlignment="1">
      <alignment vertical="center"/>
    </xf>
    <xf numFmtId="10" fontId="4" fillId="2" borderId="10" xfId="0" applyNumberFormat="1" applyFont="1" applyFill="1" applyBorder="1" applyAlignment="1">
      <alignment vertical="center" wrapText="1"/>
    </xf>
    <xf numFmtId="10" fontId="0" fillId="2" borderId="10" xfId="0" applyNumberFormat="1" applyFill="1" applyBorder="1" applyAlignment="1">
      <alignment vertical="center"/>
    </xf>
    <xf numFmtId="3" fontId="0" fillId="0" borderId="13" xfId="0" applyNumberFormat="1" applyFill="1" applyBorder="1" applyAlignment="1">
      <alignment vertical="center"/>
    </xf>
    <xf numFmtId="3" fontId="0" fillId="0" borderId="23" xfId="0" applyNumberFormat="1" applyFill="1" applyBorder="1" applyAlignment="1">
      <alignment vertical="center"/>
    </xf>
    <xf numFmtId="3" fontId="0" fillId="0" borderId="23" xfId="0" applyNumberFormat="1" applyFont="1" applyFill="1" applyBorder="1" applyAlignment="1">
      <alignment vertical="center" wrapText="1"/>
    </xf>
    <xf numFmtId="3" fontId="0" fillId="0" borderId="9" xfId="0" applyNumberFormat="1" applyFont="1" applyFill="1" applyBorder="1" applyAlignment="1">
      <alignment vertical="center" wrapText="1"/>
    </xf>
    <xf numFmtId="3" fontId="0" fillId="0" borderId="11" xfId="0" applyNumberFormat="1" applyFont="1" applyFill="1" applyBorder="1" applyAlignment="1">
      <alignment vertical="center" wrapText="1"/>
    </xf>
    <xf numFmtId="3" fontId="3" fillId="0" borderId="13" xfId="0" applyNumberFormat="1" applyFont="1" applyFill="1" applyBorder="1" applyAlignment="1">
      <alignment vertical="center" wrapText="1"/>
    </xf>
    <xf numFmtId="3" fontId="0" fillId="0" borderId="15" xfId="0" applyNumberFormat="1" applyFill="1" applyBorder="1" applyAlignment="1">
      <alignment vertical="center"/>
    </xf>
    <xf numFmtId="3" fontId="0" fillId="0" borderId="15" xfId="0" applyNumberFormat="1" applyFont="1" applyFill="1" applyBorder="1" applyAlignment="1">
      <alignment vertical="center" wrapText="1"/>
    </xf>
    <xf numFmtId="3" fontId="4" fillId="0" borderId="15" xfId="0" applyNumberFormat="1" applyFont="1" applyFill="1" applyBorder="1" applyAlignment="1">
      <alignment vertical="center"/>
    </xf>
    <xf numFmtId="10" fontId="0" fillId="2" borderId="35" xfId="0" applyNumberFormat="1" applyFill="1" applyBorder="1" applyAlignment="1">
      <alignment vertical="center"/>
    </xf>
    <xf numFmtId="10" fontId="0" fillId="2" borderId="33" xfId="0" applyNumberFormat="1" applyFill="1" applyBorder="1" applyAlignment="1">
      <alignment vertical="center"/>
    </xf>
    <xf numFmtId="3" fontId="4" fillId="2" borderId="9" xfId="0" applyNumberFormat="1" applyFont="1" applyFill="1" applyBorder="1" applyAlignment="1">
      <alignment vertical="center"/>
    </xf>
    <xf numFmtId="3" fontId="4" fillId="2" borderId="13" xfId="0" applyNumberFormat="1" applyFont="1" applyFill="1" applyBorder="1" applyAlignment="1">
      <alignment vertical="center"/>
    </xf>
    <xf numFmtId="10" fontId="4" fillId="2" borderId="15" xfId="0" applyNumberFormat="1" applyFont="1" applyFill="1" applyBorder="1" applyAlignment="1">
      <alignment vertical="center" wrapText="1"/>
    </xf>
    <xf numFmtId="10" fontId="0" fillId="2" borderId="22" xfId="0" applyNumberFormat="1" applyFill="1" applyBorder="1" applyAlignment="1">
      <alignment vertical="center"/>
    </xf>
    <xf numFmtId="10" fontId="0" fillId="2" borderId="23" xfId="0" applyNumberFormat="1" applyFill="1" applyBorder="1" applyAlignment="1">
      <alignment vertical="center"/>
    </xf>
    <xf numFmtId="10" fontId="0" fillId="2" borderId="28" xfId="0" applyNumberFormat="1" applyFill="1" applyBorder="1" applyAlignment="1">
      <alignment vertical="center"/>
    </xf>
    <xf numFmtId="10" fontId="0" fillId="2" borderId="29" xfId="0" applyNumberFormat="1" applyFill="1" applyBorder="1" applyAlignment="1">
      <alignment vertical="center"/>
    </xf>
    <xf numFmtId="0" fontId="2" fillId="0" borderId="12" xfId="0" applyFont="1" applyFill="1" applyBorder="1"/>
    <xf numFmtId="3" fontId="14" fillId="0" borderId="14" xfId="0" quotePrefix="1" applyNumberFormat="1" applyFont="1" applyFill="1" applyBorder="1" applyAlignment="1">
      <alignment horizontal="right" vertical="center" wrapText="1"/>
    </xf>
    <xf numFmtId="3" fontId="6" fillId="0" borderId="14" xfId="0" quotePrefix="1" applyNumberFormat="1" applyFont="1" applyFill="1" applyBorder="1" applyAlignment="1">
      <alignment horizontal="right" vertical="center" wrapText="1"/>
    </xf>
    <xf numFmtId="3" fontId="14" fillId="0" borderId="13" xfId="0" quotePrefix="1" applyNumberFormat="1" applyFont="1" applyFill="1" applyBorder="1" applyAlignment="1">
      <alignment horizontal="right" vertical="center" wrapText="1"/>
    </xf>
    <xf numFmtId="3" fontId="6" fillId="0" borderId="23" xfId="0" quotePrefix="1" applyNumberFormat="1" applyFont="1" applyFill="1" applyBorder="1" applyAlignment="1">
      <alignment horizontal="right" vertical="center" wrapText="1"/>
    </xf>
    <xf numFmtId="0" fontId="0" fillId="0" borderId="0" xfId="0" applyFill="1"/>
    <xf numFmtId="0" fontId="5" fillId="0" borderId="23" xfId="0" applyFont="1" applyFill="1" applyBorder="1" applyAlignment="1">
      <alignment horizontal="right" vertical="center" wrapText="1"/>
    </xf>
    <xf numFmtId="0" fontId="5" fillId="0" borderId="14" xfId="0" applyFont="1" applyFill="1" applyBorder="1" applyAlignment="1">
      <alignment horizontal="right" vertical="center" wrapText="1"/>
    </xf>
    <xf numFmtId="3" fontId="5" fillId="0" borderId="15" xfId="0" applyNumberFormat="1" applyFont="1" applyFill="1" applyBorder="1" applyAlignment="1">
      <alignment horizontal="right" vertical="center" wrapText="1"/>
    </xf>
    <xf numFmtId="3" fontId="11" fillId="0" borderId="14"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3" fillId="0" borderId="23" xfId="0" applyNumberFormat="1" applyFont="1" applyFill="1" applyBorder="1" applyAlignment="1">
      <alignment horizontal="right" vertical="center" wrapText="1"/>
    </xf>
    <xf numFmtId="0" fontId="0" fillId="0" borderId="13" xfId="0" applyFont="1" applyFill="1" applyBorder="1" applyAlignment="1">
      <alignment horizontal="right" vertical="center"/>
    </xf>
    <xf numFmtId="0" fontId="12" fillId="0" borderId="9"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12" fillId="0" borderId="10"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0" fillId="0" borderId="13" xfId="0" applyFill="1" applyBorder="1" applyAlignment="1">
      <alignment horizontal="center" vertical="center"/>
    </xf>
    <xf numFmtId="0" fontId="2" fillId="0" borderId="12" xfId="0" applyFont="1" applyBorder="1" applyAlignment="1">
      <alignment horizontal="left" vertical="center"/>
    </xf>
    <xf numFmtId="4" fontId="0" fillId="0" borderId="14" xfId="1" applyNumberFormat="1" applyFont="1" applyFill="1" applyBorder="1" applyAlignment="1">
      <alignment horizontal="center" vertical="center" wrapText="1"/>
    </xf>
    <xf numFmtId="4" fontId="0" fillId="0" borderId="13" xfId="1" applyNumberFormat="1" applyFont="1" applyFill="1" applyBorder="1" applyAlignment="1">
      <alignment horizontal="center" vertical="center" wrapText="1"/>
    </xf>
    <xf numFmtId="0" fontId="0" fillId="0" borderId="23"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12" fillId="0" borderId="15" xfId="1" applyFont="1" applyFill="1" applyBorder="1" applyAlignment="1">
      <alignment horizontal="center" vertical="center" wrapText="1"/>
    </xf>
    <xf numFmtId="0" fontId="2" fillId="0" borderId="39" xfId="0" applyFont="1" applyBorder="1" applyAlignment="1">
      <alignment horizontal="left" vertical="center"/>
    </xf>
    <xf numFmtId="0" fontId="1" fillId="0" borderId="48" xfId="0" applyFont="1" applyBorder="1" applyAlignment="1">
      <alignment horizontal="center" vertical="center"/>
    </xf>
    <xf numFmtId="0" fontId="1" fillId="0" borderId="44" xfId="0" applyFont="1" applyBorder="1" applyAlignment="1">
      <alignment horizontal="center" vertical="center"/>
    </xf>
    <xf numFmtId="0" fontId="1" fillId="0" borderId="44" xfId="0" applyFont="1" applyBorder="1" applyAlignment="1">
      <alignment horizontal="center" vertical="center" wrapText="1"/>
    </xf>
    <xf numFmtId="0" fontId="1" fillId="2" borderId="44" xfId="0" applyFont="1" applyFill="1" applyBorder="1" applyAlignment="1">
      <alignment horizontal="center" vertical="center"/>
    </xf>
    <xf numFmtId="0" fontId="1" fillId="0" borderId="49" xfId="0" applyFont="1" applyBorder="1" applyAlignment="1">
      <alignment horizontal="center" vertical="center"/>
    </xf>
    <xf numFmtId="0" fontId="1" fillId="0" borderId="45" xfId="0" applyFont="1" applyBorder="1" applyAlignment="1">
      <alignment horizontal="center" vertical="center"/>
    </xf>
    <xf numFmtId="0" fontId="1" fillId="0" borderId="50" xfId="0" applyFont="1" applyBorder="1" applyAlignment="1">
      <alignment horizontal="center" vertical="center"/>
    </xf>
    <xf numFmtId="4" fontId="7" fillId="0" borderId="14" xfId="1" applyNumberFormat="1" applyFill="1" applyBorder="1" applyAlignment="1">
      <alignment horizontal="center" vertical="center" wrapText="1"/>
    </xf>
    <xf numFmtId="0" fontId="0" fillId="0" borderId="14" xfId="0" applyFill="1" applyBorder="1" applyAlignment="1">
      <alignment horizontal="center" vertical="center" wrapText="1"/>
    </xf>
    <xf numFmtId="4" fontId="0" fillId="0" borderId="9" xfId="1" applyNumberFormat="1" applyFont="1" applyFill="1" applyBorder="1" applyAlignment="1">
      <alignment horizontal="center" vertical="center" wrapText="1"/>
    </xf>
    <xf numFmtId="4" fontId="7" fillId="0" borderId="13" xfId="1" quotePrefix="1" applyNumberFormat="1" applyFont="1" applyFill="1" applyBorder="1" applyAlignment="1">
      <alignment horizontal="center" vertical="center" wrapText="1"/>
    </xf>
    <xf numFmtId="0" fontId="12" fillId="0" borderId="33" xfId="1" applyFont="1" applyFill="1" applyBorder="1" applyAlignment="1">
      <alignment horizontal="center" vertical="center" wrapText="1"/>
    </xf>
    <xf numFmtId="0" fontId="0" fillId="0" borderId="33" xfId="0" applyFill="1" applyBorder="1" applyAlignment="1">
      <alignment horizontal="center" vertical="center"/>
    </xf>
    <xf numFmtId="4" fontId="0" fillId="0" borderId="33" xfId="1" applyNumberFormat="1" applyFont="1" applyFill="1" applyBorder="1" applyAlignment="1">
      <alignment horizontal="center" vertical="center" wrapText="1"/>
    </xf>
    <xf numFmtId="4" fontId="7" fillId="0" borderId="15" xfId="1" applyNumberFormat="1" applyFill="1" applyBorder="1" applyAlignment="1">
      <alignment horizontal="center" vertical="center" wrapText="1"/>
    </xf>
    <xf numFmtId="49" fontId="0" fillId="0" borderId="13" xfId="1" applyNumberFormat="1" applyFont="1" applyFill="1" applyBorder="1" applyAlignment="1">
      <alignment horizontal="center" vertical="center" wrapText="1"/>
    </xf>
    <xf numFmtId="4" fontId="0" fillId="0" borderId="15" xfId="1" applyNumberFormat="1" applyFont="1" applyFill="1" applyBorder="1" applyAlignment="1">
      <alignment horizontal="center" vertical="center" wrapText="1"/>
    </xf>
    <xf numFmtId="0" fontId="0" fillId="0" borderId="35" xfId="0" applyFill="1" applyBorder="1" applyAlignment="1">
      <alignment horizontal="center" vertical="center"/>
    </xf>
    <xf numFmtId="49" fontId="12" fillId="0" borderId="13" xfId="1"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22" xfId="0" applyFill="1" applyBorder="1" applyAlignment="1">
      <alignment horizontal="center" vertical="center"/>
    </xf>
    <xf numFmtId="0" fontId="0" fillId="2" borderId="20" xfId="0" applyFill="1" applyBorder="1"/>
    <xf numFmtId="0" fontId="0" fillId="8" borderId="20" xfId="0" applyFill="1" applyBorder="1"/>
    <xf numFmtId="0" fontId="2" fillId="0" borderId="8" xfId="0" applyFont="1" applyFill="1" applyBorder="1"/>
    <xf numFmtId="10" fontId="4" fillId="8" borderId="14" xfId="0" applyNumberFormat="1" applyFont="1" applyFill="1" applyBorder="1" applyAlignment="1">
      <alignment horizontal="right" vertical="center" wrapText="1"/>
    </xf>
    <xf numFmtId="3" fontId="0" fillId="0" borderId="15" xfId="0" applyNumberFormat="1" applyFill="1" applyBorder="1" applyAlignment="1">
      <alignment horizontal="right" vertical="center" wrapText="1"/>
    </xf>
    <xf numFmtId="10" fontId="4" fillId="8" borderId="18" xfId="0" applyNumberFormat="1" applyFont="1" applyFill="1" applyBorder="1" applyAlignment="1">
      <alignment horizontal="right" vertical="center" wrapText="1"/>
    </xf>
    <xf numFmtId="10" fontId="4" fillId="8" borderId="23" xfId="0" applyNumberFormat="1" applyFont="1" applyFill="1" applyBorder="1" applyAlignment="1">
      <alignment horizontal="right" vertical="center" wrapText="1"/>
    </xf>
    <xf numFmtId="9" fontId="0" fillId="8" borderId="15" xfId="0" applyNumberFormat="1" applyFill="1" applyBorder="1" applyAlignment="1">
      <alignment horizontal="center" vertical="center"/>
    </xf>
    <xf numFmtId="0" fontId="7" fillId="0" borderId="34" xfId="1" applyFont="1" applyFill="1" applyBorder="1" applyAlignment="1">
      <alignment horizontal="center" vertical="center"/>
    </xf>
    <xf numFmtId="10" fontId="4" fillId="8" borderId="14" xfId="0" applyNumberFormat="1" applyFont="1" applyFill="1" applyBorder="1" applyAlignment="1">
      <alignment vertical="center" wrapText="1"/>
    </xf>
    <xf numFmtId="10" fontId="4" fillId="8" borderId="15" xfId="0" applyNumberFormat="1" applyFont="1" applyFill="1" applyBorder="1" applyAlignment="1">
      <alignment vertical="center" wrapText="1"/>
    </xf>
    <xf numFmtId="165" fontId="0" fillId="0" borderId="0" xfId="0" applyNumberFormat="1"/>
    <xf numFmtId="2" fontId="0" fillId="0" borderId="0" xfId="0" applyNumberFormat="1"/>
    <xf numFmtId="3" fontId="0" fillId="0" borderId="51" xfId="0" applyNumberFormat="1" applyFont="1" applyFill="1" applyBorder="1" applyAlignment="1">
      <alignment horizontal="right" vertical="center"/>
    </xf>
    <xf numFmtId="3" fontId="0" fillId="0" borderId="41" xfId="0" applyNumberFormat="1" applyFont="1" applyFill="1" applyBorder="1" applyAlignment="1">
      <alignment horizontal="right" vertical="center"/>
    </xf>
    <xf numFmtId="3" fontId="0" fillId="0" borderId="38"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9" borderId="13" xfId="0" applyNumberFormat="1" applyFont="1" applyFill="1" applyBorder="1" applyAlignment="1">
      <alignment horizontal="right" vertical="center"/>
    </xf>
    <xf numFmtId="3" fontId="0" fillId="9" borderId="14" xfId="0" applyNumberFormat="1" applyFont="1" applyFill="1" applyBorder="1" applyAlignment="1">
      <alignment horizontal="right" vertical="center"/>
    </xf>
    <xf numFmtId="3" fontId="0" fillId="9" borderId="23" xfId="0" applyNumberFormat="1" applyFont="1" applyFill="1" applyBorder="1" applyAlignment="1">
      <alignment horizontal="right" vertical="center"/>
    </xf>
    <xf numFmtId="3" fontId="0" fillId="9" borderId="15" xfId="0" applyNumberFormat="1" applyFont="1" applyFill="1" applyBorder="1" applyAlignment="1">
      <alignment horizontal="right" vertical="center"/>
    </xf>
    <xf numFmtId="3" fontId="4" fillId="9" borderId="33" xfId="0" applyNumberFormat="1" applyFont="1" applyFill="1" applyBorder="1" applyAlignment="1">
      <alignment horizontal="right" vertical="center"/>
    </xf>
    <xf numFmtId="10" fontId="4" fillId="9" borderId="14" xfId="0" applyNumberFormat="1" applyFont="1" applyFill="1" applyBorder="1" applyAlignment="1">
      <alignment horizontal="right" vertical="center" wrapText="1"/>
    </xf>
    <xf numFmtId="3" fontId="4" fillId="9" borderId="14" xfId="0" applyNumberFormat="1" applyFont="1" applyFill="1" applyBorder="1" applyAlignment="1">
      <alignment horizontal="right" vertical="center"/>
    </xf>
    <xf numFmtId="10" fontId="4" fillId="9" borderId="23" xfId="0" applyNumberFormat="1" applyFont="1" applyFill="1" applyBorder="1" applyAlignment="1">
      <alignment horizontal="right" vertical="center" wrapText="1"/>
    </xf>
    <xf numFmtId="10" fontId="0" fillId="9" borderId="13" xfId="0" applyNumberFormat="1" applyFill="1" applyBorder="1"/>
    <xf numFmtId="10" fontId="0" fillId="9" borderId="14" xfId="0" applyNumberFormat="1" applyFill="1" applyBorder="1"/>
    <xf numFmtId="10" fontId="0" fillId="9" borderId="15" xfId="0" applyNumberFormat="1" applyFill="1" applyBorder="1"/>
    <xf numFmtId="10" fontId="0" fillId="9" borderId="29" xfId="0" applyNumberFormat="1" applyFill="1" applyBorder="1"/>
    <xf numFmtId="0" fontId="0" fillId="9" borderId="0" xfId="0" applyFill="1"/>
    <xf numFmtId="3" fontId="0" fillId="9" borderId="13" xfId="0" applyNumberFormat="1" applyFont="1" applyFill="1" applyBorder="1"/>
    <xf numFmtId="3" fontId="0" fillId="9" borderId="14" xfId="0" applyNumberFormat="1" applyFont="1" applyFill="1" applyBorder="1"/>
    <xf numFmtId="3" fontId="0" fillId="9" borderId="15" xfId="0" applyNumberFormat="1" applyFont="1" applyFill="1" applyBorder="1"/>
    <xf numFmtId="3" fontId="0" fillId="9" borderId="33" xfId="0" applyNumberFormat="1" applyFont="1" applyFill="1" applyBorder="1"/>
    <xf numFmtId="3" fontId="0" fillId="9" borderId="23" xfId="0" applyNumberFormat="1" applyFont="1" applyFill="1" applyBorder="1"/>
    <xf numFmtId="3" fontId="4" fillId="9" borderId="13" xfId="0" applyNumberFormat="1" applyFont="1" applyFill="1" applyBorder="1" applyAlignment="1">
      <alignment horizontal="right" vertical="center"/>
    </xf>
    <xf numFmtId="3" fontId="3" fillId="9" borderId="13" xfId="0" applyNumberFormat="1" applyFont="1" applyFill="1" applyBorder="1" applyAlignment="1">
      <alignment horizontal="right" vertical="center" wrapText="1"/>
    </xf>
    <xf numFmtId="3" fontId="5" fillId="9" borderId="13" xfId="0" applyNumberFormat="1" applyFont="1" applyFill="1" applyBorder="1" applyAlignment="1">
      <alignment horizontal="right" vertical="center" wrapText="1"/>
    </xf>
    <xf numFmtId="3" fontId="5" fillId="9" borderId="14" xfId="0" applyNumberFormat="1" applyFont="1" applyFill="1" applyBorder="1" applyAlignment="1">
      <alignment horizontal="right" vertical="center" wrapText="1"/>
    </xf>
    <xf numFmtId="3" fontId="5" fillId="9" borderId="23" xfId="0" applyNumberFormat="1" applyFont="1" applyFill="1" applyBorder="1" applyAlignment="1">
      <alignment horizontal="right" vertical="center" wrapText="1"/>
    </xf>
    <xf numFmtId="0" fontId="1" fillId="0" borderId="5" xfId="0" applyFont="1" applyBorder="1" applyAlignment="1">
      <alignment horizontal="center" vertical="center" wrapText="1"/>
    </xf>
    <xf numFmtId="0" fontId="0" fillId="2" borderId="10" xfId="0" applyFill="1" applyBorder="1" applyAlignment="1">
      <alignment horizontal="center" vertical="center"/>
    </xf>
    <xf numFmtId="0" fontId="0" fillId="2" borderId="14" xfId="0" applyFill="1" applyBorder="1" applyAlignment="1">
      <alignment horizontal="center" vertical="center"/>
    </xf>
    <xf numFmtId="0" fontId="12" fillId="2" borderId="14" xfId="1" applyFont="1" applyFill="1" applyBorder="1" applyAlignment="1">
      <alignment horizontal="center" vertical="center" wrapText="1"/>
    </xf>
    <xf numFmtId="0" fontId="0" fillId="10" borderId="14" xfId="0" applyFill="1" applyBorder="1" applyAlignment="1">
      <alignment horizontal="center" vertical="center"/>
    </xf>
    <xf numFmtId="0" fontId="0" fillId="10" borderId="15" xfId="0" applyFill="1" applyBorder="1" applyAlignment="1">
      <alignment horizontal="center" vertical="center"/>
    </xf>
    <xf numFmtId="0" fontId="0" fillId="3" borderId="0" xfId="0" applyFill="1"/>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0" fillId="10" borderId="13" xfId="0" applyFont="1" applyFill="1" applyBorder="1" applyAlignment="1">
      <alignment horizontal="center" vertical="center"/>
    </xf>
    <xf numFmtId="0" fontId="12" fillId="0" borderId="23" xfId="1" applyFont="1" applyFill="1" applyBorder="1" applyAlignment="1">
      <alignment horizontal="center" vertical="center" wrapText="1"/>
    </xf>
    <xf numFmtId="0" fontId="0" fillId="10" borderId="23" xfId="0" applyFill="1" applyBorder="1" applyAlignment="1">
      <alignment horizontal="center" vertical="center"/>
    </xf>
    <xf numFmtId="4" fontId="7" fillId="0" borderId="33" xfId="1" quotePrefix="1" applyNumberFormat="1" applyFont="1" applyFill="1" applyBorder="1" applyAlignment="1">
      <alignment horizontal="center" vertical="center" wrapText="1"/>
    </xf>
    <xf numFmtId="3" fontId="0" fillId="10" borderId="13" xfId="0" applyNumberFormat="1" applyFont="1" applyFill="1" applyBorder="1" applyAlignment="1">
      <alignment horizontal="right" vertical="center"/>
    </xf>
    <xf numFmtId="3" fontId="0" fillId="0" borderId="13" xfId="0" applyNumberFormat="1" applyFont="1" applyFill="1" applyBorder="1" applyAlignment="1">
      <alignment horizontal="right" vertical="center" wrapText="1"/>
    </xf>
    <xf numFmtId="3" fontId="0" fillId="0" borderId="13" xfId="0" applyNumberFormat="1" applyFont="1" applyFill="1" applyBorder="1" applyAlignment="1">
      <alignment horizontal="center" vertical="center"/>
    </xf>
    <xf numFmtId="3" fontId="4" fillId="4" borderId="10" xfId="0" applyNumberFormat="1" applyFont="1" applyFill="1" applyBorder="1" applyAlignment="1">
      <alignment horizontal="right" vertical="center"/>
    </xf>
    <xf numFmtId="10" fontId="4" fillId="4" borderId="10" xfId="0" applyNumberFormat="1" applyFont="1" applyFill="1" applyBorder="1" applyAlignment="1">
      <alignment horizontal="right" vertical="center" wrapText="1"/>
    </xf>
    <xf numFmtId="10" fontId="4" fillId="4" borderId="11" xfId="0" applyNumberFormat="1" applyFont="1" applyFill="1" applyBorder="1" applyAlignment="1">
      <alignment horizontal="right" vertical="center" wrapText="1"/>
    </xf>
    <xf numFmtId="3" fontId="4" fillId="4" borderId="14" xfId="0" applyNumberFormat="1" applyFont="1" applyFill="1" applyBorder="1" applyAlignment="1">
      <alignment horizontal="right" vertical="center"/>
    </xf>
    <xf numFmtId="10" fontId="4" fillId="4" borderId="14" xfId="0" applyNumberFormat="1" applyFont="1" applyFill="1" applyBorder="1" applyAlignment="1">
      <alignment horizontal="right" vertical="center" wrapText="1"/>
    </xf>
    <xf numFmtId="10" fontId="4" fillId="4" borderId="15" xfId="0" applyNumberFormat="1" applyFont="1" applyFill="1" applyBorder="1" applyAlignment="1">
      <alignment horizontal="right" vertical="center" wrapText="1"/>
    </xf>
    <xf numFmtId="3" fontId="4" fillId="4" borderId="13" xfId="0" applyNumberFormat="1" applyFont="1" applyFill="1" applyBorder="1" applyAlignment="1">
      <alignment horizontal="right" vertical="center"/>
    </xf>
    <xf numFmtId="10" fontId="4" fillId="4" borderId="22" xfId="0" applyNumberFormat="1" applyFont="1" applyFill="1" applyBorder="1" applyAlignment="1">
      <alignment horizontal="right" vertical="center" wrapText="1"/>
    </xf>
    <xf numFmtId="10" fontId="4" fillId="4" borderId="23" xfId="0" applyNumberFormat="1" applyFont="1" applyFill="1" applyBorder="1" applyAlignment="1">
      <alignment horizontal="right" vertical="center" wrapText="1"/>
    </xf>
    <xf numFmtId="3" fontId="4" fillId="4" borderId="33" xfId="0" applyNumberFormat="1" applyFont="1" applyFill="1" applyBorder="1" applyAlignment="1">
      <alignment horizontal="right" vertical="center"/>
    </xf>
    <xf numFmtId="3" fontId="4" fillId="4" borderId="10" xfId="0" applyNumberFormat="1" applyFont="1" applyFill="1" applyBorder="1" applyAlignment="1">
      <alignment vertical="center"/>
    </xf>
    <xf numFmtId="10" fontId="4" fillId="4" borderId="11" xfId="0" applyNumberFormat="1" applyFont="1" applyFill="1" applyBorder="1" applyAlignment="1">
      <alignment vertical="center" wrapText="1"/>
    </xf>
    <xf numFmtId="3" fontId="4" fillId="4" borderId="14" xfId="0" applyNumberFormat="1" applyFont="1" applyFill="1" applyBorder="1" applyAlignment="1">
      <alignment vertical="center"/>
    </xf>
    <xf numFmtId="10" fontId="4" fillId="4" borderId="14" xfId="0" applyNumberFormat="1" applyFont="1" applyFill="1" applyBorder="1" applyAlignment="1">
      <alignment vertical="center" wrapText="1"/>
    </xf>
    <xf numFmtId="10" fontId="4" fillId="4" borderId="15" xfId="0" applyNumberFormat="1" applyFont="1" applyFill="1" applyBorder="1" applyAlignment="1">
      <alignment vertical="center" wrapText="1"/>
    </xf>
    <xf numFmtId="3" fontId="4" fillId="4" borderId="13" xfId="0" applyNumberFormat="1" applyFont="1" applyFill="1" applyBorder="1" applyAlignment="1">
      <alignment vertical="center"/>
    </xf>
    <xf numFmtId="0" fontId="2" fillId="3" borderId="16" xfId="0" applyFont="1" applyFill="1" applyBorder="1"/>
    <xf numFmtId="0" fontId="2" fillId="3" borderId="16" xfId="0" applyFont="1" applyFill="1" applyBorder="1" applyAlignment="1">
      <alignment horizontal="left" vertical="center"/>
    </xf>
    <xf numFmtId="3" fontId="0" fillId="0" borderId="31" xfId="0" applyNumberFormat="1" applyFill="1" applyBorder="1"/>
    <xf numFmtId="0" fontId="4" fillId="0" borderId="14" xfId="0" applyFont="1" applyBorder="1" applyAlignment="1">
      <alignment vertical="center"/>
    </xf>
    <xf numFmtId="3" fontId="4" fillId="0" borderId="15" xfId="0" applyNumberFormat="1" applyFont="1" applyBorder="1" applyAlignment="1">
      <alignment vertical="center"/>
    </xf>
    <xf numFmtId="3" fontId="5" fillId="3" borderId="14" xfId="0" quotePrefix="1" applyNumberFormat="1" applyFont="1" applyFill="1" applyBorder="1" applyAlignment="1">
      <alignment horizontal="right" vertical="center" wrapText="1"/>
    </xf>
    <xf numFmtId="0" fontId="1" fillId="0" borderId="1" xfId="0" applyFont="1" applyBorder="1" applyAlignment="1">
      <alignment horizontal="center" vertical="center"/>
    </xf>
    <xf numFmtId="0" fontId="4" fillId="0" borderId="41" xfId="0" applyFont="1" applyBorder="1" applyAlignment="1">
      <alignment vertical="center"/>
    </xf>
    <xf numFmtId="3" fontId="4" fillId="0" borderId="38" xfId="0" applyNumberFormat="1" applyFont="1" applyBorder="1" applyAlignment="1">
      <alignment vertical="center"/>
    </xf>
    <xf numFmtId="0" fontId="1" fillId="0" borderId="5" xfId="0" applyFont="1" applyFill="1" applyBorder="1" applyAlignment="1">
      <alignment horizontal="center" vertical="center" wrapText="1"/>
    </xf>
    <xf numFmtId="0" fontId="0" fillId="0" borderId="29" xfId="0" applyBorder="1" applyAlignment="1">
      <alignment horizontal="center" vertical="center"/>
    </xf>
    <xf numFmtId="10" fontId="0" fillId="2" borderId="22" xfId="0" applyNumberFormat="1" applyFill="1" applyBorder="1" applyAlignment="1">
      <alignment horizontal="right" vertical="center"/>
    </xf>
    <xf numFmtId="10" fontId="0" fillId="2" borderId="23" xfId="0" applyNumberFormat="1" applyFill="1" applyBorder="1" applyAlignment="1">
      <alignment horizontal="right" vertical="center"/>
    </xf>
    <xf numFmtId="0" fontId="0" fillId="5" borderId="28" xfId="1" applyFont="1" applyFill="1" applyBorder="1" applyAlignment="1">
      <alignment horizontal="center" vertical="center"/>
    </xf>
    <xf numFmtId="0" fontId="0" fillId="5" borderId="29" xfId="1" applyFont="1" applyFill="1" applyBorder="1" applyAlignment="1">
      <alignment horizontal="center" vertical="center"/>
    </xf>
    <xf numFmtId="0" fontId="7" fillId="5" borderId="29" xfId="1" applyFill="1" applyBorder="1" applyAlignment="1">
      <alignment horizontal="center" vertical="center"/>
    </xf>
    <xf numFmtId="0" fontId="0" fillId="7" borderId="29" xfId="0" applyFill="1" applyBorder="1" applyAlignment="1">
      <alignment horizontal="center" vertical="center"/>
    </xf>
    <xf numFmtId="0" fontId="7" fillId="7" borderId="29" xfId="5" applyFill="1" applyBorder="1" applyAlignment="1">
      <alignment horizontal="center" vertical="center"/>
    </xf>
    <xf numFmtId="0" fontId="7" fillId="7" borderId="29" xfId="1" applyFill="1" applyBorder="1" applyAlignment="1">
      <alignment horizontal="center" vertical="center"/>
    </xf>
    <xf numFmtId="0" fontId="7" fillId="6" borderId="29" xfId="2" applyFill="1" applyBorder="1" applyAlignment="1">
      <alignment horizontal="center" vertical="center"/>
    </xf>
    <xf numFmtId="0" fontId="0" fillId="5" borderId="29" xfId="9" applyFont="1" applyFill="1" applyBorder="1" applyAlignment="1">
      <alignment horizontal="center" vertical="center"/>
    </xf>
    <xf numFmtId="0" fontId="7" fillId="6" borderId="29" xfId="1" applyFill="1" applyBorder="1" applyAlignment="1">
      <alignment horizontal="center" vertical="center"/>
    </xf>
    <xf numFmtId="0" fontId="7" fillId="7" borderId="29" xfId="4" applyFill="1" applyBorder="1" applyAlignment="1">
      <alignment horizontal="center" vertical="center"/>
    </xf>
    <xf numFmtId="0" fontId="7" fillId="6" borderId="29" xfId="1" applyFont="1" applyFill="1" applyBorder="1" applyAlignment="1">
      <alignment horizontal="center" vertical="center"/>
    </xf>
    <xf numFmtId="0" fontId="0" fillId="5" borderId="34" xfId="0" applyFill="1" applyBorder="1" applyAlignment="1">
      <alignment horizontal="center" vertical="center"/>
    </xf>
    <xf numFmtId="0" fontId="7" fillId="5" borderId="34" xfId="2" applyFill="1" applyBorder="1" applyAlignment="1">
      <alignment horizontal="center" vertical="center"/>
    </xf>
    <xf numFmtId="0" fontId="0" fillId="6" borderId="0" xfId="12" applyFont="1" applyFill="1" applyBorder="1" applyAlignment="1">
      <alignment horizontal="center" vertical="center"/>
    </xf>
    <xf numFmtId="0" fontId="2" fillId="0" borderId="28" xfId="0" applyFont="1" applyBorder="1"/>
    <xf numFmtId="0" fontId="2" fillId="0" borderId="29" xfId="0" applyFont="1" applyBorder="1"/>
    <xf numFmtId="0" fontId="2" fillId="3" borderId="30" xfId="0" applyFont="1" applyFill="1" applyBorder="1"/>
    <xf numFmtId="0" fontId="1" fillId="0" borderId="45"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4" xfId="0" applyFont="1" applyFill="1" applyBorder="1" applyAlignment="1">
      <alignment horizontal="center" vertical="center" wrapText="1"/>
    </xf>
    <xf numFmtId="0" fontId="1" fillId="0" borderId="50" xfId="0" applyFont="1" applyFill="1" applyBorder="1" applyAlignment="1">
      <alignment horizontal="center" vertical="center"/>
    </xf>
    <xf numFmtId="0" fontId="0" fillId="6" borderId="0" xfId="1" applyFont="1" applyFill="1" applyBorder="1" applyAlignment="1">
      <alignment horizontal="center" vertical="center"/>
    </xf>
    <xf numFmtId="3" fontId="4" fillId="0" borderId="15" xfId="0" applyNumberFormat="1" applyFont="1" applyFill="1" applyBorder="1" applyAlignment="1">
      <alignment horizontal="right" vertical="center"/>
    </xf>
    <xf numFmtId="0" fontId="4" fillId="0" borderId="15" xfId="0" applyFont="1" applyFill="1" applyBorder="1" applyAlignment="1">
      <alignment horizontal="right" vertical="center"/>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wrapText="1"/>
    </xf>
    <xf numFmtId="0" fontId="0" fillId="0" borderId="0" xfId="0" applyAlignment="1">
      <alignment vertical="center" wrapText="1"/>
    </xf>
    <xf numFmtId="0" fontId="0" fillId="10" borderId="20" xfId="0" applyFill="1" applyBorder="1"/>
    <xf numFmtId="9" fontId="0" fillId="8" borderId="29" xfId="0" applyNumberFormat="1" applyFill="1" applyBorder="1" applyAlignment="1">
      <alignment horizontal="center" vertical="center"/>
    </xf>
    <xf numFmtId="9" fontId="0" fillId="8" borderId="30" xfId="0" applyNumberFormat="1" applyFill="1" applyBorder="1" applyAlignment="1">
      <alignment horizontal="center" vertical="center"/>
    </xf>
    <xf numFmtId="0" fontId="0" fillId="2" borderId="6" xfId="0" applyFill="1" applyBorder="1"/>
    <xf numFmtId="9" fontId="0" fillId="2" borderId="28" xfId="0" applyNumberFormat="1" applyFill="1" applyBorder="1" applyAlignment="1">
      <alignment horizontal="center" vertical="center"/>
    </xf>
    <xf numFmtId="9" fontId="0" fillId="2" borderId="29" xfId="0" applyNumberFormat="1" applyFill="1" applyBorder="1" applyAlignment="1">
      <alignment horizontal="center" vertical="center"/>
    </xf>
    <xf numFmtId="9" fontId="0" fillId="2" borderId="11" xfId="0" applyNumberFormat="1" applyFill="1" applyBorder="1" applyAlignment="1">
      <alignment horizontal="center" vertical="center"/>
    </xf>
    <xf numFmtId="9" fontId="0" fillId="2" borderId="15" xfId="0" applyNumberFormat="1" applyFill="1" applyBorder="1" applyAlignment="1">
      <alignment horizontal="center" vertical="center"/>
    </xf>
    <xf numFmtId="4" fontId="0" fillId="2" borderId="28" xfId="0" applyNumberFormat="1" applyFill="1" applyBorder="1" applyAlignment="1">
      <alignment horizontal="center" vertical="center"/>
    </xf>
    <xf numFmtId="4" fontId="0" fillId="2" borderId="11" xfId="0" applyNumberFormat="1" applyFill="1" applyBorder="1" applyAlignment="1">
      <alignment horizontal="center" vertical="center"/>
    </xf>
    <xf numFmtId="4" fontId="0" fillId="2" borderId="29" xfId="0" applyNumberFormat="1" applyFill="1" applyBorder="1" applyAlignment="1">
      <alignment horizontal="center" vertical="center"/>
    </xf>
    <xf numFmtId="4" fontId="0" fillId="2" borderId="15" xfId="0" applyNumberFormat="1" applyFill="1" applyBorder="1" applyAlignment="1">
      <alignment horizontal="center" vertical="center"/>
    </xf>
    <xf numFmtId="4" fontId="0" fillId="2" borderId="52" xfId="0" applyNumberFormat="1" applyFill="1" applyBorder="1" applyAlignment="1">
      <alignment horizontal="center" vertical="center"/>
    </xf>
    <xf numFmtId="4" fontId="0" fillId="2" borderId="22" xfId="0" applyNumberFormat="1" applyFill="1" applyBorder="1" applyAlignment="1">
      <alignment horizontal="center" vertical="center"/>
    </xf>
    <xf numFmtId="4" fontId="0" fillId="2" borderId="3" xfId="0" applyNumberFormat="1" applyFill="1" applyBorder="1" applyAlignment="1">
      <alignment horizontal="center" vertical="center"/>
    </xf>
    <xf numFmtId="4" fontId="0" fillId="2" borderId="40" xfId="0" applyNumberFormat="1" applyFill="1" applyBorder="1" applyAlignment="1">
      <alignment horizontal="center" vertical="center"/>
    </xf>
    <xf numFmtId="4" fontId="0" fillId="2" borderId="55"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0" borderId="0" xfId="0" applyAlignment="1"/>
    <xf numFmtId="0" fontId="0" fillId="11" borderId="20" xfId="0" applyFill="1" applyBorder="1"/>
    <xf numFmtId="0" fontId="0" fillId="12" borderId="20" xfId="0" applyFill="1" applyBorder="1"/>
    <xf numFmtId="0" fontId="0" fillId="7" borderId="20" xfId="0" applyFill="1" applyBorder="1"/>
    <xf numFmtId="3" fontId="4" fillId="4" borderId="9" xfId="0" applyNumberFormat="1" applyFont="1" applyFill="1" applyBorder="1" applyAlignment="1">
      <alignment horizontal="right" vertical="center"/>
    </xf>
    <xf numFmtId="4" fontId="0" fillId="8" borderId="13" xfId="1" applyNumberFormat="1" applyFont="1" applyFill="1" applyBorder="1" applyAlignment="1">
      <alignment horizontal="center" vertical="center" wrapText="1"/>
    </xf>
    <xf numFmtId="0" fontId="12" fillId="8" borderId="14" xfId="1" applyFont="1" applyFill="1" applyBorder="1" applyAlignment="1">
      <alignment horizontal="center" vertical="center" wrapText="1"/>
    </xf>
    <xf numFmtId="0" fontId="0" fillId="8" borderId="14" xfId="0" applyFill="1" applyBorder="1" applyAlignment="1">
      <alignment horizontal="center" vertical="center"/>
    </xf>
    <xf numFmtId="0" fontId="0" fillId="8" borderId="15" xfId="0" applyFill="1" applyBorder="1" applyAlignment="1">
      <alignment horizontal="center" vertical="center"/>
    </xf>
    <xf numFmtId="0" fontId="12" fillId="8" borderId="13" xfId="1" applyFont="1" applyFill="1" applyBorder="1" applyAlignment="1">
      <alignment horizontal="center" vertical="center" wrapText="1"/>
    </xf>
    <xf numFmtId="0" fontId="0" fillId="8" borderId="23" xfId="0" applyFill="1" applyBorder="1" applyAlignment="1">
      <alignment horizontal="center" vertical="center"/>
    </xf>
    <xf numFmtId="0" fontId="0" fillId="8" borderId="13" xfId="0" applyFont="1" applyFill="1" applyBorder="1" applyAlignment="1">
      <alignment horizontal="center" vertical="center"/>
    </xf>
    <xf numFmtId="3" fontId="0" fillId="8" borderId="13" xfId="0" applyNumberFormat="1" applyFont="1" applyFill="1" applyBorder="1" applyAlignment="1">
      <alignment horizontal="right" vertical="center"/>
    </xf>
    <xf numFmtId="0" fontId="0" fillId="8" borderId="33" xfId="0" applyFill="1" applyBorder="1" applyAlignment="1">
      <alignment horizontal="center" vertical="center"/>
    </xf>
    <xf numFmtId="0" fontId="0" fillId="8" borderId="13" xfId="0" applyFill="1" applyBorder="1" applyAlignment="1">
      <alignment horizontal="center" vertical="center"/>
    </xf>
    <xf numFmtId="0" fontId="0" fillId="8" borderId="17" xfId="0"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0" fillId="8" borderId="24" xfId="0" applyFill="1" applyBorder="1" applyAlignment="1">
      <alignment horizontal="center" vertical="center"/>
    </xf>
    <xf numFmtId="3" fontId="0" fillId="8" borderId="17" xfId="0" applyNumberFormat="1" applyFont="1" applyFill="1" applyBorder="1" applyAlignment="1">
      <alignment horizontal="right" vertical="center"/>
    </xf>
    <xf numFmtId="0" fontId="0" fillId="8" borderId="36" xfId="0" applyFill="1" applyBorder="1" applyAlignment="1">
      <alignment horizontal="center" vertical="center"/>
    </xf>
    <xf numFmtId="0" fontId="0" fillId="8" borderId="17" xfId="0" applyFont="1" applyFill="1" applyBorder="1" applyAlignment="1">
      <alignment horizontal="center" vertical="center"/>
    </xf>
    <xf numFmtId="3" fontId="0" fillId="8" borderId="13" xfId="0" applyNumberFormat="1" applyFill="1" applyBorder="1" applyAlignment="1">
      <alignment horizontal="right" vertical="center"/>
    </xf>
    <xf numFmtId="3" fontId="0" fillId="8" borderId="14" xfId="0" applyNumberFormat="1" applyFill="1" applyBorder="1" applyAlignment="1">
      <alignment horizontal="right" vertical="center"/>
    </xf>
    <xf numFmtId="3" fontId="0" fillId="8" borderId="15" xfId="0" applyNumberFormat="1" applyFill="1" applyBorder="1" applyAlignment="1">
      <alignment horizontal="right" vertical="center"/>
    </xf>
    <xf numFmtId="3" fontId="4" fillId="8" borderId="13" xfId="0" applyNumberFormat="1" applyFont="1" applyFill="1" applyBorder="1" applyAlignment="1">
      <alignment horizontal="right" vertical="center"/>
    </xf>
    <xf numFmtId="3" fontId="4" fillId="8" borderId="14" xfId="0" applyNumberFormat="1" applyFont="1" applyFill="1" applyBorder="1" applyAlignment="1">
      <alignment horizontal="right" vertical="center"/>
    </xf>
    <xf numFmtId="10" fontId="4" fillId="8" borderId="15" xfId="0" applyNumberFormat="1" applyFont="1" applyFill="1" applyBorder="1" applyAlignment="1">
      <alignment horizontal="right" vertical="center" wrapText="1"/>
    </xf>
    <xf numFmtId="10" fontId="0" fillId="8" borderId="33" xfId="0" applyNumberFormat="1" applyFill="1" applyBorder="1" applyAlignment="1">
      <alignment horizontal="right" vertical="center"/>
    </xf>
    <xf numFmtId="10" fontId="0" fillId="8" borderId="14" xfId="0" applyNumberFormat="1" applyFill="1" applyBorder="1" applyAlignment="1">
      <alignment horizontal="right" vertical="center"/>
    </xf>
    <xf numFmtId="10" fontId="0" fillId="8" borderId="23" xfId="0" applyNumberFormat="1" applyFill="1" applyBorder="1" applyAlignment="1">
      <alignment horizontal="right" vertical="center"/>
    </xf>
    <xf numFmtId="0" fontId="7" fillId="8" borderId="29" xfId="1" applyFill="1" applyBorder="1" applyAlignment="1">
      <alignment horizontal="center" vertical="center"/>
    </xf>
    <xf numFmtId="3" fontId="0" fillId="8" borderId="14" xfId="0" applyNumberFormat="1" applyFont="1" applyFill="1" applyBorder="1" applyAlignment="1">
      <alignment horizontal="right" vertical="center"/>
    </xf>
    <xf numFmtId="3" fontId="0" fillId="8" borderId="15" xfId="0" applyNumberFormat="1" applyFont="1" applyFill="1" applyBorder="1" applyAlignment="1">
      <alignment horizontal="right" vertical="center"/>
    </xf>
    <xf numFmtId="10" fontId="0" fillId="8" borderId="34" xfId="0" applyNumberFormat="1" applyFill="1" applyBorder="1" applyAlignment="1">
      <alignment horizontal="right" vertical="center"/>
    </xf>
    <xf numFmtId="0" fontId="7" fillId="8" borderId="29" xfId="4" applyFill="1" applyBorder="1" applyAlignment="1">
      <alignment horizontal="center" vertical="center"/>
    </xf>
    <xf numFmtId="3" fontId="0" fillId="8" borderId="18" xfId="0" applyNumberFormat="1" applyFont="1" applyFill="1" applyBorder="1" applyAlignment="1">
      <alignment horizontal="right" vertical="center"/>
    </xf>
    <xf numFmtId="3" fontId="0" fillId="8" borderId="19" xfId="0" applyNumberFormat="1" applyFont="1" applyFill="1" applyBorder="1" applyAlignment="1">
      <alignment horizontal="right" vertical="center"/>
    </xf>
    <xf numFmtId="3" fontId="4" fillId="8" borderId="17" xfId="0" applyNumberFormat="1" applyFont="1" applyFill="1" applyBorder="1" applyAlignment="1">
      <alignment horizontal="right" vertical="center"/>
    </xf>
    <xf numFmtId="3" fontId="4" fillId="8" borderId="18" xfId="0" applyNumberFormat="1" applyFont="1" applyFill="1" applyBorder="1" applyAlignment="1">
      <alignment horizontal="right" vertical="center"/>
    </xf>
    <xf numFmtId="10" fontId="4" fillId="8" borderId="19" xfId="0" applyNumberFormat="1" applyFont="1" applyFill="1" applyBorder="1" applyAlignment="1">
      <alignment horizontal="right" vertical="center" wrapText="1"/>
    </xf>
    <xf numFmtId="10" fontId="0" fillId="8" borderId="36" xfId="0" applyNumberFormat="1" applyFill="1" applyBorder="1" applyAlignment="1">
      <alignment horizontal="right" vertical="center"/>
    </xf>
    <xf numFmtId="10" fontId="0" fillId="8" borderId="18" xfId="0" applyNumberFormat="1" applyFill="1" applyBorder="1" applyAlignment="1">
      <alignment horizontal="right" vertical="center"/>
    </xf>
    <xf numFmtId="10" fontId="0" fillId="8" borderId="24" xfId="0" applyNumberFormat="1" applyFill="1" applyBorder="1" applyAlignment="1">
      <alignment horizontal="right" vertical="center"/>
    </xf>
    <xf numFmtId="0" fontId="0" fillId="8" borderId="30" xfId="0" applyFill="1" applyBorder="1" applyAlignment="1">
      <alignment horizontal="center" vertical="center"/>
    </xf>
    <xf numFmtId="0" fontId="0" fillId="8" borderId="0" xfId="0" applyFill="1"/>
    <xf numFmtId="0" fontId="0" fillId="8" borderId="0" xfId="0" applyFill="1" applyAlignment="1"/>
    <xf numFmtId="3" fontId="0" fillId="8" borderId="33" xfId="0" applyNumberFormat="1" applyFill="1" applyBorder="1" applyAlignment="1">
      <alignment horizontal="right" vertical="center"/>
    </xf>
    <xf numFmtId="3" fontId="4" fillId="8" borderId="33" xfId="0" applyNumberFormat="1" applyFont="1" applyFill="1" applyBorder="1" applyAlignment="1">
      <alignment horizontal="right" vertical="center"/>
    </xf>
    <xf numFmtId="10" fontId="0" fillId="8" borderId="13" xfId="0" applyNumberFormat="1" applyFill="1" applyBorder="1"/>
    <xf numFmtId="10" fontId="0" fillId="8" borderId="14" xfId="0" applyNumberFormat="1" applyFill="1" applyBorder="1"/>
    <xf numFmtId="10" fontId="0" fillId="8" borderId="15" xfId="0" applyNumberFormat="1" applyFill="1" applyBorder="1"/>
    <xf numFmtId="0" fontId="7" fillId="8" borderId="34" xfId="1" applyFill="1" applyBorder="1" applyAlignment="1">
      <alignment horizontal="center" vertical="center"/>
    </xf>
    <xf numFmtId="3" fontId="0" fillId="8" borderId="13" xfId="0" applyNumberFormat="1" applyFont="1" applyFill="1" applyBorder="1" applyAlignment="1">
      <alignment vertical="center"/>
    </xf>
    <xf numFmtId="3" fontId="0" fillId="8" borderId="14" xfId="0" applyNumberFormat="1" applyFont="1" applyFill="1" applyBorder="1" applyAlignment="1">
      <alignment vertical="center"/>
    </xf>
    <xf numFmtId="3" fontId="0" fillId="8" borderId="23" xfId="0" applyNumberFormat="1" applyFont="1" applyFill="1" applyBorder="1" applyAlignment="1">
      <alignment vertical="center"/>
    </xf>
    <xf numFmtId="3" fontId="0" fillId="8" borderId="15" xfId="0" applyNumberFormat="1" applyFont="1" applyFill="1" applyBorder="1" applyAlignment="1">
      <alignment vertical="center"/>
    </xf>
    <xf numFmtId="3" fontId="0" fillId="8" borderId="33" xfId="0" applyNumberFormat="1" applyFont="1" applyFill="1" applyBorder="1" applyAlignment="1">
      <alignment vertical="center"/>
    </xf>
    <xf numFmtId="0" fontId="7" fillId="8" borderId="34" xfId="4" applyFill="1" applyBorder="1" applyAlignment="1">
      <alignment horizontal="center" vertical="center"/>
    </xf>
    <xf numFmtId="3" fontId="0" fillId="8" borderId="17" xfId="0" applyNumberFormat="1" applyFont="1" applyFill="1" applyBorder="1" applyAlignment="1">
      <alignment vertical="center"/>
    </xf>
    <xf numFmtId="3" fontId="0" fillId="8" borderId="18" xfId="0" applyNumberFormat="1" applyFont="1" applyFill="1" applyBorder="1" applyAlignment="1">
      <alignment vertical="center"/>
    </xf>
    <xf numFmtId="3" fontId="0" fillId="8" borderId="24" xfId="0" applyNumberFormat="1" applyFont="1" applyFill="1" applyBorder="1" applyAlignment="1">
      <alignment vertical="center"/>
    </xf>
    <xf numFmtId="3" fontId="0" fillId="8" borderId="19" xfId="0" applyNumberFormat="1" applyFont="1" applyFill="1" applyBorder="1" applyAlignment="1">
      <alignment vertical="center"/>
    </xf>
    <xf numFmtId="3" fontId="0" fillId="8" borderId="36" xfId="0" applyNumberFormat="1" applyFont="1" applyFill="1" applyBorder="1" applyAlignment="1">
      <alignment vertical="center"/>
    </xf>
    <xf numFmtId="10" fontId="4" fillId="8" borderId="24" xfId="0" applyNumberFormat="1" applyFont="1" applyFill="1" applyBorder="1" applyAlignment="1">
      <alignment horizontal="right" vertical="center" wrapText="1"/>
    </xf>
    <xf numFmtId="10" fontId="0" fillId="8" borderId="17" xfId="0" applyNumberFormat="1" applyFill="1" applyBorder="1"/>
    <xf numFmtId="10" fontId="0" fillId="8" borderId="18" xfId="0" applyNumberFormat="1" applyFill="1" applyBorder="1"/>
    <xf numFmtId="10" fontId="0" fillId="8" borderId="19" xfId="0" applyNumberFormat="1" applyFill="1" applyBorder="1"/>
    <xf numFmtId="0" fontId="7" fillId="8" borderId="43" xfId="1" applyFont="1" applyFill="1" applyBorder="1" applyAlignment="1">
      <alignment horizontal="center" vertical="center"/>
    </xf>
    <xf numFmtId="4" fontId="0" fillId="8" borderId="29" xfId="0" applyNumberFormat="1" applyFill="1" applyBorder="1" applyAlignment="1">
      <alignment horizontal="center" vertical="center"/>
    </xf>
    <xf numFmtId="4" fontId="0" fillId="8" borderId="15" xfId="0" applyNumberFormat="1" applyFill="1" applyBorder="1" applyAlignment="1">
      <alignment horizontal="center" vertical="center"/>
    </xf>
    <xf numFmtId="4" fontId="0" fillId="8" borderId="30" xfId="0" applyNumberFormat="1" applyFill="1" applyBorder="1" applyAlignment="1">
      <alignment horizontal="center" vertical="center"/>
    </xf>
    <xf numFmtId="4" fontId="0" fillId="8" borderId="19" xfId="0" applyNumberFormat="1" applyFill="1" applyBorder="1" applyAlignment="1">
      <alignment horizontal="center" vertical="center"/>
    </xf>
    <xf numFmtId="3" fontId="0" fillId="8" borderId="23" xfId="0" applyNumberFormat="1" applyFont="1" applyFill="1" applyBorder="1" applyAlignment="1">
      <alignment horizontal="right" vertical="center"/>
    </xf>
    <xf numFmtId="3" fontId="0" fillId="8" borderId="33" xfId="0" applyNumberFormat="1" applyFont="1" applyFill="1" applyBorder="1" applyAlignment="1">
      <alignment horizontal="right" vertical="center"/>
    </xf>
    <xf numFmtId="10" fontId="0" fillId="8" borderId="13" xfId="0" applyNumberFormat="1" applyFont="1" applyFill="1" applyBorder="1" applyAlignment="1">
      <alignment horizontal="right" vertical="center"/>
    </xf>
    <xf numFmtId="10" fontId="0" fillId="8" borderId="14" xfId="0" applyNumberFormat="1" applyFont="1" applyFill="1" applyBorder="1" applyAlignment="1">
      <alignment horizontal="right" vertical="center"/>
    </xf>
    <xf numFmtId="10" fontId="0" fillId="8" borderId="15" xfId="0" applyNumberFormat="1" applyFont="1" applyFill="1" applyBorder="1" applyAlignment="1">
      <alignment horizontal="right" vertical="center"/>
    </xf>
    <xf numFmtId="0" fontId="7" fillId="8" borderId="34" xfId="1" applyFont="1" applyFill="1" applyBorder="1" applyAlignment="1">
      <alignment horizontal="center" vertical="center"/>
    </xf>
    <xf numFmtId="0" fontId="7" fillId="8" borderId="34" xfId="4" applyFont="1" applyFill="1" applyBorder="1" applyAlignment="1">
      <alignment horizontal="center" vertical="center"/>
    </xf>
    <xf numFmtId="3" fontId="0" fillId="8" borderId="24" xfId="0" applyNumberFormat="1" applyFont="1" applyFill="1" applyBorder="1" applyAlignment="1">
      <alignment horizontal="right" vertical="center"/>
    </xf>
    <xf numFmtId="3" fontId="0" fillId="8" borderId="36" xfId="0" applyNumberFormat="1" applyFont="1" applyFill="1" applyBorder="1" applyAlignment="1">
      <alignment horizontal="right" vertical="center"/>
    </xf>
    <xf numFmtId="3" fontId="0" fillId="8" borderId="18" xfId="0" applyNumberFormat="1" applyFont="1" applyFill="1" applyBorder="1" applyAlignment="1">
      <alignment horizontal="right" vertical="center" wrapText="1"/>
    </xf>
    <xf numFmtId="10" fontId="0" fillId="8" borderId="17" xfId="0" applyNumberFormat="1" applyFont="1" applyFill="1" applyBorder="1" applyAlignment="1">
      <alignment horizontal="right" vertical="center"/>
    </xf>
    <xf numFmtId="10" fontId="0" fillId="8" borderId="18" xfId="0" applyNumberFormat="1" applyFont="1" applyFill="1" applyBorder="1" applyAlignment="1">
      <alignment horizontal="right" vertical="center"/>
    </xf>
    <xf numFmtId="10" fontId="0" fillId="8" borderId="19" xfId="0" applyNumberFormat="1" applyFont="1" applyFill="1" applyBorder="1" applyAlignment="1">
      <alignment horizontal="right" vertical="center"/>
    </xf>
    <xf numFmtId="3" fontId="0" fillId="8" borderId="13" xfId="0" applyNumberFormat="1" applyFill="1" applyBorder="1"/>
    <xf numFmtId="3" fontId="0" fillId="8" borderId="14" xfId="0" applyNumberFormat="1" applyFill="1" applyBorder="1"/>
    <xf numFmtId="3" fontId="0" fillId="8" borderId="15" xfId="0" applyNumberFormat="1" applyFill="1" applyBorder="1"/>
    <xf numFmtId="3" fontId="0" fillId="8" borderId="14" xfId="0" applyNumberFormat="1" applyFont="1" applyFill="1" applyBorder="1"/>
    <xf numFmtId="3" fontId="0" fillId="8" borderId="23" xfId="0" applyNumberFormat="1" applyFont="1" applyFill="1" applyBorder="1"/>
    <xf numFmtId="3" fontId="0" fillId="8" borderId="13" xfId="0" applyNumberFormat="1" applyFont="1" applyFill="1" applyBorder="1"/>
    <xf numFmtId="3" fontId="0" fillId="8" borderId="15" xfId="0" applyNumberFormat="1" applyFont="1" applyFill="1" applyBorder="1"/>
    <xf numFmtId="3" fontId="0" fillId="8" borderId="33" xfId="0" applyNumberFormat="1" applyFont="1" applyFill="1" applyBorder="1"/>
    <xf numFmtId="3" fontId="0" fillId="8" borderId="17" xfId="0" applyNumberFormat="1" applyFont="1" applyFill="1" applyBorder="1"/>
    <xf numFmtId="3" fontId="0" fillId="8" borderId="18" xfId="0" applyNumberFormat="1" applyFont="1" applyFill="1" applyBorder="1"/>
    <xf numFmtId="3" fontId="0" fillId="8" borderId="18" xfId="0" applyNumberFormat="1" applyFill="1" applyBorder="1"/>
    <xf numFmtId="3" fontId="0" fillId="8" borderId="19" xfId="0" applyNumberFormat="1" applyFont="1" applyFill="1" applyBorder="1"/>
    <xf numFmtId="3" fontId="0" fillId="8" borderId="36" xfId="0" applyNumberFormat="1" applyFont="1" applyFill="1" applyBorder="1"/>
    <xf numFmtId="3" fontId="0" fillId="8" borderId="24" xfId="0" applyNumberFormat="1" applyFont="1" applyFill="1" applyBorder="1"/>
    <xf numFmtId="0" fontId="0" fillId="8" borderId="43" xfId="0" applyFill="1" applyBorder="1" applyAlignment="1">
      <alignment horizontal="center" vertical="center"/>
    </xf>
    <xf numFmtId="9" fontId="0" fillId="8" borderId="19" xfId="0" applyNumberFormat="1" applyFill="1" applyBorder="1" applyAlignment="1">
      <alignment horizontal="center" vertical="center"/>
    </xf>
    <xf numFmtId="4" fontId="0" fillId="8" borderId="52" xfId="0" applyNumberFormat="1" applyFill="1" applyBorder="1" applyAlignment="1">
      <alignment horizontal="center" vertical="center"/>
    </xf>
    <xf numFmtId="4" fontId="0" fillId="8" borderId="11" xfId="0" applyNumberFormat="1" applyFill="1" applyBorder="1" applyAlignment="1">
      <alignment horizontal="center" vertical="center"/>
    </xf>
    <xf numFmtId="4" fontId="0" fillId="8" borderId="32" xfId="0" applyNumberFormat="1" applyFill="1" applyBorder="1" applyAlignment="1">
      <alignment horizontal="center" vertical="center"/>
    </xf>
    <xf numFmtId="4" fontId="0" fillId="8" borderId="53" xfId="0" applyNumberFormat="1" applyFill="1" applyBorder="1" applyAlignment="1">
      <alignment horizontal="center" vertical="center"/>
    </xf>
    <xf numFmtId="3" fontId="0" fillId="8" borderId="54" xfId="0" applyNumberFormat="1" applyFont="1" applyFill="1" applyBorder="1"/>
    <xf numFmtId="3" fontId="0" fillId="8" borderId="27" xfId="0" applyNumberFormat="1" applyFont="1" applyFill="1" applyBorder="1"/>
    <xf numFmtId="3" fontId="0" fillId="8" borderId="32" xfId="0" applyNumberFormat="1" applyFont="1" applyFill="1" applyBorder="1"/>
    <xf numFmtId="3" fontId="0" fillId="8" borderId="13" xfId="0" applyNumberFormat="1" applyFill="1" applyBorder="1" applyAlignment="1">
      <alignment vertical="center"/>
    </xf>
    <xf numFmtId="3" fontId="0" fillId="8" borderId="14" xfId="0" applyNumberFormat="1" applyFill="1" applyBorder="1" applyAlignment="1">
      <alignment vertical="center"/>
    </xf>
    <xf numFmtId="3" fontId="0" fillId="8" borderId="23" xfId="0" applyNumberFormat="1" applyFill="1" applyBorder="1" applyAlignment="1">
      <alignment vertical="center"/>
    </xf>
    <xf numFmtId="3" fontId="0" fillId="8" borderId="15" xfId="0" applyNumberFormat="1" applyFill="1" applyBorder="1" applyAlignment="1">
      <alignment vertical="center"/>
    </xf>
    <xf numFmtId="3" fontId="4" fillId="8" borderId="13" xfId="0" applyNumberFormat="1" applyFont="1" applyFill="1" applyBorder="1" applyAlignment="1">
      <alignment vertical="center"/>
    </xf>
    <xf numFmtId="10" fontId="0" fillId="8" borderId="33" xfId="0" applyNumberFormat="1" applyFill="1" applyBorder="1" applyAlignment="1">
      <alignment vertical="center"/>
    </xf>
    <xf numFmtId="10" fontId="0" fillId="8" borderId="14" xfId="0" applyNumberFormat="1" applyFill="1" applyBorder="1" applyAlignment="1">
      <alignment vertical="center"/>
    </xf>
    <xf numFmtId="10" fontId="0" fillId="8" borderId="23" xfId="0" applyNumberFormat="1" applyFill="1" applyBorder="1" applyAlignment="1">
      <alignment vertical="center"/>
    </xf>
    <xf numFmtId="10" fontId="0" fillId="8" borderId="29" xfId="0" applyNumberFormat="1" applyFill="1" applyBorder="1" applyAlignment="1">
      <alignment vertical="center"/>
    </xf>
    <xf numFmtId="3" fontId="4" fillId="8" borderId="14" xfId="0" applyNumberFormat="1" applyFont="1" applyFill="1" applyBorder="1" applyAlignment="1">
      <alignment vertical="center"/>
    </xf>
    <xf numFmtId="3" fontId="4" fillId="8" borderId="17" xfId="0" applyNumberFormat="1" applyFont="1" applyFill="1" applyBorder="1" applyAlignment="1">
      <alignment vertical="center"/>
    </xf>
    <xf numFmtId="10" fontId="4" fillId="8" borderId="18" xfId="0" applyNumberFormat="1" applyFont="1" applyFill="1" applyBorder="1" applyAlignment="1">
      <alignment vertical="center" wrapText="1"/>
    </xf>
    <xf numFmtId="3" fontId="4" fillId="8" borderId="18" xfId="0" applyNumberFormat="1" applyFont="1" applyFill="1" applyBorder="1" applyAlignment="1">
      <alignment vertical="center"/>
    </xf>
    <xf numFmtId="10" fontId="4" fillId="8" borderId="19" xfId="0" applyNumberFormat="1" applyFont="1" applyFill="1" applyBorder="1" applyAlignment="1">
      <alignment vertical="center" wrapText="1"/>
    </xf>
    <xf numFmtId="10" fontId="0" fillId="8" borderId="36" xfId="0" applyNumberFormat="1" applyFill="1" applyBorder="1" applyAlignment="1">
      <alignment vertical="center"/>
    </xf>
    <xf numFmtId="10" fontId="0" fillId="8" borderId="18" xfId="0" applyNumberFormat="1" applyFill="1" applyBorder="1" applyAlignment="1">
      <alignment vertical="center"/>
    </xf>
    <xf numFmtId="10" fontId="0" fillId="8" borderId="24" xfId="0" applyNumberFormat="1" applyFill="1" applyBorder="1" applyAlignment="1">
      <alignment vertical="center"/>
    </xf>
    <xf numFmtId="10" fontId="0" fillId="8" borderId="30" xfId="0" applyNumberFormat="1" applyFill="1" applyBorder="1" applyAlignment="1">
      <alignment vertical="center"/>
    </xf>
    <xf numFmtId="3" fontId="0" fillId="8" borderId="23" xfId="0" applyNumberFormat="1" applyFill="1" applyBorder="1"/>
    <xf numFmtId="10" fontId="0" fillId="8" borderId="29" xfId="0" applyNumberFormat="1" applyFill="1" applyBorder="1"/>
    <xf numFmtId="3" fontId="4" fillId="8" borderId="36" xfId="0" applyNumberFormat="1" applyFont="1" applyFill="1" applyBorder="1" applyAlignment="1">
      <alignment horizontal="right" vertical="center"/>
    </xf>
    <xf numFmtId="10" fontId="0" fillId="8" borderId="30" xfId="0" applyNumberFormat="1" applyFill="1" applyBorder="1"/>
    <xf numFmtId="3" fontId="0" fillId="8" borderId="31" xfId="0" applyNumberFormat="1" applyFont="1" applyFill="1" applyBorder="1" applyAlignment="1">
      <alignment horizontal="right" vertical="center"/>
    </xf>
    <xf numFmtId="3" fontId="0" fillId="8" borderId="37" xfId="0" applyNumberFormat="1" applyFont="1" applyFill="1" applyBorder="1" applyAlignment="1">
      <alignment horizontal="right" vertical="center"/>
    </xf>
    <xf numFmtId="10" fontId="0" fillId="8" borderId="23" xfId="0" applyNumberFormat="1" applyFill="1" applyBorder="1"/>
    <xf numFmtId="10" fontId="0" fillId="8" borderId="24" xfId="0" applyNumberFormat="1" applyFill="1" applyBorder="1"/>
    <xf numFmtId="3" fontId="0" fillId="2" borderId="35" xfId="0" applyNumberFormat="1" applyFont="1" applyFill="1" applyBorder="1" applyAlignment="1">
      <alignment horizontal="right" vertical="center"/>
    </xf>
    <xf numFmtId="10" fontId="0" fillId="2" borderId="10" xfId="0" applyNumberFormat="1" applyFont="1" applyFill="1" applyBorder="1" applyAlignment="1">
      <alignment horizontal="right" vertical="center" wrapText="1"/>
    </xf>
    <xf numFmtId="3" fontId="0" fillId="2" borderId="10" xfId="0" applyNumberFormat="1" applyFont="1" applyFill="1" applyBorder="1" applyAlignment="1">
      <alignment horizontal="right" vertical="center"/>
    </xf>
    <xf numFmtId="10" fontId="0" fillId="2" borderId="22" xfId="0" applyNumberFormat="1" applyFont="1" applyFill="1" applyBorder="1" applyAlignment="1">
      <alignment horizontal="right" vertical="center" wrapText="1"/>
    </xf>
    <xf numFmtId="10" fontId="0" fillId="2" borderId="9" xfId="0" applyNumberFormat="1" applyFont="1" applyFill="1" applyBorder="1"/>
    <xf numFmtId="10" fontId="0" fillId="2" borderId="10" xfId="0" applyNumberFormat="1" applyFont="1" applyFill="1" applyBorder="1"/>
    <xf numFmtId="10" fontId="0" fillId="2" borderId="11" xfId="0" applyNumberFormat="1" applyFont="1" applyFill="1" applyBorder="1"/>
    <xf numFmtId="10" fontId="0" fillId="2" borderId="28" xfId="0" applyNumberFormat="1" applyFont="1" applyFill="1" applyBorder="1"/>
    <xf numFmtId="3" fontId="0" fillId="2" borderId="33" xfId="0" applyNumberFormat="1" applyFont="1" applyFill="1" applyBorder="1" applyAlignment="1">
      <alignment horizontal="right" vertical="center"/>
    </xf>
    <xf numFmtId="10" fontId="0" fillId="2" borderId="14" xfId="0" applyNumberFormat="1" applyFont="1" applyFill="1" applyBorder="1" applyAlignment="1">
      <alignment horizontal="right" vertical="center" wrapText="1"/>
    </xf>
    <xf numFmtId="3" fontId="0" fillId="2" borderId="14" xfId="0" applyNumberFormat="1" applyFont="1" applyFill="1" applyBorder="1" applyAlignment="1">
      <alignment horizontal="right" vertical="center"/>
    </xf>
    <xf numFmtId="10" fontId="0" fillId="2" borderId="23" xfId="0" applyNumberFormat="1" applyFont="1" applyFill="1" applyBorder="1" applyAlignment="1">
      <alignment horizontal="right" vertical="center" wrapText="1"/>
    </xf>
    <xf numFmtId="10" fontId="0" fillId="2" borderId="13" xfId="0" applyNumberFormat="1" applyFont="1" applyFill="1" applyBorder="1"/>
    <xf numFmtId="10" fontId="0" fillId="2" borderId="14" xfId="0" applyNumberFormat="1" applyFont="1" applyFill="1" applyBorder="1"/>
    <xf numFmtId="10" fontId="0" fillId="2" borderId="15" xfId="0" applyNumberFormat="1" applyFont="1" applyFill="1" applyBorder="1"/>
    <xf numFmtId="10" fontId="0" fillId="2" borderId="29" xfId="0" applyNumberFormat="1" applyFont="1" applyFill="1" applyBorder="1"/>
    <xf numFmtId="3" fontId="0" fillId="4" borderId="33" xfId="0" applyNumberFormat="1" applyFont="1" applyFill="1" applyBorder="1" applyAlignment="1">
      <alignment horizontal="right" vertical="center"/>
    </xf>
    <xf numFmtId="10" fontId="0" fillId="4" borderId="14" xfId="0" applyNumberFormat="1" applyFont="1" applyFill="1" applyBorder="1" applyAlignment="1">
      <alignment horizontal="right" vertical="center" wrapText="1"/>
    </xf>
    <xf numFmtId="3" fontId="0" fillId="4" borderId="14" xfId="0" applyNumberFormat="1" applyFont="1" applyFill="1" applyBorder="1" applyAlignment="1">
      <alignment horizontal="right" vertical="center"/>
    </xf>
    <xf numFmtId="10" fontId="0" fillId="4" borderId="23" xfId="0" applyNumberFormat="1" applyFont="1" applyFill="1" applyBorder="1" applyAlignment="1">
      <alignment horizontal="right" vertical="center" wrapText="1"/>
    </xf>
    <xf numFmtId="10" fontId="0" fillId="8" borderId="14" xfId="0" applyNumberFormat="1" applyFont="1" applyFill="1" applyBorder="1" applyAlignment="1">
      <alignment horizontal="right" vertical="center" wrapText="1"/>
    </xf>
    <xf numFmtId="10" fontId="0" fillId="8" borderId="23" xfId="0" applyNumberFormat="1" applyFont="1" applyFill="1" applyBorder="1" applyAlignment="1">
      <alignment horizontal="right" vertical="center" wrapText="1"/>
    </xf>
    <xf numFmtId="10" fontId="0" fillId="8" borderId="13" xfId="0" applyNumberFormat="1" applyFont="1" applyFill="1" applyBorder="1"/>
    <xf numFmtId="10" fontId="0" fillId="8" borderId="14" xfId="0" applyNumberFormat="1" applyFont="1" applyFill="1" applyBorder="1"/>
    <xf numFmtId="10" fontId="0" fillId="8" borderId="15" xfId="0" applyNumberFormat="1" applyFont="1" applyFill="1" applyBorder="1"/>
    <xf numFmtId="10" fontId="0" fillId="8" borderId="29" xfId="0" applyNumberFormat="1" applyFont="1" applyFill="1" applyBorder="1"/>
    <xf numFmtId="3" fontId="3" fillId="0" borderId="13" xfId="0"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3" fontId="3" fillId="0" borderId="15" xfId="0" applyNumberFormat="1" applyFont="1" applyFill="1" applyBorder="1" applyAlignment="1">
      <alignment horizontal="right" vertical="center"/>
    </xf>
    <xf numFmtId="3" fontId="3" fillId="8" borderId="13" xfId="0" applyNumberFormat="1" applyFont="1" applyFill="1" applyBorder="1" applyAlignment="1">
      <alignment horizontal="right" vertical="center"/>
    </xf>
    <xf numFmtId="3" fontId="3" fillId="8" borderId="14" xfId="0" applyNumberFormat="1" applyFont="1" applyFill="1" applyBorder="1" applyAlignment="1">
      <alignment horizontal="right" vertical="center"/>
    </xf>
    <xf numFmtId="3" fontId="3" fillId="8" borderId="15" xfId="0" applyNumberFormat="1" applyFont="1" applyFill="1" applyBorder="1" applyAlignment="1">
      <alignment horizontal="right" vertical="center"/>
    </xf>
    <xf numFmtId="10" fontId="0" fillId="8" borderId="18" xfId="0" applyNumberFormat="1" applyFont="1" applyFill="1" applyBorder="1" applyAlignment="1">
      <alignment horizontal="right" vertical="center" wrapText="1"/>
    </xf>
    <xf numFmtId="10" fontId="0" fillId="8" borderId="24" xfId="0" applyNumberFormat="1" applyFont="1" applyFill="1" applyBorder="1" applyAlignment="1">
      <alignment horizontal="right" vertical="center" wrapText="1"/>
    </xf>
    <xf numFmtId="10" fontId="0" fillId="8" borderId="17" xfId="0" applyNumberFormat="1" applyFont="1" applyFill="1" applyBorder="1"/>
    <xf numFmtId="10" fontId="0" fillId="8" borderId="18" xfId="0" applyNumberFormat="1" applyFont="1" applyFill="1" applyBorder="1"/>
    <xf numFmtId="10" fontId="0" fillId="8" borderId="19" xfId="0" applyNumberFormat="1" applyFont="1" applyFill="1" applyBorder="1"/>
    <xf numFmtId="10" fontId="0" fillId="8" borderId="30" xfId="0" applyNumberFormat="1" applyFont="1" applyFill="1" applyBorder="1"/>
    <xf numFmtId="3" fontId="0" fillId="2" borderId="9" xfId="0" applyNumberFormat="1" applyFont="1" applyFill="1" applyBorder="1" applyAlignment="1">
      <alignment horizontal="right" vertical="center"/>
    </xf>
    <xf numFmtId="3" fontId="0" fillId="2" borderId="13" xfId="0" applyNumberFormat="1" applyFont="1" applyFill="1" applyBorder="1" applyAlignment="1">
      <alignment horizontal="right" vertical="center"/>
    </xf>
    <xf numFmtId="3" fontId="0" fillId="4" borderId="13" xfId="0" applyNumberFormat="1" applyFont="1" applyFill="1" applyBorder="1" applyAlignment="1">
      <alignment horizontal="right" vertical="center"/>
    </xf>
    <xf numFmtId="3" fontId="0" fillId="0" borderId="41" xfId="0" applyNumberFormat="1" applyFont="1" applyFill="1" applyBorder="1" applyAlignment="1">
      <alignment horizontal="right" vertical="center" wrapText="1"/>
    </xf>
    <xf numFmtId="3" fontId="0" fillId="0" borderId="38" xfId="0" applyNumberFormat="1" applyFont="1" applyFill="1" applyBorder="1" applyAlignment="1">
      <alignment horizontal="right" vertical="center" wrapText="1"/>
    </xf>
    <xf numFmtId="0" fontId="1" fillId="0" borderId="2" xfId="0" applyFont="1" applyBorder="1" applyAlignment="1">
      <alignment horizontal="center"/>
    </xf>
    <xf numFmtId="0" fontId="1" fillId="0" borderId="21" xfId="0" applyFont="1" applyFill="1" applyBorder="1" applyAlignment="1">
      <alignment horizontal="center" vertical="center" wrapText="1"/>
    </xf>
    <xf numFmtId="0" fontId="0" fillId="0" borderId="21" xfId="0" applyFill="1" applyBorder="1" applyAlignment="1">
      <alignment horizontal="center" vertical="center"/>
    </xf>
    <xf numFmtId="0" fontId="1" fillId="0" borderId="21" xfId="0" applyFont="1" applyBorder="1" applyAlignment="1">
      <alignment horizontal="center" vertical="center" wrapText="1"/>
    </xf>
    <xf numFmtId="0" fontId="0" fillId="0" borderId="21" xfId="0" applyBorder="1" applyAlignment="1">
      <alignment horizontal="center" vertic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1"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wrapText="1"/>
    </xf>
    <xf numFmtId="0" fontId="1" fillId="0" borderId="25" xfId="0" applyFont="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7" xfId="0" applyFont="1" applyBorder="1" applyAlignment="1">
      <alignment horizontal="center" vertical="center" wrapText="1"/>
    </xf>
    <xf numFmtId="0" fontId="1" fillId="0" borderId="32"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7" xfId="0" applyFont="1" applyBorder="1" applyAlignment="1">
      <alignment horizontal="center" wrapText="1"/>
    </xf>
    <xf numFmtId="0" fontId="1" fillId="0" borderId="32" xfId="0" applyFont="1" applyBorder="1" applyAlignment="1">
      <alignment horizontal="center" wrapText="1"/>
    </xf>
    <xf numFmtId="0" fontId="1" fillId="2" borderId="27" xfId="0" applyFont="1" applyFill="1" applyBorder="1" applyAlignment="1">
      <alignment horizontal="center" vertical="center" wrapText="1"/>
    </xf>
  </cellXfs>
  <cellStyles count="16">
    <cellStyle name="Comma 2" xfId="6"/>
    <cellStyle name="Comma 3" xfId="14"/>
    <cellStyle name="Normal" xfId="0" builtinId="0"/>
    <cellStyle name="Normal 2" xfId="1"/>
    <cellStyle name="Normal 2 2" xfId="10"/>
    <cellStyle name="Normal 2 2 2" xfId="11"/>
    <cellStyle name="Normal 2 2 2 2" xfId="13"/>
    <cellStyle name="Normal 2 3" xfId="3"/>
    <cellStyle name="Normal 2 3 2" xfId="4"/>
    <cellStyle name="Normal 2 4" xfId="2"/>
    <cellStyle name="Normal 2 6" xfId="5"/>
    <cellStyle name="Normal 2 8 2" xfId="9"/>
    <cellStyle name="Normal 2 9" xfId="12"/>
    <cellStyle name="Normal 3" xfId="7"/>
    <cellStyle name="Normal 3 2" xfId="15"/>
    <cellStyle name="Normal 4" xfId="8"/>
  </cellStyles>
  <dxfs count="1006">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7" tint="0.59996337778862885"/>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
      <fill>
        <patternFill>
          <bgColor theme="5"/>
        </patternFill>
      </fill>
    </dxf>
    <dxf>
      <fill>
        <patternFill>
          <bgColor rgb="FF0070C0"/>
        </patternFill>
      </fill>
    </dxf>
    <dxf>
      <fill>
        <patternFill>
          <bgColor rgb="FF00B050"/>
        </patternFill>
      </fill>
    </dxf>
  </dxfs>
  <tableStyles count="0" defaultTableStyle="TableStyleMedium2" defaultPivotStyle="PivotStyleLight16"/>
  <colors>
    <mruColors>
      <color rgb="FFCC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7845</xdr:colOff>
      <xdr:row>49</xdr:row>
      <xdr:rowOff>59391</xdr:rowOff>
    </xdr:from>
    <xdr:ext cx="9494138" cy="264560"/>
    <xdr:sp macro="" textlink="">
      <xdr:nvSpPr>
        <xdr:cNvPr id="2" name="TextBox 1"/>
        <xdr:cNvSpPr txBox="1"/>
      </xdr:nvSpPr>
      <xdr:spPr>
        <a:xfrm>
          <a:off x="973045" y="11082991"/>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869674</xdr:colOff>
      <xdr:row>48</xdr:row>
      <xdr:rowOff>124239</xdr:rowOff>
    </xdr:from>
    <xdr:ext cx="9494138" cy="264560"/>
    <xdr:sp macro="" textlink="">
      <xdr:nvSpPr>
        <xdr:cNvPr id="2" name="TextBox 1"/>
        <xdr:cNvSpPr txBox="1"/>
      </xdr:nvSpPr>
      <xdr:spPr>
        <a:xfrm>
          <a:off x="869674" y="10731500"/>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1127125</xdr:colOff>
      <xdr:row>49</xdr:row>
      <xdr:rowOff>117475</xdr:rowOff>
    </xdr:from>
    <xdr:ext cx="9494138" cy="264560"/>
    <xdr:sp macro="" textlink="">
      <xdr:nvSpPr>
        <xdr:cNvPr id="2" name="TextBox 1"/>
        <xdr:cNvSpPr txBox="1"/>
      </xdr:nvSpPr>
      <xdr:spPr>
        <a:xfrm>
          <a:off x="1127125" y="11350625"/>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1212850</xdr:colOff>
      <xdr:row>49</xdr:row>
      <xdr:rowOff>95250</xdr:rowOff>
    </xdr:from>
    <xdr:ext cx="9494138" cy="264560"/>
    <xdr:sp macro="" textlink="">
      <xdr:nvSpPr>
        <xdr:cNvPr id="2" name="TextBox 1"/>
        <xdr:cNvSpPr txBox="1"/>
      </xdr:nvSpPr>
      <xdr:spPr>
        <a:xfrm>
          <a:off x="1212850" y="11163300"/>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8283</xdr:colOff>
      <xdr:row>49</xdr:row>
      <xdr:rowOff>154609</xdr:rowOff>
    </xdr:from>
    <xdr:ext cx="9494138" cy="264560"/>
    <xdr:sp macro="" textlink="">
      <xdr:nvSpPr>
        <xdr:cNvPr id="2" name="TextBox 1"/>
        <xdr:cNvSpPr txBox="1"/>
      </xdr:nvSpPr>
      <xdr:spPr>
        <a:xfrm>
          <a:off x="913848" y="10960652"/>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885825</xdr:colOff>
      <xdr:row>49</xdr:row>
      <xdr:rowOff>34925</xdr:rowOff>
    </xdr:from>
    <xdr:ext cx="9494138" cy="264560"/>
    <xdr:sp macro="" textlink="">
      <xdr:nvSpPr>
        <xdr:cNvPr id="2" name="TextBox 1"/>
        <xdr:cNvSpPr txBox="1"/>
      </xdr:nvSpPr>
      <xdr:spPr>
        <a:xfrm>
          <a:off x="885825" y="10982325"/>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1196975</xdr:colOff>
      <xdr:row>49</xdr:row>
      <xdr:rowOff>53975</xdr:rowOff>
    </xdr:from>
    <xdr:ext cx="9494138" cy="264560"/>
    <xdr:sp macro="" textlink="">
      <xdr:nvSpPr>
        <xdr:cNvPr id="2" name="TextBox 1"/>
        <xdr:cNvSpPr txBox="1"/>
      </xdr:nvSpPr>
      <xdr:spPr>
        <a:xfrm>
          <a:off x="1196975" y="10899775"/>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28575</xdr:colOff>
      <xdr:row>50</xdr:row>
      <xdr:rowOff>31750</xdr:rowOff>
    </xdr:from>
    <xdr:ext cx="9494138" cy="264560"/>
    <xdr:sp macro="" textlink="">
      <xdr:nvSpPr>
        <xdr:cNvPr id="2" name="TextBox 1"/>
        <xdr:cNvSpPr txBox="1"/>
      </xdr:nvSpPr>
      <xdr:spPr>
        <a:xfrm>
          <a:off x="936625" y="11061700"/>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1043609</xdr:colOff>
      <xdr:row>49</xdr:row>
      <xdr:rowOff>30369</xdr:rowOff>
    </xdr:from>
    <xdr:ext cx="9494138" cy="264560"/>
    <xdr:sp macro="" textlink="">
      <xdr:nvSpPr>
        <xdr:cNvPr id="2" name="TextBox 1"/>
        <xdr:cNvSpPr txBox="1"/>
      </xdr:nvSpPr>
      <xdr:spPr>
        <a:xfrm>
          <a:off x="1043609" y="11068326"/>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1</xdr:col>
      <xdr:colOff>2761</xdr:colOff>
      <xdr:row>43</xdr:row>
      <xdr:rowOff>13805</xdr:rowOff>
    </xdr:from>
    <xdr:ext cx="9494138" cy="264560"/>
    <xdr:sp macro="" textlink="">
      <xdr:nvSpPr>
        <xdr:cNvPr id="2" name="TextBox 1"/>
        <xdr:cNvSpPr txBox="1"/>
      </xdr:nvSpPr>
      <xdr:spPr>
        <a:xfrm>
          <a:off x="908326" y="10615544"/>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890549</xdr:colOff>
      <xdr:row>43</xdr:row>
      <xdr:rowOff>108415</xdr:rowOff>
    </xdr:from>
    <xdr:ext cx="9494138" cy="264560"/>
    <xdr:sp macro="" textlink="">
      <xdr:nvSpPr>
        <xdr:cNvPr id="2" name="TextBox 1"/>
        <xdr:cNvSpPr txBox="1"/>
      </xdr:nvSpPr>
      <xdr:spPr>
        <a:xfrm>
          <a:off x="890549" y="10702074"/>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1008156</xdr:colOff>
      <xdr:row>48</xdr:row>
      <xdr:rowOff>168089</xdr:rowOff>
    </xdr:from>
    <xdr:ext cx="9494138" cy="264560"/>
    <xdr:sp macro="" textlink="">
      <xdr:nvSpPr>
        <xdr:cNvPr id="2" name="TextBox 1"/>
        <xdr:cNvSpPr txBox="1"/>
      </xdr:nvSpPr>
      <xdr:spPr>
        <a:xfrm>
          <a:off x="1008156" y="10353489"/>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7298</xdr:colOff>
      <xdr:row>48</xdr:row>
      <xdr:rowOff>156925</xdr:rowOff>
    </xdr:from>
    <xdr:ext cx="9494138" cy="264560"/>
    <xdr:sp macro="" textlink="">
      <xdr:nvSpPr>
        <xdr:cNvPr id="2" name="TextBox 1"/>
        <xdr:cNvSpPr txBox="1"/>
      </xdr:nvSpPr>
      <xdr:spPr>
        <a:xfrm>
          <a:off x="956149" y="10696465"/>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831205</xdr:colOff>
      <xdr:row>48</xdr:row>
      <xdr:rowOff>178398</xdr:rowOff>
    </xdr:from>
    <xdr:ext cx="9494138" cy="264560"/>
    <xdr:sp macro="" textlink="">
      <xdr:nvSpPr>
        <xdr:cNvPr id="2" name="TextBox 1"/>
        <xdr:cNvSpPr txBox="1"/>
      </xdr:nvSpPr>
      <xdr:spPr>
        <a:xfrm>
          <a:off x="831205" y="11415137"/>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898525</xdr:colOff>
      <xdr:row>48</xdr:row>
      <xdr:rowOff>168275</xdr:rowOff>
    </xdr:from>
    <xdr:ext cx="9494138" cy="264560"/>
    <xdr:sp macro="" textlink="">
      <xdr:nvSpPr>
        <xdr:cNvPr id="2" name="TextBox 1"/>
        <xdr:cNvSpPr txBox="1"/>
      </xdr:nvSpPr>
      <xdr:spPr>
        <a:xfrm>
          <a:off x="898525" y="10690225"/>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885825</xdr:colOff>
      <xdr:row>48</xdr:row>
      <xdr:rowOff>177800</xdr:rowOff>
    </xdr:from>
    <xdr:ext cx="9494138" cy="264560"/>
    <xdr:sp macro="" textlink="">
      <xdr:nvSpPr>
        <xdr:cNvPr id="2" name="TextBox 1"/>
        <xdr:cNvSpPr txBox="1"/>
      </xdr:nvSpPr>
      <xdr:spPr>
        <a:xfrm>
          <a:off x="885825" y="10833100"/>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31750</xdr:colOff>
      <xdr:row>49</xdr:row>
      <xdr:rowOff>50800</xdr:rowOff>
    </xdr:from>
    <xdr:ext cx="9494138" cy="264560"/>
    <xdr:sp macro="" textlink="">
      <xdr:nvSpPr>
        <xdr:cNvPr id="2" name="TextBox 1"/>
        <xdr:cNvSpPr txBox="1"/>
      </xdr:nvSpPr>
      <xdr:spPr>
        <a:xfrm>
          <a:off x="1327150" y="10699750"/>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1123950</xdr:colOff>
      <xdr:row>49</xdr:row>
      <xdr:rowOff>12700</xdr:rowOff>
    </xdr:from>
    <xdr:ext cx="9494138" cy="264560"/>
    <xdr:sp macro="" textlink="">
      <xdr:nvSpPr>
        <xdr:cNvPr id="2" name="TextBox 1"/>
        <xdr:cNvSpPr txBox="1"/>
      </xdr:nvSpPr>
      <xdr:spPr>
        <a:xfrm>
          <a:off x="1123950" y="10852150"/>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974587</xdr:colOff>
      <xdr:row>48</xdr:row>
      <xdr:rowOff>129760</xdr:rowOff>
    </xdr:from>
    <xdr:ext cx="9494138" cy="264560"/>
    <xdr:sp macro="" textlink="">
      <xdr:nvSpPr>
        <xdr:cNvPr id="2" name="TextBox 1"/>
        <xdr:cNvSpPr txBox="1"/>
      </xdr:nvSpPr>
      <xdr:spPr>
        <a:xfrm>
          <a:off x="974587" y="10786717"/>
          <a:ext cx="9494138"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E" sz="1100" b="1"/>
            <a:t>Note: </a:t>
          </a:r>
          <a:r>
            <a:rPr lang="en-IE" sz="1100" b="0"/>
            <a:t>D</a:t>
          </a:r>
          <a:r>
            <a:rPr lang="en-IE" sz="1100" b="0" baseline="0"/>
            <a:t>ata taken "f</a:t>
          </a:r>
          <a:r>
            <a:rPr lang="en-IE" sz="1100" b="0"/>
            <a:t>rom EAFO"</a:t>
          </a:r>
          <a:r>
            <a:rPr lang="en-IE" sz="1100" b="0" baseline="0"/>
            <a:t> </a:t>
          </a:r>
          <a:r>
            <a:rPr lang="en-IE" sz="1100" baseline="0"/>
            <a:t>refer to data taken from the European Alternative Fuels Observatory (EAFO); retrieved from https://www.eafo.eu/ on 01/02/2020</a:t>
          </a:r>
          <a:endParaRPr lang="en-IE"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w/Desktop/backup%2014062020/NPF%20home/EU%20wide%20analysis/EU%20database/AFI%20AFV%20data%20for%20EU%20wide%20for%20DG%20MOVE%2020201006%20without%20meas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 el AFI"/>
      <sheetName val="road el AFV"/>
      <sheetName val="road el AFV vs AFI ratio"/>
      <sheetName val="road CNG AFI"/>
      <sheetName val="road CNG AFV"/>
      <sheetName val="road CNG AFV vs AFI ratio"/>
      <sheetName val="road LNG AFI"/>
      <sheetName val="road LNG AFV"/>
      <sheetName val="road H2 AFI"/>
      <sheetName val="road H2 AFV"/>
      <sheetName val="road LPG AFI"/>
      <sheetName val="road LPG AFV"/>
      <sheetName val="water inland el AFI"/>
      <sheetName val="water maritime el AFI"/>
      <sheetName val="water inland LNG AFI"/>
      <sheetName val="water inland LNG AFV"/>
      <sheetName val="water maritime LNG AFI"/>
      <sheetName val="water maritime LNG AFV"/>
      <sheetName val="air el AFI"/>
      <sheetName val="rail el AFV"/>
      <sheetName val="rail LNG AFV"/>
      <sheetName val="rail H2 AFV"/>
    </sheetNames>
    <sheetDataSet>
      <sheetData sheetId="0"/>
      <sheetData sheetId="1"/>
      <sheetData sheetId="2"/>
      <sheetData sheetId="3">
        <row r="31">
          <cell r="C31"/>
          <cell r="E31"/>
          <cell r="F31"/>
          <cell r="G31"/>
          <cell r="H31"/>
          <cell r="I31"/>
          <cell r="J31"/>
          <cell r="K31"/>
        </row>
      </sheetData>
      <sheetData sheetId="4">
        <row r="31">
          <cell r="C31"/>
          <cell r="E31"/>
          <cell r="F31"/>
          <cell r="G31"/>
          <cell r="H31"/>
          <cell r="I31"/>
          <cell r="J31"/>
          <cell r="K31"/>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persons/person.xml><?xml version="1.0" encoding="utf-8"?>
<personList xmlns="http://schemas.microsoft.com/office/spreadsheetml/2018/threadedcomments" xmlns:x="http://schemas.openxmlformats.org/spreadsheetml/2006/main">
  <person displayName="KONSTANTINOS TSAGKARADAKIS" id="{BBC3E951-31AF-4423-BF00-96CDE4ED7858}" userId="aad1a437445880df"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8" dT="2020-09-18T08:36:42.20" personId="{BBC3E951-31AF-4423-BF00-96CDE4ED7858}" id="{8DC8003C-1127-446C-996E-430DCE5A1BEE}">
    <text>N/A</text>
  </threadedComment>
  <threadedComment ref="U14" dT="2020-09-19T21:35:23.46" personId="{BBC3E951-31AF-4423-BF00-96CDE4ED7858}" id="{5E91CA10-4A7E-44B1-8EEB-EA1099DB48E7}">
    <text>not calculated since the data are not reliable</text>
  </threadedComment>
  <threadedComment ref="B20" dT="2020-09-23T09:55:56.80" personId="{BBC3E951-31AF-4423-BF00-96CDE4ED7858}" id="{7A7472DA-B7D1-4A34-A091-49381A90367D}">
    <text>#value</text>
  </threadedComment>
  <threadedComment ref="E26" dT="2020-09-25T07:38:19.35" personId="{BBC3E951-31AF-4423-BF00-96CDE4ED7858}" id="{CD6EF082-A326-40F7-9DA7-00C6CE1527E8}">
    <text>at least</text>
  </threadedComment>
  <threadedComment ref="G26" dT="2020-09-25T07:38:31.29" personId="{BBC3E951-31AF-4423-BF00-96CDE4ED7858}" id="{8FC2658F-E2D0-4247-AF3A-EE19F4DD5523}">
    <text>at least</text>
  </threadedComment>
  <threadedComment ref="I26" dT="2020-09-25T07:39:25.85" personId="{BBC3E951-31AF-4423-BF00-96CDE4ED7858}" id="{EADC7B2A-B4DC-46F0-A635-4BC329016E4B}">
    <text>at least</text>
  </threadedComment>
  <threadedComment ref="K26" dT="2020-09-25T07:39:40.30" personId="{BBC3E951-31AF-4423-BF00-96CDE4ED7858}" id="{C19A1483-4BA3-49EF-91C2-37A4EBF4D58B}">
    <text>at least</text>
  </threadedComment>
  <threadedComment ref="B112" dT="2020-09-23T09:59:11.82" personId="{BBC3E951-31AF-4423-BF00-96CDE4ED7858}" id="{65B3D19E-632C-44F1-AA99-0AA28B22DF12}">
    <text>N/E</text>
  </threadedComment>
</ThreadedComments>
</file>

<file path=xl/threadedComments/threadedComment10.xml><?xml version="1.0" encoding="utf-8"?>
<ThreadedComments xmlns="http://schemas.microsoft.com/office/spreadsheetml/2018/threadedcomments" xmlns:x="http://schemas.openxmlformats.org/spreadsheetml/2006/main">
  <threadedComment ref="E4" dT="2020-09-24T12:47:12.94" personId="{BBC3E951-31AF-4423-BF00-96CDE4ED7858}" id="{08C8DFBE-0A32-4F39-9646-212D79B9E416}">
    <text>N/A</text>
  </threadedComment>
  <threadedComment ref="F4" dT="2020-09-24T12:47:20.57" personId="{BBC3E951-31AF-4423-BF00-96CDE4ED7858}" id="{DC4050AF-391A-4461-9774-462FDF565BEF}">
    <text>N/A</text>
  </threadedComment>
  <threadedComment ref="G4" dT="2020-09-24T12:47:29.16" personId="{BBC3E951-31AF-4423-BF00-96CDE4ED7858}" id="{EDDE71E0-E476-40EE-B1DD-AFEB5BE8BB2A}">
    <text>N/A</text>
  </threadedComment>
  <threadedComment ref="E8" dT="2020-09-18T09:40:06.44" personId="{BBC3E951-31AF-4423-BF00-96CDE4ED7858}" id="{23BCBD0C-1987-44EB-86F1-083CF8582FB8}">
    <text>N/A</text>
  </threadedComment>
  <threadedComment ref="F8" dT="2020-09-18T09:40:14.54" personId="{BBC3E951-31AF-4423-BF00-96CDE4ED7858}" id="{862CD2D9-E009-409C-B7C2-8376DFC7845F}">
    <text>N/A</text>
  </threadedComment>
  <threadedComment ref="G8" dT="2020-09-18T09:40:21.69" personId="{BBC3E951-31AF-4423-BF00-96CDE4ED7858}" id="{92BC33A8-DC80-4654-913B-7AB49110F620}">
    <text>N/A</text>
  </threadedComment>
  <threadedComment ref="E74" dT="2020-09-24T08:03:47.06" personId="{BBC3E951-31AF-4423-BF00-96CDE4ED7858}" id="{9A20DC5F-E309-4CB3-A86C-069EA373F606}">
    <text>NT</text>
  </threadedComment>
  <threadedComment ref="F74" dT="2020-09-24T08:03:53.50" personId="{BBC3E951-31AF-4423-BF00-96CDE4ED7858}" id="{EF84A373-9ED4-4DC6-B85C-352CBDC10BCD}">
    <text>NT</text>
  </threadedComment>
  <threadedComment ref="G74" dT="2020-09-24T08:04:00.49" personId="{BBC3E951-31AF-4423-BF00-96CDE4ED7858}" id="{CCCC16BE-0773-4BF9-B27E-2D147BB3B40B}">
    <text>NT</text>
  </threadedComment>
  <threadedComment ref="E112" dT="2020-09-24T08:09:26.46" personId="{BBC3E951-31AF-4423-BF00-96CDE4ED7858}" id="{A8582BAA-6A6E-4F66-969F-21BA5E960668}">
    <text>NT</text>
  </threadedComment>
  <threadedComment ref="F112" dT="2020-09-24T08:09:33.15" personId="{BBC3E951-31AF-4423-BF00-96CDE4ED7858}" id="{616AB94F-2993-4E3B-B75D-F675E7CABE07}">
    <text>NT</text>
  </threadedComment>
  <threadedComment ref="G112" dT="2020-09-24T08:09:40.56" personId="{BBC3E951-31AF-4423-BF00-96CDE4ED7858}" id="{010215C5-08F5-4B2D-B816-19930204F44C}">
    <text>NT</text>
  </threadedComment>
  <threadedComment ref="E149" dT="2020-09-24T08:10:55.49" personId="{BBC3E951-31AF-4423-BF00-96CDE4ED7858}" id="{17311915-6024-46C6-A5F1-082EC05B653C}">
    <text>NT</text>
  </threadedComment>
  <threadedComment ref="F149" dT="2020-09-24T08:11:01.45" personId="{BBC3E951-31AF-4423-BF00-96CDE4ED7858}" id="{497A7F5D-DC9E-4FE7-BB65-3B7EF0E7C6F0}">
    <text>NT</text>
  </threadedComment>
  <threadedComment ref="G149" dT="2020-09-24T08:11:07.93" personId="{BBC3E951-31AF-4423-BF00-96CDE4ED7858}" id="{0AAB6CC3-0B5A-4FE5-9E9A-E8EDFB80DB69}">
    <text>NT</text>
  </threadedComment>
  <threadedComment ref="E186" dT="2020-09-24T08:11:49.23" personId="{BBC3E951-31AF-4423-BF00-96CDE4ED7858}" id="{559D106E-53B7-4A7B-B0E4-2EB503F32FC3}">
    <text>NT</text>
  </threadedComment>
  <threadedComment ref="F186" dT="2020-09-24T08:11:53.95" personId="{BBC3E951-31AF-4423-BF00-96CDE4ED7858}" id="{2B3CC479-6F03-4BC5-87DB-E8A983028201}">
    <text>NT</text>
  </threadedComment>
  <threadedComment ref="G186" dT="2020-09-24T08:11:59.57" personId="{BBC3E951-31AF-4423-BF00-96CDE4ED7858}" id="{D81E379F-793A-4F8C-B7B7-D1930958DABC}">
    <text>NT</text>
  </threadedComment>
</ThreadedComments>
</file>

<file path=xl/threadedComments/threadedComment11.xml><?xml version="1.0" encoding="utf-8"?>
<ThreadedComments xmlns="http://schemas.microsoft.com/office/spreadsheetml/2018/threadedcomments" xmlns:x="http://schemas.openxmlformats.org/spreadsheetml/2006/main">
  <threadedComment ref="H13" dT="2020-09-24T21:51:01.62" personId="{BBC3E951-31AF-4423-BF00-96CDE4ED7858}" id="{172AB756-46A8-4CE0-9424-8D728F625866}">
    <text>60 is the minimum</text>
  </threadedComment>
  <threadedComment ref="B22" dT="2020-09-24T08:16:12.10" personId="{BBC3E951-31AF-4423-BF00-96CDE4ED7858}" id="{7FF415FC-2D4F-477B-B90B-54DA356E0780}">
    <text>ND</text>
  </threadedComment>
  <threadedComment ref="C22" dT="2020-09-24T08:16:18.93" personId="{BBC3E951-31AF-4423-BF00-96CDE4ED7858}" id="{F9F1D3B9-FEEE-4E21-AE8A-C33CE5C6A8AA}">
    <text>ND</text>
  </threadedComment>
  <threadedComment ref="D22" dT="2020-09-24T08:15:52.91" personId="{BBC3E951-31AF-4423-BF00-96CDE4ED7858}" id="{A0FC03B2-0B21-4BAC-83B9-C0B4B9078FC1}">
    <text>probably more than 280</text>
  </threadedComment>
  <threadedComment ref="E22" dT="2020-09-24T08:16:26.74" personId="{BBC3E951-31AF-4423-BF00-96CDE4ED7858}" id="{DF93DB01-2DA2-4CE5-8724-F00C4A32E092}">
    <text>NT</text>
  </threadedComment>
  <threadedComment ref="J26" dT="2020-09-25T08:30:16.92" personId="{BBC3E951-31AF-4423-BF00-96CDE4ED7858}" id="{BAF94258-7BC8-4DD8-9089-D5E6381B66A3}">
    <text>1 either inland or maritime</text>
  </threadedComment>
  <threadedComment ref="K26" dT="2020-09-25T08:30:32.92" personId="{BBC3E951-31AF-4423-BF00-96CDE4ED7858}" id="{3B4CD2A8-350C-47B9-A1B0-8A973A655E09}">
    <text>6, both inland and maritime</text>
  </threadedComment>
</ThreadedComments>
</file>

<file path=xl/threadedComments/threadedComment12.xml><?xml version="1.0" encoding="utf-8"?>
<ThreadedComments xmlns="http://schemas.microsoft.com/office/spreadsheetml/2018/threadedcomments" xmlns:x="http://schemas.openxmlformats.org/spreadsheetml/2006/main">
  <threadedComment ref="H13" dT="2020-09-24T21:51:45.74" personId="{BBC3E951-31AF-4423-BF00-96CDE4ED7858}" id="{90C34D9F-1071-4C60-847F-1C3A74EADCAE}">
    <text>at least 1</text>
  </threadedComment>
  <threadedComment ref="E22" dT="2020-09-24T08:17:46.14" personId="{BBC3E951-31AF-4423-BF00-96CDE4ED7858}" id="{8CFEDCF2-77C2-48F2-96E0-17D4DE129969}">
    <text>NT</text>
  </threadedComment>
  <threadedComment ref="G22" dT="2020-09-24T08:17:54.74" personId="{BBC3E951-31AF-4423-BF00-96CDE4ED7858}" id="{999D702E-031B-44DB-8BDE-E41EA5B42256}">
    <text>NT</text>
  </threadedComment>
  <threadedComment ref="J26" dT="2020-09-25T08:29:07.45" personId="{BBC3E951-31AF-4423-BF00-96CDE4ED7858}" id="{842B4A32-9287-41E0-8769-E46742B18F87}">
    <text>1 either inland or maritime</text>
  </threadedComment>
  <threadedComment ref="K26" dT="2020-09-25T08:29:54.15" personId="{BBC3E951-31AF-4423-BF00-96CDE4ED7858}" id="{F675CC7F-644E-4189-80D9-B9534D19366F}">
    <text>6, both inland and maritime</text>
  </threadedComment>
</ThreadedComments>
</file>

<file path=xl/threadedComments/threadedComment13.xml><?xml version="1.0" encoding="utf-8"?>
<ThreadedComments xmlns="http://schemas.microsoft.com/office/spreadsheetml/2018/threadedcomments" xmlns:x="http://schemas.openxmlformats.org/spreadsheetml/2006/main">
  <threadedComment ref="E8" dT="2020-09-18T09:48:04.47" personId="{BBC3E951-31AF-4423-BF00-96CDE4ED7858}" id="{E873C18B-1987-450F-B707-D3DE7AE0358B}">
    <text>N/A</text>
  </threadedComment>
  <threadedComment ref="F8" dT="2020-09-18T09:48:11.63" personId="{BBC3E951-31AF-4423-BF00-96CDE4ED7858}" id="{F502E438-980C-4B8B-949C-2A2D87AF34AD}">
    <text>N/A</text>
  </threadedComment>
  <threadedComment ref="G8" dT="2020-09-18T09:48:18.64" personId="{BBC3E951-31AF-4423-BF00-96CDE4ED7858}" id="{8CF4DCAA-4FA0-4D12-89AC-6D0FC17D590A}">
    <text>N/A</text>
  </threadedComment>
  <threadedComment ref="B22" dT="2020-09-24T08:20:54.51" personId="{BBC3E951-31AF-4423-BF00-96CDE4ED7858}" id="{64BFF2F2-91CE-489A-AB78-26B1DF239D8F}">
    <text>ND</text>
  </threadedComment>
  <threadedComment ref="F22" dT="2020-09-24T08:21:02.63" personId="{BBC3E951-31AF-4423-BF00-96CDE4ED7858}" id="{E8EEEB93-3585-443B-B611-81EBC3CAEB64}">
    <text>NT</text>
  </threadedComment>
</ThreadedComments>
</file>

<file path=xl/threadedComments/threadedComment14.xml><?xml version="1.0" encoding="utf-8"?>
<ThreadedComments xmlns="http://schemas.microsoft.com/office/spreadsheetml/2018/threadedcomments" xmlns:x="http://schemas.openxmlformats.org/spreadsheetml/2006/main">
  <threadedComment ref="E8" dT="2020-09-18T09:49:18.80" personId="{BBC3E951-31AF-4423-BF00-96CDE4ED7858}" id="{46AD01FE-A5E0-42FB-AB03-5C1D33B76CFF}">
    <text>N/A</text>
  </threadedComment>
  <threadedComment ref="F8" dT="2020-09-18T09:49:25.08" personId="{BBC3E951-31AF-4423-BF00-96CDE4ED7858}" id="{9B41972B-840B-4EB9-9E33-ABCD8FAE7DF2}">
    <text>N/A</text>
  </threadedComment>
  <threadedComment ref="G8" dT="2020-09-18T09:49:32.23" personId="{BBC3E951-31AF-4423-BF00-96CDE4ED7858}" id="{983AA470-C7D9-464C-A928-1555F98829FB}">
    <text>N/A</text>
  </threadedComment>
  <threadedComment ref="B22" dT="2020-09-24T08:22:16.82" personId="{BBC3E951-31AF-4423-BF00-96CDE4ED7858}" id="{7A473391-EE59-4574-AB0B-2EC517C81F83}">
    <text>ND</text>
  </threadedComment>
  <threadedComment ref="C22" dT="2020-09-24T08:22:24.37" personId="{BBC3E951-31AF-4423-BF00-96CDE4ED7858}" id="{857AF244-3F8B-4F52-8783-0EECB458BF1E}">
    <text>ND</text>
  </threadedComment>
</ThreadedComments>
</file>

<file path=xl/threadedComments/threadedComment15.xml><?xml version="1.0" encoding="utf-8"?>
<ThreadedComments xmlns="http://schemas.microsoft.com/office/spreadsheetml/2018/threadedcomments" xmlns:x="http://schemas.openxmlformats.org/spreadsheetml/2006/main">
  <threadedComment ref="E8" dT="2020-09-18T09:50:27.23" personId="{BBC3E951-31AF-4423-BF00-96CDE4ED7858}" id="{A0122E8A-545E-48AC-B118-05FF34B995D9}">
    <text>N/A</text>
  </threadedComment>
  <threadedComment ref="F8" dT="2020-09-18T09:50:34.12" personId="{BBC3E951-31AF-4423-BF00-96CDE4ED7858}" id="{EC5C8A9F-55E2-4938-86D9-CE61D57ACE99}">
    <text>N/A</text>
  </threadedComment>
  <threadedComment ref="G8" dT="2020-09-18T09:50:41.81" personId="{BBC3E951-31AF-4423-BF00-96CDE4ED7858}" id="{69B438D3-4719-4CE3-929A-0D6308B0E027}">
    <text>N/A</text>
  </threadedComment>
  <threadedComment ref="B22" dT="2020-09-24T08:24:13.56" personId="{BBC3E951-31AF-4423-BF00-96CDE4ED7858}" id="{2CACB63A-2B21-4A5E-86B6-CCD7E5ADF0F1}">
    <text>ND</text>
  </threadedComment>
  <threadedComment ref="E22" dT="2020-09-24T08:24:24.02" personId="{BBC3E951-31AF-4423-BF00-96CDE4ED7858}" id="{EB38D025-F5BD-42AB-8C0E-9BB3F8AAAC91}">
    <text>NT</text>
  </threadedComment>
</ThreadedComments>
</file>

<file path=xl/threadedComments/threadedComment16.xml><?xml version="1.0" encoding="utf-8"?>
<ThreadedComments xmlns="http://schemas.microsoft.com/office/spreadsheetml/2018/threadedcomments" xmlns:x="http://schemas.openxmlformats.org/spreadsheetml/2006/main">
  <threadedComment ref="H8" dT="2020-09-18T09:52:07.69" personId="{BBC3E951-31AF-4423-BF00-96CDE4ED7858}" id="{3E755225-1256-4082-BB23-D2716A7DE975}">
    <text>2 of them operating under DE flag</text>
  </threadedComment>
  <threadedComment ref="B22" dT="2020-09-24T08:25:45.18" personId="{BBC3E951-31AF-4423-BF00-96CDE4ED7858}" id="{5E0688A8-7CD0-4D6A-86CB-DB396BE76334}">
    <text>ND</text>
  </threadedComment>
  <threadedComment ref="C22" dT="2020-09-24T08:25:51.94" personId="{BBC3E951-31AF-4423-BF00-96CDE4ED7858}" id="{C5CA94DE-DDFC-4C86-872C-48CC880D854A}">
    <text>ND</text>
  </threadedComment>
</ThreadedComments>
</file>

<file path=xl/threadedComments/threadedComment17.xml><?xml version="1.0" encoding="utf-8"?>
<ThreadedComments xmlns="http://schemas.microsoft.com/office/spreadsheetml/2018/threadedcomments" xmlns:x="http://schemas.openxmlformats.org/spreadsheetml/2006/main">
  <threadedComment ref="E10" dT="2020-09-22T08:10:38.50" personId="{BBC3E951-31AF-4423-BF00-96CDE4ED7858}" id="{1AB44E68-AD6B-4746-93B1-D570F56C24A4}">
    <text>TBD</text>
  </threadedComment>
  <threadedComment ref="F10" dT="2020-09-22T08:10:48.13" personId="{BBC3E951-31AF-4423-BF00-96CDE4ED7858}" id="{5BE48DD7-1133-47BF-BB75-AE63E80DFB1A}">
    <text>TBD</text>
  </threadedComment>
  <threadedComment ref="G10" dT="2020-09-22T08:10:56.53" personId="{BBC3E951-31AF-4423-BF00-96CDE4ED7858}" id="{9B01605E-2D3E-48A3-A9E2-18E17AA54D0F}">
    <text>TBD</text>
  </threadedComment>
  <threadedComment ref="E20" dT="2020-09-23T20:18:45.06" personId="{BBC3E951-31AF-4423-BF00-96CDE4ED7858}" id="{00FF3541-B423-437D-B632-1B16397FFDD5}">
    <text>NE</text>
  </threadedComment>
  <threadedComment ref="F20" dT="2020-09-23T20:18:53.13" personId="{BBC3E951-31AF-4423-BF00-96CDE4ED7858}" id="{22A821FD-EDE7-4174-A868-22044C09AE4D}">
    <text>NE</text>
  </threadedComment>
  <threadedComment ref="G20" dT="2020-09-23T20:19:00.39" personId="{BBC3E951-31AF-4423-BF00-96CDE4ED7858}" id="{5FA59B10-B6B4-443C-9709-747C0F6C71F3}">
    <text>NE</text>
  </threadedComment>
  <threadedComment ref="B22" dT="2020-09-24T08:26:50.46" personId="{BBC3E951-31AF-4423-BF00-96CDE4ED7858}" id="{4D9B17E8-EA27-4CD3-BE17-E4C8E903CB92}">
    <text>ND</text>
  </threadedComment>
  <threadedComment ref="C22" dT="2020-09-24T08:26:56.71" personId="{BBC3E951-31AF-4423-BF00-96CDE4ED7858}" id="{6DC7C800-3B6F-4BBD-99A1-AB90AC0743A3}">
    <text>ND</text>
  </threadedComment>
  <threadedComment ref="F22" dT="2020-09-24T08:27:04.19" personId="{BBC3E951-31AF-4423-BF00-96CDE4ED7858}" id="{6C8EDD7B-6A13-4306-977A-38975602295A}">
    <text>NT</text>
  </threadedComment>
  <threadedComment ref="G22" dT="2020-09-24T08:27:18.54" personId="{BBC3E951-31AF-4423-BF00-96CDE4ED7858}" id="{98D40EBC-3EB9-4927-999B-58BB88670278}">
    <text>100% ZE</text>
  </threadedComment>
</ThreadedComments>
</file>

<file path=xl/threadedComments/threadedComment18.xml><?xml version="1.0" encoding="utf-8"?>
<ThreadedComments xmlns="http://schemas.microsoft.com/office/spreadsheetml/2018/threadedcomments" xmlns:x="http://schemas.openxmlformats.org/spreadsheetml/2006/main">
  <threadedComment ref="C8" dT="2020-09-18T09:54:23.57" personId="{BBC3E951-31AF-4423-BF00-96CDE4ED7858}" id="{14EE8286-AEF8-4D69-979E-C94B1D8FF6EF}">
    <text>N/A</text>
  </threadedComment>
  <threadedComment ref="B22" dT="2020-09-24T08:28:10.12" personId="{BBC3E951-31AF-4423-BF00-96CDE4ED7858}" id="{0D147521-4048-4D9E-9786-F0856831A04D}">
    <text>ND</text>
  </threadedComment>
  <threadedComment ref="C22" dT="2020-09-24T08:28:15.60" personId="{BBC3E951-31AF-4423-BF00-96CDE4ED7858}" id="{B88BF777-31D1-4916-8D6B-B4BD1B250147}">
    <text>ND</text>
  </threadedComment>
  <threadedComment ref="D22" dT="2020-09-24T08:28:21.96" personId="{BBC3E951-31AF-4423-BF00-96CDE4ED7858}" id="{E9281305-0C3F-4E03-A637-993E7863751D}">
    <text>ND</text>
  </threadedComment>
</ThreadedComments>
</file>

<file path=xl/threadedComments/threadedComment19.xml><?xml version="1.0" encoding="utf-8"?>
<ThreadedComments xmlns="http://schemas.microsoft.com/office/spreadsheetml/2018/threadedcomments" xmlns:x="http://schemas.openxmlformats.org/spreadsheetml/2006/main">
  <threadedComment ref="F22" dT="2020-09-24T08:30:10.37" personId="{BBC3E951-31AF-4423-BF00-96CDE4ED7858}" id="{EC607819-3C17-4E4C-B78C-E8966402EE51}">
    <text>NT</text>
  </threadedComment>
  <threadedComment ref="G22" dT="2020-09-24T08:30:16.92" personId="{BBC3E951-31AF-4423-BF00-96CDE4ED7858}" id="{FC02C329-6860-4CB6-AE56-EC45176934D3}">
    <text>NT</text>
  </threadedComment>
</ThreadedComments>
</file>

<file path=xl/threadedComments/threadedComment2.xml><?xml version="1.0" encoding="utf-8"?>
<ThreadedComments xmlns="http://schemas.microsoft.com/office/spreadsheetml/2018/threadedcomments" xmlns:x="http://schemas.openxmlformats.org/spreadsheetml/2006/main">
  <threadedComment ref="F470" dT="2020-09-17T13:51:57.43" personId="{BBC3E951-31AF-4423-BF00-96CDE4ED7858}" id="{D424AEB7-C89C-4586-B927-3CBE985278BD}">
    <text>zno estimate has been made at this</text>
  </threadedComment>
  <threadedComment ref="G470" dT="2020-09-17T13:52:15.21" personId="{BBC3E951-31AF-4423-BF00-96CDE4ED7858}" id="{20BF6F69-C37B-4275-ACB4-B7F92FCF6012}">
    <text>No estimate has been made</text>
  </threadedComment>
</ThreadedComments>
</file>

<file path=xl/threadedComments/threadedComment3.xml><?xml version="1.0" encoding="utf-8"?>
<ThreadedComments xmlns="http://schemas.microsoft.com/office/spreadsheetml/2018/threadedcomments" xmlns:x="http://schemas.openxmlformats.org/spreadsheetml/2006/main">
  <threadedComment ref="E8" dT="2020-09-18T08:55:51.64" personId="{BBC3E951-31AF-4423-BF00-96CDE4ED7858}" id="{715EA622-9649-47B1-B6AC-A7B6C3FC0D64}">
    <text>N/A</text>
  </threadedComment>
  <threadedComment ref="F8" dT="2020-09-18T08:56:04.03" personId="{BBC3E951-31AF-4423-BF00-96CDE4ED7858}" id="{8068D746-873B-41D2-8C68-88EE7C34EA1E}">
    <text>N/A</text>
  </threadedComment>
  <threadedComment ref="G8" dT="2020-09-18T08:56:17.66" personId="{BBC3E951-31AF-4423-BF00-96CDE4ED7858}" id="{4FCE1477-0E29-4E7D-B6D0-0DC0B1478AA6}">
    <text>N/A</text>
  </threadedComment>
  <threadedComment ref="B22" dT="2020-09-24T07:15:38.72" personId="{BBC3E951-31AF-4423-BF00-96CDE4ED7858}" id="{8662A42C-9719-443D-878E-BBEAD66B417D}">
    <text>ND</text>
  </threadedComment>
  <threadedComment ref="C22" dT="2020-09-24T07:15:51.55" personId="{BBC3E951-31AF-4423-BF00-96CDE4ED7858}" id="{BAB701F8-B15D-4C9F-B9C3-1CA51C4DDD19}">
    <text>ND</text>
  </threadedComment>
</ThreadedComments>
</file>

<file path=xl/threadedComments/threadedComment4.xml><?xml version="1.0" encoding="utf-8"?>
<ThreadedComments xmlns="http://schemas.microsoft.com/office/spreadsheetml/2018/threadedcomments" xmlns:x="http://schemas.openxmlformats.org/spreadsheetml/2006/main">
  <threadedComment ref="E8" dT="2020-09-18T08:59:34.43" personId="{BBC3E951-31AF-4423-BF00-96CDE4ED7858}" id="{0A313D55-09AA-4DEF-ACEB-19C6DF5967D5}">
    <text>N/A</text>
  </threadedComment>
  <threadedComment ref="F8" dT="2020-09-18T08:59:43.63" personId="{BBC3E951-31AF-4423-BF00-96CDE4ED7858}" id="{E35D12B1-E269-4760-B0DA-653AA20F4A5A}">
    <text>N/A</text>
  </threadedComment>
  <threadedComment ref="G8" dT="2020-09-18T08:59:54.17" personId="{BBC3E951-31AF-4423-BF00-96CDE4ED7858}" id="{7F29962F-FB3D-45EC-A36D-80BBEBF3E830}">
    <text>N/A</text>
  </threadedComment>
  <threadedComment ref="H22" dT="2020-09-24T07:25:06.23" personId="{BBC3E951-31AF-4423-BF00-96CDE4ED7858}" id="{111A2EC0-F367-4E37-8387-48F0854EF62F}">
    <text>minimum price the 11000</text>
  </threadedComment>
  <threadedComment ref="F56" dT="2020-09-24T12:35:59.78" personId="{BBC3E951-31AF-4423-BF00-96CDE4ED7858}" id="{62666F89-5FB3-4061-9B53-BE88A5C24391}">
    <text>#VALUE!</text>
  </threadedComment>
  <threadedComment ref="E74" dT="2020-09-24T07:25:53.26" personId="{BBC3E951-31AF-4423-BF00-96CDE4ED7858}" id="{06D1399E-B66B-4106-98FE-319482389C52}">
    <text>NT</text>
  </threadedComment>
  <threadedComment ref="F74" dT="2020-09-24T07:26:02.54" personId="{BBC3E951-31AF-4423-BF00-96CDE4ED7858}" id="{9E8D5BF9-AA53-413A-AD66-5C76D94717CE}">
    <text>NT</text>
  </threadedComment>
  <threadedComment ref="G74" dT="2020-09-24T07:26:08.90" personId="{BBC3E951-31AF-4423-BF00-96CDE4ED7858}" id="{896B0D12-0AF9-420E-815C-61A1C1BD123F}">
    <text>NT</text>
  </threadedComment>
  <threadedComment ref="E112" dT="2020-09-24T07:26:34.51" personId="{BBC3E951-31AF-4423-BF00-96CDE4ED7858}" id="{E9CE2960-1A1A-4DDA-88D7-EDA42CD1C39D}">
    <text>NT</text>
  </threadedComment>
  <threadedComment ref="F112" dT="2020-09-24T07:26:43.12" personId="{BBC3E951-31AF-4423-BF00-96CDE4ED7858}" id="{DD2D5FF5-213E-488F-ABF0-F51B1DE07B0E}">
    <text>NT</text>
  </threadedComment>
  <threadedComment ref="G112" dT="2020-09-24T07:26:50.26" personId="{BBC3E951-31AF-4423-BF00-96CDE4ED7858}" id="{E77A206A-4E00-493C-8276-AFF7C7006E6B}">
    <text>NT</text>
  </threadedComment>
  <threadedComment ref="E149" dT="2020-09-24T07:27:11.97" personId="{BBC3E951-31AF-4423-BF00-96CDE4ED7858}" id="{1089B40D-87D9-4429-B584-6D4A1260E8E7}">
    <text>NT</text>
  </threadedComment>
  <threadedComment ref="F149" dT="2020-09-24T07:27:18.62" personId="{BBC3E951-31AF-4423-BF00-96CDE4ED7858}" id="{4D1718AF-9ED7-401E-B7A2-A591EEB31CDE}">
    <text>NT</text>
  </threadedComment>
  <threadedComment ref="G149" dT="2020-09-24T07:27:25.14" personId="{BBC3E951-31AF-4423-BF00-96CDE4ED7858}" id="{6D00D341-1917-4DDD-8F31-1EEE5195B44C}">
    <text>NT</text>
  </threadedComment>
  <threadedComment ref="E186" dT="2020-09-24T07:29:24.85" personId="{BBC3E951-31AF-4423-BF00-96CDE4ED7858}" id="{4B1A6836-E919-4098-A41C-C1086DB37408}">
    <text>NT</text>
  </threadedComment>
  <threadedComment ref="F186" dT="2020-09-24T07:29:31.48" personId="{BBC3E951-31AF-4423-BF00-96CDE4ED7858}" id="{013EF080-3561-4F85-AACE-358074DDBF24}">
    <text>NT</text>
  </threadedComment>
  <threadedComment ref="G186" dT="2020-09-24T07:29:37.55" personId="{BBC3E951-31AF-4423-BF00-96CDE4ED7858}" id="{30F5F612-FE1D-4534-A9BA-41ACF8BA977F}">
    <text>NT</text>
  </threadedComment>
</ThreadedComments>
</file>

<file path=xl/threadedComments/threadedComment5.xml><?xml version="1.0" encoding="utf-8"?>
<ThreadedComments xmlns="http://schemas.microsoft.com/office/spreadsheetml/2018/threadedcomments" xmlns:x="http://schemas.openxmlformats.org/spreadsheetml/2006/main">
  <threadedComment ref="E8" dT="2020-09-18T09:15:18.62" personId="{BBC3E951-31AF-4423-BF00-96CDE4ED7858}" id="{957050BB-EA51-4018-822A-9298BD1038A9}">
    <text>N/A</text>
  </threadedComment>
  <threadedComment ref="G8" dT="2020-09-18T09:17:24.55" personId="{BBC3E951-31AF-4423-BF00-96CDE4ED7858}" id="{E924AE8A-13FF-41F9-B217-CF75FB53829E}">
    <text>N/A</text>
  </threadedComment>
  <threadedComment ref="B22" dT="2020-09-24T07:31:02.67" personId="{BBC3E951-31AF-4423-BF00-96CDE4ED7858}" id="{B0CF6119-44C5-43EC-B0FF-D10241D8615E}">
    <text>ND</text>
  </threadedComment>
  <threadedComment ref="E22" dT="2020-09-24T07:31:34.05" personId="{BBC3E951-31AF-4423-BF00-96CDE4ED7858}" id="{B8946BDE-0EA6-4923-8CC1-4244FBBA9D40}">
    <text>NT</text>
  </threadedComment>
  <threadedComment ref="G22" dT="2020-09-24T07:31:58.23" personId="{BBC3E951-31AF-4423-BF00-96CDE4ED7858}" id="{BBEF25B3-9DFE-4CF9-86F3-A04A1348E3D3}">
    <text>NT</text>
  </threadedComment>
</ThreadedComments>
</file>

<file path=xl/threadedComments/threadedComment6.xml><?xml version="1.0" encoding="utf-8"?>
<ThreadedComments xmlns="http://schemas.microsoft.com/office/spreadsheetml/2018/threadedcomments" xmlns:x="http://schemas.openxmlformats.org/spreadsheetml/2006/main">
  <threadedComment ref="E8" dT="2020-09-18T09:17:39.46" personId="{BBC3E951-31AF-4423-BF00-96CDE4ED7858}" id="{7B5BD9FB-1427-4F55-93DF-7B81B6F66B9B}">
    <text>N/A</text>
  </threadedComment>
  <threadedComment ref="F8" dT="2020-09-18T09:17:50.39" personId="{BBC3E951-31AF-4423-BF00-96CDE4ED7858}" id="{14381290-6DCB-4CFF-AB3C-B2CEF3037339}">
    <text>N/A</text>
  </threadedComment>
  <threadedComment ref="G8" dT="2020-09-18T09:18:49.98" personId="{BBC3E951-31AF-4423-BF00-96CDE4ED7858}" id="{78FDDA06-9A9E-4EAF-B8CB-EE498060C16F}">
    <text>N/A</text>
  </threadedComment>
  <threadedComment ref="B60" dT="2020-09-18T09:19:07.02" personId="{BBC3E951-31AF-4423-BF00-96CDE4ED7858}" id="{4D389BBF-3BCC-4D7B-9DF3-DA47A0E24C19}">
    <text>N/A</text>
  </threadedComment>
  <threadedComment ref="C60" dT="2020-09-18T09:19:16.30" personId="{BBC3E951-31AF-4423-BF00-96CDE4ED7858}" id="{D7918226-9667-493B-98C5-0DACC87850F2}">
    <text>N/A</text>
  </threadedComment>
  <threadedComment ref="D60" dT="2020-09-18T09:31:57.30" personId="{BBC3E951-31AF-4423-BF00-96CDE4ED7858}" id="{9DC7C3CD-DE41-4DBB-ADBB-935AB3EF8F8E}">
    <text>N/AN/A</text>
  </threadedComment>
  <threadedComment ref="E74" dT="2020-09-24T07:40:54.05" personId="{BBC3E951-31AF-4423-BF00-96CDE4ED7858}" id="{6FC43A7E-7AF9-42A6-AB21-BB8C12D1C67A}">
    <text>NT</text>
  </threadedComment>
  <threadedComment ref="F74" dT="2020-09-24T07:41:00.59" personId="{BBC3E951-31AF-4423-BF00-96CDE4ED7858}" id="{E5D5D18B-A12D-41D6-8B48-41CB649FABC9}">
    <text>NT</text>
  </threadedComment>
  <threadedComment ref="G74" dT="2020-09-24T07:41:06.31" personId="{BBC3E951-31AF-4423-BF00-96CDE4ED7858}" id="{934B1A81-3782-4B55-89BF-D4BA20A5D844}">
    <text>NT</text>
  </threadedComment>
  <threadedComment ref="E112" dT="2020-09-24T07:41:59.60" personId="{BBC3E951-31AF-4423-BF00-96CDE4ED7858}" id="{1918E034-9ACC-4BA4-A1DC-5798EFD561F4}">
    <text>NT</text>
  </threadedComment>
  <threadedComment ref="F112" dT="2020-09-24T07:42:07.69" personId="{BBC3E951-31AF-4423-BF00-96CDE4ED7858}" id="{9D26287B-E768-4F18-A328-0A9E8E273F5C}">
    <text>NT</text>
  </threadedComment>
  <threadedComment ref="G112" dT="2020-09-24T07:42:14.53" personId="{BBC3E951-31AF-4423-BF00-96CDE4ED7858}" id="{D040F5D6-1A09-4A79-BF39-E9F86217F85F}">
    <text>NT</text>
  </threadedComment>
  <threadedComment ref="B149" dT="2020-09-24T07:48:17.27" personId="{BBC3E951-31AF-4423-BF00-96CDE4ED7858}" id="{7D5FF408-7543-49D8-8C7D-E7820CFA22BC}">
    <text>ND</text>
  </threadedComment>
  <threadedComment ref="C149" dT="2020-09-24T07:48:24.25" personId="{BBC3E951-31AF-4423-BF00-96CDE4ED7858}" id="{B0AB41B2-83B6-4037-8117-C7736523B782}">
    <text>ND</text>
  </threadedComment>
  <threadedComment ref="B186" dT="2020-09-24T07:48:43.85" personId="{BBC3E951-31AF-4423-BF00-96CDE4ED7858}" id="{F9D6DE23-2D8B-4623-A517-10A6DA7BC312}">
    <text>ND</text>
  </threadedComment>
  <threadedComment ref="C186" dT="2020-09-24T07:48:50.97" personId="{BBC3E951-31AF-4423-BF00-96CDE4ED7858}" id="{A1CFC240-7469-4E38-A30D-3FB6B487B85D}">
    <text>ND</text>
  </threadedComment>
  <threadedComment ref="D186" dT="2020-09-24T07:49:14.98" personId="{BBC3E951-31AF-4423-BF00-96CDE4ED7858}" id="{27366314-4157-439A-B8A6-B43FBB621DB8}">
    <text>ND</text>
  </threadedComment>
  <threadedComment ref="E186" dT="2020-09-24T07:49:21.78" personId="{BBC3E951-31AF-4423-BF00-96CDE4ED7858}" id="{6A5C86AB-B301-48E8-B4F6-5BD6844C6FBB}">
    <text>NT</text>
  </threadedComment>
  <threadedComment ref="F186" dT="2020-09-24T07:49:28.29" personId="{BBC3E951-31AF-4423-BF00-96CDE4ED7858}" id="{52268C62-A9F0-4268-AA5C-9421245553AA}">
    <text>NT</text>
  </threadedComment>
  <threadedComment ref="G186" dT="2020-09-24T07:49:34.18" personId="{BBC3E951-31AF-4423-BF00-96CDE4ED7858}" id="{37A8E325-7B3F-4174-95FC-A4C4756E0DEE}">
    <text>NT</text>
  </threadedComment>
</ThreadedComments>
</file>

<file path=xl/threadedComments/threadedComment7.xml><?xml version="1.0" encoding="utf-8"?>
<ThreadedComments xmlns="http://schemas.microsoft.com/office/spreadsheetml/2018/threadedcomments" xmlns:x="http://schemas.openxmlformats.org/spreadsheetml/2006/main">
  <threadedComment ref="G8" dT="2020-09-18T09:32:19.57" personId="{BBC3E951-31AF-4423-BF00-96CDE4ED7858}" id="{1F9CA7A3-2E05-4E6B-8306-39EDD764ACB2}">
    <text>N/A</text>
  </threadedComment>
</ThreadedComments>
</file>

<file path=xl/threadedComments/threadedComment8.xml><?xml version="1.0" encoding="utf-8"?>
<ThreadedComments xmlns="http://schemas.microsoft.com/office/spreadsheetml/2018/threadedcomments" xmlns:x="http://schemas.openxmlformats.org/spreadsheetml/2006/main">
  <threadedComment ref="F4" dT="2020-09-24T12:42:14.85" personId="{BBC3E951-31AF-4423-BF00-96CDE4ED7858}" id="{E7D39276-A6DB-45B2-AF9D-468183555C74}">
    <text>N/A</text>
  </threadedComment>
  <threadedComment ref="E8" dT="2020-09-18T09:33:35.38" personId="{BBC3E951-31AF-4423-BF00-96CDE4ED7858}" id="{B5B95D4B-025A-49EA-9410-0DDFDB34BF59}">
    <text>N/A</text>
  </threadedComment>
  <threadedComment ref="F8" dT="2020-09-18T09:33:42.53" personId="{BBC3E951-31AF-4423-BF00-96CDE4ED7858}" id="{51FDFABA-AC18-4375-8F99-F4E3DFFB63E9}">
    <text>N/A</text>
  </threadedComment>
  <threadedComment ref="G8" dT="2020-09-18T09:33:48.95" personId="{BBC3E951-31AF-4423-BF00-96CDE4ED7858}" id="{0151CEE8-B2B7-4864-B62D-95362080565B}">
    <text>N/A</text>
  </threadedComment>
  <threadedComment ref="B149" dT="2020-09-24T08:00:08.62" personId="{BBC3E951-31AF-4423-BF00-96CDE4ED7858}" id="{218516A1-11C3-4DB0-BC1A-F97EC15ECEF4}">
    <text>ND</text>
  </threadedComment>
</ThreadedComments>
</file>

<file path=xl/threadedComments/threadedComment9.xml><?xml version="1.0" encoding="utf-8"?>
<ThreadedComments xmlns="http://schemas.microsoft.com/office/spreadsheetml/2018/threadedcomments" xmlns:x="http://schemas.openxmlformats.org/spreadsheetml/2006/main">
  <threadedComment ref="C8" dT="2020-09-18T09:37:54.88" personId="{BBC3E951-31AF-4423-BF00-96CDE4ED7858}" id="{6EAF8979-1166-4552-BD67-72CC85A0A292}">
    <text>No data</text>
  </threadedComment>
  <threadedComment ref="E8" dT="2020-09-18T09:38:02.63" personId="{BBC3E951-31AF-4423-BF00-96CDE4ED7858}" id="{4DF7B340-9C3C-4CDD-AE64-C842FA2D407E}">
    <text>N/A</text>
  </threadedComment>
  <threadedComment ref="F8" dT="2020-09-18T09:38:10.35" personId="{BBC3E951-31AF-4423-BF00-96CDE4ED7858}" id="{E520D5A0-9B8B-4934-82D8-585B08FF0B78}">
    <text>N/A</text>
  </threadedComment>
  <threadedComment ref="G8" dT="2020-09-18T09:38:16.41" personId="{BBC3E951-31AF-4423-BF00-96CDE4ED7858}" id="{4CFB9736-7389-4AB6-ABAD-DB18A14C0ADA}">
    <text>N/A</text>
  </threadedComment>
  <threadedComment ref="I16" dT="2020-09-17T14:19:04.64" personId="{BBC3E951-31AF-4423-BF00-96CDE4ED7858}" id="{78655F0F-688D-4942-BEFE-D4F02C3212FC}">
    <text>&gt;20 in the NPF</text>
  </threadedComment>
  <threadedComment ref="H26" dT="2020-09-25T08:23:20.61" personId="{BBC3E951-31AF-4423-BF00-96CDE4ED7858}" id="{8F85779B-B9E0-4B87-AB08-6CF4BC529804}">
    <text>at least</text>
  </threadedComment>
  <threadedComment ref="E27" dT="2020-09-24T09:47:46.58" personId="{BBC3E951-31AF-4423-BF00-96CDE4ED7858}" id="{F6CF7CC7-9DAF-4B90-A6D4-5963D8A7292B}">
    <text>N/A</text>
  </threadedComment>
  <threadedComment ref="F27" dT="2020-09-24T09:47:52.26" personId="{BBC3E951-31AF-4423-BF00-96CDE4ED7858}" id="{661B9E86-F5D5-4512-B8A2-77E4502C31F7}">
    <text>N/A</text>
  </threadedComment>
  <threadedComment ref="G27" dT="2020-09-24T09:47:58.04" personId="{BBC3E951-31AF-4423-BF00-96CDE4ED7858}" id="{2C92302A-6054-4919-A4A2-3FB83F3A49BA}">
    <text>N/A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microsoft.com/office/2017/10/relationships/threadedComment" Target="../threadedComments/threadedComment7.xml"/><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microsoft.com/office/2017/10/relationships/threadedComment" Target="../threadedComments/threadedComment8.xml"/><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microsoft.com/office/2017/10/relationships/threadedComment" Target="../threadedComments/threadedComment9.xml"/><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microsoft.com/office/2017/10/relationships/threadedComment" Target="../threadedComments/threadedComment10.xml"/><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4.bin"/><Relationship Id="rId5" Type="http://schemas.microsoft.com/office/2017/10/relationships/threadedComment" Target="../threadedComments/threadedComment11.xml"/><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5.bin"/><Relationship Id="rId5" Type="http://schemas.microsoft.com/office/2017/10/relationships/threadedComment" Target="../threadedComments/threadedComment12.xml"/><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6.bin"/><Relationship Id="rId5" Type="http://schemas.microsoft.com/office/2017/10/relationships/threadedComment" Target="../threadedComments/threadedComment13.xml"/><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7.bin"/><Relationship Id="rId5" Type="http://schemas.microsoft.com/office/2017/10/relationships/threadedComment" Target="../threadedComments/threadedComment14.xml"/><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8.bin"/><Relationship Id="rId5" Type="http://schemas.microsoft.com/office/2017/10/relationships/threadedComment" Target="../threadedComments/threadedComment15.xml"/><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9.bin"/><Relationship Id="rId5" Type="http://schemas.microsoft.com/office/2017/10/relationships/threadedComment" Target="../threadedComments/threadedComment16.xml"/><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0.bin"/><Relationship Id="rId5" Type="http://schemas.microsoft.com/office/2017/10/relationships/threadedComment" Target="../threadedComments/threadedComment17.xml"/><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 Id="rId4" Type="http://schemas.microsoft.com/office/2017/10/relationships/threadedComment" Target="../threadedComments/threadedComment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2.bin"/><Relationship Id="rId5" Type="http://schemas.microsoft.com/office/2017/10/relationships/threadedComment" Target="../threadedComments/threadedComment19.xml"/><Relationship Id="rId4" Type="http://schemas.openxmlformats.org/officeDocument/2006/relationships/comments" Target="../comments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microsoft.com/office/2017/10/relationships/threadedComment" Target="../threadedComments/threadedComment5.xml"/><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microsoft.com/office/2017/10/relationships/threadedComment" Target="../threadedComments/threadedComment6.xm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P52"/>
  <sheetViews>
    <sheetView zoomScale="82" zoomScaleNormal="82" workbookViewId="0">
      <pane xSplit="1" ySplit="3" topLeftCell="B33" activePane="bottomRight" state="frozen"/>
      <selection pane="topRight" activeCell="B1" sqref="B1"/>
      <selection pane="bottomLeft" activeCell="A4" sqref="A4"/>
      <selection pane="bottomRight" activeCell="R21" sqref="R21"/>
    </sheetView>
  </sheetViews>
  <sheetFormatPr defaultRowHeight="14.5" x14ac:dyDescent="0.35"/>
  <cols>
    <col min="1" max="1" width="10.90625" style="66" customWidth="1"/>
    <col min="2" max="2" width="9.1796875" customWidth="1"/>
    <col min="4" max="4" width="10.81640625" customWidth="1"/>
    <col min="8" max="8" width="9.1796875" customWidth="1"/>
    <col min="10" max="10" width="11.1796875" customWidth="1"/>
    <col min="14" max="14" width="9.453125" customWidth="1"/>
    <col min="16" max="16" width="10.81640625" customWidth="1"/>
    <col min="20" max="20" width="9.1796875" customWidth="1"/>
    <col min="22" max="22" width="10.81640625" customWidth="1"/>
    <col min="26" max="26" width="9.1796875" customWidth="1"/>
    <col min="28" max="28" width="10.81640625" customWidth="1"/>
    <col min="32" max="32" width="9.453125" customWidth="1"/>
    <col min="34" max="34" width="10.81640625" customWidth="1"/>
    <col min="38" max="38" width="9.1796875" customWidth="1"/>
    <col min="40" max="40" width="10.81640625" customWidth="1"/>
    <col min="44" max="44" width="9.81640625" customWidth="1"/>
    <col min="46" max="46" width="11.1796875" customWidth="1"/>
    <col min="50" max="50" width="9.54296875" customWidth="1"/>
    <col min="52" max="52" width="11.1796875" customWidth="1"/>
    <col min="56" max="56" width="9.54296875" customWidth="1"/>
    <col min="58" max="58" width="11" customWidth="1"/>
    <col min="62" max="62" width="9.81640625" customWidth="1"/>
  </cols>
  <sheetData>
    <row r="1" spans="1:67" ht="15" thickBot="1" x14ac:dyDescent="0.4">
      <c r="A1" s="574" t="s">
        <v>57</v>
      </c>
      <c r="B1" s="577" t="s">
        <v>58</v>
      </c>
      <c r="C1" s="566"/>
      <c r="D1" s="566"/>
      <c r="E1" s="566"/>
      <c r="F1" s="566"/>
      <c r="G1" s="578"/>
      <c r="H1" s="577" t="s">
        <v>66</v>
      </c>
      <c r="I1" s="566"/>
      <c r="J1" s="566"/>
      <c r="K1" s="566"/>
      <c r="L1" s="566"/>
      <c r="M1" s="578"/>
      <c r="N1" s="577" t="s">
        <v>67</v>
      </c>
      <c r="O1" s="566"/>
      <c r="P1" s="566"/>
      <c r="Q1" s="566"/>
      <c r="R1" s="566"/>
      <c r="S1" s="578"/>
      <c r="T1" s="577" t="s">
        <v>68</v>
      </c>
      <c r="U1" s="566"/>
      <c r="V1" s="566"/>
      <c r="W1" s="566"/>
      <c r="X1" s="566"/>
      <c r="Y1" s="578"/>
      <c r="Z1" s="566" t="s">
        <v>69</v>
      </c>
      <c r="AA1" s="566"/>
      <c r="AB1" s="566"/>
      <c r="AC1" s="566"/>
      <c r="AD1" s="566"/>
      <c r="AE1" s="566"/>
      <c r="AF1" s="577" t="s">
        <v>70</v>
      </c>
      <c r="AG1" s="566"/>
      <c r="AH1" s="566"/>
      <c r="AI1" s="566"/>
      <c r="AJ1" s="566"/>
      <c r="AK1" s="578"/>
      <c r="AL1" s="566" t="s">
        <v>71</v>
      </c>
      <c r="AM1" s="566"/>
      <c r="AN1" s="566"/>
      <c r="AO1" s="566"/>
      <c r="AP1" s="566"/>
      <c r="AQ1" s="566"/>
      <c r="AR1" s="577" t="s">
        <v>72</v>
      </c>
      <c r="AS1" s="566"/>
      <c r="AT1" s="566"/>
      <c r="AU1" s="566"/>
      <c r="AV1" s="566"/>
      <c r="AW1" s="578"/>
      <c r="AX1" s="577" t="s">
        <v>73</v>
      </c>
      <c r="AY1" s="566"/>
      <c r="AZ1" s="566"/>
      <c r="BA1" s="566"/>
      <c r="BB1" s="566"/>
      <c r="BC1" s="578"/>
      <c r="BD1" s="566" t="s">
        <v>74</v>
      </c>
      <c r="BE1" s="566"/>
      <c r="BF1" s="566"/>
      <c r="BG1" s="566"/>
      <c r="BH1" s="566"/>
      <c r="BI1" s="566"/>
      <c r="BJ1" s="571" t="s">
        <v>94</v>
      </c>
      <c r="BK1" s="572"/>
      <c r="BL1" s="572"/>
      <c r="BM1" s="572"/>
      <c r="BN1" s="572"/>
      <c r="BO1" s="573"/>
    </row>
    <row r="2" spans="1:67" s="36" customFormat="1" ht="60.75" customHeight="1" thickBot="1" x14ac:dyDescent="0.4">
      <c r="A2" s="575"/>
      <c r="B2" s="79" t="s">
        <v>61</v>
      </c>
      <c r="C2" s="569" t="s">
        <v>60</v>
      </c>
      <c r="D2" s="570"/>
      <c r="E2" s="570"/>
      <c r="F2" s="570"/>
      <c r="G2" s="48" t="s">
        <v>59</v>
      </c>
      <c r="H2" s="79" t="s">
        <v>61</v>
      </c>
      <c r="I2" s="569" t="s">
        <v>60</v>
      </c>
      <c r="J2" s="570"/>
      <c r="K2" s="570"/>
      <c r="L2" s="570"/>
      <c r="M2" s="48" t="s">
        <v>59</v>
      </c>
      <c r="N2" s="79" t="s">
        <v>61</v>
      </c>
      <c r="O2" s="569" t="s">
        <v>60</v>
      </c>
      <c r="P2" s="570"/>
      <c r="Q2" s="570"/>
      <c r="R2" s="570"/>
      <c r="S2" s="48" t="s">
        <v>59</v>
      </c>
      <c r="T2" s="79" t="s">
        <v>61</v>
      </c>
      <c r="U2" s="569" t="s">
        <v>60</v>
      </c>
      <c r="V2" s="570"/>
      <c r="W2" s="570"/>
      <c r="X2" s="570"/>
      <c r="Y2" s="48" t="s">
        <v>59</v>
      </c>
      <c r="Z2" s="46" t="s">
        <v>61</v>
      </c>
      <c r="AA2" s="569" t="s">
        <v>60</v>
      </c>
      <c r="AB2" s="570"/>
      <c r="AC2" s="570"/>
      <c r="AD2" s="570"/>
      <c r="AE2" s="47" t="s">
        <v>59</v>
      </c>
      <c r="AF2" s="79" t="s">
        <v>61</v>
      </c>
      <c r="AG2" s="569" t="s">
        <v>60</v>
      </c>
      <c r="AH2" s="570"/>
      <c r="AI2" s="570"/>
      <c r="AJ2" s="570"/>
      <c r="AK2" s="48" t="s">
        <v>59</v>
      </c>
      <c r="AL2" s="46" t="s">
        <v>61</v>
      </c>
      <c r="AM2" s="569" t="s">
        <v>60</v>
      </c>
      <c r="AN2" s="570"/>
      <c r="AO2" s="570"/>
      <c r="AP2" s="570"/>
      <c r="AQ2" s="47" t="s">
        <v>59</v>
      </c>
      <c r="AR2" s="296" t="s">
        <v>61</v>
      </c>
      <c r="AS2" s="569" t="s">
        <v>60</v>
      </c>
      <c r="AT2" s="570"/>
      <c r="AU2" s="570"/>
      <c r="AV2" s="570"/>
      <c r="AW2" s="48" t="s">
        <v>59</v>
      </c>
      <c r="AX2" s="79" t="s">
        <v>61</v>
      </c>
      <c r="AY2" s="569" t="s">
        <v>60</v>
      </c>
      <c r="AZ2" s="570"/>
      <c r="BA2" s="570"/>
      <c r="BB2" s="570"/>
      <c r="BC2" s="48" t="s">
        <v>59</v>
      </c>
      <c r="BD2" s="46" t="s">
        <v>61</v>
      </c>
      <c r="BE2" s="569" t="s">
        <v>60</v>
      </c>
      <c r="BF2" s="570"/>
      <c r="BG2" s="570"/>
      <c r="BH2" s="570"/>
      <c r="BI2" s="47" t="s">
        <v>59</v>
      </c>
      <c r="BJ2" s="337" t="s">
        <v>61</v>
      </c>
      <c r="BK2" s="567" t="s">
        <v>60</v>
      </c>
      <c r="BL2" s="568"/>
      <c r="BM2" s="568"/>
      <c r="BN2" s="568"/>
      <c r="BO2" s="49" t="s">
        <v>59</v>
      </c>
    </row>
    <row r="3" spans="1:67" s="53" customFormat="1" ht="44" thickBot="1" x14ac:dyDescent="0.4">
      <c r="A3" s="576"/>
      <c r="B3" s="240" t="s">
        <v>62</v>
      </c>
      <c r="C3" s="236" t="s">
        <v>63</v>
      </c>
      <c r="D3" s="237" t="s">
        <v>64</v>
      </c>
      <c r="E3" s="238" t="s">
        <v>65</v>
      </c>
      <c r="F3" s="236" t="s">
        <v>62</v>
      </c>
      <c r="G3" s="241" t="s">
        <v>62</v>
      </c>
      <c r="H3" s="240" t="s">
        <v>62</v>
      </c>
      <c r="I3" s="236" t="s">
        <v>63</v>
      </c>
      <c r="J3" s="237" t="s">
        <v>64</v>
      </c>
      <c r="K3" s="238" t="s">
        <v>65</v>
      </c>
      <c r="L3" s="236" t="s">
        <v>62</v>
      </c>
      <c r="M3" s="241" t="s">
        <v>62</v>
      </c>
      <c r="N3" s="240" t="s">
        <v>62</v>
      </c>
      <c r="O3" s="236" t="s">
        <v>63</v>
      </c>
      <c r="P3" s="237" t="s">
        <v>64</v>
      </c>
      <c r="Q3" s="238" t="s">
        <v>65</v>
      </c>
      <c r="R3" s="236" t="s">
        <v>62</v>
      </c>
      <c r="S3" s="241" t="s">
        <v>62</v>
      </c>
      <c r="T3" s="240" t="s">
        <v>62</v>
      </c>
      <c r="U3" s="236" t="s">
        <v>63</v>
      </c>
      <c r="V3" s="237" t="s">
        <v>64</v>
      </c>
      <c r="W3" s="238" t="s">
        <v>65</v>
      </c>
      <c r="X3" s="236" t="s">
        <v>62</v>
      </c>
      <c r="Y3" s="241" t="s">
        <v>62</v>
      </c>
      <c r="Z3" s="235" t="s">
        <v>62</v>
      </c>
      <c r="AA3" s="236" t="s">
        <v>63</v>
      </c>
      <c r="AB3" s="237" t="s">
        <v>64</v>
      </c>
      <c r="AC3" s="238" t="s">
        <v>65</v>
      </c>
      <c r="AD3" s="236" t="s">
        <v>62</v>
      </c>
      <c r="AE3" s="239" t="s">
        <v>62</v>
      </c>
      <c r="AF3" s="240" t="s">
        <v>62</v>
      </c>
      <c r="AG3" s="236" t="s">
        <v>63</v>
      </c>
      <c r="AH3" s="237" t="s">
        <v>64</v>
      </c>
      <c r="AI3" s="238" t="s">
        <v>65</v>
      </c>
      <c r="AJ3" s="236" t="s">
        <v>62</v>
      </c>
      <c r="AK3" s="241" t="s">
        <v>62</v>
      </c>
      <c r="AL3" s="235" t="s">
        <v>62</v>
      </c>
      <c r="AM3" s="236" t="s">
        <v>63</v>
      </c>
      <c r="AN3" s="237" t="s">
        <v>64</v>
      </c>
      <c r="AO3" s="238" t="s">
        <v>65</v>
      </c>
      <c r="AP3" s="236" t="s">
        <v>62</v>
      </c>
      <c r="AQ3" s="239" t="s">
        <v>62</v>
      </c>
      <c r="AR3" s="240" t="s">
        <v>62</v>
      </c>
      <c r="AS3" s="236" t="s">
        <v>63</v>
      </c>
      <c r="AT3" s="237" t="s">
        <v>64</v>
      </c>
      <c r="AU3" s="238" t="s">
        <v>65</v>
      </c>
      <c r="AV3" s="236" t="s">
        <v>62</v>
      </c>
      <c r="AW3" s="241" t="s">
        <v>62</v>
      </c>
      <c r="AX3" s="240" t="s">
        <v>62</v>
      </c>
      <c r="AY3" s="236" t="s">
        <v>63</v>
      </c>
      <c r="AZ3" s="237" t="s">
        <v>64</v>
      </c>
      <c r="BA3" s="238" t="s">
        <v>65</v>
      </c>
      <c r="BB3" s="236" t="s">
        <v>62</v>
      </c>
      <c r="BC3" s="241" t="s">
        <v>62</v>
      </c>
      <c r="BD3" s="235" t="s">
        <v>62</v>
      </c>
      <c r="BE3" s="236" t="s">
        <v>63</v>
      </c>
      <c r="BF3" s="237" t="s">
        <v>64</v>
      </c>
      <c r="BG3" s="238" t="s">
        <v>65</v>
      </c>
      <c r="BH3" s="236" t="s">
        <v>62</v>
      </c>
      <c r="BI3" s="239" t="s">
        <v>62</v>
      </c>
      <c r="BJ3" s="358" t="s">
        <v>62</v>
      </c>
      <c r="BK3" s="359" t="s">
        <v>63</v>
      </c>
      <c r="BL3" s="360" t="s">
        <v>64</v>
      </c>
      <c r="BM3" s="359" t="s">
        <v>65</v>
      </c>
      <c r="BN3" s="359" t="s">
        <v>62</v>
      </c>
      <c r="BO3" s="361" t="s">
        <v>62</v>
      </c>
    </row>
    <row r="4" spans="1:67" ht="21" x14ac:dyDescent="0.35">
      <c r="A4" s="234" t="s">
        <v>2</v>
      </c>
      <c r="B4" s="244" t="s">
        <v>86</v>
      </c>
      <c r="C4" s="224" t="s">
        <v>76</v>
      </c>
      <c r="D4" s="224" t="s">
        <v>77</v>
      </c>
      <c r="E4" s="297" t="s">
        <v>76</v>
      </c>
      <c r="F4" s="231" t="s">
        <v>75</v>
      </c>
      <c r="G4" s="232" t="s">
        <v>75</v>
      </c>
      <c r="H4" s="220" t="s">
        <v>79</v>
      </c>
      <c r="I4" s="224" t="s">
        <v>76</v>
      </c>
      <c r="J4" s="224" t="s">
        <v>78</v>
      </c>
      <c r="K4" s="297" t="s">
        <v>82</v>
      </c>
      <c r="L4" s="231" t="s">
        <v>75</v>
      </c>
      <c r="M4" s="232" t="s">
        <v>75</v>
      </c>
      <c r="N4" s="220" t="s">
        <v>79</v>
      </c>
      <c r="O4" s="224" t="s">
        <v>82</v>
      </c>
      <c r="P4" s="224" t="s">
        <v>78</v>
      </c>
      <c r="Q4" s="297" t="s">
        <v>82</v>
      </c>
      <c r="R4" s="231" t="s">
        <v>75</v>
      </c>
      <c r="S4" s="255" t="s">
        <v>75</v>
      </c>
      <c r="T4" s="303"/>
      <c r="U4" s="231" t="s">
        <v>80</v>
      </c>
      <c r="V4" s="231"/>
      <c r="W4" s="297"/>
      <c r="X4" s="231"/>
      <c r="Y4" s="255"/>
      <c r="Z4" s="89"/>
      <c r="AA4" s="231" t="s">
        <v>80</v>
      </c>
      <c r="AB4" s="231"/>
      <c r="AC4" s="297"/>
      <c r="AD4" s="231"/>
      <c r="AE4" s="232"/>
      <c r="AF4" s="252" t="s">
        <v>75</v>
      </c>
      <c r="AG4" s="231" t="s">
        <v>82</v>
      </c>
      <c r="AH4" s="231" t="s">
        <v>78</v>
      </c>
      <c r="AI4" s="297" t="s">
        <v>82</v>
      </c>
      <c r="AJ4" s="231" t="s">
        <v>75</v>
      </c>
      <c r="AK4" s="232" t="s">
        <v>75</v>
      </c>
      <c r="AL4" s="252"/>
      <c r="AM4" s="231"/>
      <c r="AN4" s="231"/>
      <c r="AO4" s="297"/>
      <c r="AP4" s="231"/>
      <c r="AQ4" s="255"/>
      <c r="AR4" s="303"/>
      <c r="AS4" s="222" t="s">
        <v>82</v>
      </c>
      <c r="AT4" s="222" t="s">
        <v>78</v>
      </c>
      <c r="AU4" s="298" t="s">
        <v>82</v>
      </c>
      <c r="AV4" s="222" t="s">
        <v>79</v>
      </c>
      <c r="AW4" s="255"/>
      <c r="AX4" s="89"/>
      <c r="AY4" s="222" t="s">
        <v>82</v>
      </c>
      <c r="AZ4" s="222" t="s">
        <v>78</v>
      </c>
      <c r="BA4" s="298" t="s">
        <v>82</v>
      </c>
      <c r="BB4" s="222" t="s">
        <v>79</v>
      </c>
      <c r="BC4" s="232"/>
      <c r="BD4" s="252"/>
      <c r="BE4" s="231"/>
      <c r="BF4" s="231"/>
      <c r="BG4" s="297"/>
      <c r="BH4" s="231"/>
      <c r="BI4" s="255"/>
      <c r="BJ4" s="254"/>
      <c r="BK4" s="231"/>
      <c r="BL4" s="231"/>
      <c r="BM4" s="297"/>
      <c r="BN4" s="231"/>
      <c r="BO4" s="232"/>
    </row>
    <row r="5" spans="1:67" s="53" customFormat="1" ht="21" x14ac:dyDescent="0.35">
      <c r="A5" s="227" t="s">
        <v>3</v>
      </c>
      <c r="B5" s="226" t="s">
        <v>79</v>
      </c>
      <c r="C5" s="222" t="s">
        <v>76</v>
      </c>
      <c r="D5" s="222" t="s">
        <v>77</v>
      </c>
      <c r="E5" s="298" t="s">
        <v>76</v>
      </c>
      <c r="F5" s="222" t="s">
        <v>75</v>
      </c>
      <c r="G5" s="223" t="s">
        <v>75</v>
      </c>
      <c r="H5" s="221" t="s">
        <v>79</v>
      </c>
      <c r="I5" s="225" t="s">
        <v>80</v>
      </c>
      <c r="J5" s="225"/>
      <c r="K5" s="298"/>
      <c r="L5" s="222"/>
      <c r="M5" s="223" t="s">
        <v>79</v>
      </c>
      <c r="N5" s="226"/>
      <c r="O5" s="225"/>
      <c r="P5" s="225"/>
      <c r="Q5" s="298"/>
      <c r="R5" s="222"/>
      <c r="S5" s="230"/>
      <c r="T5" s="304"/>
      <c r="U5" s="222"/>
      <c r="V5" s="222"/>
      <c r="W5" s="298"/>
      <c r="X5" s="222"/>
      <c r="Y5" s="230"/>
      <c r="Z5" s="113"/>
      <c r="AA5" s="222"/>
      <c r="AB5" s="222"/>
      <c r="AC5" s="298"/>
      <c r="AD5" s="222"/>
      <c r="AE5" s="223"/>
      <c r="AF5" s="246" t="s">
        <v>79</v>
      </c>
      <c r="AG5" s="225" t="s">
        <v>76</v>
      </c>
      <c r="AH5" s="225" t="s">
        <v>77</v>
      </c>
      <c r="AI5" s="298" t="s">
        <v>76</v>
      </c>
      <c r="AJ5" s="225" t="s">
        <v>75</v>
      </c>
      <c r="AK5" s="233" t="s">
        <v>75</v>
      </c>
      <c r="AL5" s="247"/>
      <c r="AM5" s="222"/>
      <c r="AN5" s="222"/>
      <c r="AO5" s="298"/>
      <c r="AP5" s="222"/>
      <c r="AQ5" s="230"/>
      <c r="AR5" s="304"/>
      <c r="AS5" s="222"/>
      <c r="AT5" s="222"/>
      <c r="AU5" s="298"/>
      <c r="AV5" s="222"/>
      <c r="AW5" s="230"/>
      <c r="AX5" s="113"/>
      <c r="AY5" s="222"/>
      <c r="AZ5" s="222"/>
      <c r="BA5" s="298"/>
      <c r="BB5" s="222"/>
      <c r="BC5" s="223"/>
      <c r="BD5" s="247"/>
      <c r="BE5" s="222"/>
      <c r="BF5" s="222"/>
      <c r="BG5" s="298"/>
      <c r="BH5" s="222"/>
      <c r="BI5" s="230"/>
      <c r="BJ5" s="226"/>
      <c r="BK5" s="222" t="s">
        <v>76</v>
      </c>
      <c r="BL5" s="222" t="s">
        <v>78</v>
      </c>
      <c r="BM5" s="298" t="s">
        <v>82</v>
      </c>
      <c r="BN5" s="222"/>
      <c r="BO5" s="223"/>
    </row>
    <row r="6" spans="1:67" ht="21" x14ac:dyDescent="0.35">
      <c r="A6" s="227" t="s">
        <v>5</v>
      </c>
      <c r="B6" s="226"/>
      <c r="C6" s="222" t="s">
        <v>83</v>
      </c>
      <c r="D6" s="222" t="s">
        <v>78</v>
      </c>
      <c r="E6" s="298" t="s">
        <v>76</v>
      </c>
      <c r="F6" s="222" t="s">
        <v>79</v>
      </c>
      <c r="G6" s="223" t="s">
        <v>79</v>
      </c>
      <c r="H6" s="226"/>
      <c r="I6" s="222" t="s">
        <v>84</v>
      </c>
      <c r="J6" s="222" t="s">
        <v>78</v>
      </c>
      <c r="K6" s="298" t="s">
        <v>82</v>
      </c>
      <c r="L6" s="222" t="s">
        <v>81</v>
      </c>
      <c r="M6" s="223"/>
      <c r="N6" s="226"/>
      <c r="O6" s="222" t="s">
        <v>83</v>
      </c>
      <c r="P6" s="222" t="s">
        <v>78</v>
      </c>
      <c r="Q6" s="298" t="s">
        <v>76</v>
      </c>
      <c r="R6" s="222" t="s">
        <v>75</v>
      </c>
      <c r="S6" s="230"/>
      <c r="T6" s="305"/>
      <c r="U6" s="300"/>
      <c r="V6" s="300"/>
      <c r="W6" s="300"/>
      <c r="X6" s="300"/>
      <c r="Y6" s="307"/>
      <c r="Z6" s="113"/>
      <c r="AA6" s="222"/>
      <c r="AB6" s="222"/>
      <c r="AC6" s="298"/>
      <c r="AD6" s="222"/>
      <c r="AE6" s="223"/>
      <c r="AF6" s="247"/>
      <c r="AG6" s="222" t="s">
        <v>83</v>
      </c>
      <c r="AH6" s="222" t="s">
        <v>78</v>
      </c>
      <c r="AI6" s="298" t="s">
        <v>76</v>
      </c>
      <c r="AJ6" s="222" t="s">
        <v>75</v>
      </c>
      <c r="AK6" s="223" t="s">
        <v>79</v>
      </c>
      <c r="AL6" s="247"/>
      <c r="AM6" s="222"/>
      <c r="AN6" s="222"/>
      <c r="AO6" s="298"/>
      <c r="AP6" s="222"/>
      <c r="AQ6" s="230"/>
      <c r="AR6" s="305"/>
      <c r="AS6" s="300"/>
      <c r="AT6" s="300"/>
      <c r="AU6" s="300"/>
      <c r="AV6" s="300"/>
      <c r="AW6" s="307"/>
      <c r="AX6" s="113"/>
      <c r="AY6" s="222"/>
      <c r="AZ6" s="222"/>
      <c r="BA6" s="298"/>
      <c r="BB6" s="222"/>
      <c r="BC6" s="223"/>
      <c r="BD6" s="247"/>
      <c r="BE6" s="222"/>
      <c r="BF6" s="222"/>
      <c r="BG6" s="298"/>
      <c r="BH6" s="222"/>
      <c r="BI6" s="230"/>
      <c r="BJ6" s="226"/>
      <c r="BK6" s="222"/>
      <c r="BL6" s="222"/>
      <c r="BM6" s="298"/>
      <c r="BN6" s="222"/>
      <c r="BO6" s="223"/>
    </row>
    <row r="7" spans="1:67" ht="21" x14ac:dyDescent="0.35">
      <c r="A7" s="227" t="s">
        <v>7</v>
      </c>
      <c r="B7" s="226" t="s">
        <v>75</v>
      </c>
      <c r="C7" s="222" t="s">
        <v>83</v>
      </c>
      <c r="D7" s="222" t="s">
        <v>78</v>
      </c>
      <c r="E7" s="298" t="s">
        <v>76</v>
      </c>
      <c r="F7" s="222" t="s">
        <v>75</v>
      </c>
      <c r="G7" s="223"/>
      <c r="H7" s="226" t="s">
        <v>75</v>
      </c>
      <c r="I7" s="222" t="s">
        <v>76</v>
      </c>
      <c r="J7" s="222" t="s">
        <v>78</v>
      </c>
      <c r="K7" s="298" t="s">
        <v>82</v>
      </c>
      <c r="L7" s="222" t="s">
        <v>75</v>
      </c>
      <c r="M7" s="223"/>
      <c r="N7" s="226" t="s">
        <v>75</v>
      </c>
      <c r="O7" s="222"/>
      <c r="P7" s="222"/>
      <c r="Q7" s="298"/>
      <c r="R7" s="222"/>
      <c r="S7" s="230"/>
      <c r="T7" s="304" t="s">
        <v>79</v>
      </c>
      <c r="U7" s="222" t="s">
        <v>80</v>
      </c>
      <c r="V7" s="222"/>
      <c r="W7" s="298"/>
      <c r="X7" s="222" t="s">
        <v>79</v>
      </c>
      <c r="Y7" s="230"/>
      <c r="Z7" s="309"/>
      <c r="AA7" s="300"/>
      <c r="AB7" s="300"/>
      <c r="AC7" s="300"/>
      <c r="AD7" s="300"/>
      <c r="AE7" s="301"/>
      <c r="AF7" s="247"/>
      <c r="AG7" s="222" t="s">
        <v>76</v>
      </c>
      <c r="AH7" s="222" t="s">
        <v>78</v>
      </c>
      <c r="AI7" s="298" t="s">
        <v>82</v>
      </c>
      <c r="AJ7" s="222" t="s">
        <v>75</v>
      </c>
      <c r="AK7" s="223"/>
      <c r="AL7" s="247"/>
      <c r="AM7" s="222"/>
      <c r="AN7" s="222"/>
      <c r="AO7" s="298"/>
      <c r="AP7" s="222"/>
      <c r="AQ7" s="230"/>
      <c r="AR7" s="304"/>
      <c r="AS7" s="222"/>
      <c r="AT7" s="222"/>
      <c r="AU7" s="298"/>
      <c r="AV7" s="222"/>
      <c r="AW7" s="230"/>
      <c r="AX7" s="309"/>
      <c r="AY7" s="300"/>
      <c r="AZ7" s="300"/>
      <c r="BA7" s="300"/>
      <c r="BB7" s="300"/>
      <c r="BC7" s="301"/>
      <c r="BD7" s="247"/>
      <c r="BE7" s="222"/>
      <c r="BF7" s="222"/>
      <c r="BG7" s="298"/>
      <c r="BH7" s="222"/>
      <c r="BI7" s="230"/>
      <c r="BJ7" s="226"/>
      <c r="BK7" s="222" t="s">
        <v>76</v>
      </c>
      <c r="BL7" s="222" t="s">
        <v>78</v>
      </c>
      <c r="BM7" s="298" t="s">
        <v>82</v>
      </c>
      <c r="BN7" s="222" t="s">
        <v>75</v>
      </c>
      <c r="BO7" s="223"/>
    </row>
    <row r="8" spans="1:67" ht="21" x14ac:dyDescent="0.35">
      <c r="A8" s="227" t="s">
        <v>6</v>
      </c>
      <c r="B8" s="226" t="s">
        <v>75</v>
      </c>
      <c r="C8" s="222" t="s">
        <v>83</v>
      </c>
      <c r="D8" s="222" t="s">
        <v>77</v>
      </c>
      <c r="E8" s="298" t="s">
        <v>83</v>
      </c>
      <c r="F8" s="222" t="s">
        <v>75</v>
      </c>
      <c r="G8" s="223" t="s">
        <v>75</v>
      </c>
      <c r="H8" s="226" t="s">
        <v>75</v>
      </c>
      <c r="I8" s="222" t="s">
        <v>76</v>
      </c>
      <c r="J8" s="222" t="s">
        <v>77</v>
      </c>
      <c r="K8" s="298" t="s">
        <v>76</v>
      </c>
      <c r="L8" s="222" t="s">
        <v>75</v>
      </c>
      <c r="M8" s="223"/>
      <c r="N8" s="226" t="s">
        <v>75</v>
      </c>
      <c r="O8" s="222" t="s">
        <v>76</v>
      </c>
      <c r="P8" s="222" t="s">
        <v>77</v>
      </c>
      <c r="Q8" s="298" t="s">
        <v>76</v>
      </c>
      <c r="R8" s="222" t="s">
        <v>75</v>
      </c>
      <c r="S8" s="230"/>
      <c r="T8" s="304" t="s">
        <v>79</v>
      </c>
      <c r="U8" s="222" t="s">
        <v>82</v>
      </c>
      <c r="V8" s="222" t="s">
        <v>77</v>
      </c>
      <c r="W8" s="298" t="s">
        <v>82</v>
      </c>
      <c r="X8" s="222" t="s">
        <v>75</v>
      </c>
      <c r="Y8" s="230" t="s">
        <v>79</v>
      </c>
      <c r="Z8" s="113" t="s">
        <v>75</v>
      </c>
      <c r="AA8" s="222" t="s">
        <v>82</v>
      </c>
      <c r="AB8" s="222" t="s">
        <v>77</v>
      </c>
      <c r="AC8" s="298" t="s">
        <v>82</v>
      </c>
      <c r="AD8" s="222" t="s">
        <v>75</v>
      </c>
      <c r="AE8" s="223"/>
      <c r="AF8" s="247" t="s">
        <v>75</v>
      </c>
      <c r="AG8" s="222" t="s">
        <v>83</v>
      </c>
      <c r="AH8" s="222" t="s">
        <v>77</v>
      </c>
      <c r="AI8" s="298" t="s">
        <v>83</v>
      </c>
      <c r="AJ8" s="222" t="s">
        <v>75</v>
      </c>
      <c r="AK8" s="223" t="s">
        <v>75</v>
      </c>
      <c r="AL8" s="247"/>
      <c r="AM8" s="222"/>
      <c r="AN8" s="222"/>
      <c r="AO8" s="298"/>
      <c r="AP8" s="222"/>
      <c r="AQ8" s="230"/>
      <c r="AR8" s="304"/>
      <c r="AS8" s="222" t="s">
        <v>82</v>
      </c>
      <c r="AT8" s="222" t="s">
        <v>77</v>
      </c>
      <c r="AU8" s="298" t="s">
        <v>82</v>
      </c>
      <c r="AV8" s="222" t="s">
        <v>75</v>
      </c>
      <c r="AW8" s="230"/>
      <c r="AX8" s="113"/>
      <c r="AY8" s="222" t="s">
        <v>82</v>
      </c>
      <c r="AZ8" s="222" t="s">
        <v>77</v>
      </c>
      <c r="BA8" s="298" t="s">
        <v>82</v>
      </c>
      <c r="BB8" s="222" t="s">
        <v>75</v>
      </c>
      <c r="BC8" s="223"/>
      <c r="BD8" s="247"/>
      <c r="BE8" s="222" t="s">
        <v>82</v>
      </c>
      <c r="BF8" s="222" t="s">
        <v>78</v>
      </c>
      <c r="BG8" s="298" t="s">
        <v>82</v>
      </c>
      <c r="BH8" s="222" t="s">
        <v>75</v>
      </c>
      <c r="BI8" s="230"/>
      <c r="BJ8" s="226"/>
      <c r="BK8" s="222"/>
      <c r="BL8" s="222"/>
      <c r="BM8" s="298"/>
      <c r="BN8" s="222"/>
      <c r="BO8" s="223"/>
    </row>
    <row r="9" spans="1:67" ht="21" x14ac:dyDescent="0.35">
      <c r="A9" s="227" t="s">
        <v>8</v>
      </c>
      <c r="B9" s="229" t="s">
        <v>75</v>
      </c>
      <c r="C9" s="225" t="s">
        <v>76</v>
      </c>
      <c r="D9" s="225" t="s">
        <v>77</v>
      </c>
      <c r="E9" s="298" t="s">
        <v>76</v>
      </c>
      <c r="F9" s="222" t="s">
        <v>75</v>
      </c>
      <c r="G9" s="249"/>
      <c r="H9" s="226"/>
      <c r="I9" s="225" t="s">
        <v>83</v>
      </c>
      <c r="J9" s="225" t="s">
        <v>78</v>
      </c>
      <c r="K9" s="298" t="s">
        <v>76</v>
      </c>
      <c r="L9" s="222" t="s">
        <v>75</v>
      </c>
      <c r="M9" s="223"/>
      <c r="N9" s="226"/>
      <c r="O9" s="222"/>
      <c r="P9" s="222"/>
      <c r="Q9" s="298"/>
      <c r="R9" s="222"/>
      <c r="S9" s="230"/>
      <c r="T9" s="304"/>
      <c r="U9" s="222"/>
      <c r="V9" s="222"/>
      <c r="W9" s="298"/>
      <c r="X9" s="222"/>
      <c r="Y9" s="230"/>
      <c r="Z9" s="309"/>
      <c r="AA9" s="300"/>
      <c r="AB9" s="300"/>
      <c r="AC9" s="300"/>
      <c r="AD9" s="300"/>
      <c r="AE9" s="301"/>
      <c r="AF9" s="247"/>
      <c r="AG9" s="222"/>
      <c r="AH9" s="222"/>
      <c r="AI9" s="298"/>
      <c r="AJ9" s="222"/>
      <c r="AK9" s="223"/>
      <c r="AL9" s="247"/>
      <c r="AM9" s="222"/>
      <c r="AN9" s="222"/>
      <c r="AO9" s="298"/>
      <c r="AP9" s="222"/>
      <c r="AQ9" s="230"/>
      <c r="AR9" s="304"/>
      <c r="AS9" s="222"/>
      <c r="AT9" s="222"/>
      <c r="AU9" s="298"/>
      <c r="AV9" s="222"/>
      <c r="AW9" s="230"/>
      <c r="AX9" s="309"/>
      <c r="AY9" s="300"/>
      <c r="AZ9" s="300"/>
      <c r="BA9" s="300"/>
      <c r="BB9" s="300"/>
      <c r="BC9" s="301"/>
      <c r="BD9" s="247"/>
      <c r="BE9" s="222"/>
      <c r="BF9" s="222"/>
      <c r="BG9" s="298"/>
      <c r="BH9" s="222"/>
      <c r="BI9" s="230"/>
      <c r="BJ9" s="226"/>
      <c r="BK9" s="222"/>
      <c r="BL9" s="222"/>
      <c r="BM9" s="298"/>
      <c r="BN9" s="222"/>
      <c r="BO9" s="223"/>
    </row>
    <row r="10" spans="1:67" ht="21" x14ac:dyDescent="0.35">
      <c r="A10" s="227" t="s">
        <v>15</v>
      </c>
      <c r="B10" s="226" t="s">
        <v>75</v>
      </c>
      <c r="C10" s="222" t="s">
        <v>83</v>
      </c>
      <c r="D10" s="222" t="s">
        <v>77</v>
      </c>
      <c r="E10" s="298" t="s">
        <v>83</v>
      </c>
      <c r="F10" s="222" t="s">
        <v>86</v>
      </c>
      <c r="G10" s="223" t="s">
        <v>86</v>
      </c>
      <c r="H10" s="226" t="s">
        <v>75</v>
      </c>
      <c r="I10" s="222" t="s">
        <v>83</v>
      </c>
      <c r="J10" s="222" t="s">
        <v>77</v>
      </c>
      <c r="K10" s="298" t="s">
        <v>83</v>
      </c>
      <c r="L10" s="222" t="s">
        <v>75</v>
      </c>
      <c r="M10" s="223" t="s">
        <v>75</v>
      </c>
      <c r="N10" s="221" t="s">
        <v>79</v>
      </c>
      <c r="O10" s="243" t="s">
        <v>82</v>
      </c>
      <c r="P10" s="222" t="s">
        <v>78</v>
      </c>
      <c r="Q10" s="298" t="s">
        <v>82</v>
      </c>
      <c r="R10" s="222" t="s">
        <v>79</v>
      </c>
      <c r="S10" s="230" t="s">
        <v>79</v>
      </c>
      <c r="T10" s="304" t="s">
        <v>88</v>
      </c>
      <c r="U10" s="222" t="s">
        <v>82</v>
      </c>
      <c r="V10" s="222" t="s">
        <v>78</v>
      </c>
      <c r="W10" s="298" t="s">
        <v>82</v>
      </c>
      <c r="X10" s="222" t="s">
        <v>88</v>
      </c>
      <c r="Y10" s="230" t="s">
        <v>88</v>
      </c>
      <c r="Z10" s="309"/>
      <c r="AA10" s="300"/>
      <c r="AB10" s="300"/>
      <c r="AC10" s="300"/>
      <c r="AD10" s="300"/>
      <c r="AE10" s="301"/>
      <c r="AF10" s="247"/>
      <c r="AG10" s="222" t="s">
        <v>82</v>
      </c>
      <c r="AH10" s="222" t="s">
        <v>77</v>
      </c>
      <c r="AI10" s="298" t="s">
        <v>82</v>
      </c>
      <c r="AJ10" s="222" t="s">
        <v>88</v>
      </c>
      <c r="AK10" s="223"/>
      <c r="AL10" s="247"/>
      <c r="AM10" s="222" t="s">
        <v>82</v>
      </c>
      <c r="AN10" s="222" t="s">
        <v>78</v>
      </c>
      <c r="AO10" s="298" t="s">
        <v>82</v>
      </c>
      <c r="AP10" s="222" t="s">
        <v>89</v>
      </c>
      <c r="AQ10" s="230"/>
      <c r="AR10" s="304"/>
      <c r="AS10" s="222" t="s">
        <v>82</v>
      </c>
      <c r="AT10" s="222" t="s">
        <v>78</v>
      </c>
      <c r="AU10" s="298" t="s">
        <v>82</v>
      </c>
      <c r="AV10" s="222" t="s">
        <v>89</v>
      </c>
      <c r="AW10" s="230"/>
      <c r="AX10" s="309"/>
      <c r="AY10" s="300"/>
      <c r="AZ10" s="300"/>
      <c r="BA10" s="300"/>
      <c r="BB10" s="300"/>
      <c r="BC10" s="301"/>
      <c r="BD10" s="247"/>
      <c r="BE10" s="222" t="s">
        <v>82</v>
      </c>
      <c r="BF10" s="222" t="s">
        <v>78</v>
      </c>
      <c r="BG10" s="298" t="s">
        <v>82</v>
      </c>
      <c r="BH10" s="222" t="s">
        <v>89</v>
      </c>
      <c r="BI10" s="230"/>
      <c r="BJ10" s="226"/>
      <c r="BK10" s="222" t="s">
        <v>82</v>
      </c>
      <c r="BL10" s="222" t="s">
        <v>78</v>
      </c>
      <c r="BM10" s="298" t="s">
        <v>82</v>
      </c>
      <c r="BN10" s="222" t="s">
        <v>89</v>
      </c>
      <c r="BO10" s="223"/>
    </row>
    <row r="11" spans="1:67" ht="21" x14ac:dyDescent="0.35">
      <c r="A11" s="227" t="s">
        <v>9</v>
      </c>
      <c r="B11" s="229" t="s">
        <v>75</v>
      </c>
      <c r="C11" s="225" t="s">
        <v>76</v>
      </c>
      <c r="D11" s="225" t="s">
        <v>77</v>
      </c>
      <c r="E11" s="298" t="s">
        <v>76</v>
      </c>
      <c r="F11" s="222" t="s">
        <v>75</v>
      </c>
      <c r="G11" s="223"/>
      <c r="H11" s="221"/>
      <c r="I11" s="222" t="s">
        <v>76</v>
      </c>
      <c r="J11" s="222" t="s">
        <v>78</v>
      </c>
      <c r="K11" s="298" t="s">
        <v>82</v>
      </c>
      <c r="L11" s="222" t="s">
        <v>81</v>
      </c>
      <c r="M11" s="223"/>
      <c r="N11" s="221" t="s">
        <v>75</v>
      </c>
      <c r="O11" s="225"/>
      <c r="P11" s="225"/>
      <c r="Q11" s="298"/>
      <c r="R11" s="222" t="s">
        <v>81</v>
      </c>
      <c r="S11" s="230" t="s">
        <v>81</v>
      </c>
      <c r="T11" s="304" t="s">
        <v>75</v>
      </c>
      <c r="U11" s="222"/>
      <c r="V11" s="222"/>
      <c r="W11" s="298"/>
      <c r="X11" s="222" t="s">
        <v>81</v>
      </c>
      <c r="Y11" s="230" t="s">
        <v>75</v>
      </c>
      <c r="Z11" s="309"/>
      <c r="AA11" s="300"/>
      <c r="AB11" s="300"/>
      <c r="AC11" s="300"/>
      <c r="AD11" s="300"/>
      <c r="AE11" s="301"/>
      <c r="AF11" s="247"/>
      <c r="AG11" s="222" t="s">
        <v>82</v>
      </c>
      <c r="AH11" s="222" t="s">
        <v>78</v>
      </c>
      <c r="AI11" s="222" t="s">
        <v>82</v>
      </c>
      <c r="AJ11" s="222" t="s">
        <v>79</v>
      </c>
      <c r="AK11" s="223"/>
      <c r="AL11" s="247" t="s">
        <v>75</v>
      </c>
      <c r="AM11" s="222"/>
      <c r="AN11" s="222"/>
      <c r="AO11" s="298"/>
      <c r="AP11" s="222"/>
      <c r="AQ11" s="230"/>
      <c r="AR11" s="304"/>
      <c r="AS11" s="222"/>
      <c r="AT11" s="222"/>
      <c r="AU11" s="298"/>
      <c r="AV11" s="222"/>
      <c r="AW11" s="230"/>
      <c r="AX11" s="309"/>
      <c r="AY11" s="300"/>
      <c r="AZ11" s="300"/>
      <c r="BA11" s="300"/>
      <c r="BB11" s="300"/>
      <c r="BC11" s="301"/>
      <c r="BD11" s="247"/>
      <c r="BE11" s="222"/>
      <c r="BF11" s="222"/>
      <c r="BG11" s="298"/>
      <c r="BH11" s="222"/>
      <c r="BI11" s="230"/>
      <c r="BJ11" s="226"/>
      <c r="BK11" s="222"/>
      <c r="BL11" s="222"/>
      <c r="BM11" s="298"/>
      <c r="BN11" s="222"/>
      <c r="BO11" s="223"/>
    </row>
    <row r="12" spans="1:67" ht="21" x14ac:dyDescent="0.35">
      <c r="A12" s="227" t="s">
        <v>10</v>
      </c>
      <c r="B12" s="229" t="s">
        <v>86</v>
      </c>
      <c r="C12" s="225" t="s">
        <v>87</v>
      </c>
      <c r="D12" s="225" t="s">
        <v>77</v>
      </c>
      <c r="E12" s="298" t="s">
        <v>87</v>
      </c>
      <c r="F12" s="222" t="s">
        <v>75</v>
      </c>
      <c r="G12" s="223" t="s">
        <v>75</v>
      </c>
      <c r="H12" s="221" t="s">
        <v>79</v>
      </c>
      <c r="I12" s="225" t="s">
        <v>76</v>
      </c>
      <c r="J12" s="225" t="s">
        <v>77</v>
      </c>
      <c r="K12" s="298" t="s">
        <v>76</v>
      </c>
      <c r="L12" s="222" t="s">
        <v>75</v>
      </c>
      <c r="M12" s="223" t="s">
        <v>75</v>
      </c>
      <c r="N12" s="221" t="s">
        <v>79</v>
      </c>
      <c r="O12" s="225" t="s">
        <v>76</v>
      </c>
      <c r="P12" s="225" t="s">
        <v>77</v>
      </c>
      <c r="Q12" s="298" t="s">
        <v>76</v>
      </c>
      <c r="R12" s="222" t="s">
        <v>75</v>
      </c>
      <c r="S12" s="230" t="s">
        <v>75</v>
      </c>
      <c r="T12" s="304" t="s">
        <v>75</v>
      </c>
      <c r="U12" s="222" t="s">
        <v>87</v>
      </c>
      <c r="V12" s="222" t="s">
        <v>77</v>
      </c>
      <c r="W12" s="298" t="s">
        <v>87</v>
      </c>
      <c r="X12" s="222" t="s">
        <v>75</v>
      </c>
      <c r="Y12" s="230" t="s">
        <v>75</v>
      </c>
      <c r="Z12" s="113"/>
      <c r="AA12" s="222" t="s">
        <v>80</v>
      </c>
      <c r="AB12" s="222"/>
      <c r="AC12" s="222"/>
      <c r="AD12" s="222"/>
      <c r="AE12" s="223"/>
      <c r="AF12" s="246" t="s">
        <v>75</v>
      </c>
      <c r="AG12" s="225" t="s">
        <v>76</v>
      </c>
      <c r="AH12" s="225" t="s">
        <v>77</v>
      </c>
      <c r="AI12" s="298" t="s">
        <v>76</v>
      </c>
      <c r="AJ12" s="222" t="s">
        <v>75</v>
      </c>
      <c r="AK12" s="223" t="s">
        <v>75</v>
      </c>
      <c r="AL12" s="246" t="s">
        <v>79</v>
      </c>
      <c r="AM12" s="225" t="s">
        <v>76</v>
      </c>
      <c r="AN12" s="225" t="s">
        <v>77</v>
      </c>
      <c r="AO12" s="298" t="s">
        <v>76</v>
      </c>
      <c r="AP12" s="222" t="s">
        <v>79</v>
      </c>
      <c r="AQ12" s="230" t="s">
        <v>75</v>
      </c>
      <c r="AR12" s="304"/>
      <c r="AS12" s="222" t="s">
        <v>83</v>
      </c>
      <c r="AT12" s="222" t="s">
        <v>78</v>
      </c>
      <c r="AU12" s="298" t="s">
        <v>76</v>
      </c>
      <c r="AV12" s="222" t="s">
        <v>75</v>
      </c>
      <c r="AW12" s="230"/>
      <c r="AX12" s="113"/>
      <c r="AY12" s="222"/>
      <c r="AZ12" s="222"/>
      <c r="BA12" s="298"/>
      <c r="BB12" s="222"/>
      <c r="BC12" s="223"/>
      <c r="BD12" s="247"/>
      <c r="BE12" s="222"/>
      <c r="BF12" s="222"/>
      <c r="BG12" s="298"/>
      <c r="BH12" s="222"/>
      <c r="BI12" s="230"/>
      <c r="BJ12" s="226"/>
      <c r="BK12" s="222"/>
      <c r="BL12" s="222"/>
      <c r="BM12" s="298"/>
      <c r="BN12" s="222"/>
      <c r="BO12" s="223"/>
    </row>
    <row r="13" spans="1:67" ht="21" x14ac:dyDescent="0.35">
      <c r="A13" s="227" t="s">
        <v>12</v>
      </c>
      <c r="B13" s="229" t="s">
        <v>86</v>
      </c>
      <c r="C13" s="225" t="s">
        <v>83</v>
      </c>
      <c r="D13" s="225" t="s">
        <v>77</v>
      </c>
      <c r="E13" s="298" t="s">
        <v>83</v>
      </c>
      <c r="F13" s="222" t="s">
        <v>75</v>
      </c>
      <c r="G13" s="223" t="s">
        <v>75</v>
      </c>
      <c r="H13" s="221" t="s">
        <v>75</v>
      </c>
      <c r="I13" s="225" t="s">
        <v>76</v>
      </c>
      <c r="J13" s="225" t="s">
        <v>77</v>
      </c>
      <c r="K13" s="298" t="s">
        <v>76</v>
      </c>
      <c r="L13" s="222" t="s">
        <v>75</v>
      </c>
      <c r="M13" s="223"/>
      <c r="N13" s="221" t="s">
        <v>75</v>
      </c>
      <c r="O13" s="225" t="s">
        <v>76</v>
      </c>
      <c r="P13" s="225" t="s">
        <v>77</v>
      </c>
      <c r="Q13" s="298" t="s">
        <v>76</v>
      </c>
      <c r="R13" s="222" t="s">
        <v>75</v>
      </c>
      <c r="S13" s="230"/>
      <c r="T13" s="304" t="s">
        <v>75</v>
      </c>
      <c r="U13" s="222" t="s">
        <v>82</v>
      </c>
      <c r="V13" s="222" t="s">
        <v>77</v>
      </c>
      <c r="W13" s="298" t="s">
        <v>82</v>
      </c>
      <c r="X13" s="222" t="s">
        <v>75</v>
      </c>
      <c r="Y13" s="230"/>
      <c r="Z13" s="113" t="s">
        <v>75</v>
      </c>
      <c r="AA13" s="222" t="s">
        <v>82</v>
      </c>
      <c r="AB13" s="222" t="s">
        <v>78</v>
      </c>
      <c r="AC13" s="222" t="s">
        <v>82</v>
      </c>
      <c r="AD13" s="222" t="s">
        <v>75</v>
      </c>
      <c r="AE13" s="223"/>
      <c r="AF13" s="247" t="s">
        <v>75</v>
      </c>
      <c r="AG13" s="222" t="s">
        <v>76</v>
      </c>
      <c r="AH13" s="222" t="s">
        <v>77</v>
      </c>
      <c r="AI13" s="298" t="s">
        <v>76</v>
      </c>
      <c r="AJ13" s="222" t="s">
        <v>75</v>
      </c>
      <c r="AK13" s="223" t="s">
        <v>75</v>
      </c>
      <c r="AL13" s="247"/>
      <c r="AM13" s="222" t="s">
        <v>82</v>
      </c>
      <c r="AN13" s="222" t="s">
        <v>78</v>
      </c>
      <c r="AO13" s="298" t="s">
        <v>82</v>
      </c>
      <c r="AP13" s="222" t="s">
        <v>79</v>
      </c>
      <c r="AQ13" s="230"/>
      <c r="AR13" s="304" t="s">
        <v>75</v>
      </c>
      <c r="AS13" s="222" t="s">
        <v>76</v>
      </c>
      <c r="AT13" s="222" t="s">
        <v>77</v>
      </c>
      <c r="AU13" s="298" t="s">
        <v>76</v>
      </c>
      <c r="AV13" s="222" t="s">
        <v>75</v>
      </c>
      <c r="AW13" s="230"/>
      <c r="AX13" s="311" t="s">
        <v>75</v>
      </c>
      <c r="AY13" s="222" t="s">
        <v>82</v>
      </c>
      <c r="AZ13" s="222" t="s">
        <v>78</v>
      </c>
      <c r="BA13" s="298" t="s">
        <v>82</v>
      </c>
      <c r="BB13" s="222" t="s">
        <v>75</v>
      </c>
      <c r="BC13" s="223"/>
      <c r="BD13" s="247" t="s">
        <v>79</v>
      </c>
      <c r="BE13" s="222"/>
      <c r="BF13" s="222"/>
      <c r="BG13" s="298"/>
      <c r="BH13" s="222"/>
      <c r="BI13" s="230"/>
      <c r="BJ13" s="226"/>
      <c r="BK13" s="222" t="s">
        <v>82</v>
      </c>
      <c r="BL13" s="222" t="s">
        <v>77</v>
      </c>
      <c r="BM13" s="298" t="s">
        <v>82</v>
      </c>
      <c r="BN13" s="222" t="s">
        <v>75</v>
      </c>
      <c r="BO13" s="223"/>
    </row>
    <row r="14" spans="1:67" ht="21" x14ac:dyDescent="0.35">
      <c r="A14" s="227" t="s">
        <v>13</v>
      </c>
      <c r="B14" s="229" t="s">
        <v>86</v>
      </c>
      <c r="C14" s="225" t="s">
        <v>83</v>
      </c>
      <c r="D14" s="225" t="s">
        <v>77</v>
      </c>
      <c r="E14" s="298" t="s">
        <v>83</v>
      </c>
      <c r="F14" s="222" t="s">
        <v>75</v>
      </c>
      <c r="G14" s="223" t="s">
        <v>75</v>
      </c>
      <c r="H14" s="221" t="s">
        <v>79</v>
      </c>
      <c r="I14" s="225" t="s">
        <v>83</v>
      </c>
      <c r="J14" s="225" t="s">
        <v>78</v>
      </c>
      <c r="K14" s="298" t="s">
        <v>76</v>
      </c>
      <c r="L14" s="222" t="s">
        <v>75</v>
      </c>
      <c r="M14" s="223" t="s">
        <v>75</v>
      </c>
      <c r="N14" s="221" t="s">
        <v>75</v>
      </c>
      <c r="O14" s="225" t="s">
        <v>83</v>
      </c>
      <c r="P14" s="225" t="s">
        <v>78</v>
      </c>
      <c r="Q14" s="298" t="s">
        <v>76</v>
      </c>
      <c r="R14" s="222" t="s">
        <v>75</v>
      </c>
      <c r="S14" s="230"/>
      <c r="T14" s="304" t="s">
        <v>75</v>
      </c>
      <c r="U14" s="222" t="s">
        <v>83</v>
      </c>
      <c r="V14" s="222" t="s">
        <v>78</v>
      </c>
      <c r="W14" s="298" t="s">
        <v>76</v>
      </c>
      <c r="X14" s="222" t="s">
        <v>79</v>
      </c>
      <c r="Y14" s="230" t="s">
        <v>75</v>
      </c>
      <c r="Z14" s="113"/>
      <c r="AA14" s="222"/>
      <c r="AB14" s="222"/>
      <c r="AC14" s="222"/>
      <c r="AD14" s="222"/>
      <c r="AE14" s="223"/>
      <c r="AF14" s="247"/>
      <c r="AG14" s="222" t="s">
        <v>83</v>
      </c>
      <c r="AH14" s="222" t="s">
        <v>78</v>
      </c>
      <c r="AI14" s="298" t="s">
        <v>76</v>
      </c>
      <c r="AJ14" s="222" t="s">
        <v>75</v>
      </c>
      <c r="AK14" s="223"/>
      <c r="AL14" s="247"/>
      <c r="AM14" s="222"/>
      <c r="AN14" s="222"/>
      <c r="AO14" s="298"/>
      <c r="AP14" s="222"/>
      <c r="AQ14" s="230"/>
      <c r="AR14" s="304"/>
      <c r="AS14" s="222" t="s">
        <v>80</v>
      </c>
      <c r="AT14" s="222"/>
      <c r="AU14" s="298"/>
      <c r="AV14" s="222" t="s">
        <v>75</v>
      </c>
      <c r="AW14" s="230"/>
      <c r="AX14" s="113"/>
      <c r="AY14" s="222" t="s">
        <v>80</v>
      </c>
      <c r="AZ14" s="222"/>
      <c r="BA14" s="298"/>
      <c r="BB14" s="222" t="s">
        <v>75</v>
      </c>
      <c r="BC14" s="223"/>
      <c r="BD14" s="247"/>
      <c r="BE14" s="222"/>
      <c r="BF14" s="222"/>
      <c r="BG14" s="298"/>
      <c r="BH14" s="222"/>
      <c r="BI14" s="230"/>
      <c r="BJ14" s="226"/>
      <c r="BK14" s="222"/>
      <c r="BL14" s="222"/>
      <c r="BM14" s="298"/>
      <c r="BN14" s="222"/>
      <c r="BO14" s="223"/>
    </row>
    <row r="15" spans="1:67" ht="21" x14ac:dyDescent="0.35">
      <c r="A15" s="227" t="s">
        <v>16</v>
      </c>
      <c r="B15" s="393"/>
      <c r="C15" s="394"/>
      <c r="D15" s="394"/>
      <c r="E15" s="395"/>
      <c r="F15" s="395"/>
      <c r="G15" s="396"/>
      <c r="H15" s="397"/>
      <c r="I15" s="394"/>
      <c r="J15" s="394"/>
      <c r="K15" s="395"/>
      <c r="L15" s="395"/>
      <c r="M15" s="396"/>
      <c r="N15" s="397"/>
      <c r="O15" s="394"/>
      <c r="P15" s="394"/>
      <c r="Q15" s="395"/>
      <c r="R15" s="395"/>
      <c r="S15" s="398"/>
      <c r="T15" s="399"/>
      <c r="U15" s="395"/>
      <c r="V15" s="395"/>
      <c r="W15" s="395"/>
      <c r="X15" s="395"/>
      <c r="Y15" s="398"/>
      <c r="Z15" s="400"/>
      <c r="AA15" s="395"/>
      <c r="AB15" s="395"/>
      <c r="AC15" s="395"/>
      <c r="AD15" s="395"/>
      <c r="AE15" s="396"/>
      <c r="AF15" s="401"/>
      <c r="AG15" s="395"/>
      <c r="AH15" s="395"/>
      <c r="AI15" s="395"/>
      <c r="AJ15" s="395"/>
      <c r="AK15" s="396"/>
      <c r="AL15" s="401"/>
      <c r="AM15" s="395"/>
      <c r="AN15" s="395"/>
      <c r="AO15" s="395"/>
      <c r="AP15" s="395"/>
      <c r="AQ15" s="398"/>
      <c r="AR15" s="399"/>
      <c r="AS15" s="395"/>
      <c r="AT15" s="395"/>
      <c r="AU15" s="395"/>
      <c r="AV15" s="395"/>
      <c r="AW15" s="398"/>
      <c r="AX15" s="400"/>
      <c r="AY15" s="395"/>
      <c r="AZ15" s="395"/>
      <c r="BA15" s="395"/>
      <c r="BB15" s="395"/>
      <c r="BC15" s="396"/>
      <c r="BD15" s="401"/>
      <c r="BE15" s="395"/>
      <c r="BF15" s="395"/>
      <c r="BG15" s="395"/>
      <c r="BH15" s="395"/>
      <c r="BI15" s="398"/>
      <c r="BJ15" s="402"/>
      <c r="BK15" s="395"/>
      <c r="BL15" s="395"/>
      <c r="BM15" s="395"/>
      <c r="BN15" s="395"/>
      <c r="BO15" s="396"/>
    </row>
    <row r="16" spans="1:67" ht="21" x14ac:dyDescent="0.35">
      <c r="A16" s="227" t="s">
        <v>4</v>
      </c>
      <c r="B16" s="229" t="s">
        <v>75</v>
      </c>
      <c r="C16" s="225" t="s">
        <v>76</v>
      </c>
      <c r="D16" s="225" t="s">
        <v>77</v>
      </c>
      <c r="E16" s="298" t="s">
        <v>76</v>
      </c>
      <c r="F16" s="222" t="s">
        <v>75</v>
      </c>
      <c r="G16" s="223"/>
      <c r="H16" s="221"/>
      <c r="I16" s="225" t="s">
        <v>80</v>
      </c>
      <c r="J16" s="225" t="s">
        <v>78</v>
      </c>
      <c r="K16" s="298"/>
      <c r="L16" s="242" t="s">
        <v>75</v>
      </c>
      <c r="M16" s="233" t="s">
        <v>86</v>
      </c>
      <c r="N16" s="221" t="s">
        <v>75</v>
      </c>
      <c r="O16" s="225" t="s">
        <v>80</v>
      </c>
      <c r="P16" s="225" t="s">
        <v>78</v>
      </c>
      <c r="Q16" s="298"/>
      <c r="R16" s="242" t="s">
        <v>75</v>
      </c>
      <c r="S16" s="306" t="s">
        <v>86</v>
      </c>
      <c r="T16" s="304" t="s">
        <v>75</v>
      </c>
      <c r="U16" s="222"/>
      <c r="V16" s="222"/>
      <c r="W16" s="298"/>
      <c r="X16" s="222"/>
      <c r="Y16" s="230" t="s">
        <v>75</v>
      </c>
      <c r="Z16" s="309"/>
      <c r="AA16" s="300"/>
      <c r="AB16" s="300"/>
      <c r="AC16" s="300"/>
      <c r="AD16" s="300"/>
      <c r="AE16" s="301"/>
      <c r="AF16" s="247"/>
      <c r="AG16" s="222" t="s">
        <v>82</v>
      </c>
      <c r="AH16" s="222" t="s">
        <v>78</v>
      </c>
      <c r="AI16" s="298" t="s">
        <v>82</v>
      </c>
      <c r="AJ16" s="222" t="s">
        <v>75</v>
      </c>
      <c r="AK16" s="223"/>
      <c r="AL16" s="247"/>
      <c r="AM16" s="222"/>
      <c r="AN16" s="222"/>
      <c r="AO16" s="298"/>
      <c r="AP16" s="222"/>
      <c r="AQ16" s="230"/>
      <c r="AR16" s="304"/>
      <c r="AS16" s="222"/>
      <c r="AT16" s="222"/>
      <c r="AU16" s="298"/>
      <c r="AV16" s="222"/>
      <c r="AW16" s="230"/>
      <c r="AX16" s="309"/>
      <c r="AY16" s="300"/>
      <c r="AZ16" s="300"/>
      <c r="BA16" s="300"/>
      <c r="BB16" s="300"/>
      <c r="BC16" s="301"/>
      <c r="BD16" s="247"/>
      <c r="BE16" s="222"/>
      <c r="BF16" s="222"/>
      <c r="BG16" s="298"/>
      <c r="BH16" s="222"/>
      <c r="BI16" s="230"/>
      <c r="BJ16" s="226"/>
      <c r="BK16" s="222"/>
      <c r="BL16" s="222"/>
      <c r="BM16" s="298"/>
      <c r="BN16" s="222"/>
      <c r="BO16" s="223"/>
    </row>
    <row r="17" spans="1:68" ht="21" x14ac:dyDescent="0.35">
      <c r="A17" s="227" t="s">
        <v>19</v>
      </c>
      <c r="B17" s="226" t="s">
        <v>79</v>
      </c>
      <c r="C17" s="222" t="s">
        <v>83</v>
      </c>
      <c r="D17" s="222" t="s">
        <v>77</v>
      </c>
      <c r="E17" s="298" t="s">
        <v>83</v>
      </c>
      <c r="F17" s="222" t="s">
        <v>79</v>
      </c>
      <c r="G17" s="223" t="s">
        <v>81</v>
      </c>
      <c r="H17" s="226" t="s">
        <v>79</v>
      </c>
      <c r="I17" s="222" t="s">
        <v>84</v>
      </c>
      <c r="J17" s="222" t="s">
        <v>78</v>
      </c>
      <c r="K17" s="298" t="s">
        <v>82</v>
      </c>
      <c r="L17" s="222" t="s">
        <v>81</v>
      </c>
      <c r="M17" s="223" t="s">
        <v>81</v>
      </c>
      <c r="N17" s="226" t="s">
        <v>79</v>
      </c>
      <c r="O17" s="222" t="s">
        <v>82</v>
      </c>
      <c r="P17" s="222" t="s">
        <v>78</v>
      </c>
      <c r="Q17" s="298" t="s">
        <v>82</v>
      </c>
      <c r="R17" s="222" t="s">
        <v>79</v>
      </c>
      <c r="S17" s="230" t="s">
        <v>81</v>
      </c>
      <c r="T17" s="304"/>
      <c r="U17" s="222" t="s">
        <v>80</v>
      </c>
      <c r="V17" s="222"/>
      <c r="W17" s="298"/>
      <c r="X17" s="222" t="s">
        <v>79</v>
      </c>
      <c r="Y17" s="230"/>
      <c r="Z17" s="309"/>
      <c r="AA17" s="300"/>
      <c r="AB17" s="300"/>
      <c r="AC17" s="300"/>
      <c r="AD17" s="300"/>
      <c r="AE17" s="301"/>
      <c r="AF17" s="247"/>
      <c r="AG17" s="222"/>
      <c r="AH17" s="222"/>
      <c r="AI17" s="298"/>
      <c r="AJ17" s="222"/>
      <c r="AK17" s="223"/>
      <c r="AL17" s="247"/>
      <c r="AM17" s="222"/>
      <c r="AN17" s="222"/>
      <c r="AO17" s="298"/>
      <c r="AP17" s="222"/>
      <c r="AQ17" s="230"/>
      <c r="AR17" s="304"/>
      <c r="AS17" s="222" t="s">
        <v>80</v>
      </c>
      <c r="AT17" s="222"/>
      <c r="AU17" s="298"/>
      <c r="AV17" s="222" t="s">
        <v>79</v>
      </c>
      <c r="AW17" s="230"/>
      <c r="AX17" s="309"/>
      <c r="AY17" s="300"/>
      <c r="AZ17" s="300"/>
      <c r="BA17" s="300"/>
      <c r="BB17" s="300"/>
      <c r="BC17" s="301"/>
      <c r="BD17" s="247"/>
      <c r="BE17" s="222"/>
      <c r="BF17" s="222"/>
      <c r="BG17" s="298"/>
      <c r="BH17" s="222"/>
      <c r="BI17" s="230"/>
      <c r="BJ17" s="226"/>
      <c r="BK17" s="222"/>
      <c r="BL17" s="222"/>
      <c r="BM17" s="298"/>
      <c r="BN17" s="222"/>
      <c r="BO17" s="223"/>
    </row>
    <row r="18" spans="1:68" ht="21" x14ac:dyDescent="0.35">
      <c r="A18" s="227" t="s">
        <v>17</v>
      </c>
      <c r="B18" s="229" t="s">
        <v>75</v>
      </c>
      <c r="C18" s="225" t="s">
        <v>76</v>
      </c>
      <c r="D18" s="225" t="s">
        <v>77</v>
      </c>
      <c r="E18" s="298" t="s">
        <v>76</v>
      </c>
      <c r="F18" s="222" t="s">
        <v>75</v>
      </c>
      <c r="G18" s="223" t="s">
        <v>75</v>
      </c>
      <c r="H18" s="229" t="s">
        <v>86</v>
      </c>
      <c r="I18" s="225" t="s">
        <v>76</v>
      </c>
      <c r="J18" s="225" t="s">
        <v>77</v>
      </c>
      <c r="K18" s="298" t="s">
        <v>76</v>
      </c>
      <c r="L18" s="228" t="s">
        <v>86</v>
      </c>
      <c r="M18" s="223" t="s">
        <v>75</v>
      </c>
      <c r="N18" s="229" t="s">
        <v>86</v>
      </c>
      <c r="O18" s="225" t="s">
        <v>82</v>
      </c>
      <c r="P18" s="225" t="s">
        <v>77</v>
      </c>
      <c r="Q18" s="298" t="s">
        <v>82</v>
      </c>
      <c r="R18" s="228" t="s">
        <v>86</v>
      </c>
      <c r="S18" s="230"/>
      <c r="T18" s="304" t="s">
        <v>86</v>
      </c>
      <c r="U18" s="225" t="s">
        <v>84</v>
      </c>
      <c r="V18" s="225" t="s">
        <v>78</v>
      </c>
      <c r="W18" s="298" t="s">
        <v>82</v>
      </c>
      <c r="X18" s="228" t="s">
        <v>86</v>
      </c>
      <c r="Y18" s="230"/>
      <c r="Z18" s="310" t="s">
        <v>86</v>
      </c>
      <c r="AA18" s="225" t="s">
        <v>76</v>
      </c>
      <c r="AB18" s="225" t="s">
        <v>78</v>
      </c>
      <c r="AC18" s="298" t="s">
        <v>82</v>
      </c>
      <c r="AD18" s="228" t="s">
        <v>86</v>
      </c>
      <c r="AE18" s="223" t="s">
        <v>86</v>
      </c>
      <c r="AF18" s="248" t="s">
        <v>86</v>
      </c>
      <c r="AG18" s="225" t="s">
        <v>84</v>
      </c>
      <c r="AH18" s="225" t="s">
        <v>77</v>
      </c>
      <c r="AI18" s="299" t="s">
        <v>84</v>
      </c>
      <c r="AJ18" s="228" t="s">
        <v>86</v>
      </c>
      <c r="AK18" s="223" t="s">
        <v>75</v>
      </c>
      <c r="AL18" s="248" t="s">
        <v>86</v>
      </c>
      <c r="AM18" s="225" t="s">
        <v>82</v>
      </c>
      <c r="AN18" s="225" t="s">
        <v>78</v>
      </c>
      <c r="AO18" s="298" t="s">
        <v>82</v>
      </c>
      <c r="AP18" s="228" t="s">
        <v>86</v>
      </c>
      <c r="AQ18" s="230"/>
      <c r="AR18" s="304"/>
      <c r="AS18" s="225"/>
      <c r="AT18" s="225"/>
      <c r="AU18" s="298"/>
      <c r="AV18" s="228"/>
      <c r="AW18" s="230"/>
      <c r="AX18" s="310"/>
      <c r="AY18" s="225"/>
      <c r="AZ18" s="225"/>
      <c r="BA18" s="298"/>
      <c r="BB18" s="228"/>
      <c r="BC18" s="223"/>
      <c r="BD18" s="247"/>
      <c r="BE18" s="222"/>
      <c r="BF18" s="222"/>
      <c r="BG18" s="298"/>
      <c r="BH18" s="222"/>
      <c r="BI18" s="230"/>
      <c r="BJ18" s="226" t="s">
        <v>75</v>
      </c>
      <c r="BK18" s="225" t="s">
        <v>82</v>
      </c>
      <c r="BL18" s="225" t="s">
        <v>78</v>
      </c>
      <c r="BM18" s="298" t="s">
        <v>82</v>
      </c>
      <c r="BN18" s="222" t="s">
        <v>75</v>
      </c>
      <c r="BO18" s="223"/>
    </row>
    <row r="19" spans="1:68" ht="21" x14ac:dyDescent="0.35">
      <c r="A19" s="227" t="s">
        <v>18</v>
      </c>
      <c r="B19" s="229" t="s">
        <v>86</v>
      </c>
      <c r="C19" s="225" t="s">
        <v>83</v>
      </c>
      <c r="D19" s="225" t="s">
        <v>77</v>
      </c>
      <c r="E19" s="298" t="s">
        <v>83</v>
      </c>
      <c r="F19" s="222" t="s">
        <v>75</v>
      </c>
      <c r="G19" s="223"/>
      <c r="H19" s="221" t="s">
        <v>75</v>
      </c>
      <c r="I19" s="225" t="s">
        <v>76</v>
      </c>
      <c r="J19" s="225" t="s">
        <v>78</v>
      </c>
      <c r="K19" s="298" t="s">
        <v>82</v>
      </c>
      <c r="L19" s="222" t="s">
        <v>75</v>
      </c>
      <c r="M19" s="223"/>
      <c r="N19" s="221" t="s">
        <v>81</v>
      </c>
      <c r="O19" s="225"/>
      <c r="P19" s="225"/>
      <c r="Q19" s="298"/>
      <c r="R19" s="228"/>
      <c r="S19" s="230" t="s">
        <v>81</v>
      </c>
      <c r="T19" s="305"/>
      <c r="U19" s="300"/>
      <c r="V19" s="300"/>
      <c r="W19" s="300"/>
      <c r="X19" s="300"/>
      <c r="Y19" s="307"/>
      <c r="Z19" s="113"/>
      <c r="AA19" s="222"/>
      <c r="AB19" s="222"/>
      <c r="AC19" s="298"/>
      <c r="AD19" s="222"/>
      <c r="AE19" s="223"/>
      <c r="AF19" s="247" t="s">
        <v>75</v>
      </c>
      <c r="AG19" s="222" t="s">
        <v>76</v>
      </c>
      <c r="AH19" s="222" t="s">
        <v>78</v>
      </c>
      <c r="AI19" s="298" t="s">
        <v>82</v>
      </c>
      <c r="AJ19" s="222" t="s">
        <v>75</v>
      </c>
      <c r="AK19" s="223"/>
      <c r="AL19" s="247"/>
      <c r="AM19" s="222"/>
      <c r="AN19" s="222"/>
      <c r="AO19" s="298"/>
      <c r="AP19" s="222"/>
      <c r="AQ19" s="230"/>
      <c r="AR19" s="305"/>
      <c r="AS19" s="300"/>
      <c r="AT19" s="300"/>
      <c r="AU19" s="300"/>
      <c r="AV19" s="300"/>
      <c r="AW19" s="307"/>
      <c r="AX19" s="113"/>
      <c r="AY19" s="222"/>
      <c r="AZ19" s="222"/>
      <c r="BA19" s="298"/>
      <c r="BB19" s="222"/>
      <c r="BC19" s="223"/>
      <c r="BD19" s="247"/>
      <c r="BE19" s="222"/>
      <c r="BF19" s="222"/>
      <c r="BG19" s="298"/>
      <c r="BH19" s="222"/>
      <c r="BI19" s="230"/>
      <c r="BJ19" s="226"/>
      <c r="BK19" s="222"/>
      <c r="BL19" s="222"/>
      <c r="BM19" s="298"/>
      <c r="BN19" s="222"/>
      <c r="BO19" s="223"/>
    </row>
    <row r="20" spans="1:68" ht="21" x14ac:dyDescent="0.35">
      <c r="A20" s="227" t="s">
        <v>14</v>
      </c>
      <c r="B20" s="229" t="s">
        <v>86</v>
      </c>
      <c r="C20" s="225" t="s">
        <v>83</v>
      </c>
      <c r="D20" s="225" t="s">
        <v>77</v>
      </c>
      <c r="E20" s="298" t="s">
        <v>83</v>
      </c>
      <c r="F20" s="222" t="s">
        <v>75</v>
      </c>
      <c r="G20" s="223" t="s">
        <v>75</v>
      </c>
      <c r="H20" s="221" t="s">
        <v>79</v>
      </c>
      <c r="I20" s="225" t="s">
        <v>76</v>
      </c>
      <c r="J20" s="225" t="s">
        <v>78</v>
      </c>
      <c r="K20" s="298" t="s">
        <v>82</v>
      </c>
      <c r="L20" s="222" t="s">
        <v>81</v>
      </c>
      <c r="M20" s="223" t="s">
        <v>75</v>
      </c>
      <c r="N20" s="221" t="s">
        <v>75</v>
      </c>
      <c r="O20" s="225" t="s">
        <v>76</v>
      </c>
      <c r="P20" s="225" t="s">
        <v>78</v>
      </c>
      <c r="Q20" s="298" t="s">
        <v>82</v>
      </c>
      <c r="R20" s="228" t="s">
        <v>81</v>
      </c>
      <c r="S20" s="230" t="s">
        <v>75</v>
      </c>
      <c r="T20" s="305"/>
      <c r="U20" s="300"/>
      <c r="V20" s="300"/>
      <c r="W20" s="300"/>
      <c r="X20" s="300"/>
      <c r="Y20" s="307"/>
      <c r="Z20" s="113" t="s">
        <v>75</v>
      </c>
      <c r="AA20" s="222" t="s">
        <v>80</v>
      </c>
      <c r="AB20" s="222" t="s">
        <v>78</v>
      </c>
      <c r="AC20" s="298"/>
      <c r="AD20" s="222"/>
      <c r="AE20" s="223" t="s">
        <v>75</v>
      </c>
      <c r="AF20" s="247"/>
      <c r="AG20" s="222"/>
      <c r="AH20" s="222"/>
      <c r="AI20" s="298"/>
      <c r="AJ20" s="222"/>
      <c r="AK20" s="223"/>
      <c r="AL20" s="247"/>
      <c r="AM20" s="222" t="s">
        <v>82</v>
      </c>
      <c r="AN20" s="222" t="s">
        <v>78</v>
      </c>
      <c r="AO20" s="298" t="s">
        <v>82</v>
      </c>
      <c r="AP20" s="222" t="s">
        <v>79</v>
      </c>
      <c r="AQ20" s="230"/>
      <c r="AR20" s="305"/>
      <c r="AS20" s="300"/>
      <c r="AT20" s="300"/>
      <c r="AU20" s="300"/>
      <c r="AV20" s="300"/>
      <c r="AW20" s="307"/>
      <c r="AX20" s="113"/>
      <c r="AY20" s="222"/>
      <c r="AZ20" s="222"/>
      <c r="BA20" s="298"/>
      <c r="BB20" s="222"/>
      <c r="BC20" s="223"/>
      <c r="BD20" s="247"/>
      <c r="BE20" s="222"/>
      <c r="BF20" s="222"/>
      <c r="BG20" s="298"/>
      <c r="BH20" s="222"/>
      <c r="BI20" s="230"/>
      <c r="BJ20" s="226"/>
      <c r="BK20" s="222"/>
      <c r="BL20" s="222"/>
      <c r="BM20" s="298"/>
      <c r="BN20" s="222"/>
      <c r="BO20" s="223"/>
    </row>
    <row r="21" spans="1:68" ht="21" x14ac:dyDescent="0.35">
      <c r="A21" s="227" t="s">
        <v>20</v>
      </c>
      <c r="B21" s="229" t="s">
        <v>75</v>
      </c>
      <c r="C21" s="225" t="s">
        <v>76</v>
      </c>
      <c r="D21" s="225" t="s">
        <v>77</v>
      </c>
      <c r="E21" s="298" t="s">
        <v>76</v>
      </c>
      <c r="F21" s="222" t="s">
        <v>75</v>
      </c>
      <c r="G21" s="223" t="s">
        <v>75</v>
      </c>
      <c r="H21" s="226"/>
      <c r="I21" s="222"/>
      <c r="J21" s="222"/>
      <c r="K21" s="298"/>
      <c r="L21" s="222"/>
      <c r="M21" s="223" t="s">
        <v>79</v>
      </c>
      <c r="N21" s="226"/>
      <c r="O21" s="225"/>
      <c r="P21" s="225"/>
      <c r="Q21" s="298"/>
      <c r="R21" s="228"/>
      <c r="S21" s="230" t="s">
        <v>79</v>
      </c>
      <c r="T21" s="304"/>
      <c r="U21" s="222"/>
      <c r="V21" s="222"/>
      <c r="W21" s="298"/>
      <c r="X21" s="222"/>
      <c r="Y21" s="230" t="s">
        <v>79</v>
      </c>
      <c r="Z21" s="309"/>
      <c r="AA21" s="300"/>
      <c r="AB21" s="300"/>
      <c r="AC21" s="300"/>
      <c r="AD21" s="300"/>
      <c r="AE21" s="301"/>
      <c r="AF21" s="247"/>
      <c r="AG21" s="222"/>
      <c r="AH21" s="222"/>
      <c r="AI21" s="298"/>
      <c r="AJ21" s="222"/>
      <c r="AK21" s="223"/>
      <c r="AL21" s="246" t="s">
        <v>79</v>
      </c>
      <c r="AM21" s="225" t="s">
        <v>82</v>
      </c>
      <c r="AN21" s="225" t="s">
        <v>78</v>
      </c>
      <c r="AO21" s="298" t="s">
        <v>82</v>
      </c>
      <c r="AP21" s="222" t="s">
        <v>79</v>
      </c>
      <c r="AQ21" s="230"/>
      <c r="AR21" s="304"/>
      <c r="AS21" s="222" t="s">
        <v>84</v>
      </c>
      <c r="AT21" s="222" t="s">
        <v>78</v>
      </c>
      <c r="AU21" s="298" t="s">
        <v>82</v>
      </c>
      <c r="AV21" s="222" t="s">
        <v>75</v>
      </c>
      <c r="AW21" s="230"/>
      <c r="AX21" s="309"/>
      <c r="AY21" s="300"/>
      <c r="AZ21" s="300"/>
      <c r="BA21" s="300"/>
      <c r="BB21" s="300"/>
      <c r="BC21" s="301"/>
      <c r="BD21" s="247"/>
      <c r="BE21" s="222"/>
      <c r="BF21" s="222"/>
      <c r="BG21" s="298"/>
      <c r="BH21" s="222"/>
      <c r="BI21" s="230"/>
      <c r="BJ21" s="226"/>
      <c r="BK21" s="222"/>
      <c r="BL21" s="222"/>
      <c r="BM21" s="298"/>
      <c r="BN21" s="222"/>
      <c r="BO21" s="223"/>
    </row>
    <row r="22" spans="1:68" ht="21" x14ac:dyDescent="0.35">
      <c r="A22" s="227" t="s">
        <v>21</v>
      </c>
      <c r="B22" s="229" t="s">
        <v>86</v>
      </c>
      <c r="C22" s="225" t="s">
        <v>83</v>
      </c>
      <c r="D22" s="225" t="s">
        <v>77</v>
      </c>
      <c r="E22" s="298" t="s">
        <v>83</v>
      </c>
      <c r="F22" s="222" t="s">
        <v>75</v>
      </c>
      <c r="G22" s="223" t="s">
        <v>75</v>
      </c>
      <c r="H22" s="221" t="s">
        <v>79</v>
      </c>
      <c r="I22" s="225" t="s">
        <v>76</v>
      </c>
      <c r="J22" s="225" t="s">
        <v>78</v>
      </c>
      <c r="K22" s="298" t="s">
        <v>82</v>
      </c>
      <c r="L22" s="222" t="s">
        <v>79</v>
      </c>
      <c r="M22" s="223" t="s">
        <v>79</v>
      </c>
      <c r="N22" s="221" t="s">
        <v>81</v>
      </c>
      <c r="O22" s="225" t="s">
        <v>76</v>
      </c>
      <c r="P22" s="225" t="s">
        <v>77</v>
      </c>
      <c r="Q22" s="298" t="s">
        <v>76</v>
      </c>
      <c r="R22" s="228" t="s">
        <v>79</v>
      </c>
      <c r="S22" s="306" t="s">
        <v>81</v>
      </c>
      <c r="T22" s="304"/>
      <c r="U22" s="222" t="s">
        <v>80</v>
      </c>
      <c r="V22" s="222"/>
      <c r="W22" s="298"/>
      <c r="X22" s="222"/>
      <c r="Y22" s="230"/>
      <c r="Z22" s="113"/>
      <c r="AA22" s="222" t="s">
        <v>80</v>
      </c>
      <c r="AB22" s="222"/>
      <c r="AC22" s="298"/>
      <c r="AD22" s="222"/>
      <c r="AE22" s="223"/>
      <c r="AF22" s="247"/>
      <c r="AG22" s="222" t="s">
        <v>76</v>
      </c>
      <c r="AH22" s="222" t="s">
        <v>77</v>
      </c>
      <c r="AI22" s="298" t="s">
        <v>76</v>
      </c>
      <c r="AJ22" s="222" t="s">
        <v>75</v>
      </c>
      <c r="AK22" s="223"/>
      <c r="AL22" s="247"/>
      <c r="AM22" s="222"/>
      <c r="AN22" s="222"/>
      <c r="AO22" s="298"/>
      <c r="AP22" s="222"/>
      <c r="AQ22" s="230"/>
      <c r="AR22" s="304"/>
      <c r="AS22" s="222" t="s">
        <v>80</v>
      </c>
      <c r="AT22" s="222"/>
      <c r="AU22" s="298"/>
      <c r="AV22" s="222"/>
      <c r="AW22" s="230"/>
      <c r="AX22" s="113"/>
      <c r="AY22" s="222" t="s">
        <v>76</v>
      </c>
      <c r="AZ22" s="222" t="s">
        <v>77</v>
      </c>
      <c r="BA22" s="298" t="s">
        <v>76</v>
      </c>
      <c r="BB22" s="222" t="s">
        <v>75</v>
      </c>
      <c r="BC22" s="223"/>
      <c r="BD22" s="247"/>
      <c r="BE22" s="222"/>
      <c r="BF22" s="222"/>
      <c r="BG22" s="298"/>
      <c r="BH22" s="222"/>
      <c r="BI22" s="230"/>
      <c r="BJ22" s="226"/>
      <c r="BK22" s="222"/>
      <c r="BL22" s="222"/>
      <c r="BM22" s="298"/>
      <c r="BN22" s="222"/>
      <c r="BO22" s="223"/>
    </row>
    <row r="23" spans="1:68" ht="21" x14ac:dyDescent="0.35">
      <c r="A23" s="227" t="s">
        <v>1</v>
      </c>
      <c r="B23" s="226" t="s">
        <v>75</v>
      </c>
      <c r="C23" s="222" t="s">
        <v>76</v>
      </c>
      <c r="D23" s="222" t="s">
        <v>77</v>
      </c>
      <c r="E23" s="298" t="s">
        <v>76</v>
      </c>
      <c r="F23" s="222" t="s">
        <v>75</v>
      </c>
      <c r="G23" s="223" t="s">
        <v>75</v>
      </c>
      <c r="H23" s="226" t="s">
        <v>75</v>
      </c>
      <c r="I23" s="222" t="s">
        <v>76</v>
      </c>
      <c r="J23" s="222" t="s">
        <v>78</v>
      </c>
      <c r="K23" s="298" t="s">
        <v>82</v>
      </c>
      <c r="L23" s="222" t="s">
        <v>79</v>
      </c>
      <c r="M23" s="223" t="s">
        <v>79</v>
      </c>
      <c r="N23" s="226" t="s">
        <v>75</v>
      </c>
      <c r="O23" s="225"/>
      <c r="P23" s="225"/>
      <c r="Q23" s="298"/>
      <c r="R23" s="228"/>
      <c r="S23" s="230" t="s">
        <v>79</v>
      </c>
      <c r="T23" s="305"/>
      <c r="U23" s="300"/>
      <c r="V23" s="300"/>
      <c r="W23" s="300"/>
      <c r="X23" s="300"/>
      <c r="Y23" s="307"/>
      <c r="Z23" s="113" t="s">
        <v>79</v>
      </c>
      <c r="AA23" s="222"/>
      <c r="AB23" s="222"/>
      <c r="AC23" s="298"/>
      <c r="AD23" s="222"/>
      <c r="AE23" s="223" t="s">
        <v>79</v>
      </c>
      <c r="AF23" s="247" t="s">
        <v>75</v>
      </c>
      <c r="AG23" s="222" t="s">
        <v>82</v>
      </c>
      <c r="AH23" s="222" t="s">
        <v>78</v>
      </c>
      <c r="AI23" s="298" t="s">
        <v>82</v>
      </c>
      <c r="AJ23" s="222" t="s">
        <v>79</v>
      </c>
      <c r="AK23" s="223" t="s">
        <v>75</v>
      </c>
      <c r="AL23" s="247"/>
      <c r="AM23" s="222"/>
      <c r="AN23" s="222"/>
      <c r="AO23" s="298"/>
      <c r="AP23" s="222"/>
      <c r="AQ23" s="230"/>
      <c r="AR23" s="305"/>
      <c r="AS23" s="300"/>
      <c r="AT23" s="300"/>
      <c r="AU23" s="300"/>
      <c r="AV23" s="300"/>
      <c r="AW23" s="307"/>
      <c r="AX23" s="113"/>
      <c r="AY23" s="222"/>
      <c r="AZ23" s="222"/>
      <c r="BA23" s="298"/>
      <c r="BB23" s="222"/>
      <c r="BC23" s="223"/>
      <c r="BD23" s="247"/>
      <c r="BE23" s="222"/>
      <c r="BF23" s="222"/>
      <c r="BG23" s="298"/>
      <c r="BH23" s="222"/>
      <c r="BI23" s="230"/>
      <c r="BJ23" s="226"/>
      <c r="BK23" s="222"/>
      <c r="BL23" s="222"/>
      <c r="BM23" s="298"/>
      <c r="BN23" s="222"/>
      <c r="BO23" s="223"/>
    </row>
    <row r="24" spans="1:68" s="53" customFormat="1" ht="21" x14ac:dyDescent="0.35">
      <c r="A24" s="227" t="s">
        <v>22</v>
      </c>
      <c r="B24" s="245" t="s">
        <v>75</v>
      </c>
      <c r="C24" s="225" t="s">
        <v>76</v>
      </c>
      <c r="D24" s="225" t="s">
        <v>77</v>
      </c>
      <c r="E24" s="298" t="s">
        <v>76</v>
      </c>
      <c r="F24" s="222" t="s">
        <v>75</v>
      </c>
      <c r="G24" s="223" t="s">
        <v>75</v>
      </c>
      <c r="H24" s="245" t="s">
        <v>75</v>
      </c>
      <c r="I24" s="225" t="s">
        <v>82</v>
      </c>
      <c r="J24" s="225" t="s">
        <v>77</v>
      </c>
      <c r="K24" s="298" t="s">
        <v>82</v>
      </c>
      <c r="L24" s="222" t="s">
        <v>75</v>
      </c>
      <c r="M24" s="223" t="s">
        <v>75</v>
      </c>
      <c r="N24" s="245" t="s">
        <v>75</v>
      </c>
      <c r="O24" s="225" t="s">
        <v>82</v>
      </c>
      <c r="P24" s="225" t="s">
        <v>77</v>
      </c>
      <c r="Q24" s="298" t="s">
        <v>82</v>
      </c>
      <c r="R24" s="222" t="s">
        <v>75</v>
      </c>
      <c r="S24" s="230" t="s">
        <v>75</v>
      </c>
      <c r="T24" s="304" t="s">
        <v>75</v>
      </c>
      <c r="U24" s="222" t="s">
        <v>82</v>
      </c>
      <c r="V24" s="222" t="s">
        <v>77</v>
      </c>
      <c r="W24" s="298" t="s">
        <v>82</v>
      </c>
      <c r="X24" s="222" t="s">
        <v>75</v>
      </c>
      <c r="Y24" s="230" t="s">
        <v>75</v>
      </c>
      <c r="Z24" s="113"/>
      <c r="AA24" s="222"/>
      <c r="AB24" s="222"/>
      <c r="AC24" s="298"/>
      <c r="AD24" s="222"/>
      <c r="AE24" s="223"/>
      <c r="AF24" s="308" t="s">
        <v>75</v>
      </c>
      <c r="AG24" s="225" t="s">
        <v>82</v>
      </c>
      <c r="AH24" s="225" t="s">
        <v>77</v>
      </c>
      <c r="AI24" s="298" t="s">
        <v>82</v>
      </c>
      <c r="AJ24" s="222" t="s">
        <v>75</v>
      </c>
      <c r="AK24" s="223" t="s">
        <v>75</v>
      </c>
      <c r="AL24" s="246"/>
      <c r="AM24" s="222"/>
      <c r="AN24" s="222"/>
      <c r="AO24" s="298"/>
      <c r="AP24" s="222"/>
      <c r="AQ24" s="230"/>
      <c r="AR24" s="304"/>
      <c r="AS24" s="222" t="s">
        <v>82</v>
      </c>
      <c r="AT24" s="222" t="s">
        <v>77</v>
      </c>
      <c r="AU24" s="298" t="s">
        <v>82</v>
      </c>
      <c r="AV24" s="222" t="s">
        <v>75</v>
      </c>
      <c r="AW24" s="230" t="s">
        <v>75</v>
      </c>
      <c r="AX24" s="113"/>
      <c r="AY24" s="222"/>
      <c r="AZ24" s="222"/>
      <c r="BA24" s="298"/>
      <c r="BB24" s="222"/>
      <c r="BC24" s="223"/>
      <c r="BD24" s="247"/>
      <c r="BE24" s="222" t="s">
        <v>82</v>
      </c>
      <c r="BF24" s="222" t="s">
        <v>77</v>
      </c>
      <c r="BG24" s="298" t="s">
        <v>82</v>
      </c>
      <c r="BH24" s="222" t="s">
        <v>75</v>
      </c>
      <c r="BI24" s="230"/>
      <c r="BJ24" s="226"/>
      <c r="BK24" s="222" t="s">
        <v>82</v>
      </c>
      <c r="BL24" s="222" t="s">
        <v>77</v>
      </c>
      <c r="BM24" s="298" t="s">
        <v>82</v>
      </c>
      <c r="BN24" s="222" t="s">
        <v>75</v>
      </c>
      <c r="BO24" s="223"/>
    </row>
    <row r="25" spans="1:68" ht="21" x14ac:dyDescent="0.35">
      <c r="A25" s="227" t="s">
        <v>23</v>
      </c>
      <c r="B25" s="393"/>
      <c r="C25" s="394"/>
      <c r="D25" s="394"/>
      <c r="E25" s="395"/>
      <c r="F25" s="395"/>
      <c r="G25" s="396"/>
      <c r="H25" s="397"/>
      <c r="I25" s="394"/>
      <c r="J25" s="394"/>
      <c r="K25" s="395"/>
      <c r="L25" s="395"/>
      <c r="M25" s="396"/>
      <c r="N25" s="397"/>
      <c r="O25" s="394"/>
      <c r="P25" s="394"/>
      <c r="Q25" s="395"/>
      <c r="R25" s="395"/>
      <c r="S25" s="398"/>
      <c r="T25" s="399"/>
      <c r="U25" s="395"/>
      <c r="V25" s="395"/>
      <c r="W25" s="395"/>
      <c r="X25" s="395"/>
      <c r="Y25" s="398"/>
      <c r="Z25" s="400"/>
      <c r="AA25" s="395"/>
      <c r="AB25" s="395"/>
      <c r="AC25" s="395"/>
      <c r="AD25" s="395"/>
      <c r="AE25" s="396"/>
      <c r="AF25" s="401"/>
      <c r="AG25" s="395"/>
      <c r="AH25" s="395"/>
      <c r="AI25" s="395"/>
      <c r="AJ25" s="395"/>
      <c r="AK25" s="396"/>
      <c r="AL25" s="401"/>
      <c r="AM25" s="395"/>
      <c r="AN25" s="395"/>
      <c r="AO25" s="395"/>
      <c r="AP25" s="395"/>
      <c r="AQ25" s="398"/>
      <c r="AR25" s="399"/>
      <c r="AS25" s="395"/>
      <c r="AT25" s="395"/>
      <c r="AU25" s="395"/>
      <c r="AV25" s="395"/>
      <c r="AW25" s="398"/>
      <c r="AX25" s="400"/>
      <c r="AY25" s="395"/>
      <c r="AZ25" s="395"/>
      <c r="BA25" s="395"/>
      <c r="BB25" s="395"/>
      <c r="BC25" s="396"/>
      <c r="BD25" s="401"/>
      <c r="BE25" s="395"/>
      <c r="BF25" s="395"/>
      <c r="BG25" s="395"/>
      <c r="BH25" s="395"/>
      <c r="BI25" s="398"/>
      <c r="BJ25" s="402"/>
      <c r="BK25" s="395"/>
      <c r="BL25" s="395"/>
      <c r="BM25" s="395"/>
      <c r="BN25" s="395"/>
      <c r="BO25" s="396"/>
    </row>
    <row r="26" spans="1:68" ht="21" x14ac:dyDescent="0.35">
      <c r="A26" s="227" t="s">
        <v>24</v>
      </c>
      <c r="B26" s="229" t="s">
        <v>75</v>
      </c>
      <c r="C26" s="225" t="s">
        <v>83</v>
      </c>
      <c r="D26" s="225" t="s">
        <v>77</v>
      </c>
      <c r="E26" s="298" t="s">
        <v>83</v>
      </c>
      <c r="F26" s="222" t="s">
        <v>79</v>
      </c>
      <c r="G26" s="223" t="s">
        <v>75</v>
      </c>
      <c r="H26" s="221" t="s">
        <v>75</v>
      </c>
      <c r="I26" s="225" t="s">
        <v>82</v>
      </c>
      <c r="J26" s="225" t="s">
        <v>77</v>
      </c>
      <c r="K26" s="298" t="s">
        <v>82</v>
      </c>
      <c r="L26" s="222" t="s">
        <v>75</v>
      </c>
      <c r="M26" s="223" t="s">
        <v>79</v>
      </c>
      <c r="N26" s="221" t="s">
        <v>75</v>
      </c>
      <c r="O26" s="225" t="s">
        <v>82</v>
      </c>
      <c r="P26" s="225" t="s">
        <v>77</v>
      </c>
      <c r="Q26" s="298" t="s">
        <v>82</v>
      </c>
      <c r="R26" s="222" t="s">
        <v>75</v>
      </c>
      <c r="S26" s="230" t="s">
        <v>79</v>
      </c>
      <c r="T26" s="304"/>
      <c r="U26" s="222"/>
      <c r="V26" s="222"/>
      <c r="W26" s="298"/>
      <c r="X26" s="222"/>
      <c r="Y26" s="230" t="s">
        <v>79</v>
      </c>
      <c r="Z26" s="113"/>
      <c r="AA26" s="222"/>
      <c r="AB26" s="222"/>
      <c r="AC26" s="298"/>
      <c r="AD26" s="222"/>
      <c r="AE26" s="223" t="s">
        <v>79</v>
      </c>
      <c r="AF26" s="247" t="s">
        <v>75</v>
      </c>
      <c r="AG26" s="222" t="s">
        <v>76</v>
      </c>
      <c r="AH26" s="222" t="s">
        <v>77</v>
      </c>
      <c r="AI26" s="298" t="s">
        <v>76</v>
      </c>
      <c r="AJ26" s="222" t="s">
        <v>75</v>
      </c>
      <c r="AK26" s="223" t="s">
        <v>75</v>
      </c>
      <c r="AL26" s="247"/>
      <c r="AM26" s="222"/>
      <c r="AN26" s="222"/>
      <c r="AO26" s="298"/>
      <c r="AP26" s="222"/>
      <c r="AQ26" s="230" t="s">
        <v>79</v>
      </c>
      <c r="AR26" s="304"/>
      <c r="AS26" s="222"/>
      <c r="AT26" s="222"/>
      <c r="AU26" s="298"/>
      <c r="AV26" s="222"/>
      <c r="AW26" s="230"/>
      <c r="AX26" s="113"/>
      <c r="AY26" s="222"/>
      <c r="AZ26" s="222"/>
      <c r="BA26" s="298"/>
      <c r="BB26" s="222"/>
      <c r="BC26" s="223"/>
      <c r="BD26" s="247"/>
      <c r="BE26" s="222" t="s">
        <v>82</v>
      </c>
      <c r="BF26" s="222" t="s">
        <v>78</v>
      </c>
      <c r="BG26" s="298" t="s">
        <v>82</v>
      </c>
      <c r="BH26" s="222" t="s">
        <v>79</v>
      </c>
      <c r="BI26" s="230"/>
      <c r="BJ26" s="226"/>
      <c r="BK26" s="222" t="s">
        <v>82</v>
      </c>
      <c r="BL26" s="222" t="s">
        <v>77</v>
      </c>
      <c r="BM26" s="298" t="s">
        <v>82</v>
      </c>
      <c r="BN26" s="222" t="s">
        <v>79</v>
      </c>
      <c r="BO26" s="223" t="s">
        <v>79</v>
      </c>
    </row>
    <row r="27" spans="1:68" ht="21" x14ac:dyDescent="0.35">
      <c r="A27" s="227" t="s">
        <v>26</v>
      </c>
      <c r="B27" s="226" t="s">
        <v>86</v>
      </c>
      <c r="C27" s="222" t="s">
        <v>76</v>
      </c>
      <c r="D27" s="222" t="s">
        <v>77</v>
      </c>
      <c r="E27" s="298" t="s">
        <v>76</v>
      </c>
      <c r="F27" s="222" t="s">
        <v>75</v>
      </c>
      <c r="G27" s="249" t="s">
        <v>75</v>
      </c>
      <c r="H27" s="226" t="s">
        <v>75</v>
      </c>
      <c r="I27" s="222" t="s">
        <v>76</v>
      </c>
      <c r="J27" s="222" t="s">
        <v>77</v>
      </c>
      <c r="K27" s="298" t="s">
        <v>76</v>
      </c>
      <c r="L27" s="222" t="s">
        <v>75</v>
      </c>
      <c r="M27" s="223" t="s">
        <v>75</v>
      </c>
      <c r="N27" s="226" t="s">
        <v>75</v>
      </c>
      <c r="O27" s="222" t="s">
        <v>82</v>
      </c>
      <c r="P27" s="222" t="s">
        <v>78</v>
      </c>
      <c r="Q27" s="298" t="s">
        <v>82</v>
      </c>
      <c r="R27" s="222" t="s">
        <v>75</v>
      </c>
      <c r="S27" s="230" t="s">
        <v>75</v>
      </c>
      <c r="T27" s="304"/>
      <c r="U27" s="222"/>
      <c r="V27" s="222"/>
      <c r="W27" s="298"/>
      <c r="X27" s="222"/>
      <c r="Y27" s="230"/>
      <c r="Z27" s="309"/>
      <c r="AA27" s="300"/>
      <c r="AB27" s="300"/>
      <c r="AC27" s="300"/>
      <c r="AD27" s="300"/>
      <c r="AE27" s="301"/>
      <c r="AF27" s="247" t="s">
        <v>79</v>
      </c>
      <c r="AG27" s="222" t="s">
        <v>76</v>
      </c>
      <c r="AH27" s="222" t="s">
        <v>78</v>
      </c>
      <c r="AI27" s="298" t="s">
        <v>82</v>
      </c>
      <c r="AJ27" s="222" t="s">
        <v>75</v>
      </c>
      <c r="AK27" s="223" t="s">
        <v>75</v>
      </c>
      <c r="AL27" s="247" t="s">
        <v>79</v>
      </c>
      <c r="AM27" s="222" t="s">
        <v>82</v>
      </c>
      <c r="AN27" s="222" t="s">
        <v>78</v>
      </c>
      <c r="AO27" s="298" t="s">
        <v>82</v>
      </c>
      <c r="AP27" s="222" t="s">
        <v>75</v>
      </c>
      <c r="AQ27" s="230" t="s">
        <v>75</v>
      </c>
      <c r="AR27" s="304"/>
      <c r="AS27" s="222"/>
      <c r="AT27" s="222"/>
      <c r="AU27" s="298"/>
      <c r="AV27" s="222"/>
      <c r="AW27" s="230"/>
      <c r="AX27" s="309"/>
      <c r="AY27" s="300"/>
      <c r="AZ27" s="300"/>
      <c r="BA27" s="300"/>
      <c r="BB27" s="300"/>
      <c r="BC27" s="301"/>
      <c r="BD27" s="247"/>
      <c r="BE27" s="222"/>
      <c r="BF27" s="222"/>
      <c r="BG27" s="298"/>
      <c r="BH27" s="222"/>
      <c r="BI27" s="230"/>
      <c r="BJ27" s="226"/>
      <c r="BK27" s="222"/>
      <c r="BL27" s="222"/>
      <c r="BM27" s="298"/>
      <c r="BN27" s="222"/>
      <c r="BO27" s="223"/>
    </row>
    <row r="28" spans="1:68" s="53" customFormat="1" ht="21" x14ac:dyDescent="0.35">
      <c r="A28" s="227" t="s">
        <v>27</v>
      </c>
      <c r="B28" s="226" t="s">
        <v>79</v>
      </c>
      <c r="C28" s="222" t="s">
        <v>76</v>
      </c>
      <c r="D28" s="222" t="s">
        <v>77</v>
      </c>
      <c r="E28" s="298" t="s">
        <v>76</v>
      </c>
      <c r="F28" s="222" t="s">
        <v>79</v>
      </c>
      <c r="G28" s="223" t="s">
        <v>75</v>
      </c>
      <c r="H28" s="250" t="s">
        <v>79</v>
      </c>
      <c r="I28" s="225" t="s">
        <v>76</v>
      </c>
      <c r="J28" s="225" t="s">
        <v>78</v>
      </c>
      <c r="K28" s="298" t="s">
        <v>82</v>
      </c>
      <c r="L28" s="222" t="s">
        <v>75</v>
      </c>
      <c r="M28" s="223"/>
      <c r="N28" s="253" t="s">
        <v>79</v>
      </c>
      <c r="O28" s="225" t="s">
        <v>82</v>
      </c>
      <c r="P28" s="225" t="s">
        <v>78</v>
      </c>
      <c r="Q28" s="298" t="s">
        <v>82</v>
      </c>
      <c r="R28" s="222" t="s">
        <v>79</v>
      </c>
      <c r="S28" s="230" t="s">
        <v>75</v>
      </c>
      <c r="T28" s="305"/>
      <c r="U28" s="300"/>
      <c r="V28" s="300"/>
      <c r="W28" s="300"/>
      <c r="X28" s="300"/>
      <c r="Y28" s="307"/>
      <c r="Z28" s="113"/>
      <c r="AA28" s="222"/>
      <c r="AB28" s="222"/>
      <c r="AC28" s="298"/>
      <c r="AD28" s="222"/>
      <c r="AE28" s="223"/>
      <c r="AF28" s="247"/>
      <c r="AG28" s="222" t="s">
        <v>82</v>
      </c>
      <c r="AH28" s="222" t="s">
        <v>78</v>
      </c>
      <c r="AI28" s="298" t="s">
        <v>82</v>
      </c>
      <c r="AJ28" s="222" t="s">
        <v>75</v>
      </c>
      <c r="AK28" s="223"/>
      <c r="AL28" s="247"/>
      <c r="AM28" s="222"/>
      <c r="AN28" s="222"/>
      <c r="AO28" s="298"/>
      <c r="AP28" s="222"/>
      <c r="AQ28" s="230"/>
      <c r="AR28" s="305"/>
      <c r="AS28" s="300"/>
      <c r="AT28" s="300"/>
      <c r="AU28" s="300"/>
      <c r="AV28" s="300"/>
      <c r="AW28" s="307"/>
      <c r="AX28" s="113"/>
      <c r="AY28" s="222" t="s">
        <v>80</v>
      </c>
      <c r="AZ28" s="222"/>
      <c r="BA28" s="298"/>
      <c r="BB28" s="222"/>
      <c r="BC28" s="223"/>
      <c r="BD28" s="247"/>
      <c r="BE28" s="222" t="s">
        <v>80</v>
      </c>
      <c r="BF28" s="222"/>
      <c r="BG28" s="298"/>
      <c r="BH28" s="222"/>
      <c r="BI28" s="230"/>
      <c r="BJ28" s="226"/>
      <c r="BK28" s="222"/>
      <c r="BL28" s="222"/>
      <c r="BM28" s="298"/>
      <c r="BN28" s="222"/>
      <c r="BO28" s="223"/>
    </row>
    <row r="29" spans="1:68" ht="21" x14ac:dyDescent="0.35">
      <c r="A29" s="227" t="s">
        <v>11</v>
      </c>
      <c r="B29" s="229" t="s">
        <v>86</v>
      </c>
      <c r="C29" s="225" t="s">
        <v>83</v>
      </c>
      <c r="D29" s="225" t="s">
        <v>77</v>
      </c>
      <c r="E29" s="298" t="s">
        <v>83</v>
      </c>
      <c r="F29" s="222" t="s">
        <v>75</v>
      </c>
      <c r="G29" s="223" t="s">
        <v>75</v>
      </c>
      <c r="H29" s="229" t="s">
        <v>86</v>
      </c>
      <c r="I29" s="225" t="s">
        <v>83</v>
      </c>
      <c r="J29" s="225" t="s">
        <v>77</v>
      </c>
      <c r="K29" s="299" t="s">
        <v>83</v>
      </c>
      <c r="L29" s="222" t="s">
        <v>75</v>
      </c>
      <c r="M29" s="251" t="s">
        <v>79</v>
      </c>
      <c r="N29" s="229" t="s">
        <v>86</v>
      </c>
      <c r="O29" s="225" t="s">
        <v>76</v>
      </c>
      <c r="P29" s="225" t="s">
        <v>77</v>
      </c>
      <c r="Q29" s="299" t="s">
        <v>76</v>
      </c>
      <c r="R29" s="222" t="s">
        <v>75</v>
      </c>
      <c r="S29" s="230" t="s">
        <v>75</v>
      </c>
      <c r="T29" s="304" t="s">
        <v>86</v>
      </c>
      <c r="U29" s="222" t="s">
        <v>83</v>
      </c>
      <c r="V29" s="222" t="s">
        <v>77</v>
      </c>
      <c r="W29" s="298" t="s">
        <v>83</v>
      </c>
      <c r="X29" s="222" t="s">
        <v>75</v>
      </c>
      <c r="Y29" s="230" t="s">
        <v>75</v>
      </c>
      <c r="Z29" s="113"/>
      <c r="AA29" s="222" t="s">
        <v>83</v>
      </c>
      <c r="AB29" s="222" t="s">
        <v>77</v>
      </c>
      <c r="AC29" s="298" t="s">
        <v>83</v>
      </c>
      <c r="AD29" s="222" t="s">
        <v>75</v>
      </c>
      <c r="AE29" s="223"/>
      <c r="AF29" s="248" t="s">
        <v>86</v>
      </c>
      <c r="AG29" s="225" t="s">
        <v>82</v>
      </c>
      <c r="AH29" s="225" t="s">
        <v>78</v>
      </c>
      <c r="AI29" s="298" t="s">
        <v>82</v>
      </c>
      <c r="AJ29" s="222" t="s">
        <v>75</v>
      </c>
      <c r="AK29" s="223" t="s">
        <v>75</v>
      </c>
      <c r="AL29" s="247"/>
      <c r="AM29" s="222"/>
      <c r="AN29" s="222"/>
      <c r="AO29" s="298"/>
      <c r="AP29" s="222"/>
      <c r="AQ29" s="230"/>
      <c r="AR29" s="304"/>
      <c r="AS29" s="222" t="s">
        <v>80</v>
      </c>
      <c r="AT29" s="222"/>
      <c r="AU29" s="298"/>
      <c r="AV29" s="222"/>
      <c r="AW29" s="230"/>
      <c r="AX29" s="113"/>
      <c r="AY29" s="222" t="s">
        <v>80</v>
      </c>
      <c r="AZ29" s="222"/>
      <c r="BA29" s="298"/>
      <c r="BB29" s="222"/>
      <c r="BC29" s="223"/>
      <c r="BD29" s="247"/>
      <c r="BE29" s="222" t="s">
        <v>80</v>
      </c>
      <c r="BF29" s="222"/>
      <c r="BG29" s="298"/>
      <c r="BH29" s="222"/>
      <c r="BI29" s="230"/>
      <c r="BJ29" s="226" t="s">
        <v>75</v>
      </c>
      <c r="BK29" s="222" t="s">
        <v>76</v>
      </c>
      <c r="BL29" s="222" t="s">
        <v>77</v>
      </c>
      <c r="BM29" s="298" t="s">
        <v>76</v>
      </c>
      <c r="BN29" s="222" t="s">
        <v>75</v>
      </c>
      <c r="BO29" s="223"/>
    </row>
    <row r="30" spans="1:68" s="53" customFormat="1" ht="21" x14ac:dyDescent="0.35">
      <c r="A30" s="227" t="s">
        <v>25</v>
      </c>
      <c r="B30" s="229" t="s">
        <v>75</v>
      </c>
      <c r="C30" s="225" t="s">
        <v>83</v>
      </c>
      <c r="D30" s="225" t="s">
        <v>77</v>
      </c>
      <c r="E30" s="298" t="s">
        <v>83</v>
      </c>
      <c r="F30" s="222" t="s">
        <v>75</v>
      </c>
      <c r="G30" s="223" t="s">
        <v>75</v>
      </c>
      <c r="H30" s="226" t="s">
        <v>75</v>
      </c>
      <c r="I30" s="222" t="s">
        <v>76</v>
      </c>
      <c r="J30" s="222" t="s">
        <v>77</v>
      </c>
      <c r="K30" s="298" t="s">
        <v>76</v>
      </c>
      <c r="L30" s="222" t="s">
        <v>75</v>
      </c>
      <c r="M30" s="223" t="s">
        <v>75</v>
      </c>
      <c r="N30" s="226" t="s">
        <v>75</v>
      </c>
      <c r="O30" s="222" t="s">
        <v>76</v>
      </c>
      <c r="P30" s="222" t="s">
        <v>78</v>
      </c>
      <c r="Q30" s="298" t="s">
        <v>82</v>
      </c>
      <c r="R30" s="222" t="s">
        <v>75</v>
      </c>
      <c r="S30" s="230" t="s">
        <v>75</v>
      </c>
      <c r="T30" s="304" t="s">
        <v>75</v>
      </c>
      <c r="U30" s="222" t="s">
        <v>76</v>
      </c>
      <c r="V30" s="222" t="s">
        <v>78</v>
      </c>
      <c r="W30" s="298" t="s">
        <v>82</v>
      </c>
      <c r="X30" s="222" t="s">
        <v>75</v>
      </c>
      <c r="Y30" s="230" t="s">
        <v>75</v>
      </c>
      <c r="Z30" s="113" t="s">
        <v>75</v>
      </c>
      <c r="AA30" s="222" t="s">
        <v>76</v>
      </c>
      <c r="AB30" s="222" t="s">
        <v>78</v>
      </c>
      <c r="AC30" s="298" t="s">
        <v>82</v>
      </c>
      <c r="AD30" s="222" t="s">
        <v>75</v>
      </c>
      <c r="AE30" s="223" t="s">
        <v>75</v>
      </c>
      <c r="AF30" s="247" t="s">
        <v>79</v>
      </c>
      <c r="AG30" s="222" t="s">
        <v>76</v>
      </c>
      <c r="AH30" s="222" t="s">
        <v>78</v>
      </c>
      <c r="AI30" s="298" t="s">
        <v>82</v>
      </c>
      <c r="AJ30" s="222" t="s">
        <v>75</v>
      </c>
      <c r="AK30" s="223" t="s">
        <v>79</v>
      </c>
      <c r="AL30" s="247"/>
      <c r="AM30" s="222"/>
      <c r="AN30" s="222"/>
      <c r="AO30" s="298"/>
      <c r="AP30" s="222"/>
      <c r="AQ30" s="230"/>
      <c r="AR30" s="304"/>
      <c r="AS30" s="222"/>
      <c r="AT30" s="222"/>
      <c r="AU30" s="298"/>
      <c r="AV30" s="222"/>
      <c r="AW30" s="230"/>
      <c r="AX30" s="113"/>
      <c r="AY30" s="222"/>
      <c r="AZ30" s="222"/>
      <c r="BA30" s="298"/>
      <c r="BB30" s="222"/>
      <c r="BC30" s="223"/>
      <c r="BD30" s="247"/>
      <c r="BE30" s="222"/>
      <c r="BF30" s="222"/>
      <c r="BG30" s="298"/>
      <c r="BH30" s="222"/>
      <c r="BI30" s="230"/>
      <c r="BJ30" s="226" t="s">
        <v>75</v>
      </c>
      <c r="BK30" s="222" t="s">
        <v>76</v>
      </c>
      <c r="BL30" s="222" t="s">
        <v>77</v>
      </c>
      <c r="BM30" s="298" t="s">
        <v>76</v>
      </c>
      <c r="BN30" s="222" t="s">
        <v>75</v>
      </c>
      <c r="BO30" s="223" t="s">
        <v>75</v>
      </c>
      <c r="BP30" s="212"/>
    </row>
    <row r="31" spans="1:68" s="302" customFormat="1" ht="21.5" thickBot="1" x14ac:dyDescent="0.4">
      <c r="A31" s="329" t="s">
        <v>28</v>
      </c>
      <c r="B31" s="403"/>
      <c r="C31" s="404"/>
      <c r="D31" s="404"/>
      <c r="E31" s="404"/>
      <c r="F31" s="404"/>
      <c r="G31" s="405"/>
      <c r="H31" s="403"/>
      <c r="I31" s="404"/>
      <c r="J31" s="404"/>
      <c r="K31" s="404"/>
      <c r="L31" s="404"/>
      <c r="M31" s="405"/>
      <c r="N31" s="403"/>
      <c r="O31" s="404"/>
      <c r="P31" s="404"/>
      <c r="Q31" s="404"/>
      <c r="R31" s="404"/>
      <c r="S31" s="406"/>
      <c r="T31" s="403"/>
      <c r="U31" s="404"/>
      <c r="V31" s="404"/>
      <c r="W31" s="404"/>
      <c r="X31" s="404"/>
      <c r="Y31" s="406"/>
      <c r="Z31" s="407"/>
      <c r="AA31" s="404"/>
      <c r="AB31" s="404"/>
      <c r="AC31" s="404"/>
      <c r="AD31" s="404"/>
      <c r="AE31" s="405"/>
      <c r="AF31" s="408"/>
      <c r="AG31" s="404"/>
      <c r="AH31" s="404"/>
      <c r="AI31" s="404"/>
      <c r="AJ31" s="404"/>
      <c r="AK31" s="405"/>
      <c r="AL31" s="408"/>
      <c r="AM31" s="404"/>
      <c r="AN31" s="404"/>
      <c r="AO31" s="404"/>
      <c r="AP31" s="404"/>
      <c r="AQ31" s="406"/>
      <c r="AR31" s="409"/>
      <c r="AS31" s="404"/>
      <c r="AT31" s="404"/>
      <c r="AU31" s="404"/>
      <c r="AV31" s="404"/>
      <c r="AW31" s="406"/>
      <c r="AX31" s="407"/>
      <c r="AY31" s="404"/>
      <c r="AZ31" s="404"/>
      <c r="BA31" s="404"/>
      <c r="BB31" s="404"/>
      <c r="BC31" s="405"/>
      <c r="BD31" s="408"/>
      <c r="BE31" s="404"/>
      <c r="BF31" s="404"/>
      <c r="BG31" s="404"/>
      <c r="BH31" s="404"/>
      <c r="BI31" s="406"/>
      <c r="BJ31" s="403"/>
      <c r="BK31" s="404"/>
      <c r="BL31" s="404"/>
      <c r="BM31" s="404"/>
      <c r="BN31" s="404"/>
      <c r="BO31" s="405"/>
    </row>
    <row r="32" spans="1:68" x14ac:dyDescent="0.35">
      <c r="BK32" s="212"/>
      <c r="BL32" s="212"/>
      <c r="BM32" s="212"/>
      <c r="BN32" s="212"/>
      <c r="BO32" s="212"/>
    </row>
    <row r="33" spans="1:67" x14ac:dyDescent="0.35">
      <c r="BK33" s="212"/>
      <c r="BL33" s="212"/>
      <c r="BM33" s="212"/>
      <c r="BN33" s="212"/>
      <c r="BO33" s="212"/>
    </row>
    <row r="35" spans="1:67" x14ac:dyDescent="0.35">
      <c r="A35" s="35" t="s">
        <v>36</v>
      </c>
    </row>
    <row r="36" spans="1:67" ht="31.5" customHeight="1" thickBot="1" x14ac:dyDescent="0.4">
      <c r="A36" s="368" t="s">
        <v>102</v>
      </c>
    </row>
    <row r="37" spans="1:67" ht="15" thickBot="1" x14ac:dyDescent="0.4">
      <c r="A37" s="21"/>
      <c r="B37" t="s">
        <v>125</v>
      </c>
    </row>
    <row r="38" spans="1:67" ht="15" thickBot="1" x14ac:dyDescent="0.4">
      <c r="A38" s="256"/>
      <c r="B38" t="s">
        <v>37</v>
      </c>
    </row>
    <row r="39" spans="1:67" ht="15" thickBot="1" x14ac:dyDescent="0.4">
      <c r="A39" s="257"/>
      <c r="B39" t="s">
        <v>91</v>
      </c>
    </row>
    <row r="40" spans="1:67" ht="15" thickBot="1" x14ac:dyDescent="0.4">
      <c r="A40" s="370"/>
      <c r="B40" s="302" t="s">
        <v>95</v>
      </c>
      <c r="C40" s="302"/>
      <c r="D40" s="302"/>
      <c r="E40" s="302"/>
    </row>
    <row r="41" spans="1:67" ht="29" x14ac:dyDescent="0.35">
      <c r="A41" s="367" t="s">
        <v>96</v>
      </c>
    </row>
    <row r="42" spans="1:67" x14ac:dyDescent="0.35">
      <c r="A42" s="53" t="s">
        <v>83</v>
      </c>
      <c r="B42" t="s">
        <v>97</v>
      </c>
    </row>
    <row r="43" spans="1:67" x14ac:dyDescent="0.35">
      <c r="A43" s="53" t="s">
        <v>76</v>
      </c>
      <c r="B43" t="s">
        <v>98</v>
      </c>
    </row>
    <row r="44" spans="1:67" x14ac:dyDescent="0.35">
      <c r="A44" s="53" t="s">
        <v>100</v>
      </c>
      <c r="B44" t="s">
        <v>101</v>
      </c>
      <c r="G44" s="368"/>
    </row>
    <row r="45" spans="1:67" ht="29" x14ac:dyDescent="0.35">
      <c r="A45" s="367" t="s">
        <v>64</v>
      </c>
    </row>
    <row r="46" spans="1:67" x14ac:dyDescent="0.35">
      <c r="A46" s="53" t="s">
        <v>77</v>
      </c>
      <c r="B46" t="s">
        <v>99</v>
      </c>
    </row>
    <row r="47" spans="1:67" x14ac:dyDescent="0.35">
      <c r="A47" s="53" t="s">
        <v>78</v>
      </c>
      <c r="B47" t="s">
        <v>103</v>
      </c>
    </row>
    <row r="50" spans="1:10" ht="14.5" customHeight="1" x14ac:dyDescent="0.35">
      <c r="A50" s="36" t="s">
        <v>104</v>
      </c>
      <c r="B50" s="369"/>
      <c r="C50" s="369"/>
      <c r="D50" s="369"/>
      <c r="E50" s="369"/>
      <c r="F50" s="369"/>
      <c r="G50" s="369"/>
      <c r="H50" s="369"/>
      <c r="I50" s="369"/>
      <c r="J50" s="369"/>
    </row>
    <row r="51" spans="1:10" x14ac:dyDescent="0.35">
      <c r="A51" s="66" t="s">
        <v>106</v>
      </c>
      <c r="I51" s="369"/>
      <c r="J51" s="369"/>
    </row>
    <row r="52" spans="1:10" x14ac:dyDescent="0.35">
      <c r="A52" s="36" t="s">
        <v>107</v>
      </c>
      <c r="B52" s="369"/>
      <c r="C52" s="369"/>
      <c r="D52" s="369"/>
      <c r="E52" s="369"/>
      <c r="F52" s="369"/>
      <c r="G52" s="369"/>
      <c r="H52" s="369"/>
      <c r="I52" s="369"/>
      <c r="J52" s="369"/>
    </row>
  </sheetData>
  <mergeCells count="23">
    <mergeCell ref="A1:A3"/>
    <mergeCell ref="B1:G1"/>
    <mergeCell ref="H1:M1"/>
    <mergeCell ref="N1:S1"/>
    <mergeCell ref="T1:Y1"/>
    <mergeCell ref="C2:F2"/>
    <mergeCell ref="I2:L2"/>
    <mergeCell ref="O2:R2"/>
    <mergeCell ref="U2:X2"/>
    <mergeCell ref="BD1:BI1"/>
    <mergeCell ref="BK2:BN2"/>
    <mergeCell ref="AA2:AD2"/>
    <mergeCell ref="AG2:AJ2"/>
    <mergeCell ref="AM2:AP2"/>
    <mergeCell ref="AS2:AV2"/>
    <mergeCell ref="AY2:BB2"/>
    <mergeCell ref="BE2:BH2"/>
    <mergeCell ref="BJ1:BO1"/>
    <mergeCell ref="Z1:AE1"/>
    <mergeCell ref="AF1:AK1"/>
    <mergeCell ref="AL1:AQ1"/>
    <mergeCell ref="AR1:AW1"/>
    <mergeCell ref="AX1:BC1"/>
  </mergeCells>
  <pageMargins left="0.7" right="0.7" top="0.75" bottom="0.75" header="0.3" footer="0.3"/>
  <pageSetup paperSize="9" orientation="portrait" horizontalDpi="90" verticalDpi="9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C48"/>
  <sheetViews>
    <sheetView zoomScale="48" zoomScaleNormal="48" workbookViewId="0">
      <pane xSplit="1" ySplit="3" topLeftCell="B4" activePane="bottomRight" state="frozen"/>
      <selection pane="topRight" activeCell="B1" sqref="B1"/>
      <selection pane="bottomLeft" activeCell="A4" sqref="A4"/>
      <selection pane="bottomRight" activeCell="AD25" sqref="AD25"/>
    </sheetView>
  </sheetViews>
  <sheetFormatPr defaultRowHeight="14.5" x14ac:dyDescent="0.35"/>
  <cols>
    <col min="1" max="1" width="18.54296875" customWidth="1"/>
    <col min="21" max="21" width="13.453125" customWidth="1"/>
  </cols>
  <sheetData>
    <row r="1" spans="1:22" ht="15" customHeight="1" thickBot="1" x14ac:dyDescent="0.4">
      <c r="A1" s="592" t="s">
        <v>123</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18"/>
    </row>
    <row r="2" spans="1:22" ht="15" customHeight="1" thickBot="1" x14ac:dyDescent="0.4">
      <c r="A2" s="592"/>
      <c r="B2" s="585"/>
      <c r="C2" s="586"/>
      <c r="D2" s="586"/>
      <c r="E2" s="586"/>
      <c r="F2" s="586"/>
      <c r="G2" s="587"/>
      <c r="H2" s="585"/>
      <c r="I2" s="586"/>
      <c r="J2" s="586"/>
      <c r="K2" s="587"/>
      <c r="L2" s="10" t="s">
        <v>31</v>
      </c>
      <c r="M2" s="11" t="s">
        <v>32</v>
      </c>
      <c r="N2" s="10" t="s">
        <v>31</v>
      </c>
      <c r="O2" s="11" t="s">
        <v>32</v>
      </c>
      <c r="P2" s="10" t="s">
        <v>31</v>
      </c>
      <c r="Q2" s="11" t="s">
        <v>32</v>
      </c>
      <c r="R2" s="581" t="s">
        <v>32</v>
      </c>
      <c r="S2" s="582"/>
      <c r="T2" s="582"/>
      <c r="U2" s="584"/>
    </row>
    <row r="3" spans="1:22" ht="15" thickBot="1" x14ac:dyDescent="0.4">
      <c r="A3" s="593"/>
      <c r="B3" s="92">
        <v>2016</v>
      </c>
      <c r="C3" s="73">
        <v>2017</v>
      </c>
      <c r="D3" s="46">
        <v>2018</v>
      </c>
      <c r="E3" s="47">
        <v>2020</v>
      </c>
      <c r="F3" s="48">
        <v>2025</v>
      </c>
      <c r="G3" s="47">
        <v>2030</v>
      </c>
      <c r="H3" s="49">
        <v>2016</v>
      </c>
      <c r="I3" s="50">
        <v>2020</v>
      </c>
      <c r="J3" s="48">
        <v>2025</v>
      </c>
      <c r="K3" s="51">
        <v>2030</v>
      </c>
      <c r="L3" s="591">
        <v>2020</v>
      </c>
      <c r="M3" s="590"/>
      <c r="N3" s="591">
        <v>2025</v>
      </c>
      <c r="O3" s="590"/>
      <c r="P3" s="591">
        <v>2030</v>
      </c>
      <c r="Q3" s="590"/>
      <c r="R3" s="19">
        <v>2020</v>
      </c>
      <c r="S3" s="20">
        <v>2025</v>
      </c>
      <c r="T3" s="22">
        <v>2030</v>
      </c>
      <c r="U3" s="584"/>
    </row>
    <row r="4" spans="1:22" ht="21" x14ac:dyDescent="0.5">
      <c r="A4" s="1" t="s">
        <v>2</v>
      </c>
      <c r="B4" s="149">
        <v>2</v>
      </c>
      <c r="C4" s="150"/>
      <c r="D4" s="150">
        <v>2</v>
      </c>
      <c r="E4" s="150"/>
      <c r="F4" s="150"/>
      <c r="G4" s="151"/>
      <c r="H4" s="89">
        <v>3</v>
      </c>
      <c r="I4" s="83">
        <v>22</v>
      </c>
      <c r="J4" s="83"/>
      <c r="K4" s="120"/>
      <c r="L4" s="27" t="str">
        <f>IF(AND(E4&lt;&gt;0,I4&lt;&gt;0),E4-I4, " ")</f>
        <v xml:space="preserve"> </v>
      </c>
      <c r="M4" s="28" t="str">
        <f>IF(AND(E4&lt;&gt;0,I4&lt;&gt;0),(E4-I4)/I4, " ")</f>
        <v xml:space="preserve"> </v>
      </c>
      <c r="N4" s="29" t="str">
        <f>IF(AND(F4&lt;&gt;0,J4&lt;&gt;0),F4-J4, " ")</f>
        <v xml:space="preserve"> </v>
      </c>
      <c r="O4" s="28" t="str">
        <f>IF(AND(F4&lt;&gt;0,J4&lt;&gt;0),(F4-J4)/J4, " ")</f>
        <v xml:space="preserve"> </v>
      </c>
      <c r="P4" s="29" t="str">
        <f>IF(AND(G4&lt;&gt;0,K4&lt;&gt;0),G4-K4, " ")</f>
        <v xml:space="preserve"> </v>
      </c>
      <c r="Q4" s="30" t="str">
        <f>IF(AND(G4&lt;&gt;0,K4&lt;&gt;0),(G4-K4)/K4, " ")</f>
        <v xml:space="preserve"> </v>
      </c>
      <c r="R4" s="54" t="str">
        <f>IFERROR(D4/E4,"")</f>
        <v/>
      </c>
      <c r="S4" s="55" t="str">
        <f>IFERROR(D4/F4,"")</f>
        <v/>
      </c>
      <c r="T4" s="56" t="str">
        <f>IFERROR(D4/G4,"")</f>
        <v/>
      </c>
      <c r="U4" s="62" t="str">
        <f>IF(G4&gt;0,IFERROR((D4-B4)/(G4-B4)," ")," ")</f>
        <v xml:space="preserve"> </v>
      </c>
    </row>
    <row r="5" spans="1:22" ht="21" x14ac:dyDescent="0.5">
      <c r="A5" s="3" t="s">
        <v>3</v>
      </c>
      <c r="B5" s="113"/>
      <c r="C5" s="101"/>
      <c r="D5" s="101"/>
      <c r="E5" s="101"/>
      <c r="F5" s="101">
        <v>2</v>
      </c>
      <c r="G5" s="134">
        <v>4</v>
      </c>
      <c r="H5" s="113"/>
      <c r="I5" s="101">
        <v>4</v>
      </c>
      <c r="J5" s="101">
        <v>10</v>
      </c>
      <c r="K5" s="114">
        <v>50</v>
      </c>
      <c r="L5" s="31" t="str">
        <f t="shared" ref="L5:L30" si="0">IF(AND(E5&lt;&gt;0,I5&lt;&gt;0),E5-I5, " ")</f>
        <v xml:space="preserve"> </v>
      </c>
      <c r="M5" s="32" t="str">
        <f t="shared" ref="M5:M30" si="1">IF(AND(E5&lt;&gt;0,I5&lt;&gt;0),(E5-I5)/I5, " ")</f>
        <v xml:space="preserve"> </v>
      </c>
      <c r="N5" s="33">
        <f t="shared" ref="N5:N30" si="2">IF(AND(F5&lt;&gt;0,J5&lt;&gt;0),F5-J5, " ")</f>
        <v>-8</v>
      </c>
      <c r="O5" s="32">
        <f t="shared" ref="O5:O30" si="3">IF(AND(F5&lt;&gt;0,J5&lt;&gt;0),(F5-J5)/J5, " ")</f>
        <v>-0.8</v>
      </c>
      <c r="P5" s="33">
        <f t="shared" ref="P5:P30" si="4">IF(AND(G5&lt;&gt;0,K5&lt;&gt;0),G5-K5, " ")</f>
        <v>-46</v>
      </c>
      <c r="Q5" s="34">
        <f t="shared" ref="Q5:Q30" si="5">IF(AND(G5&lt;&gt;0,K5&lt;&gt;0),(G5-K5)/K5, " ")</f>
        <v>-0.92</v>
      </c>
      <c r="R5" s="57" t="str">
        <f t="shared" ref="R5:R30" si="6">IFERROR(D5/E5,"")</f>
        <v/>
      </c>
      <c r="S5" s="58"/>
      <c r="T5" s="59"/>
      <c r="U5" s="64"/>
    </row>
    <row r="6" spans="1:22" ht="21" x14ac:dyDescent="0.5">
      <c r="A6" s="3" t="s">
        <v>5</v>
      </c>
      <c r="B6" s="113"/>
      <c r="C6" s="101"/>
      <c r="D6" s="101"/>
      <c r="E6" s="101">
        <v>4</v>
      </c>
      <c r="F6" s="101">
        <v>20</v>
      </c>
      <c r="G6" s="134">
        <v>95</v>
      </c>
      <c r="H6" s="69"/>
      <c r="I6" s="101"/>
      <c r="J6" s="101">
        <v>4</v>
      </c>
      <c r="K6" s="114"/>
      <c r="L6" s="318" t="str">
        <f t="shared" si="0"/>
        <v xml:space="preserve"> </v>
      </c>
      <c r="M6" s="316" t="str">
        <f t="shared" si="1"/>
        <v xml:space="preserve"> </v>
      </c>
      <c r="N6" s="33">
        <f t="shared" si="2"/>
        <v>16</v>
      </c>
      <c r="O6" s="32">
        <f t="shared" si="3"/>
        <v>4</v>
      </c>
      <c r="P6" s="315" t="str">
        <f t="shared" si="4"/>
        <v xml:space="preserve"> </v>
      </c>
      <c r="Q6" s="320" t="str">
        <f t="shared" si="5"/>
        <v xml:space="preserve"> </v>
      </c>
      <c r="R6" s="57"/>
      <c r="S6" s="58"/>
      <c r="T6" s="59"/>
      <c r="U6" s="64"/>
    </row>
    <row r="7" spans="1:22" ht="21" x14ac:dyDescent="0.5">
      <c r="A7" s="3" t="s">
        <v>7</v>
      </c>
      <c r="B7" s="113">
        <v>10</v>
      </c>
      <c r="C7" s="101">
        <v>8</v>
      </c>
      <c r="D7" s="101">
        <v>8</v>
      </c>
      <c r="E7" s="101">
        <v>7</v>
      </c>
      <c r="F7" s="101">
        <v>7</v>
      </c>
      <c r="G7" s="134">
        <v>7</v>
      </c>
      <c r="H7" s="113">
        <v>10</v>
      </c>
      <c r="I7" s="101"/>
      <c r="J7" s="101"/>
      <c r="K7" s="114"/>
      <c r="L7" s="318" t="str">
        <f t="shared" si="0"/>
        <v xml:space="preserve"> </v>
      </c>
      <c r="M7" s="316" t="str">
        <f>IF(AND(E7&lt;&gt;0,I7&lt;&gt;0),(E7-I7)/I7, " ")</f>
        <v xml:space="preserve"> </v>
      </c>
      <c r="N7" s="315" t="str">
        <f t="shared" si="2"/>
        <v xml:space="preserve"> </v>
      </c>
      <c r="O7" s="316" t="str">
        <f t="shared" si="3"/>
        <v xml:space="preserve"> </v>
      </c>
      <c r="P7" s="315" t="str">
        <f t="shared" si="4"/>
        <v xml:space="preserve"> </v>
      </c>
      <c r="Q7" s="320" t="str">
        <f t="shared" si="5"/>
        <v xml:space="preserve"> </v>
      </c>
      <c r="R7" s="57"/>
      <c r="S7" s="58"/>
      <c r="T7" s="59"/>
      <c r="U7" s="64"/>
    </row>
    <row r="8" spans="1:22" ht="21" x14ac:dyDescent="0.5">
      <c r="A8" s="3" t="s">
        <v>6</v>
      </c>
      <c r="B8" s="113">
        <v>23</v>
      </c>
      <c r="C8" s="101">
        <v>50</v>
      </c>
      <c r="D8" s="101">
        <v>66</v>
      </c>
      <c r="E8" s="101">
        <v>100</v>
      </c>
      <c r="F8" s="101">
        <v>400</v>
      </c>
      <c r="G8" s="134"/>
      <c r="H8" s="113">
        <v>50</v>
      </c>
      <c r="I8" s="101">
        <v>100</v>
      </c>
      <c r="J8" s="101">
        <v>400</v>
      </c>
      <c r="K8" s="114">
        <v>1000</v>
      </c>
      <c r="L8" s="31">
        <f t="shared" si="0"/>
        <v>0</v>
      </c>
      <c r="M8" s="32">
        <f t="shared" ref="M8:M9" si="7">IF(AND(E8&lt;&gt;0,I8&lt;&gt;0),(E8-I8)/I8, " ")</f>
        <v>0</v>
      </c>
      <c r="N8" s="33">
        <f t="shared" si="2"/>
        <v>0</v>
      </c>
      <c r="O8" s="32">
        <f t="shared" si="3"/>
        <v>0</v>
      </c>
      <c r="P8" s="33" t="str">
        <f t="shared" si="4"/>
        <v xml:space="preserve"> </v>
      </c>
      <c r="Q8" s="34" t="str">
        <f t="shared" si="5"/>
        <v xml:space="preserve"> </v>
      </c>
      <c r="R8" s="57">
        <f t="shared" si="6"/>
        <v>0.66</v>
      </c>
      <c r="S8" s="58">
        <f t="shared" ref="S8:S30" si="8">IFERROR(D8/F8,"")</f>
        <v>0.16500000000000001</v>
      </c>
      <c r="T8" s="59" t="str">
        <f t="shared" ref="T8:T30" si="9">IFERROR(D8/G8,"")</f>
        <v/>
      </c>
      <c r="U8" s="64" t="str">
        <f t="shared" ref="U8:U30" si="10">IF(G8&gt;0,IFERROR((D8-B8)/(G8-B8)," ")," ")</f>
        <v xml:space="preserve"> </v>
      </c>
    </row>
    <row r="9" spans="1:22" ht="21" x14ac:dyDescent="0.5">
      <c r="A9" s="3" t="s">
        <v>8</v>
      </c>
      <c r="B9" s="113"/>
      <c r="C9" s="101"/>
      <c r="D9" s="101"/>
      <c r="E9" s="101"/>
      <c r="F9" s="101"/>
      <c r="G9" s="134"/>
      <c r="H9" s="113">
        <v>0</v>
      </c>
      <c r="I9" s="101">
        <v>1</v>
      </c>
      <c r="J9" s="101"/>
      <c r="K9" s="114"/>
      <c r="L9" s="31" t="str">
        <f t="shared" si="0"/>
        <v xml:space="preserve"> </v>
      </c>
      <c r="M9" s="32" t="str">
        <f t="shared" si="7"/>
        <v xml:space="preserve"> </v>
      </c>
      <c r="N9" s="33" t="str">
        <f t="shared" si="2"/>
        <v xml:space="preserve"> </v>
      </c>
      <c r="O9" s="32" t="str">
        <f t="shared" si="3"/>
        <v xml:space="preserve"> </v>
      </c>
      <c r="P9" s="33" t="str">
        <f t="shared" si="4"/>
        <v xml:space="preserve"> </v>
      </c>
      <c r="Q9" s="34" t="str">
        <f t="shared" si="5"/>
        <v xml:space="preserve"> </v>
      </c>
      <c r="R9" s="57" t="str">
        <f t="shared" si="6"/>
        <v/>
      </c>
      <c r="S9" s="58" t="str">
        <f t="shared" si="8"/>
        <v/>
      </c>
      <c r="T9" s="59" t="str">
        <f t="shared" si="9"/>
        <v/>
      </c>
      <c r="U9" s="64" t="str">
        <f t="shared" si="10"/>
        <v xml:space="preserve"> </v>
      </c>
    </row>
    <row r="10" spans="1:22" ht="21" x14ac:dyDescent="0.5">
      <c r="A10" s="3" t="s">
        <v>15</v>
      </c>
      <c r="B10" s="113"/>
      <c r="C10" s="101"/>
      <c r="D10" s="101"/>
      <c r="E10" s="101"/>
      <c r="F10" s="101"/>
      <c r="G10" s="134"/>
      <c r="H10" s="113"/>
      <c r="I10" s="101"/>
      <c r="J10" s="101"/>
      <c r="K10" s="114"/>
      <c r="L10" s="31" t="str">
        <f t="shared" si="0"/>
        <v xml:space="preserve"> </v>
      </c>
      <c r="M10" s="32" t="str">
        <f t="shared" si="1"/>
        <v xml:space="preserve"> </v>
      </c>
      <c r="N10" s="33" t="str">
        <f t="shared" si="2"/>
        <v xml:space="preserve"> </v>
      </c>
      <c r="O10" s="32" t="str">
        <f t="shared" si="3"/>
        <v xml:space="preserve"> </v>
      </c>
      <c r="P10" s="33" t="str">
        <f t="shared" si="4"/>
        <v xml:space="preserve"> </v>
      </c>
      <c r="Q10" s="34" t="str">
        <f t="shared" si="5"/>
        <v xml:space="preserve"> </v>
      </c>
      <c r="R10" s="57" t="str">
        <f t="shared" si="6"/>
        <v/>
      </c>
      <c r="S10" s="58" t="str">
        <f t="shared" si="8"/>
        <v/>
      </c>
      <c r="T10" s="59" t="str">
        <f t="shared" si="9"/>
        <v/>
      </c>
      <c r="U10" s="64" t="str">
        <f t="shared" si="10"/>
        <v xml:space="preserve"> </v>
      </c>
    </row>
    <row r="11" spans="1:22" ht="21" x14ac:dyDescent="0.5">
      <c r="A11" s="3" t="s">
        <v>9</v>
      </c>
      <c r="B11" s="113">
        <v>0</v>
      </c>
      <c r="C11" s="101">
        <v>0</v>
      </c>
      <c r="D11" s="101">
        <v>0</v>
      </c>
      <c r="E11" s="101">
        <v>0</v>
      </c>
      <c r="F11" s="101">
        <v>0</v>
      </c>
      <c r="G11" s="134">
        <v>0</v>
      </c>
      <c r="H11" s="113">
        <v>0</v>
      </c>
      <c r="I11" s="101">
        <v>0</v>
      </c>
      <c r="J11" s="101">
        <v>0</v>
      </c>
      <c r="K11" s="114">
        <v>0</v>
      </c>
      <c r="L11" s="31" t="str">
        <f t="shared" si="0"/>
        <v xml:space="preserve"> </v>
      </c>
      <c r="M11" s="32" t="str">
        <f t="shared" si="1"/>
        <v xml:space="preserve"> </v>
      </c>
      <c r="N11" s="33" t="str">
        <f t="shared" si="2"/>
        <v xml:space="preserve"> </v>
      </c>
      <c r="O11" s="32" t="str">
        <f t="shared" si="3"/>
        <v xml:space="preserve"> </v>
      </c>
      <c r="P11" s="33" t="str">
        <f t="shared" si="4"/>
        <v xml:space="preserve"> </v>
      </c>
      <c r="Q11" s="34" t="str">
        <f t="shared" si="5"/>
        <v xml:space="preserve"> </v>
      </c>
      <c r="R11" s="57" t="str">
        <f t="shared" si="6"/>
        <v/>
      </c>
      <c r="S11" s="58" t="str">
        <f t="shared" si="8"/>
        <v/>
      </c>
      <c r="T11" s="59" t="str">
        <f t="shared" si="9"/>
        <v/>
      </c>
      <c r="U11" s="64" t="str">
        <f t="shared" si="10"/>
        <v xml:space="preserve"> </v>
      </c>
    </row>
    <row r="12" spans="1:22" ht="21" x14ac:dyDescent="0.5">
      <c r="A12" s="3" t="s">
        <v>10</v>
      </c>
      <c r="B12" s="113">
        <v>6</v>
      </c>
      <c r="C12" s="101">
        <v>5</v>
      </c>
      <c r="D12" s="101">
        <v>4</v>
      </c>
      <c r="E12" s="101">
        <v>6</v>
      </c>
      <c r="F12" s="101">
        <v>15</v>
      </c>
      <c r="G12" s="134"/>
      <c r="H12" s="113">
        <v>4</v>
      </c>
      <c r="I12" s="101">
        <v>20</v>
      </c>
      <c r="J12" s="101"/>
      <c r="K12" s="114"/>
      <c r="L12" s="31">
        <f t="shared" si="0"/>
        <v>-14</v>
      </c>
      <c r="M12" s="32">
        <f t="shared" si="1"/>
        <v>-0.7</v>
      </c>
      <c r="N12" s="315" t="str">
        <f t="shared" si="2"/>
        <v xml:space="preserve"> </v>
      </c>
      <c r="O12" s="316" t="str">
        <f t="shared" si="3"/>
        <v xml:space="preserve"> </v>
      </c>
      <c r="P12" s="33" t="str">
        <f t="shared" si="4"/>
        <v xml:space="preserve"> </v>
      </c>
      <c r="Q12" s="34" t="str">
        <f t="shared" si="5"/>
        <v xml:space="preserve"> </v>
      </c>
      <c r="R12" s="57">
        <f t="shared" si="6"/>
        <v>0.66666666666666663</v>
      </c>
      <c r="S12" s="58">
        <f t="shared" si="8"/>
        <v>0.26666666666666666</v>
      </c>
      <c r="T12" s="59" t="str">
        <f t="shared" si="9"/>
        <v/>
      </c>
      <c r="U12" s="64" t="str">
        <f t="shared" si="10"/>
        <v xml:space="preserve"> </v>
      </c>
    </row>
    <row r="13" spans="1:22" ht="21" x14ac:dyDescent="0.5">
      <c r="A13" s="3" t="s">
        <v>12</v>
      </c>
      <c r="B13" s="82">
        <v>11</v>
      </c>
      <c r="C13" s="214"/>
      <c r="D13" s="214">
        <v>20</v>
      </c>
      <c r="E13" s="214"/>
      <c r="F13" s="214">
        <v>100</v>
      </c>
      <c r="G13" s="213">
        <v>400</v>
      </c>
      <c r="H13" s="113">
        <v>11</v>
      </c>
      <c r="I13" s="214"/>
      <c r="J13" s="214">
        <v>30</v>
      </c>
      <c r="K13" s="114"/>
      <c r="L13" s="31" t="str">
        <f>IF(AND(E13&lt;&gt;0,I13&lt;&gt;0),E13-I13, " ")</f>
        <v xml:space="preserve"> </v>
      </c>
      <c r="M13" s="32" t="str">
        <f>IF(AND(E13&lt;&gt;0,I13&lt;&gt;0),(E13-I13)/I13, " ")</f>
        <v xml:space="preserve"> </v>
      </c>
      <c r="N13" s="33">
        <f>IF(AND(F13&lt;&gt;0,J13&lt;&gt;0),F13-J13, " ")</f>
        <v>70</v>
      </c>
      <c r="O13" s="32">
        <f>IF(AND(F13&lt;&gt;0,J13&lt;&gt;0),(F13-J13)/J13, " ")</f>
        <v>2.3333333333333335</v>
      </c>
      <c r="P13" s="315" t="str">
        <f t="shared" si="4"/>
        <v xml:space="preserve"> </v>
      </c>
      <c r="Q13" s="320" t="str">
        <f t="shared" si="5"/>
        <v xml:space="preserve"> </v>
      </c>
      <c r="R13" s="57" t="str">
        <f t="shared" si="6"/>
        <v/>
      </c>
      <c r="S13" s="58">
        <f t="shared" si="8"/>
        <v>0.2</v>
      </c>
      <c r="T13" s="59">
        <f t="shared" si="9"/>
        <v>0.05</v>
      </c>
      <c r="U13" s="64">
        <f t="shared" si="10"/>
        <v>2.313624678663239E-2</v>
      </c>
    </row>
    <row r="14" spans="1:22" ht="21" x14ac:dyDescent="0.5">
      <c r="A14" s="3" t="s">
        <v>13</v>
      </c>
      <c r="B14" s="113">
        <v>0</v>
      </c>
      <c r="C14" s="101">
        <v>0</v>
      </c>
      <c r="D14" s="101">
        <v>1</v>
      </c>
      <c r="E14" s="101">
        <v>2</v>
      </c>
      <c r="F14" s="101"/>
      <c r="G14" s="134"/>
      <c r="H14" s="113">
        <v>0</v>
      </c>
      <c r="I14" s="101">
        <v>0</v>
      </c>
      <c r="J14" s="101">
        <v>0</v>
      </c>
      <c r="K14" s="114" t="s">
        <v>90</v>
      </c>
      <c r="L14" s="318" t="str">
        <f t="shared" si="0"/>
        <v xml:space="preserve"> </v>
      </c>
      <c r="M14" s="316" t="str">
        <f t="shared" si="1"/>
        <v xml:space="preserve"> </v>
      </c>
      <c r="N14" s="33" t="str">
        <f t="shared" si="2"/>
        <v xml:space="preserve"> </v>
      </c>
      <c r="O14" s="32" t="str">
        <f t="shared" si="3"/>
        <v xml:space="preserve"> </v>
      </c>
      <c r="P14" s="33" t="str">
        <f t="shared" si="4"/>
        <v xml:space="preserve"> </v>
      </c>
      <c r="Q14" s="34" t="str">
        <f t="shared" si="5"/>
        <v xml:space="preserve"> </v>
      </c>
      <c r="R14" s="57">
        <f t="shared" si="6"/>
        <v>0.5</v>
      </c>
      <c r="S14" s="58" t="str">
        <f>IFERROR(D14/F14,"")</f>
        <v/>
      </c>
      <c r="T14" s="59" t="str">
        <f t="shared" si="9"/>
        <v/>
      </c>
      <c r="U14" s="64" t="str">
        <f t="shared" si="10"/>
        <v xml:space="preserve"> </v>
      </c>
    </row>
    <row r="15" spans="1:22" ht="21" x14ac:dyDescent="0.5">
      <c r="A15" s="3" t="s">
        <v>16</v>
      </c>
      <c r="B15" s="400"/>
      <c r="C15" s="420"/>
      <c r="D15" s="420"/>
      <c r="E15" s="420"/>
      <c r="F15" s="420"/>
      <c r="G15" s="461"/>
      <c r="H15" s="400"/>
      <c r="I15" s="420"/>
      <c r="J15" s="420"/>
      <c r="K15" s="421"/>
      <c r="L15" s="413"/>
      <c r="M15" s="259"/>
      <c r="N15" s="436"/>
      <c r="O15" s="259"/>
      <c r="P15" s="436"/>
      <c r="Q15" s="262"/>
      <c r="R15" s="437"/>
      <c r="S15" s="438"/>
      <c r="T15" s="439"/>
      <c r="U15" s="516"/>
    </row>
    <row r="16" spans="1:22" ht="21" x14ac:dyDescent="0.5">
      <c r="A16" s="3" t="s">
        <v>4</v>
      </c>
      <c r="B16" s="113"/>
      <c r="C16" s="101"/>
      <c r="D16" s="101"/>
      <c r="E16" s="101"/>
      <c r="F16" s="101"/>
      <c r="G16" s="134"/>
      <c r="H16" s="113"/>
      <c r="I16" s="101"/>
      <c r="J16" s="101"/>
      <c r="K16" s="114"/>
      <c r="L16" s="31" t="str">
        <f t="shared" si="0"/>
        <v xml:space="preserve"> </v>
      </c>
      <c r="M16" s="32" t="str">
        <f t="shared" si="1"/>
        <v xml:space="preserve"> </v>
      </c>
      <c r="N16" s="33" t="str">
        <f t="shared" si="2"/>
        <v xml:space="preserve"> </v>
      </c>
      <c r="O16" s="32" t="str">
        <f t="shared" si="3"/>
        <v xml:space="preserve"> </v>
      </c>
      <c r="P16" s="33" t="str">
        <f t="shared" si="4"/>
        <v xml:space="preserve"> </v>
      </c>
      <c r="Q16" s="34" t="str">
        <f t="shared" si="5"/>
        <v xml:space="preserve"> </v>
      </c>
      <c r="R16" s="57" t="str">
        <f t="shared" si="6"/>
        <v/>
      </c>
      <c r="S16" s="58" t="str">
        <f t="shared" si="8"/>
        <v/>
      </c>
      <c r="T16" s="59" t="str">
        <f t="shared" si="9"/>
        <v/>
      </c>
      <c r="U16" s="64" t="str">
        <f t="shared" si="10"/>
        <v xml:space="preserve"> </v>
      </c>
    </row>
    <row r="17" spans="1:29" ht="21" x14ac:dyDescent="0.5">
      <c r="A17" s="3" t="s">
        <v>19</v>
      </c>
      <c r="B17" s="113">
        <v>0</v>
      </c>
      <c r="C17" s="101">
        <v>0</v>
      </c>
      <c r="D17" s="101">
        <v>0</v>
      </c>
      <c r="E17" s="101">
        <v>0</v>
      </c>
      <c r="F17" s="101">
        <v>0</v>
      </c>
      <c r="G17" s="134">
        <v>0</v>
      </c>
      <c r="H17" s="113">
        <v>0</v>
      </c>
      <c r="I17" s="101">
        <v>0</v>
      </c>
      <c r="J17" s="101">
        <v>0</v>
      </c>
      <c r="K17" s="114">
        <v>0</v>
      </c>
      <c r="L17" s="31" t="str">
        <f t="shared" si="0"/>
        <v xml:space="preserve"> </v>
      </c>
      <c r="M17" s="32" t="str">
        <f t="shared" si="1"/>
        <v xml:space="preserve"> </v>
      </c>
      <c r="N17" s="33" t="str">
        <f t="shared" si="2"/>
        <v xml:space="preserve"> </v>
      </c>
      <c r="O17" s="32" t="str">
        <f t="shared" si="3"/>
        <v xml:space="preserve"> </v>
      </c>
      <c r="P17" s="33" t="str">
        <f t="shared" si="4"/>
        <v xml:space="preserve"> </v>
      </c>
      <c r="Q17" s="34" t="str">
        <f t="shared" si="5"/>
        <v xml:space="preserve"> </v>
      </c>
      <c r="R17" s="57" t="str">
        <f t="shared" si="6"/>
        <v/>
      </c>
      <c r="S17" s="58" t="str">
        <f t="shared" si="8"/>
        <v/>
      </c>
      <c r="T17" s="59" t="str">
        <f t="shared" si="9"/>
        <v/>
      </c>
      <c r="U17" s="64" t="str">
        <f t="shared" si="10"/>
        <v xml:space="preserve"> </v>
      </c>
    </row>
    <row r="18" spans="1:29" ht="21" x14ac:dyDescent="0.5">
      <c r="A18" s="3" t="s">
        <v>17</v>
      </c>
      <c r="B18" s="113">
        <v>0</v>
      </c>
      <c r="C18" s="101">
        <v>0</v>
      </c>
      <c r="D18" s="101">
        <v>0</v>
      </c>
      <c r="E18" s="101">
        <v>0</v>
      </c>
      <c r="F18" s="101">
        <v>2</v>
      </c>
      <c r="G18" s="134">
        <v>10</v>
      </c>
      <c r="H18" s="113">
        <v>0</v>
      </c>
      <c r="I18" s="90"/>
      <c r="J18" s="90"/>
      <c r="K18" s="116"/>
      <c r="L18" s="31" t="str">
        <f t="shared" si="0"/>
        <v xml:space="preserve"> </v>
      </c>
      <c r="M18" s="32" t="str">
        <f t="shared" si="1"/>
        <v xml:space="preserve"> </v>
      </c>
      <c r="N18" s="315" t="str">
        <f t="shared" si="2"/>
        <v xml:space="preserve"> </v>
      </c>
      <c r="O18" s="316" t="str">
        <f t="shared" si="3"/>
        <v xml:space="preserve"> </v>
      </c>
      <c r="P18" s="315" t="str">
        <f t="shared" si="4"/>
        <v xml:space="preserve"> </v>
      </c>
      <c r="Q18" s="320" t="str">
        <f t="shared" si="5"/>
        <v xml:space="preserve"> </v>
      </c>
      <c r="R18" s="57" t="str">
        <f t="shared" si="6"/>
        <v/>
      </c>
      <c r="S18" s="58"/>
      <c r="T18" s="59"/>
      <c r="U18" s="64"/>
    </row>
    <row r="19" spans="1:29" ht="21" x14ac:dyDescent="0.5">
      <c r="A19" s="3" t="s">
        <v>18</v>
      </c>
      <c r="B19" s="113">
        <v>0</v>
      </c>
      <c r="C19" s="101">
        <v>0</v>
      </c>
      <c r="D19" s="101">
        <v>0</v>
      </c>
      <c r="E19" s="101">
        <v>0</v>
      </c>
      <c r="F19" s="101">
        <v>1</v>
      </c>
      <c r="G19" s="134">
        <v>1</v>
      </c>
      <c r="H19" s="113">
        <v>0</v>
      </c>
      <c r="I19" s="101">
        <v>0</v>
      </c>
      <c r="J19" s="101">
        <v>0</v>
      </c>
      <c r="K19" s="114">
        <v>0</v>
      </c>
      <c r="L19" s="31" t="str">
        <f t="shared" si="0"/>
        <v xml:space="preserve"> </v>
      </c>
      <c r="M19" s="32" t="str">
        <f t="shared" si="1"/>
        <v xml:space="preserve"> </v>
      </c>
      <c r="N19" s="315" t="str">
        <f t="shared" si="2"/>
        <v xml:space="preserve"> </v>
      </c>
      <c r="O19" s="316" t="str">
        <f t="shared" si="3"/>
        <v xml:space="preserve"> </v>
      </c>
      <c r="P19" s="315" t="str">
        <f t="shared" si="4"/>
        <v xml:space="preserve"> </v>
      </c>
      <c r="Q19" s="320" t="str">
        <f t="shared" si="5"/>
        <v xml:space="preserve"> </v>
      </c>
      <c r="R19" s="57" t="str">
        <f t="shared" si="6"/>
        <v/>
      </c>
      <c r="S19" s="58"/>
      <c r="T19" s="59"/>
      <c r="U19" s="64"/>
    </row>
    <row r="20" spans="1:29" ht="21" x14ac:dyDescent="0.5">
      <c r="A20" s="3" t="s">
        <v>14</v>
      </c>
      <c r="B20" s="113">
        <v>0</v>
      </c>
      <c r="C20" s="101">
        <v>0</v>
      </c>
      <c r="D20" s="101">
        <v>0</v>
      </c>
      <c r="E20" s="101">
        <v>0</v>
      </c>
      <c r="F20" s="101">
        <v>6</v>
      </c>
      <c r="G20" s="134">
        <v>26</v>
      </c>
      <c r="H20" s="113">
        <v>0</v>
      </c>
      <c r="I20" s="101">
        <v>2</v>
      </c>
      <c r="J20" s="101">
        <v>5</v>
      </c>
      <c r="K20" s="114">
        <v>14</v>
      </c>
      <c r="L20" s="31" t="str">
        <f t="shared" si="0"/>
        <v xml:space="preserve"> </v>
      </c>
      <c r="M20" s="32" t="str">
        <f t="shared" si="1"/>
        <v xml:space="preserve"> </v>
      </c>
      <c r="N20" s="33">
        <f t="shared" si="2"/>
        <v>1</v>
      </c>
      <c r="O20" s="32">
        <f t="shared" si="3"/>
        <v>0.2</v>
      </c>
      <c r="P20" s="33">
        <f t="shared" si="4"/>
        <v>12</v>
      </c>
      <c r="Q20" s="34">
        <f t="shared" si="5"/>
        <v>0.8571428571428571</v>
      </c>
      <c r="R20" s="57" t="str">
        <f t="shared" si="6"/>
        <v/>
      </c>
      <c r="S20" s="58"/>
      <c r="T20" s="59"/>
      <c r="U20" s="64"/>
    </row>
    <row r="21" spans="1:29" ht="21" x14ac:dyDescent="0.5">
      <c r="A21" s="3" t="s">
        <v>20</v>
      </c>
      <c r="B21" s="113">
        <v>0</v>
      </c>
      <c r="C21" s="101">
        <v>0</v>
      </c>
      <c r="D21" s="101">
        <v>0</v>
      </c>
      <c r="E21" s="101"/>
      <c r="F21" s="101"/>
      <c r="G21" s="134"/>
      <c r="H21" s="113">
        <v>0</v>
      </c>
      <c r="I21" s="101"/>
      <c r="J21" s="101"/>
      <c r="K21" s="114"/>
      <c r="L21" s="31" t="str">
        <f t="shared" si="0"/>
        <v xml:space="preserve"> </v>
      </c>
      <c r="M21" s="32" t="str">
        <f t="shared" si="1"/>
        <v xml:space="preserve"> </v>
      </c>
      <c r="N21" s="33" t="str">
        <f t="shared" si="2"/>
        <v xml:space="preserve"> </v>
      </c>
      <c r="O21" s="32" t="str">
        <f t="shared" si="3"/>
        <v xml:space="preserve"> </v>
      </c>
      <c r="P21" s="33" t="str">
        <f t="shared" si="4"/>
        <v xml:space="preserve"> </v>
      </c>
      <c r="Q21" s="34" t="str">
        <f t="shared" si="5"/>
        <v xml:space="preserve"> </v>
      </c>
      <c r="R21" s="57" t="str">
        <f t="shared" si="6"/>
        <v/>
      </c>
      <c r="S21" s="58" t="str">
        <f t="shared" si="8"/>
        <v/>
      </c>
      <c r="T21" s="59" t="str">
        <f t="shared" si="9"/>
        <v/>
      </c>
      <c r="U21" s="64" t="str">
        <f t="shared" si="10"/>
        <v xml:space="preserve"> </v>
      </c>
    </row>
    <row r="22" spans="1:29" ht="21" x14ac:dyDescent="0.5">
      <c r="A22" s="3" t="s">
        <v>21</v>
      </c>
      <c r="B22" s="113">
        <v>2</v>
      </c>
      <c r="C22" s="101"/>
      <c r="D22" s="101">
        <v>8</v>
      </c>
      <c r="E22" s="101">
        <v>20</v>
      </c>
      <c r="F22" s="101">
        <v>50</v>
      </c>
      <c r="G22" s="134"/>
      <c r="H22" s="113">
        <v>2</v>
      </c>
      <c r="I22" s="101">
        <v>4</v>
      </c>
      <c r="J22" s="101"/>
      <c r="K22" s="114"/>
      <c r="L22" s="31">
        <f t="shared" si="0"/>
        <v>16</v>
      </c>
      <c r="M22" s="32">
        <f t="shared" si="1"/>
        <v>4</v>
      </c>
      <c r="N22" s="315" t="str">
        <f t="shared" si="2"/>
        <v xml:space="preserve"> </v>
      </c>
      <c r="O22" s="316" t="str">
        <f t="shared" si="3"/>
        <v xml:space="preserve"> </v>
      </c>
      <c r="P22" s="33" t="str">
        <f t="shared" si="4"/>
        <v xml:space="preserve"> </v>
      </c>
      <c r="Q22" s="34" t="str">
        <f t="shared" si="5"/>
        <v xml:space="preserve"> </v>
      </c>
      <c r="R22" s="57">
        <f t="shared" si="6"/>
        <v>0.4</v>
      </c>
      <c r="S22" s="58">
        <f t="shared" si="8"/>
        <v>0.16</v>
      </c>
      <c r="T22" s="59" t="str">
        <f t="shared" si="9"/>
        <v/>
      </c>
      <c r="U22" s="64" t="str">
        <f t="shared" si="10"/>
        <v xml:space="preserve"> </v>
      </c>
    </row>
    <row r="23" spans="1:29" ht="21" x14ac:dyDescent="0.5">
      <c r="A23" s="3" t="s">
        <v>1</v>
      </c>
      <c r="B23" s="113">
        <v>3</v>
      </c>
      <c r="C23" s="101">
        <v>4</v>
      </c>
      <c r="D23" s="101">
        <v>5</v>
      </c>
      <c r="E23" s="101">
        <v>5</v>
      </c>
      <c r="F23" s="101"/>
      <c r="G23" s="134"/>
      <c r="H23" s="113">
        <v>3</v>
      </c>
      <c r="I23" s="101">
        <v>5</v>
      </c>
      <c r="J23" s="101">
        <v>5</v>
      </c>
      <c r="K23" s="114"/>
      <c r="L23" s="31">
        <f t="shared" si="0"/>
        <v>0</v>
      </c>
      <c r="M23" s="32">
        <f t="shared" si="1"/>
        <v>0</v>
      </c>
      <c r="N23" s="33" t="str">
        <f t="shared" si="2"/>
        <v xml:space="preserve"> </v>
      </c>
      <c r="O23" s="32" t="str">
        <f t="shared" si="3"/>
        <v xml:space="preserve"> </v>
      </c>
      <c r="P23" s="33" t="str">
        <f t="shared" si="4"/>
        <v xml:space="preserve"> </v>
      </c>
      <c r="Q23" s="34" t="str">
        <f t="shared" si="5"/>
        <v xml:space="preserve"> </v>
      </c>
      <c r="R23" s="57">
        <f t="shared" si="6"/>
        <v>1</v>
      </c>
      <c r="S23" s="58" t="str">
        <f t="shared" si="8"/>
        <v/>
      </c>
      <c r="T23" s="59" t="str">
        <f t="shared" si="9"/>
        <v/>
      </c>
      <c r="U23" s="64" t="str">
        <f t="shared" si="10"/>
        <v xml:space="preserve"> </v>
      </c>
    </row>
    <row r="24" spans="1:29" ht="21" x14ac:dyDescent="0.5">
      <c r="A24" s="3" t="s">
        <v>22</v>
      </c>
      <c r="B24" s="113">
        <v>0</v>
      </c>
      <c r="C24" s="101">
        <v>0</v>
      </c>
      <c r="D24" s="101">
        <v>0</v>
      </c>
      <c r="E24" s="101"/>
      <c r="F24" s="101"/>
      <c r="G24" s="134"/>
      <c r="H24" s="113">
        <v>0</v>
      </c>
      <c r="I24" s="101">
        <v>0</v>
      </c>
      <c r="J24" s="101">
        <v>0</v>
      </c>
      <c r="K24" s="114">
        <v>0</v>
      </c>
      <c r="L24" s="31" t="str">
        <f t="shared" si="0"/>
        <v xml:space="preserve"> </v>
      </c>
      <c r="M24" s="32" t="str">
        <f t="shared" si="1"/>
        <v xml:space="preserve"> </v>
      </c>
      <c r="N24" s="33" t="str">
        <f t="shared" si="2"/>
        <v xml:space="preserve"> </v>
      </c>
      <c r="O24" s="32" t="str">
        <f t="shared" si="3"/>
        <v xml:space="preserve"> </v>
      </c>
      <c r="P24" s="33" t="str">
        <f t="shared" si="4"/>
        <v xml:space="preserve"> </v>
      </c>
      <c r="Q24" s="34" t="str">
        <f t="shared" si="5"/>
        <v xml:space="preserve"> </v>
      </c>
      <c r="R24" s="57" t="str">
        <f t="shared" si="6"/>
        <v/>
      </c>
      <c r="S24" s="58" t="str">
        <f t="shared" si="8"/>
        <v/>
      </c>
      <c r="T24" s="59" t="str">
        <f t="shared" si="9"/>
        <v/>
      </c>
      <c r="U24" s="64" t="str">
        <f t="shared" si="10"/>
        <v xml:space="preserve"> </v>
      </c>
    </row>
    <row r="25" spans="1:29" ht="21" x14ac:dyDescent="0.5">
      <c r="A25" s="3" t="s">
        <v>23</v>
      </c>
      <c r="B25" s="400"/>
      <c r="C25" s="420"/>
      <c r="D25" s="420"/>
      <c r="E25" s="420"/>
      <c r="F25" s="420"/>
      <c r="G25" s="461"/>
      <c r="H25" s="400"/>
      <c r="I25" s="420"/>
      <c r="J25" s="420"/>
      <c r="K25" s="421"/>
      <c r="L25" s="413"/>
      <c r="M25" s="259"/>
      <c r="N25" s="414"/>
      <c r="O25" s="259"/>
      <c r="P25" s="414"/>
      <c r="Q25" s="262"/>
      <c r="R25" s="437"/>
      <c r="S25" s="438"/>
      <c r="T25" s="439"/>
      <c r="U25" s="516"/>
    </row>
    <row r="26" spans="1:29" ht="21" x14ac:dyDescent="0.5">
      <c r="A26" s="3" t="s">
        <v>24</v>
      </c>
      <c r="B26" s="113">
        <v>0</v>
      </c>
      <c r="C26" s="101">
        <v>0</v>
      </c>
      <c r="D26" s="101">
        <v>0</v>
      </c>
      <c r="E26" s="101"/>
      <c r="F26" s="101"/>
      <c r="G26" s="134"/>
      <c r="H26" s="113">
        <v>0</v>
      </c>
      <c r="I26" s="101"/>
      <c r="J26" s="101"/>
      <c r="K26" s="114"/>
      <c r="L26" s="31" t="str">
        <f t="shared" si="0"/>
        <v xml:space="preserve"> </v>
      </c>
      <c r="M26" s="32" t="str">
        <f t="shared" si="1"/>
        <v xml:space="preserve"> </v>
      </c>
      <c r="N26" s="33" t="str">
        <f t="shared" si="2"/>
        <v xml:space="preserve"> </v>
      </c>
      <c r="O26" s="32" t="str">
        <f t="shared" si="3"/>
        <v xml:space="preserve"> </v>
      </c>
      <c r="P26" s="33" t="str">
        <f t="shared" si="4"/>
        <v xml:space="preserve"> </v>
      </c>
      <c r="Q26" s="34" t="str">
        <f t="shared" si="5"/>
        <v xml:space="preserve"> </v>
      </c>
      <c r="R26" s="57" t="str">
        <f t="shared" si="6"/>
        <v/>
      </c>
      <c r="S26" s="58" t="str">
        <f t="shared" si="8"/>
        <v/>
      </c>
      <c r="T26" s="59" t="str">
        <f t="shared" si="9"/>
        <v/>
      </c>
      <c r="U26" s="64" t="str">
        <f t="shared" si="10"/>
        <v xml:space="preserve"> </v>
      </c>
    </row>
    <row r="27" spans="1:29" ht="21" x14ac:dyDescent="0.5">
      <c r="A27" s="3" t="s">
        <v>26</v>
      </c>
      <c r="B27" s="113">
        <v>1</v>
      </c>
      <c r="C27" s="101">
        <v>1</v>
      </c>
      <c r="D27" s="101">
        <v>1</v>
      </c>
      <c r="E27" s="101">
        <v>2</v>
      </c>
      <c r="F27" s="101">
        <v>7</v>
      </c>
      <c r="G27" s="134">
        <v>7</v>
      </c>
      <c r="H27" s="113">
        <v>1</v>
      </c>
      <c r="I27" s="101">
        <v>2</v>
      </c>
      <c r="J27" s="101">
        <v>7</v>
      </c>
      <c r="K27" s="114">
        <v>7</v>
      </c>
      <c r="L27" s="31">
        <f t="shared" si="0"/>
        <v>0</v>
      </c>
      <c r="M27" s="32">
        <f t="shared" si="1"/>
        <v>0</v>
      </c>
      <c r="N27" s="33">
        <f t="shared" si="2"/>
        <v>0</v>
      </c>
      <c r="O27" s="32">
        <f t="shared" si="3"/>
        <v>0</v>
      </c>
      <c r="P27" s="33">
        <f t="shared" si="4"/>
        <v>0</v>
      </c>
      <c r="Q27" s="34">
        <f t="shared" si="5"/>
        <v>0</v>
      </c>
      <c r="R27" s="57">
        <f t="shared" si="6"/>
        <v>0.5</v>
      </c>
      <c r="S27" s="58">
        <f t="shared" si="8"/>
        <v>0.14285714285714285</v>
      </c>
      <c r="T27" s="59">
        <f t="shared" si="9"/>
        <v>0.14285714285714285</v>
      </c>
      <c r="U27" s="64">
        <f t="shared" si="10"/>
        <v>0</v>
      </c>
    </row>
    <row r="28" spans="1:29" ht="21" x14ac:dyDescent="0.5">
      <c r="A28" s="3" t="s">
        <v>27</v>
      </c>
      <c r="B28" s="113">
        <v>0</v>
      </c>
      <c r="C28" s="101">
        <v>0</v>
      </c>
      <c r="D28" s="101">
        <v>0</v>
      </c>
      <c r="E28" s="101">
        <v>0</v>
      </c>
      <c r="F28" s="101">
        <v>6</v>
      </c>
      <c r="G28" s="134">
        <v>18</v>
      </c>
      <c r="H28" s="113"/>
      <c r="I28" s="101"/>
      <c r="J28" s="101"/>
      <c r="K28" s="114"/>
      <c r="L28" s="31" t="str">
        <f t="shared" si="0"/>
        <v xml:space="preserve"> </v>
      </c>
      <c r="M28" s="32" t="str">
        <f t="shared" si="1"/>
        <v xml:space="preserve"> </v>
      </c>
      <c r="N28" s="315" t="str">
        <f t="shared" si="2"/>
        <v xml:space="preserve"> </v>
      </c>
      <c r="O28" s="316" t="str">
        <f t="shared" si="3"/>
        <v xml:space="preserve"> </v>
      </c>
      <c r="P28" s="315" t="str">
        <f t="shared" si="4"/>
        <v xml:space="preserve"> </v>
      </c>
      <c r="Q28" s="320" t="str">
        <f t="shared" si="5"/>
        <v xml:space="preserve"> </v>
      </c>
      <c r="R28" s="57"/>
      <c r="S28" s="58"/>
      <c r="T28" s="59"/>
      <c r="U28" s="64"/>
    </row>
    <row r="29" spans="1:29" ht="21" x14ac:dyDescent="0.5">
      <c r="A29" s="3" t="s">
        <v>11</v>
      </c>
      <c r="B29" s="113">
        <v>2</v>
      </c>
      <c r="C29" s="101"/>
      <c r="D29" s="101"/>
      <c r="E29" s="101"/>
      <c r="F29" s="101"/>
      <c r="G29" s="134"/>
      <c r="H29" s="113">
        <v>2</v>
      </c>
      <c r="I29" s="101"/>
      <c r="J29" s="101"/>
      <c r="K29" s="114">
        <v>21</v>
      </c>
      <c r="L29" s="31" t="str">
        <f t="shared" si="0"/>
        <v xml:space="preserve"> </v>
      </c>
      <c r="M29" s="32" t="str">
        <f t="shared" si="1"/>
        <v xml:space="preserve"> </v>
      </c>
      <c r="N29" s="33" t="str">
        <f t="shared" si="2"/>
        <v xml:space="preserve"> </v>
      </c>
      <c r="O29" s="32" t="str">
        <f t="shared" si="3"/>
        <v xml:space="preserve"> </v>
      </c>
      <c r="P29" s="33" t="str">
        <f t="shared" si="4"/>
        <v xml:space="preserve"> </v>
      </c>
      <c r="Q29" s="34" t="str">
        <f t="shared" si="5"/>
        <v xml:space="preserve"> </v>
      </c>
      <c r="R29" s="57" t="str">
        <f t="shared" si="6"/>
        <v/>
      </c>
      <c r="S29" s="58" t="str">
        <f t="shared" si="8"/>
        <v/>
      </c>
      <c r="T29" s="59" t="str">
        <f t="shared" si="9"/>
        <v/>
      </c>
      <c r="U29" s="64" t="str">
        <f>IF(AND((G29&gt;0),(D29&gt;0)),IFERROR((D29-B29)/(G29-B29)," ")," ")</f>
        <v xml:space="preserve"> </v>
      </c>
      <c r="W29" s="212"/>
      <c r="X29" s="212"/>
      <c r="Y29" s="212"/>
      <c r="Z29" s="212"/>
      <c r="AA29" s="212"/>
      <c r="AB29" s="212"/>
      <c r="AC29" s="212"/>
    </row>
    <row r="30" spans="1:29" s="212" customFormat="1" ht="21" x14ac:dyDescent="0.5">
      <c r="A30" s="207" t="s">
        <v>25</v>
      </c>
      <c r="B30" s="113">
        <v>5</v>
      </c>
      <c r="C30" s="101">
        <v>5</v>
      </c>
      <c r="D30" s="101">
        <v>6</v>
      </c>
      <c r="E30" s="101">
        <v>13</v>
      </c>
      <c r="F30" s="101">
        <v>13</v>
      </c>
      <c r="G30" s="134"/>
      <c r="H30" s="113">
        <v>3</v>
      </c>
      <c r="I30" s="101">
        <v>13</v>
      </c>
      <c r="J30" s="101">
        <v>13</v>
      </c>
      <c r="K30" s="114"/>
      <c r="L30" s="31">
        <f t="shared" si="0"/>
        <v>0</v>
      </c>
      <c r="M30" s="32">
        <f t="shared" si="1"/>
        <v>0</v>
      </c>
      <c r="N30" s="33">
        <f t="shared" si="2"/>
        <v>0</v>
      </c>
      <c r="O30" s="32">
        <f t="shared" si="3"/>
        <v>0</v>
      </c>
      <c r="P30" s="33" t="str">
        <f t="shared" si="4"/>
        <v xml:space="preserve"> </v>
      </c>
      <c r="Q30" s="34" t="str">
        <f t="shared" si="5"/>
        <v xml:space="preserve"> </v>
      </c>
      <c r="R30" s="57">
        <f t="shared" si="6"/>
        <v>0.46153846153846156</v>
      </c>
      <c r="S30" s="58">
        <f t="shared" si="8"/>
        <v>0.46153846153846156</v>
      </c>
      <c r="T30" s="59" t="str">
        <f t="shared" si="9"/>
        <v/>
      </c>
      <c r="U30" s="64" t="str">
        <f t="shared" si="10"/>
        <v xml:space="preserve"> </v>
      </c>
    </row>
    <row r="31" spans="1:29" ht="21.5" thickBot="1" x14ac:dyDescent="0.55000000000000004">
      <c r="A31" s="328" t="s">
        <v>28</v>
      </c>
      <c r="B31" s="407"/>
      <c r="C31" s="424"/>
      <c r="D31" s="424"/>
      <c r="E31" s="424"/>
      <c r="F31" s="424"/>
      <c r="G31" s="468"/>
      <c r="H31" s="407"/>
      <c r="I31" s="424"/>
      <c r="J31" s="424"/>
      <c r="K31" s="425"/>
      <c r="L31" s="426"/>
      <c r="M31" s="261"/>
      <c r="N31" s="427"/>
      <c r="O31" s="261"/>
      <c r="P31" s="427"/>
      <c r="Q31" s="452"/>
      <c r="R31" s="453"/>
      <c r="S31" s="454"/>
      <c r="T31" s="455"/>
      <c r="U31" s="518"/>
    </row>
    <row r="35" spans="1:2" x14ac:dyDescent="0.35">
      <c r="A35" s="35" t="s">
        <v>36</v>
      </c>
    </row>
    <row r="36" spans="1:2" ht="15" thickBot="1" x14ac:dyDescent="0.4"/>
    <row r="37" spans="1:2" ht="15" thickBot="1" x14ac:dyDescent="0.4">
      <c r="A37" s="21"/>
      <c r="B37" t="s">
        <v>125</v>
      </c>
    </row>
    <row r="38" spans="1:2" ht="15" thickBot="1" x14ac:dyDescent="0.4">
      <c r="A38" s="25"/>
      <c r="B38" t="s">
        <v>37</v>
      </c>
    </row>
    <row r="39" spans="1:2" ht="15" thickBot="1" x14ac:dyDescent="0.4">
      <c r="A39" s="257"/>
      <c r="B39" t="s">
        <v>91</v>
      </c>
    </row>
    <row r="40" spans="1:2" ht="15" thickBot="1" x14ac:dyDescent="0.4">
      <c r="A40" t="s">
        <v>129</v>
      </c>
    </row>
    <row r="41" spans="1:2" ht="15" thickBot="1" x14ac:dyDescent="0.4">
      <c r="A41" s="389"/>
      <c r="B41" s="388" t="s">
        <v>126</v>
      </c>
    </row>
    <row r="42" spans="1:2" ht="15" thickBot="1" x14ac:dyDescent="0.4">
      <c r="A42" s="390"/>
      <c r="B42" t="s">
        <v>127</v>
      </c>
    </row>
    <row r="43" spans="1:2" ht="15" thickBot="1" x14ac:dyDescent="0.4">
      <c r="A43" s="391"/>
      <c r="B43" t="s">
        <v>128</v>
      </c>
    </row>
    <row r="44" spans="1:2" ht="15" thickBot="1" x14ac:dyDescent="0.4">
      <c r="A44" s="26"/>
      <c r="B44" t="s">
        <v>130</v>
      </c>
    </row>
    <row r="46" spans="1:2" x14ac:dyDescent="0.35">
      <c r="A46" s="36" t="s">
        <v>104</v>
      </c>
    </row>
    <row r="47" spans="1:2" x14ac:dyDescent="0.35">
      <c r="A47" s="66" t="s">
        <v>105</v>
      </c>
    </row>
    <row r="48" spans="1:2" x14ac:dyDescent="0.35">
      <c r="A48" s="36" t="s">
        <v>112</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5:M6 M10 M12:M14 M24 M26:M29 M16:M22">
    <cfRule type="cellIs" dxfId="576" priority="100" operator="between">
      <formula>0.15</formula>
      <formula>1000</formula>
    </cfRule>
    <cfRule type="cellIs" dxfId="575" priority="101" operator="between">
      <formula>-0.15</formula>
      <formula>0.15</formula>
    </cfRule>
    <cfRule type="cellIs" dxfId="574" priority="102" operator="lessThan">
      <formula>-0.15</formula>
    </cfRule>
  </conditionalFormatting>
  <conditionalFormatting sqref="O5:O6 O10 O12:O14 O24 O26:O29 O16:O22">
    <cfRule type="cellIs" dxfId="573" priority="97" operator="between">
      <formula>0.15</formula>
      <formula>1000</formula>
    </cfRule>
    <cfRule type="cellIs" dxfId="572" priority="98" operator="between">
      <formula>-0.15</formula>
      <formula>0.15</formula>
    </cfRule>
    <cfRule type="cellIs" dxfId="571" priority="99" operator="lessThan">
      <formula>-0.15</formula>
    </cfRule>
  </conditionalFormatting>
  <conditionalFormatting sqref="Q5:Q6 Q10 Q12:Q14 Q24 Q26:Q29 Q16:Q22">
    <cfRule type="cellIs" dxfId="570" priority="94" operator="between">
      <formula>0.15</formula>
      <formula>1000</formula>
    </cfRule>
    <cfRule type="cellIs" dxfId="569" priority="95" operator="between">
      <formula>-0.15</formula>
      <formula>0.15</formula>
    </cfRule>
    <cfRule type="cellIs" dxfId="568" priority="96" operator="lessThan">
      <formula>-0.15</formula>
    </cfRule>
  </conditionalFormatting>
  <conditionalFormatting sqref="M7">
    <cfRule type="cellIs" dxfId="567" priority="91" operator="between">
      <formula>0.15</formula>
      <formula>1000</formula>
    </cfRule>
    <cfRule type="cellIs" dxfId="566" priority="92" operator="between">
      <formula>-0.15</formula>
      <formula>0.15</formula>
    </cfRule>
    <cfRule type="cellIs" dxfId="565" priority="93" operator="lessThan">
      <formula>-0.15</formula>
    </cfRule>
  </conditionalFormatting>
  <conditionalFormatting sqref="O7">
    <cfRule type="cellIs" dxfId="564" priority="88" operator="between">
      <formula>0.15</formula>
      <formula>1000</formula>
    </cfRule>
    <cfRule type="cellIs" dxfId="563" priority="89" operator="between">
      <formula>-0.15</formula>
      <formula>0.15</formula>
    </cfRule>
    <cfRule type="cellIs" dxfId="562" priority="90" operator="lessThan">
      <formula>-0.15</formula>
    </cfRule>
  </conditionalFormatting>
  <conditionalFormatting sqref="Q7">
    <cfRule type="cellIs" dxfId="561" priority="85" operator="between">
      <formula>0.15</formula>
      <formula>1000</formula>
    </cfRule>
    <cfRule type="cellIs" dxfId="560" priority="86" operator="between">
      <formula>-0.15</formula>
      <formula>0.15</formula>
    </cfRule>
    <cfRule type="cellIs" dxfId="559" priority="87" operator="lessThan">
      <formula>-0.15</formula>
    </cfRule>
  </conditionalFormatting>
  <conditionalFormatting sqref="M8">
    <cfRule type="cellIs" dxfId="558" priority="82" operator="between">
      <formula>0.15</formula>
      <formula>1000</formula>
    </cfRule>
    <cfRule type="cellIs" dxfId="557" priority="83" operator="between">
      <formula>-0.15</formula>
      <formula>0.15</formula>
    </cfRule>
    <cfRule type="cellIs" dxfId="556" priority="84" operator="lessThan">
      <formula>-0.15</formula>
    </cfRule>
  </conditionalFormatting>
  <conditionalFormatting sqref="O8">
    <cfRule type="cellIs" dxfId="555" priority="79" operator="between">
      <formula>0.15</formula>
      <formula>1000</formula>
    </cfRule>
    <cfRule type="cellIs" dxfId="554" priority="80" operator="between">
      <formula>-0.15</formula>
      <formula>0.15</formula>
    </cfRule>
    <cfRule type="cellIs" dxfId="553" priority="81" operator="lessThan">
      <formula>-0.15</formula>
    </cfRule>
  </conditionalFormatting>
  <conditionalFormatting sqref="Q8">
    <cfRule type="cellIs" dxfId="552" priority="76" operator="between">
      <formula>0.15</formula>
      <formula>1000</formula>
    </cfRule>
    <cfRule type="cellIs" dxfId="551" priority="77" operator="between">
      <formula>-0.15</formula>
      <formula>0.15</formula>
    </cfRule>
    <cfRule type="cellIs" dxfId="550" priority="78" operator="lessThan">
      <formula>-0.15</formula>
    </cfRule>
  </conditionalFormatting>
  <conditionalFormatting sqref="M11">
    <cfRule type="cellIs" dxfId="549" priority="73" operator="between">
      <formula>0.15</formula>
      <formula>1000</formula>
    </cfRule>
    <cfRule type="cellIs" dxfId="548" priority="74" operator="between">
      <formula>-0.15</formula>
      <formula>0.15</formula>
    </cfRule>
    <cfRule type="cellIs" dxfId="547" priority="75" operator="lessThan">
      <formula>-0.15</formula>
    </cfRule>
  </conditionalFormatting>
  <conditionalFormatting sqref="O11">
    <cfRule type="cellIs" dxfId="546" priority="70" operator="between">
      <formula>0.15</formula>
      <formula>1000</formula>
    </cfRule>
    <cfRule type="cellIs" dxfId="545" priority="71" operator="between">
      <formula>-0.15</formula>
      <formula>0.15</formula>
    </cfRule>
    <cfRule type="cellIs" dxfId="544" priority="72" operator="lessThan">
      <formula>-0.15</formula>
    </cfRule>
  </conditionalFormatting>
  <conditionalFormatting sqref="Q11">
    <cfRule type="cellIs" dxfId="543" priority="67" operator="between">
      <formula>0.15</formula>
      <formula>1000</formula>
    </cfRule>
    <cfRule type="cellIs" dxfId="542" priority="68" operator="between">
      <formula>-0.15</formula>
      <formula>0.15</formula>
    </cfRule>
    <cfRule type="cellIs" dxfId="541" priority="69" operator="lessThan">
      <formula>-0.15</formula>
    </cfRule>
  </conditionalFormatting>
  <conditionalFormatting sqref="M23">
    <cfRule type="cellIs" dxfId="540" priority="64" operator="between">
      <formula>0.15</formula>
      <formula>1000</formula>
    </cfRule>
    <cfRule type="cellIs" dxfId="539" priority="65" operator="between">
      <formula>-0.15</formula>
      <formula>0.15</formula>
    </cfRule>
    <cfRule type="cellIs" dxfId="538" priority="66" operator="lessThan">
      <formula>-0.15</formula>
    </cfRule>
  </conditionalFormatting>
  <conditionalFormatting sqref="O23">
    <cfRule type="cellIs" dxfId="537" priority="61" operator="between">
      <formula>0.15</formula>
      <formula>1000</formula>
    </cfRule>
    <cfRule type="cellIs" dxfId="536" priority="62" operator="between">
      <formula>-0.15</formula>
      <formula>0.15</formula>
    </cfRule>
    <cfRule type="cellIs" dxfId="535" priority="63" operator="lessThan">
      <formula>-0.15</formula>
    </cfRule>
  </conditionalFormatting>
  <conditionalFormatting sqref="Q23">
    <cfRule type="cellIs" dxfId="534" priority="58" operator="between">
      <formula>0.15</formula>
      <formula>1000</formula>
    </cfRule>
    <cfRule type="cellIs" dxfId="533" priority="59" operator="between">
      <formula>-0.15</formula>
      <formula>0.15</formula>
    </cfRule>
    <cfRule type="cellIs" dxfId="532" priority="60" operator="lessThan">
      <formula>-0.15</formula>
    </cfRule>
  </conditionalFormatting>
  <conditionalFormatting sqref="M9">
    <cfRule type="cellIs" dxfId="531" priority="46" operator="between">
      <formula>0.15</formula>
      <formula>1000</formula>
    </cfRule>
    <cfRule type="cellIs" dxfId="530" priority="47" operator="between">
      <formula>-0.15</formula>
      <formula>0.15</formula>
    </cfRule>
    <cfRule type="cellIs" dxfId="529" priority="48" operator="lessThan">
      <formula>-0.15</formula>
    </cfRule>
  </conditionalFormatting>
  <conditionalFormatting sqref="O9">
    <cfRule type="cellIs" dxfId="528" priority="43" operator="between">
      <formula>0.15</formula>
      <formula>1000</formula>
    </cfRule>
    <cfRule type="cellIs" dxfId="527" priority="44" operator="between">
      <formula>-0.15</formula>
      <formula>0.15</formula>
    </cfRule>
    <cfRule type="cellIs" dxfId="526" priority="45" operator="lessThan">
      <formula>-0.15</formula>
    </cfRule>
  </conditionalFormatting>
  <conditionalFormatting sqref="Q9">
    <cfRule type="cellIs" dxfId="525" priority="40" operator="between">
      <formula>0.15</formula>
      <formula>1000</formula>
    </cfRule>
    <cfRule type="cellIs" dxfId="524" priority="41" operator="between">
      <formula>-0.15</formula>
      <formula>0.15</formula>
    </cfRule>
    <cfRule type="cellIs" dxfId="523" priority="42" operator="lessThan">
      <formula>-0.15</formula>
    </cfRule>
  </conditionalFormatting>
  <conditionalFormatting sqref="M4">
    <cfRule type="cellIs" dxfId="522" priority="37" operator="between">
      <formula>0.15</formula>
      <formula>1000</formula>
    </cfRule>
    <cfRule type="cellIs" dxfId="521" priority="38" operator="between">
      <formula>-0.15</formula>
      <formula>0.15</formula>
    </cfRule>
    <cfRule type="cellIs" dxfId="520" priority="39" operator="lessThan">
      <formula>-0.15</formula>
    </cfRule>
  </conditionalFormatting>
  <conditionalFormatting sqref="O4">
    <cfRule type="cellIs" dxfId="519" priority="34" operator="between">
      <formula>0.15</formula>
      <formula>1000</formula>
    </cfRule>
    <cfRule type="cellIs" dxfId="518" priority="35" operator="between">
      <formula>-0.15</formula>
      <formula>0.15</formula>
    </cfRule>
    <cfRule type="cellIs" dxfId="517" priority="36" operator="lessThan">
      <formula>-0.15</formula>
    </cfRule>
  </conditionalFormatting>
  <conditionalFormatting sqref="Q4">
    <cfRule type="cellIs" dxfId="516" priority="31" operator="between">
      <formula>0.15</formula>
      <formula>1000</formula>
    </cfRule>
    <cfRule type="cellIs" dxfId="515" priority="32" operator="between">
      <formula>-0.15</formula>
      <formula>0.15</formula>
    </cfRule>
    <cfRule type="cellIs" dxfId="514" priority="33" operator="lessThan">
      <formula>-0.15</formula>
    </cfRule>
  </conditionalFormatting>
  <conditionalFormatting sqref="M30">
    <cfRule type="cellIs" dxfId="513" priority="28" operator="between">
      <formula>0.15</formula>
      <formula>1000</formula>
    </cfRule>
    <cfRule type="cellIs" dxfId="512" priority="29" operator="between">
      <formula>-0.15</formula>
      <formula>0.15</formula>
    </cfRule>
    <cfRule type="cellIs" dxfId="511" priority="30" operator="lessThan">
      <formula>-0.15</formula>
    </cfRule>
  </conditionalFormatting>
  <conditionalFormatting sqref="O30">
    <cfRule type="cellIs" dxfId="510" priority="25" operator="between">
      <formula>0.15</formula>
      <formula>1000</formula>
    </cfRule>
    <cfRule type="cellIs" dxfId="509" priority="26" operator="between">
      <formula>-0.15</formula>
      <formula>0.15</formula>
    </cfRule>
    <cfRule type="cellIs" dxfId="508" priority="27" operator="lessThan">
      <formula>-0.15</formula>
    </cfRule>
  </conditionalFormatting>
  <conditionalFormatting sqref="Q30">
    <cfRule type="cellIs" dxfId="507" priority="22" operator="between">
      <formula>0.15</formula>
      <formula>1000</formula>
    </cfRule>
    <cfRule type="cellIs" dxfId="506" priority="23" operator="between">
      <formula>-0.15</formula>
      <formula>0.15</formula>
    </cfRule>
    <cfRule type="cellIs" dxfId="505" priority="24" operator="lessThan">
      <formula>-0.15</formula>
    </cfRule>
  </conditionalFormatting>
  <pageMargins left="0.7" right="0.7" top="0.75" bottom="0.75" header="0.3" footer="0.3"/>
  <pageSetup paperSize="9" orientation="portrait" verticalDpi="9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V48"/>
  <sheetViews>
    <sheetView tabSelected="1" zoomScale="51" zoomScaleNormal="51" workbookViewId="0">
      <pane xSplit="1" ySplit="3" topLeftCell="B4" activePane="bottomRight" state="frozen"/>
      <selection pane="topRight" activeCell="B1" sqref="B1"/>
      <selection pane="bottomLeft" activeCell="A4" sqref="A4"/>
      <selection pane="bottomRight" activeCell="Z26" sqref="Z26"/>
    </sheetView>
  </sheetViews>
  <sheetFormatPr defaultRowHeight="14.5" x14ac:dyDescent="0.35"/>
  <cols>
    <col min="1" max="1" width="16.1796875" customWidth="1"/>
    <col min="7" max="7" width="10.1796875" bestFit="1" customWidth="1"/>
    <col min="21" max="21" width="13.453125" customWidth="1"/>
  </cols>
  <sheetData>
    <row r="1" spans="1:22" ht="15" customHeight="1" thickBot="1" x14ac:dyDescent="0.4">
      <c r="A1" s="592" t="s">
        <v>49</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18"/>
    </row>
    <row r="2" spans="1:22" ht="15" customHeight="1" thickBot="1" x14ac:dyDescent="0.4">
      <c r="A2" s="592"/>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row>
    <row r="3" spans="1:22" ht="15" thickBot="1" x14ac:dyDescent="0.4">
      <c r="A3" s="593"/>
      <c r="B3" s="12">
        <v>2016</v>
      </c>
      <c r="C3" s="13">
        <v>2017</v>
      </c>
      <c r="D3" s="14">
        <v>2018</v>
      </c>
      <c r="E3" s="74">
        <v>2020</v>
      </c>
      <c r="F3" s="9">
        <v>2025</v>
      </c>
      <c r="G3" s="74">
        <v>2030</v>
      </c>
      <c r="H3" s="8">
        <v>2016</v>
      </c>
      <c r="I3" s="75">
        <v>2020</v>
      </c>
      <c r="J3" s="9">
        <v>2025</v>
      </c>
      <c r="K3" s="76">
        <v>2030</v>
      </c>
      <c r="L3" s="591">
        <v>2020</v>
      </c>
      <c r="M3" s="590"/>
      <c r="N3" s="591">
        <v>2025</v>
      </c>
      <c r="O3" s="590"/>
      <c r="P3" s="591">
        <v>2030</v>
      </c>
      <c r="Q3" s="590"/>
      <c r="R3" s="77">
        <v>2020</v>
      </c>
      <c r="S3" s="20">
        <v>2025</v>
      </c>
      <c r="T3" s="115">
        <v>2030</v>
      </c>
      <c r="U3" s="584"/>
    </row>
    <row r="4" spans="1:22" ht="21" x14ac:dyDescent="0.5">
      <c r="A4" s="1" t="s">
        <v>2</v>
      </c>
      <c r="B4" s="149">
        <v>10</v>
      </c>
      <c r="C4" s="150"/>
      <c r="D4" s="150">
        <v>27</v>
      </c>
      <c r="E4" s="150">
        <v>32</v>
      </c>
      <c r="F4" s="150"/>
      <c r="G4" s="151">
        <v>23719</v>
      </c>
      <c r="H4" s="89">
        <v>18</v>
      </c>
      <c r="I4" s="83"/>
      <c r="J4" s="83"/>
      <c r="K4" s="84"/>
      <c r="L4" s="392" t="str">
        <f>IF(AND(E4&lt;&gt;0,I4&lt;&gt;0),E4-I4, " ")</f>
        <v xml:space="preserve"> </v>
      </c>
      <c r="M4" s="313" t="str">
        <f>IF(AND(E4&lt;&gt;0,I4&lt;&gt;0),(E4-I4)/I4, " ")</f>
        <v xml:space="preserve"> </v>
      </c>
      <c r="N4" s="29" t="str">
        <f>IF(AND(F4&lt;&gt;0,J4&lt;&gt;0),F4-J4, " ")</f>
        <v xml:space="preserve"> </v>
      </c>
      <c r="O4" s="28" t="str">
        <f>IF(AND(F4&lt;&gt;0,J4&lt;&gt;0),(F4-J4)/J4, " ")</f>
        <v xml:space="preserve"> </v>
      </c>
      <c r="P4" s="312" t="str">
        <f>IF(AND(G4&lt;&gt;0,K4&lt;&gt;0),G4-K4, " ")</f>
        <v xml:space="preserve"> </v>
      </c>
      <c r="Q4" s="319" t="str">
        <f>IF(AND(G4&lt;&gt;0,K4&lt;&gt;0),(G4-K4)/K4, " ")</f>
        <v xml:space="preserve"> </v>
      </c>
      <c r="R4" s="54">
        <f>IFERROR(D4/E4,"")</f>
        <v>0.84375</v>
      </c>
      <c r="S4" s="55" t="str">
        <f>IFERROR(D4/F4,"")</f>
        <v/>
      </c>
      <c r="T4" s="56">
        <f>IFERROR(D4/G4,"")</f>
        <v>1.1383279227623424E-3</v>
      </c>
      <c r="U4" s="62">
        <f>IF(G4&gt;0,IFERROR((D4-B4)/(G4-B4)," ")," ")</f>
        <v>7.1702728921506603E-4</v>
      </c>
    </row>
    <row r="5" spans="1:22" ht="21" x14ac:dyDescent="0.5">
      <c r="A5" s="3" t="s">
        <v>3</v>
      </c>
      <c r="B5" s="113">
        <v>0</v>
      </c>
      <c r="C5" s="101">
        <v>0</v>
      </c>
      <c r="D5" s="101">
        <v>0</v>
      </c>
      <c r="E5" s="101">
        <v>0</v>
      </c>
      <c r="F5" s="101">
        <v>110</v>
      </c>
      <c r="G5" s="134">
        <v>555</v>
      </c>
      <c r="H5" s="113"/>
      <c r="I5" s="101">
        <v>50</v>
      </c>
      <c r="J5" s="101">
        <v>400</v>
      </c>
      <c r="K5" s="134">
        <v>900</v>
      </c>
      <c r="L5" s="31" t="str">
        <f t="shared" ref="L5:L30" si="0">IF(AND(E5&lt;&gt;0,I5&lt;&gt;0),E5-I5, " ")</f>
        <v xml:space="preserve"> </v>
      </c>
      <c r="M5" s="32" t="str">
        <f t="shared" ref="M5:M30" si="1">IF(AND(E5&lt;&gt;0,I5&lt;&gt;0),(E5-I5)/I5, " ")</f>
        <v xml:space="preserve"> </v>
      </c>
      <c r="N5" s="33">
        <f t="shared" ref="N5:N30" si="2">IF(AND(F5&lt;&gt;0,J5&lt;&gt;0),F5-J5, " ")</f>
        <v>-290</v>
      </c>
      <c r="O5" s="32">
        <f t="shared" ref="O5:O30" si="3">IF(AND(F5&lt;&gt;0,J5&lt;&gt;0),(F5-J5)/J5, " ")</f>
        <v>-0.72499999999999998</v>
      </c>
      <c r="P5" s="33">
        <f t="shared" ref="P5:P30" si="4">IF(AND(G5&lt;&gt;0,K5&lt;&gt;0),G5-K5, " ")</f>
        <v>-345</v>
      </c>
      <c r="Q5" s="34">
        <f t="shared" ref="Q5:Q30" si="5">IF(AND(G5&lt;&gt;0,K5&lt;&gt;0),(G5-K5)/K5, " ")</f>
        <v>-0.38333333333333336</v>
      </c>
      <c r="R5" s="57" t="str">
        <f t="shared" ref="R5:R29" si="6">IFERROR(D5/E5,"")</f>
        <v/>
      </c>
      <c r="S5" s="58"/>
      <c r="T5" s="59"/>
      <c r="U5" s="64"/>
    </row>
    <row r="6" spans="1:22" ht="21" x14ac:dyDescent="0.5">
      <c r="A6" s="3" t="s">
        <v>5</v>
      </c>
      <c r="B6" s="113">
        <v>1</v>
      </c>
      <c r="C6" s="101">
        <v>1</v>
      </c>
      <c r="D6" s="101">
        <v>1</v>
      </c>
      <c r="E6" s="101">
        <v>3</v>
      </c>
      <c r="F6" s="101">
        <v>13380</v>
      </c>
      <c r="G6" s="134">
        <v>62559</v>
      </c>
      <c r="H6" s="69"/>
      <c r="I6" s="101"/>
      <c r="J6" s="101"/>
      <c r="K6" s="134"/>
      <c r="L6" s="318" t="str">
        <f t="shared" si="0"/>
        <v xml:space="preserve"> </v>
      </c>
      <c r="M6" s="316" t="str">
        <f t="shared" si="1"/>
        <v xml:space="preserve"> </v>
      </c>
      <c r="N6" s="315" t="str">
        <f t="shared" si="2"/>
        <v xml:space="preserve"> </v>
      </c>
      <c r="O6" s="316" t="str">
        <f t="shared" si="3"/>
        <v xml:space="preserve"> </v>
      </c>
      <c r="P6" s="315" t="str">
        <f t="shared" si="4"/>
        <v xml:space="preserve"> </v>
      </c>
      <c r="Q6" s="320" t="str">
        <f t="shared" si="5"/>
        <v xml:space="preserve"> </v>
      </c>
      <c r="R6" s="57">
        <f t="shared" si="6"/>
        <v>0.33333333333333331</v>
      </c>
      <c r="S6" s="58">
        <f t="shared" ref="S6:S29" si="7">IFERROR(D6/F6,"")</f>
        <v>7.4738415545590439E-5</v>
      </c>
      <c r="T6" s="59">
        <f t="shared" ref="T6:T29" si="8">IFERROR(D6/G6,"")</f>
        <v>1.5984910244728975E-5</v>
      </c>
      <c r="U6" s="64">
        <f t="shared" ref="U6:U29" si="9">IF(G6&gt;0,IFERROR((D6-B6)/(G6-B6)," ")," ")</f>
        <v>0</v>
      </c>
    </row>
    <row r="7" spans="1:22" ht="21" x14ac:dyDescent="0.5">
      <c r="A7" s="3" t="s">
        <v>7</v>
      </c>
      <c r="B7" s="113">
        <v>69</v>
      </c>
      <c r="C7" s="101">
        <v>84</v>
      </c>
      <c r="D7" s="101">
        <v>85</v>
      </c>
      <c r="E7" s="101">
        <v>316</v>
      </c>
      <c r="F7" s="101">
        <v>889</v>
      </c>
      <c r="G7" s="134">
        <v>954</v>
      </c>
      <c r="H7" s="113">
        <v>68</v>
      </c>
      <c r="I7" s="101"/>
      <c r="J7" s="101"/>
      <c r="K7" s="134"/>
      <c r="L7" s="318" t="str">
        <f t="shared" si="0"/>
        <v xml:space="preserve"> </v>
      </c>
      <c r="M7" s="316" t="str">
        <f>IF(AND(E7&lt;&gt;0,I7&lt;&gt;0),(E7-I7)/I7, " ")</f>
        <v xml:space="preserve"> </v>
      </c>
      <c r="N7" s="315" t="str">
        <f t="shared" si="2"/>
        <v xml:space="preserve"> </v>
      </c>
      <c r="O7" s="316" t="str">
        <f t="shared" si="3"/>
        <v xml:space="preserve"> </v>
      </c>
      <c r="P7" s="315" t="str">
        <f t="shared" si="4"/>
        <v xml:space="preserve"> </v>
      </c>
      <c r="Q7" s="320" t="str">
        <f t="shared" si="5"/>
        <v xml:space="preserve"> </v>
      </c>
      <c r="R7" s="57">
        <f t="shared" si="6"/>
        <v>0.26898734177215189</v>
      </c>
      <c r="S7" s="58">
        <f t="shared" si="7"/>
        <v>9.5613048368953887E-2</v>
      </c>
      <c r="T7" s="59">
        <f t="shared" si="8"/>
        <v>8.9098532494758909E-2</v>
      </c>
      <c r="U7" s="64">
        <f t="shared" si="9"/>
        <v>1.8079096045197741E-2</v>
      </c>
    </row>
    <row r="8" spans="1:22" ht="21" x14ac:dyDescent="0.5">
      <c r="A8" s="3" t="s">
        <v>6</v>
      </c>
      <c r="B8" s="113">
        <v>222</v>
      </c>
      <c r="C8" s="101">
        <v>337</v>
      </c>
      <c r="D8" s="101">
        <v>378</v>
      </c>
      <c r="E8" s="101"/>
      <c r="F8" s="101"/>
      <c r="G8" s="134"/>
      <c r="H8" s="113">
        <v>215</v>
      </c>
      <c r="I8" s="101"/>
      <c r="J8" s="101"/>
      <c r="K8" s="134"/>
      <c r="L8" s="31" t="str">
        <f t="shared" si="0"/>
        <v xml:space="preserve"> </v>
      </c>
      <c r="M8" s="32" t="str">
        <f t="shared" ref="M8" si="10">IF(AND(E8&lt;&gt;0,I8&lt;&gt;0),(E8-I8)/I8, " ")</f>
        <v xml:space="preserve"> </v>
      </c>
      <c r="N8" s="33" t="str">
        <f t="shared" si="2"/>
        <v xml:space="preserve"> </v>
      </c>
      <c r="O8" s="32" t="str">
        <f t="shared" si="3"/>
        <v xml:space="preserve"> </v>
      </c>
      <c r="P8" s="33" t="str">
        <f t="shared" si="4"/>
        <v xml:space="preserve"> </v>
      </c>
      <c r="Q8" s="34" t="str">
        <f t="shared" si="5"/>
        <v xml:space="preserve"> </v>
      </c>
      <c r="R8" s="57" t="str">
        <f t="shared" si="6"/>
        <v/>
      </c>
      <c r="S8" s="58" t="str">
        <f t="shared" si="7"/>
        <v/>
      </c>
      <c r="T8" s="59" t="str">
        <f t="shared" si="8"/>
        <v/>
      </c>
      <c r="U8" s="64" t="str">
        <f t="shared" si="9"/>
        <v xml:space="preserve"> </v>
      </c>
    </row>
    <row r="9" spans="1:22" ht="21" x14ac:dyDescent="0.5">
      <c r="A9" s="3" t="s">
        <v>8</v>
      </c>
      <c r="B9" s="113"/>
      <c r="C9" s="101"/>
      <c r="D9" s="101"/>
      <c r="E9" s="101"/>
      <c r="F9" s="101"/>
      <c r="G9" s="134"/>
      <c r="H9" s="113"/>
      <c r="I9" s="101"/>
      <c r="J9" s="101"/>
      <c r="K9" s="134"/>
      <c r="L9" s="31" t="str">
        <f t="shared" si="0"/>
        <v xml:space="preserve"> </v>
      </c>
      <c r="M9" s="32" t="str">
        <f t="shared" si="1"/>
        <v xml:space="preserve"> </v>
      </c>
      <c r="N9" s="33" t="str">
        <f t="shared" si="2"/>
        <v xml:space="preserve"> </v>
      </c>
      <c r="O9" s="32" t="str">
        <f t="shared" si="3"/>
        <v xml:space="preserve"> </v>
      </c>
      <c r="P9" s="33" t="str">
        <f t="shared" si="4"/>
        <v xml:space="preserve"> </v>
      </c>
      <c r="Q9" s="34" t="str">
        <f t="shared" si="5"/>
        <v xml:space="preserve"> </v>
      </c>
      <c r="R9" s="57" t="str">
        <f t="shared" si="6"/>
        <v/>
      </c>
      <c r="S9" s="58" t="str">
        <f t="shared" si="7"/>
        <v/>
      </c>
      <c r="T9" s="59" t="str">
        <f t="shared" si="8"/>
        <v/>
      </c>
      <c r="U9" s="64" t="str">
        <f t="shared" si="9"/>
        <v xml:space="preserve"> </v>
      </c>
    </row>
    <row r="10" spans="1:22" ht="21" x14ac:dyDescent="0.5">
      <c r="A10" s="3" t="s">
        <v>15</v>
      </c>
      <c r="B10" s="113"/>
      <c r="C10" s="101"/>
      <c r="D10" s="101"/>
      <c r="E10" s="101"/>
      <c r="F10" s="101"/>
      <c r="G10" s="134"/>
      <c r="H10" s="113"/>
      <c r="I10" s="101"/>
      <c r="J10" s="101"/>
      <c r="K10" s="134"/>
      <c r="L10" s="31" t="str">
        <f t="shared" si="0"/>
        <v xml:space="preserve"> </v>
      </c>
      <c r="M10" s="32" t="str">
        <f t="shared" si="1"/>
        <v xml:space="preserve"> </v>
      </c>
      <c r="N10" s="33" t="str">
        <f t="shared" si="2"/>
        <v xml:space="preserve"> </v>
      </c>
      <c r="O10" s="32" t="str">
        <f t="shared" si="3"/>
        <v xml:space="preserve"> </v>
      </c>
      <c r="P10" s="33" t="str">
        <f t="shared" si="4"/>
        <v xml:space="preserve"> </v>
      </c>
      <c r="Q10" s="34" t="str">
        <f t="shared" si="5"/>
        <v xml:space="preserve"> </v>
      </c>
      <c r="R10" s="57" t="str">
        <f t="shared" si="6"/>
        <v/>
      </c>
      <c r="S10" s="58" t="str">
        <f t="shared" si="7"/>
        <v/>
      </c>
      <c r="T10" s="59" t="str">
        <f t="shared" si="8"/>
        <v/>
      </c>
      <c r="U10" s="64" t="str">
        <f t="shared" si="9"/>
        <v xml:space="preserve"> </v>
      </c>
    </row>
    <row r="11" spans="1:22" ht="21" x14ac:dyDescent="0.5">
      <c r="A11" s="3" t="s">
        <v>9</v>
      </c>
      <c r="B11" s="113">
        <v>0</v>
      </c>
      <c r="C11" s="101">
        <v>0</v>
      </c>
      <c r="D11" s="101">
        <v>0</v>
      </c>
      <c r="E11" s="101">
        <v>0</v>
      </c>
      <c r="F11" s="101">
        <v>0</v>
      </c>
      <c r="G11" s="134">
        <v>0</v>
      </c>
      <c r="H11" s="113">
        <v>0</v>
      </c>
      <c r="I11" s="101">
        <v>0</v>
      </c>
      <c r="J11" s="101">
        <v>0</v>
      </c>
      <c r="K11" s="134">
        <v>0</v>
      </c>
      <c r="L11" s="31" t="str">
        <f t="shared" si="0"/>
        <v xml:space="preserve"> </v>
      </c>
      <c r="M11" s="32" t="str">
        <f t="shared" si="1"/>
        <v xml:space="preserve"> </v>
      </c>
      <c r="N11" s="33" t="str">
        <f t="shared" si="2"/>
        <v xml:space="preserve"> </v>
      </c>
      <c r="O11" s="32" t="str">
        <f t="shared" si="3"/>
        <v xml:space="preserve"> </v>
      </c>
      <c r="P11" s="33" t="str">
        <f t="shared" si="4"/>
        <v xml:space="preserve"> </v>
      </c>
      <c r="Q11" s="34" t="str">
        <f t="shared" si="5"/>
        <v xml:space="preserve"> </v>
      </c>
      <c r="R11" s="57" t="str">
        <f t="shared" si="6"/>
        <v/>
      </c>
      <c r="S11" s="58" t="str">
        <f t="shared" si="7"/>
        <v/>
      </c>
      <c r="T11" s="59" t="str">
        <f t="shared" si="8"/>
        <v/>
      </c>
      <c r="U11" s="64" t="str">
        <f t="shared" si="9"/>
        <v xml:space="preserve"> </v>
      </c>
    </row>
    <row r="12" spans="1:22" ht="21" x14ac:dyDescent="0.5">
      <c r="A12" s="3" t="s">
        <v>10</v>
      </c>
      <c r="B12" s="113">
        <v>12</v>
      </c>
      <c r="C12" s="101">
        <v>15</v>
      </c>
      <c r="D12" s="272">
        <v>28</v>
      </c>
      <c r="E12" s="101">
        <v>50</v>
      </c>
      <c r="F12" s="101">
        <v>200</v>
      </c>
      <c r="G12" s="134">
        <v>1000</v>
      </c>
      <c r="H12" s="113">
        <v>11</v>
      </c>
      <c r="I12" s="101">
        <v>500</v>
      </c>
      <c r="J12" s="101"/>
      <c r="K12" s="134"/>
      <c r="L12" s="31">
        <f t="shared" si="0"/>
        <v>-450</v>
      </c>
      <c r="M12" s="32">
        <f t="shared" si="1"/>
        <v>-0.9</v>
      </c>
      <c r="N12" s="315" t="str">
        <f t="shared" si="2"/>
        <v xml:space="preserve"> </v>
      </c>
      <c r="O12" s="316" t="str">
        <f t="shared" si="3"/>
        <v xml:space="preserve"> </v>
      </c>
      <c r="P12" s="315" t="str">
        <f t="shared" si="4"/>
        <v xml:space="preserve"> </v>
      </c>
      <c r="Q12" s="320" t="str">
        <f t="shared" si="5"/>
        <v xml:space="preserve"> </v>
      </c>
      <c r="R12" s="57">
        <f t="shared" si="6"/>
        <v>0.56000000000000005</v>
      </c>
      <c r="S12" s="58">
        <f t="shared" si="7"/>
        <v>0.14000000000000001</v>
      </c>
      <c r="T12" s="59">
        <f t="shared" si="8"/>
        <v>2.8000000000000001E-2</v>
      </c>
      <c r="U12" s="64">
        <f t="shared" si="9"/>
        <v>1.6194331983805668E-2</v>
      </c>
    </row>
    <row r="13" spans="1:22" ht="21" x14ac:dyDescent="0.5">
      <c r="A13" s="3" t="s">
        <v>12</v>
      </c>
      <c r="B13" s="113">
        <v>30</v>
      </c>
      <c r="C13" s="101">
        <v>11</v>
      </c>
      <c r="D13" s="333">
        <v>351</v>
      </c>
      <c r="E13" s="101">
        <v>235</v>
      </c>
      <c r="F13" s="101">
        <v>9050</v>
      </c>
      <c r="G13" s="134"/>
      <c r="H13" s="113">
        <v>30</v>
      </c>
      <c r="I13" s="101"/>
      <c r="J13" s="101"/>
      <c r="K13" s="134"/>
      <c r="L13" s="318" t="str">
        <f t="shared" si="0"/>
        <v xml:space="preserve"> </v>
      </c>
      <c r="M13" s="316" t="str">
        <f t="shared" si="1"/>
        <v xml:space="preserve"> </v>
      </c>
      <c r="N13" s="315" t="str">
        <f t="shared" si="2"/>
        <v xml:space="preserve"> </v>
      </c>
      <c r="O13" s="316" t="str">
        <f t="shared" si="3"/>
        <v xml:space="preserve"> </v>
      </c>
      <c r="P13" s="33" t="str">
        <f t="shared" si="4"/>
        <v xml:space="preserve"> </v>
      </c>
      <c r="Q13" s="34" t="str">
        <f t="shared" si="5"/>
        <v xml:space="preserve"> </v>
      </c>
      <c r="R13" s="57">
        <f t="shared" si="6"/>
        <v>1.4936170212765958</v>
      </c>
      <c r="S13" s="58">
        <f t="shared" si="7"/>
        <v>3.8784530386740332E-2</v>
      </c>
      <c r="T13" s="59" t="str">
        <f t="shared" si="8"/>
        <v/>
      </c>
      <c r="U13" s="64" t="str">
        <f t="shared" si="9"/>
        <v xml:space="preserve"> </v>
      </c>
    </row>
    <row r="14" spans="1:22" ht="21" x14ac:dyDescent="0.5">
      <c r="A14" s="3" t="s">
        <v>13</v>
      </c>
      <c r="B14" s="113">
        <v>0</v>
      </c>
      <c r="C14" s="101">
        <v>0</v>
      </c>
      <c r="D14" s="270">
        <v>0</v>
      </c>
      <c r="E14" s="101"/>
      <c r="F14" s="101"/>
      <c r="G14" s="134"/>
      <c r="H14" s="113"/>
      <c r="I14" s="101"/>
      <c r="J14" s="101"/>
      <c r="K14" s="134"/>
      <c r="L14" s="31" t="str">
        <f t="shared" si="0"/>
        <v xml:space="preserve"> </v>
      </c>
      <c r="M14" s="32" t="str">
        <f t="shared" si="1"/>
        <v xml:space="preserve"> </v>
      </c>
      <c r="N14" s="33" t="str">
        <f t="shared" si="2"/>
        <v xml:space="preserve"> </v>
      </c>
      <c r="O14" s="32" t="str">
        <f t="shared" si="3"/>
        <v xml:space="preserve"> </v>
      </c>
      <c r="P14" s="33" t="str">
        <f t="shared" si="4"/>
        <v xml:space="preserve"> </v>
      </c>
      <c r="Q14" s="34" t="str">
        <f t="shared" si="5"/>
        <v xml:space="preserve"> </v>
      </c>
      <c r="R14" s="57" t="str">
        <f t="shared" si="6"/>
        <v/>
      </c>
      <c r="S14" s="58" t="str">
        <f>IFERROR(D14/F14,"")</f>
        <v/>
      </c>
      <c r="T14" s="59" t="str">
        <f t="shared" si="8"/>
        <v/>
      </c>
      <c r="U14" s="64" t="str">
        <f t="shared" si="9"/>
        <v xml:space="preserve"> </v>
      </c>
    </row>
    <row r="15" spans="1:22" ht="21" x14ac:dyDescent="0.5">
      <c r="A15" s="3" t="s">
        <v>16</v>
      </c>
      <c r="B15" s="400"/>
      <c r="C15" s="420"/>
      <c r="D15" s="420"/>
      <c r="E15" s="420"/>
      <c r="F15" s="420"/>
      <c r="G15" s="461"/>
      <c r="H15" s="400"/>
      <c r="I15" s="420"/>
      <c r="J15" s="420"/>
      <c r="K15" s="461"/>
      <c r="L15" s="413"/>
      <c r="M15" s="259"/>
      <c r="N15" s="414"/>
      <c r="O15" s="259"/>
      <c r="P15" s="414"/>
      <c r="Q15" s="262"/>
      <c r="R15" s="437"/>
      <c r="S15" s="438"/>
      <c r="T15" s="439"/>
      <c r="U15" s="516"/>
    </row>
    <row r="16" spans="1:22" ht="21" x14ac:dyDescent="0.5">
      <c r="A16" s="3" t="s">
        <v>4</v>
      </c>
      <c r="B16" s="113">
        <v>0</v>
      </c>
      <c r="C16" s="101">
        <v>0</v>
      </c>
      <c r="D16" s="101">
        <v>0</v>
      </c>
      <c r="E16" s="101"/>
      <c r="F16" s="101"/>
      <c r="G16" s="134"/>
      <c r="H16" s="113">
        <v>0</v>
      </c>
      <c r="I16" s="101"/>
      <c r="J16" s="101"/>
      <c r="K16" s="134"/>
      <c r="L16" s="31" t="str">
        <f t="shared" si="0"/>
        <v xml:space="preserve"> </v>
      </c>
      <c r="M16" s="32" t="str">
        <f t="shared" si="1"/>
        <v xml:space="preserve"> </v>
      </c>
      <c r="N16" s="33" t="str">
        <f t="shared" si="2"/>
        <v xml:space="preserve"> </v>
      </c>
      <c r="O16" s="32" t="str">
        <f t="shared" si="3"/>
        <v xml:space="preserve"> </v>
      </c>
      <c r="P16" s="33" t="str">
        <f t="shared" si="4"/>
        <v xml:space="preserve"> </v>
      </c>
      <c r="Q16" s="34" t="str">
        <f t="shared" si="5"/>
        <v xml:space="preserve"> </v>
      </c>
      <c r="R16" s="57" t="str">
        <f t="shared" si="6"/>
        <v/>
      </c>
      <c r="S16" s="58" t="str">
        <f t="shared" si="7"/>
        <v/>
      </c>
      <c r="T16" s="59" t="str">
        <f t="shared" si="8"/>
        <v/>
      </c>
      <c r="U16" s="64" t="str">
        <f t="shared" si="9"/>
        <v xml:space="preserve"> </v>
      </c>
    </row>
    <row r="17" spans="1:21" ht="21" x14ac:dyDescent="0.5">
      <c r="A17" s="3" t="s">
        <v>19</v>
      </c>
      <c r="B17" s="113">
        <v>0</v>
      </c>
      <c r="C17" s="101">
        <v>0</v>
      </c>
      <c r="D17" s="101">
        <v>0</v>
      </c>
      <c r="E17" s="101"/>
      <c r="F17" s="101"/>
      <c r="G17" s="134"/>
      <c r="H17" s="113">
        <v>0</v>
      </c>
      <c r="I17" s="101"/>
      <c r="J17" s="101"/>
      <c r="K17" s="134"/>
      <c r="L17" s="31" t="str">
        <f t="shared" si="0"/>
        <v xml:space="preserve"> </v>
      </c>
      <c r="M17" s="32" t="str">
        <f t="shared" si="1"/>
        <v xml:space="preserve"> </v>
      </c>
      <c r="N17" s="33" t="str">
        <f t="shared" si="2"/>
        <v xml:space="preserve"> </v>
      </c>
      <c r="O17" s="32" t="str">
        <f t="shared" si="3"/>
        <v xml:space="preserve"> </v>
      </c>
      <c r="P17" s="33" t="str">
        <f t="shared" si="4"/>
        <v xml:space="preserve"> </v>
      </c>
      <c r="Q17" s="34" t="str">
        <f t="shared" si="5"/>
        <v xml:space="preserve"> </v>
      </c>
      <c r="R17" s="57" t="str">
        <f t="shared" si="6"/>
        <v/>
      </c>
      <c r="S17" s="58" t="str">
        <f t="shared" si="7"/>
        <v/>
      </c>
      <c r="T17" s="59" t="str">
        <f t="shared" si="8"/>
        <v/>
      </c>
      <c r="U17" s="64" t="str">
        <f t="shared" si="9"/>
        <v xml:space="preserve"> </v>
      </c>
    </row>
    <row r="18" spans="1:21" ht="21" x14ac:dyDescent="0.5">
      <c r="A18" s="3" t="s">
        <v>17</v>
      </c>
      <c r="B18" s="113">
        <v>0</v>
      </c>
      <c r="C18" s="101">
        <v>0</v>
      </c>
      <c r="D18" s="101">
        <v>0</v>
      </c>
      <c r="E18" s="101">
        <v>1</v>
      </c>
      <c r="F18" s="101">
        <v>65</v>
      </c>
      <c r="G18" s="134">
        <v>1250</v>
      </c>
      <c r="H18" s="113">
        <v>0</v>
      </c>
      <c r="I18" s="90">
        <v>0</v>
      </c>
      <c r="J18" s="90">
        <v>0</v>
      </c>
      <c r="K18" s="91">
        <v>0</v>
      </c>
      <c r="L18" s="318" t="str">
        <f t="shared" si="0"/>
        <v xml:space="preserve"> </v>
      </c>
      <c r="M18" s="316" t="str">
        <f t="shared" si="1"/>
        <v xml:space="preserve"> </v>
      </c>
      <c r="N18" s="315" t="str">
        <f t="shared" si="2"/>
        <v xml:space="preserve"> </v>
      </c>
      <c r="O18" s="316" t="str">
        <f t="shared" si="3"/>
        <v xml:space="preserve"> </v>
      </c>
      <c r="P18" s="315" t="str">
        <f t="shared" si="4"/>
        <v xml:space="preserve"> </v>
      </c>
      <c r="Q18" s="320" t="str">
        <f t="shared" si="5"/>
        <v xml:space="preserve"> </v>
      </c>
      <c r="R18" s="57"/>
      <c r="S18" s="58"/>
      <c r="T18" s="59"/>
      <c r="U18" s="64"/>
    </row>
    <row r="19" spans="1:21" ht="21" x14ac:dyDescent="0.5">
      <c r="A19" s="3" t="s">
        <v>18</v>
      </c>
      <c r="B19" s="113">
        <v>0</v>
      </c>
      <c r="C19" s="101">
        <v>0</v>
      </c>
      <c r="D19" s="101">
        <v>0</v>
      </c>
      <c r="E19" s="101"/>
      <c r="F19" s="101"/>
      <c r="G19" s="134"/>
      <c r="H19" s="113">
        <v>2</v>
      </c>
      <c r="I19" s="101"/>
      <c r="J19" s="101"/>
      <c r="K19" s="134"/>
      <c r="L19" s="31" t="str">
        <f t="shared" si="0"/>
        <v xml:space="preserve"> </v>
      </c>
      <c r="M19" s="32" t="str">
        <f t="shared" si="1"/>
        <v xml:space="preserve"> </v>
      </c>
      <c r="N19" s="33" t="str">
        <f t="shared" si="2"/>
        <v xml:space="preserve"> </v>
      </c>
      <c r="O19" s="32" t="str">
        <f t="shared" si="3"/>
        <v xml:space="preserve"> </v>
      </c>
      <c r="P19" s="33" t="str">
        <f t="shared" si="4"/>
        <v xml:space="preserve"> </v>
      </c>
      <c r="Q19" s="34" t="str">
        <f t="shared" si="5"/>
        <v xml:space="preserve"> </v>
      </c>
      <c r="R19" s="57" t="str">
        <f t="shared" si="6"/>
        <v/>
      </c>
      <c r="S19" s="58" t="str">
        <f t="shared" si="7"/>
        <v/>
      </c>
      <c r="T19" s="59" t="str">
        <f t="shared" si="8"/>
        <v/>
      </c>
      <c r="U19" s="64" t="str">
        <f t="shared" si="9"/>
        <v xml:space="preserve"> </v>
      </c>
    </row>
    <row r="20" spans="1:21" ht="21" x14ac:dyDescent="0.5">
      <c r="A20" s="3" t="s">
        <v>14</v>
      </c>
      <c r="B20" s="113">
        <v>0</v>
      </c>
      <c r="C20" s="101">
        <v>0</v>
      </c>
      <c r="D20" s="101">
        <v>0</v>
      </c>
      <c r="E20" s="101">
        <v>0</v>
      </c>
      <c r="F20" s="101">
        <v>330</v>
      </c>
      <c r="G20" s="134">
        <v>1460</v>
      </c>
      <c r="H20" s="113">
        <v>0</v>
      </c>
      <c r="I20" s="101">
        <v>35</v>
      </c>
      <c r="J20" s="101">
        <v>75</v>
      </c>
      <c r="K20" s="134">
        <v>150</v>
      </c>
      <c r="L20" s="31" t="str">
        <f t="shared" si="0"/>
        <v xml:space="preserve"> </v>
      </c>
      <c r="M20" s="32" t="str">
        <f t="shared" si="1"/>
        <v xml:space="preserve"> </v>
      </c>
      <c r="N20" s="33">
        <f t="shared" si="2"/>
        <v>255</v>
      </c>
      <c r="O20" s="32">
        <f t="shared" si="3"/>
        <v>3.4</v>
      </c>
      <c r="P20" s="33">
        <f t="shared" si="4"/>
        <v>1310</v>
      </c>
      <c r="Q20" s="34">
        <f t="shared" si="5"/>
        <v>8.7333333333333325</v>
      </c>
      <c r="R20" s="57" t="str">
        <f t="shared" si="6"/>
        <v/>
      </c>
      <c r="S20" s="58"/>
      <c r="T20" s="59"/>
      <c r="U20" s="64"/>
    </row>
    <row r="21" spans="1:21" ht="21" x14ac:dyDescent="0.5">
      <c r="A21" s="3" t="s">
        <v>20</v>
      </c>
      <c r="B21" s="113">
        <v>0</v>
      </c>
      <c r="C21" s="101">
        <v>0</v>
      </c>
      <c r="D21" s="101">
        <v>0</v>
      </c>
      <c r="E21" s="101"/>
      <c r="F21" s="101"/>
      <c r="G21" s="134"/>
      <c r="H21" s="113">
        <v>0</v>
      </c>
      <c r="I21" s="101"/>
      <c r="J21" s="101"/>
      <c r="K21" s="134"/>
      <c r="L21" s="31" t="str">
        <f t="shared" si="0"/>
        <v xml:space="preserve"> </v>
      </c>
      <c r="M21" s="32" t="str">
        <f t="shared" si="1"/>
        <v xml:space="preserve"> </v>
      </c>
      <c r="N21" s="33" t="str">
        <f t="shared" si="2"/>
        <v xml:space="preserve"> </v>
      </c>
      <c r="O21" s="32" t="str">
        <f t="shared" si="3"/>
        <v xml:space="preserve"> </v>
      </c>
      <c r="P21" s="33" t="str">
        <f t="shared" si="4"/>
        <v xml:space="preserve"> </v>
      </c>
      <c r="Q21" s="34" t="str">
        <f t="shared" si="5"/>
        <v xml:space="preserve"> </v>
      </c>
      <c r="R21" s="57" t="str">
        <f t="shared" si="6"/>
        <v/>
      </c>
      <c r="S21" s="58" t="str">
        <f t="shared" si="7"/>
        <v/>
      </c>
      <c r="T21" s="59" t="str">
        <f t="shared" si="8"/>
        <v/>
      </c>
      <c r="U21" s="64" t="str">
        <f t="shared" si="9"/>
        <v xml:space="preserve"> </v>
      </c>
    </row>
    <row r="22" spans="1:21" ht="21" x14ac:dyDescent="0.5">
      <c r="A22" s="3" t="s">
        <v>21</v>
      </c>
      <c r="B22" s="113">
        <v>30</v>
      </c>
      <c r="C22" s="101">
        <v>58</v>
      </c>
      <c r="D22" s="101">
        <v>69</v>
      </c>
      <c r="E22" s="101">
        <v>2203</v>
      </c>
      <c r="F22" s="101">
        <v>33875</v>
      </c>
      <c r="G22" s="134">
        <v>189400</v>
      </c>
      <c r="H22" s="113">
        <v>0</v>
      </c>
      <c r="I22" s="101">
        <v>2120</v>
      </c>
      <c r="J22" s="101"/>
      <c r="K22" s="134"/>
      <c r="L22" s="31">
        <f t="shared" si="0"/>
        <v>83</v>
      </c>
      <c r="M22" s="32">
        <f t="shared" si="1"/>
        <v>3.9150943396226413E-2</v>
      </c>
      <c r="N22" s="315" t="str">
        <f t="shared" si="2"/>
        <v xml:space="preserve"> </v>
      </c>
      <c r="O22" s="316" t="str">
        <f t="shared" si="3"/>
        <v xml:space="preserve"> </v>
      </c>
      <c r="P22" s="315" t="str">
        <f t="shared" si="4"/>
        <v xml:space="preserve"> </v>
      </c>
      <c r="Q22" s="320" t="str">
        <f t="shared" si="5"/>
        <v xml:space="preserve"> </v>
      </c>
      <c r="R22" s="57">
        <f t="shared" si="6"/>
        <v>3.1320926009986386E-2</v>
      </c>
      <c r="S22" s="58">
        <f t="shared" si="7"/>
        <v>2.0369003690036899E-3</v>
      </c>
      <c r="T22" s="59">
        <f t="shared" si="8"/>
        <v>3.6430834213305174E-4</v>
      </c>
      <c r="U22" s="64">
        <f t="shared" si="9"/>
        <v>2.059460315783915E-4</v>
      </c>
    </row>
    <row r="23" spans="1:21" ht="21" x14ac:dyDescent="0.5">
      <c r="A23" s="3" t="s">
        <v>1</v>
      </c>
      <c r="B23" s="113">
        <v>13</v>
      </c>
      <c r="C23" s="101">
        <v>19</v>
      </c>
      <c r="D23" s="101">
        <v>24</v>
      </c>
      <c r="E23" s="101"/>
      <c r="F23" s="101"/>
      <c r="G23" s="101"/>
      <c r="H23" s="113">
        <v>12</v>
      </c>
      <c r="I23" s="101"/>
      <c r="J23" s="101"/>
      <c r="K23" s="134"/>
      <c r="L23" s="31" t="str">
        <f t="shared" si="0"/>
        <v xml:space="preserve"> </v>
      </c>
      <c r="M23" s="32" t="str">
        <f t="shared" si="1"/>
        <v xml:space="preserve"> </v>
      </c>
      <c r="N23" s="33" t="str">
        <f t="shared" si="2"/>
        <v xml:space="preserve"> </v>
      </c>
      <c r="O23" s="32" t="str">
        <f t="shared" si="3"/>
        <v xml:space="preserve"> </v>
      </c>
      <c r="P23" s="33" t="str">
        <f t="shared" si="4"/>
        <v xml:space="preserve"> </v>
      </c>
      <c r="Q23" s="34" t="str">
        <f t="shared" si="5"/>
        <v xml:space="preserve"> </v>
      </c>
      <c r="R23" s="57" t="str">
        <f t="shared" si="6"/>
        <v/>
      </c>
      <c r="S23" s="58" t="str">
        <f t="shared" si="7"/>
        <v/>
      </c>
      <c r="T23" s="59" t="str">
        <f t="shared" si="8"/>
        <v/>
      </c>
      <c r="U23" s="64" t="str">
        <f t="shared" si="9"/>
        <v xml:space="preserve"> </v>
      </c>
    </row>
    <row r="24" spans="1:21" ht="21" x14ac:dyDescent="0.5">
      <c r="A24" s="3" t="s">
        <v>22</v>
      </c>
      <c r="B24" s="113">
        <v>0</v>
      </c>
      <c r="C24" s="101">
        <v>0</v>
      </c>
      <c r="D24" s="101">
        <v>0</v>
      </c>
      <c r="E24" s="101"/>
      <c r="F24" s="101"/>
      <c r="G24" s="101"/>
      <c r="H24" s="113">
        <v>0</v>
      </c>
      <c r="I24" s="101">
        <v>0</v>
      </c>
      <c r="J24" s="101">
        <v>0</v>
      </c>
      <c r="K24" s="134">
        <v>0</v>
      </c>
      <c r="L24" s="31" t="str">
        <f t="shared" si="0"/>
        <v xml:space="preserve"> </v>
      </c>
      <c r="M24" s="32" t="str">
        <f t="shared" si="1"/>
        <v xml:space="preserve"> </v>
      </c>
      <c r="N24" s="33" t="str">
        <f t="shared" si="2"/>
        <v xml:space="preserve"> </v>
      </c>
      <c r="O24" s="32" t="str">
        <f t="shared" si="3"/>
        <v xml:space="preserve"> </v>
      </c>
      <c r="P24" s="33" t="str">
        <f t="shared" si="4"/>
        <v xml:space="preserve"> </v>
      </c>
      <c r="Q24" s="34" t="str">
        <f t="shared" si="5"/>
        <v xml:space="preserve"> </v>
      </c>
      <c r="R24" s="57" t="str">
        <f t="shared" si="6"/>
        <v/>
      </c>
      <c r="S24" s="58" t="str">
        <f t="shared" si="7"/>
        <v/>
      </c>
      <c r="T24" s="59" t="str">
        <f t="shared" si="8"/>
        <v/>
      </c>
      <c r="U24" s="64" t="str">
        <f t="shared" si="9"/>
        <v xml:space="preserve"> </v>
      </c>
    </row>
    <row r="25" spans="1:21" ht="21" x14ac:dyDescent="0.5">
      <c r="A25" s="3" t="s">
        <v>23</v>
      </c>
      <c r="B25" s="400"/>
      <c r="C25" s="420"/>
      <c r="D25" s="420"/>
      <c r="E25" s="420"/>
      <c r="F25" s="420"/>
      <c r="G25" s="420"/>
      <c r="H25" s="400"/>
      <c r="I25" s="420"/>
      <c r="J25" s="420"/>
      <c r="K25" s="461"/>
      <c r="L25" s="413"/>
      <c r="M25" s="259"/>
      <c r="N25" s="414"/>
      <c r="O25" s="259"/>
      <c r="P25" s="414"/>
      <c r="Q25" s="262"/>
      <c r="R25" s="437"/>
      <c r="S25" s="438"/>
      <c r="T25" s="439"/>
      <c r="U25" s="516"/>
    </row>
    <row r="26" spans="1:21" ht="21" x14ac:dyDescent="0.5">
      <c r="A26" s="3" t="s">
        <v>24</v>
      </c>
      <c r="B26" s="113">
        <v>0</v>
      </c>
      <c r="C26" s="101">
        <v>0</v>
      </c>
      <c r="D26" s="101">
        <v>0</v>
      </c>
      <c r="E26" s="101"/>
      <c r="F26" s="101"/>
      <c r="G26" s="134"/>
      <c r="H26" s="113">
        <v>0</v>
      </c>
      <c r="I26" s="101"/>
      <c r="J26" s="101"/>
      <c r="K26" s="134"/>
      <c r="L26" s="31" t="str">
        <f t="shared" si="0"/>
        <v xml:space="preserve"> </v>
      </c>
      <c r="M26" s="32" t="str">
        <f t="shared" si="1"/>
        <v xml:space="preserve"> </v>
      </c>
      <c r="N26" s="33" t="str">
        <f t="shared" si="2"/>
        <v xml:space="preserve"> </v>
      </c>
      <c r="O26" s="32" t="str">
        <f t="shared" si="3"/>
        <v xml:space="preserve"> </v>
      </c>
      <c r="P26" s="33" t="str">
        <f t="shared" si="4"/>
        <v xml:space="preserve"> </v>
      </c>
      <c r="Q26" s="34" t="str">
        <f t="shared" si="5"/>
        <v xml:space="preserve"> </v>
      </c>
      <c r="R26" s="57" t="str">
        <f t="shared" si="6"/>
        <v/>
      </c>
      <c r="S26" s="58" t="str">
        <f t="shared" si="7"/>
        <v/>
      </c>
      <c r="T26" s="59" t="str">
        <f t="shared" si="8"/>
        <v/>
      </c>
      <c r="U26" s="64" t="str">
        <f t="shared" si="9"/>
        <v xml:space="preserve"> </v>
      </c>
    </row>
    <row r="27" spans="1:21" ht="21" x14ac:dyDescent="0.5">
      <c r="A27" s="3" t="s">
        <v>26</v>
      </c>
      <c r="B27" s="113">
        <v>0</v>
      </c>
      <c r="C27" s="101">
        <v>0</v>
      </c>
      <c r="D27" s="101">
        <v>0</v>
      </c>
      <c r="E27" s="101">
        <v>86</v>
      </c>
      <c r="F27" s="101">
        <v>1240</v>
      </c>
      <c r="G27" s="134">
        <v>6871</v>
      </c>
      <c r="H27" s="113">
        <v>6</v>
      </c>
      <c r="I27" s="101">
        <v>86</v>
      </c>
      <c r="J27" s="101">
        <v>1240</v>
      </c>
      <c r="K27" s="134">
        <v>6871</v>
      </c>
      <c r="L27" s="31">
        <f t="shared" si="0"/>
        <v>0</v>
      </c>
      <c r="M27" s="32">
        <f t="shared" si="1"/>
        <v>0</v>
      </c>
      <c r="N27" s="33">
        <f t="shared" si="2"/>
        <v>0</v>
      </c>
      <c r="O27" s="32">
        <f t="shared" si="3"/>
        <v>0</v>
      </c>
      <c r="P27" s="33">
        <f t="shared" si="4"/>
        <v>0</v>
      </c>
      <c r="Q27" s="34">
        <f t="shared" si="5"/>
        <v>0</v>
      </c>
      <c r="R27" s="57"/>
      <c r="S27" s="58"/>
      <c r="T27" s="59"/>
      <c r="U27" s="64"/>
    </row>
    <row r="28" spans="1:21" ht="21" x14ac:dyDescent="0.5">
      <c r="A28" s="3" t="s">
        <v>27</v>
      </c>
      <c r="B28" s="113">
        <v>0</v>
      </c>
      <c r="C28" s="101">
        <v>0</v>
      </c>
      <c r="D28" s="101">
        <v>0</v>
      </c>
      <c r="E28" s="101">
        <v>0</v>
      </c>
      <c r="F28" s="101">
        <v>160</v>
      </c>
      <c r="G28" s="134">
        <v>3600</v>
      </c>
      <c r="H28" s="113"/>
      <c r="I28" s="101"/>
      <c r="J28" s="101"/>
      <c r="K28" s="134"/>
      <c r="L28" s="31" t="str">
        <f t="shared" si="0"/>
        <v xml:space="preserve"> </v>
      </c>
      <c r="M28" s="32" t="str">
        <f t="shared" si="1"/>
        <v xml:space="preserve"> </v>
      </c>
      <c r="N28" s="315" t="str">
        <f t="shared" si="2"/>
        <v xml:space="preserve"> </v>
      </c>
      <c r="O28" s="316" t="str">
        <f t="shared" si="3"/>
        <v xml:space="preserve"> </v>
      </c>
      <c r="P28" s="315" t="str">
        <f t="shared" si="4"/>
        <v xml:space="preserve"> </v>
      </c>
      <c r="Q28" s="320" t="str">
        <f t="shared" si="5"/>
        <v xml:space="preserve"> </v>
      </c>
      <c r="R28" s="57" t="str">
        <f t="shared" si="6"/>
        <v/>
      </c>
      <c r="S28" s="58"/>
      <c r="T28" s="59"/>
      <c r="U28" s="64"/>
    </row>
    <row r="29" spans="1:21" ht="21" x14ac:dyDescent="0.5">
      <c r="A29" s="3" t="s">
        <v>11</v>
      </c>
      <c r="B29" s="113">
        <v>1</v>
      </c>
      <c r="C29" s="101">
        <v>1</v>
      </c>
      <c r="D29" s="101">
        <v>1</v>
      </c>
      <c r="E29" s="101"/>
      <c r="F29" s="101"/>
      <c r="G29" s="134"/>
      <c r="H29" s="113">
        <v>1</v>
      </c>
      <c r="I29" s="101">
        <v>1000</v>
      </c>
      <c r="J29" s="101"/>
      <c r="K29" s="134"/>
      <c r="L29" s="31" t="str">
        <f t="shared" si="0"/>
        <v xml:space="preserve"> </v>
      </c>
      <c r="M29" s="32" t="str">
        <f t="shared" si="1"/>
        <v xml:space="preserve"> </v>
      </c>
      <c r="N29" s="33" t="str">
        <f t="shared" si="2"/>
        <v xml:space="preserve"> </v>
      </c>
      <c r="O29" s="32" t="str">
        <f t="shared" si="3"/>
        <v xml:space="preserve"> </v>
      </c>
      <c r="P29" s="33" t="str">
        <f t="shared" si="4"/>
        <v xml:space="preserve"> </v>
      </c>
      <c r="Q29" s="34" t="str">
        <f t="shared" si="5"/>
        <v xml:space="preserve"> </v>
      </c>
      <c r="R29" s="57" t="str">
        <f t="shared" si="6"/>
        <v/>
      </c>
      <c r="S29" s="58" t="str">
        <f t="shared" si="7"/>
        <v/>
      </c>
      <c r="T29" s="59" t="str">
        <f t="shared" si="8"/>
        <v/>
      </c>
      <c r="U29" s="64" t="str">
        <f t="shared" si="9"/>
        <v xml:space="preserve"> </v>
      </c>
    </row>
    <row r="30" spans="1:21" ht="21" x14ac:dyDescent="0.5">
      <c r="A30" s="3" t="s">
        <v>25</v>
      </c>
      <c r="B30" s="113">
        <v>23</v>
      </c>
      <c r="C30" s="101">
        <v>37</v>
      </c>
      <c r="D30" s="101">
        <v>42</v>
      </c>
      <c r="E30" s="101">
        <v>36</v>
      </c>
      <c r="F30" s="101">
        <v>36</v>
      </c>
      <c r="G30" s="134">
        <v>36</v>
      </c>
      <c r="H30" s="113">
        <v>10</v>
      </c>
      <c r="I30" s="101">
        <v>36</v>
      </c>
      <c r="J30" s="101">
        <v>36</v>
      </c>
      <c r="K30" s="134"/>
      <c r="L30" s="31">
        <f t="shared" si="0"/>
        <v>0</v>
      </c>
      <c r="M30" s="32">
        <f t="shared" si="1"/>
        <v>0</v>
      </c>
      <c r="N30" s="33">
        <f t="shared" si="2"/>
        <v>0</v>
      </c>
      <c r="O30" s="32">
        <f t="shared" si="3"/>
        <v>0</v>
      </c>
      <c r="P30" s="315" t="str">
        <f t="shared" si="4"/>
        <v xml:space="preserve"> </v>
      </c>
      <c r="Q30" s="320" t="str">
        <f t="shared" si="5"/>
        <v xml:space="preserve"> </v>
      </c>
      <c r="R30" s="57"/>
      <c r="S30" s="58"/>
      <c r="T30" s="59"/>
      <c r="U30" s="64"/>
    </row>
    <row r="31" spans="1:21" ht="21.5" thickBot="1" x14ac:dyDescent="0.55000000000000004">
      <c r="A31" s="328" t="s">
        <v>28</v>
      </c>
      <c r="B31" s="407"/>
      <c r="C31" s="424"/>
      <c r="D31" s="424"/>
      <c r="E31" s="424"/>
      <c r="F31" s="424"/>
      <c r="G31" s="468"/>
      <c r="H31" s="407"/>
      <c r="I31" s="424"/>
      <c r="J31" s="424"/>
      <c r="K31" s="468"/>
      <c r="L31" s="426"/>
      <c r="M31" s="261"/>
      <c r="N31" s="427"/>
      <c r="O31" s="261"/>
      <c r="P31" s="427"/>
      <c r="Q31" s="452"/>
      <c r="R31" s="453"/>
      <c r="S31" s="454"/>
      <c r="T31" s="455"/>
      <c r="U31" s="518"/>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0" spans="1:2" ht="15" thickBot="1" x14ac:dyDescent="0.4">
      <c r="A40" t="s">
        <v>129</v>
      </c>
    </row>
    <row r="41" spans="1:2" ht="15" thickBot="1" x14ac:dyDescent="0.4">
      <c r="A41" s="389"/>
      <c r="B41" s="388" t="s">
        <v>126</v>
      </c>
    </row>
    <row r="42" spans="1:2" ht="15" thickBot="1" x14ac:dyDescent="0.4">
      <c r="A42" s="390"/>
      <c r="B42" t="s">
        <v>127</v>
      </c>
    </row>
    <row r="43" spans="1:2" ht="15" thickBot="1" x14ac:dyDescent="0.4">
      <c r="A43" s="391"/>
      <c r="B43" t="s">
        <v>128</v>
      </c>
    </row>
    <row r="44" spans="1:2" ht="15" thickBot="1" x14ac:dyDescent="0.4">
      <c r="A44" s="26"/>
      <c r="B44" t="s">
        <v>130</v>
      </c>
    </row>
    <row r="46" spans="1:2" x14ac:dyDescent="0.35">
      <c r="A46" s="36" t="s">
        <v>104</v>
      </c>
    </row>
    <row r="47" spans="1:2" x14ac:dyDescent="0.35">
      <c r="A47" s="66" t="s">
        <v>105</v>
      </c>
    </row>
    <row r="48" spans="1:2" x14ac:dyDescent="0.35">
      <c r="A48" s="36" t="s">
        <v>112</v>
      </c>
    </row>
  </sheetData>
  <mergeCells count="12">
    <mergeCell ref="R1:T1"/>
    <mergeCell ref="U1:U3"/>
    <mergeCell ref="B2:G2"/>
    <mergeCell ref="H2:K2"/>
    <mergeCell ref="R2:T2"/>
    <mergeCell ref="L3:M3"/>
    <mergeCell ref="A1:A3"/>
    <mergeCell ref="B1:G1"/>
    <mergeCell ref="H1:K1"/>
    <mergeCell ref="L1:Q1"/>
    <mergeCell ref="N3:O3"/>
    <mergeCell ref="P3:Q3"/>
  </mergeCells>
  <conditionalFormatting sqref="M5:M6 M9:M10 M12:M14">
    <cfRule type="cellIs" dxfId="504" priority="88" operator="between">
      <formula>0.15</formula>
      <formula>1000</formula>
    </cfRule>
    <cfRule type="cellIs" dxfId="503" priority="89" operator="between">
      <formula>-0.15</formula>
      <formula>0.15</formula>
    </cfRule>
    <cfRule type="cellIs" dxfId="502" priority="90" operator="lessThan">
      <formula>-0.15</formula>
    </cfRule>
  </conditionalFormatting>
  <conditionalFormatting sqref="O5:O6 O9:O10 O12:O14">
    <cfRule type="cellIs" dxfId="501" priority="85" operator="between">
      <formula>0.15</formula>
      <formula>1000</formula>
    </cfRule>
    <cfRule type="cellIs" dxfId="500" priority="86" operator="between">
      <formula>-0.15</formula>
      <formula>0.15</formula>
    </cfRule>
    <cfRule type="cellIs" dxfId="499" priority="87" operator="lessThan">
      <formula>-0.15</formula>
    </cfRule>
  </conditionalFormatting>
  <conditionalFormatting sqref="Q5:Q6 Q9:Q10 Q12:Q14">
    <cfRule type="cellIs" dxfId="498" priority="82" operator="between">
      <formula>0.15</formula>
      <formula>1000</formula>
    </cfRule>
    <cfRule type="cellIs" dxfId="497" priority="83" operator="between">
      <formula>-0.15</formula>
      <formula>0.15</formula>
    </cfRule>
    <cfRule type="cellIs" dxfId="496" priority="84" operator="lessThan">
      <formula>-0.15</formula>
    </cfRule>
  </conditionalFormatting>
  <conditionalFormatting sqref="M7">
    <cfRule type="cellIs" dxfId="495" priority="79" operator="between">
      <formula>0.15</formula>
      <formula>1000</formula>
    </cfRule>
    <cfRule type="cellIs" dxfId="494" priority="80" operator="between">
      <formula>-0.15</formula>
      <formula>0.15</formula>
    </cfRule>
    <cfRule type="cellIs" dxfId="493" priority="81" operator="lessThan">
      <formula>-0.15</formula>
    </cfRule>
  </conditionalFormatting>
  <conditionalFormatting sqref="O7">
    <cfRule type="cellIs" dxfId="492" priority="76" operator="between">
      <formula>0.15</formula>
      <formula>1000</formula>
    </cfRule>
    <cfRule type="cellIs" dxfId="491" priority="77" operator="between">
      <formula>-0.15</formula>
      <formula>0.15</formula>
    </cfRule>
    <cfRule type="cellIs" dxfId="490" priority="78" operator="lessThan">
      <formula>-0.15</formula>
    </cfRule>
  </conditionalFormatting>
  <conditionalFormatting sqref="Q7">
    <cfRule type="cellIs" dxfId="489" priority="73" operator="between">
      <formula>0.15</formula>
      <formula>1000</formula>
    </cfRule>
    <cfRule type="cellIs" dxfId="488" priority="74" operator="between">
      <formula>-0.15</formula>
      <formula>0.15</formula>
    </cfRule>
    <cfRule type="cellIs" dxfId="487" priority="75" operator="lessThan">
      <formula>-0.15</formula>
    </cfRule>
  </conditionalFormatting>
  <conditionalFormatting sqref="M8">
    <cfRule type="cellIs" dxfId="486" priority="70" operator="between">
      <formula>0.15</formula>
      <formula>1000</formula>
    </cfRule>
    <cfRule type="cellIs" dxfId="485" priority="71" operator="between">
      <formula>-0.15</formula>
      <formula>0.15</formula>
    </cfRule>
    <cfRule type="cellIs" dxfId="484" priority="72" operator="lessThan">
      <formula>-0.15</formula>
    </cfRule>
  </conditionalFormatting>
  <conditionalFormatting sqref="O8">
    <cfRule type="cellIs" dxfId="483" priority="67" operator="between">
      <formula>0.15</formula>
      <formula>1000</formula>
    </cfRule>
    <cfRule type="cellIs" dxfId="482" priority="68" operator="between">
      <formula>-0.15</formula>
      <formula>0.15</formula>
    </cfRule>
    <cfRule type="cellIs" dxfId="481" priority="69" operator="lessThan">
      <formula>-0.15</formula>
    </cfRule>
  </conditionalFormatting>
  <conditionalFormatting sqref="Q8">
    <cfRule type="cellIs" dxfId="480" priority="64" operator="between">
      <formula>0.15</formula>
      <formula>1000</formula>
    </cfRule>
    <cfRule type="cellIs" dxfId="479" priority="65" operator="between">
      <formula>-0.15</formula>
      <formula>0.15</formula>
    </cfRule>
    <cfRule type="cellIs" dxfId="478" priority="66" operator="lessThan">
      <formula>-0.15</formula>
    </cfRule>
  </conditionalFormatting>
  <conditionalFormatting sqref="M11">
    <cfRule type="cellIs" dxfId="477" priority="61" operator="between">
      <formula>0.15</formula>
      <formula>1000</formula>
    </cfRule>
    <cfRule type="cellIs" dxfId="476" priority="62" operator="between">
      <formula>-0.15</formula>
      <formula>0.15</formula>
    </cfRule>
    <cfRule type="cellIs" dxfId="475" priority="63" operator="lessThan">
      <formula>-0.15</formula>
    </cfRule>
  </conditionalFormatting>
  <conditionalFormatting sqref="O11">
    <cfRule type="cellIs" dxfId="474" priority="58" operator="between">
      <formula>0.15</formula>
      <formula>1000</formula>
    </cfRule>
    <cfRule type="cellIs" dxfId="473" priority="59" operator="between">
      <formula>-0.15</formula>
      <formula>0.15</formula>
    </cfRule>
    <cfRule type="cellIs" dxfId="472" priority="60" operator="lessThan">
      <formula>-0.15</formula>
    </cfRule>
  </conditionalFormatting>
  <conditionalFormatting sqref="Q11">
    <cfRule type="cellIs" dxfId="471" priority="55" operator="between">
      <formula>0.15</formula>
      <formula>1000</formula>
    </cfRule>
    <cfRule type="cellIs" dxfId="470" priority="56" operator="between">
      <formula>-0.15</formula>
      <formula>0.15</formula>
    </cfRule>
    <cfRule type="cellIs" dxfId="469" priority="57" operator="lessThan">
      <formula>-0.15</formula>
    </cfRule>
  </conditionalFormatting>
  <conditionalFormatting sqref="M4">
    <cfRule type="cellIs" dxfId="468" priority="52" operator="between">
      <formula>0.15</formula>
      <formula>1000</formula>
    </cfRule>
    <cfRule type="cellIs" dxfId="467" priority="53" operator="between">
      <formula>-0.15</formula>
      <formula>0.15</formula>
    </cfRule>
    <cfRule type="cellIs" dxfId="466" priority="54" operator="lessThan">
      <formula>-0.15</formula>
    </cfRule>
  </conditionalFormatting>
  <conditionalFormatting sqref="O4">
    <cfRule type="cellIs" dxfId="465" priority="49" operator="between">
      <formula>0.15</formula>
      <formula>1000</formula>
    </cfRule>
    <cfRule type="cellIs" dxfId="464" priority="50" operator="between">
      <formula>-0.15</formula>
      <formula>0.15</formula>
    </cfRule>
    <cfRule type="cellIs" dxfId="463" priority="51" operator="lessThan">
      <formula>-0.15</formula>
    </cfRule>
  </conditionalFormatting>
  <conditionalFormatting sqref="Q4">
    <cfRule type="cellIs" dxfId="462" priority="46" operator="between">
      <formula>0.15</formula>
      <formula>1000</formula>
    </cfRule>
    <cfRule type="cellIs" dxfId="461" priority="47" operator="between">
      <formula>-0.15</formula>
      <formula>0.15</formula>
    </cfRule>
    <cfRule type="cellIs" dxfId="460" priority="48" operator="lessThan">
      <formula>-0.15</formula>
    </cfRule>
  </conditionalFormatting>
  <conditionalFormatting sqref="M24 M17:M22">
    <cfRule type="cellIs" dxfId="459" priority="43" operator="between">
      <formula>0.15</formula>
      <formula>1000</formula>
    </cfRule>
    <cfRule type="cellIs" dxfId="458" priority="44" operator="between">
      <formula>-0.15</formula>
      <formula>0.15</formula>
    </cfRule>
    <cfRule type="cellIs" dxfId="457" priority="45" operator="lessThan">
      <formula>-0.15</formula>
    </cfRule>
  </conditionalFormatting>
  <conditionalFormatting sqref="O24 O17:O22">
    <cfRule type="cellIs" dxfId="456" priority="40" operator="between">
      <formula>0.15</formula>
      <formula>1000</formula>
    </cfRule>
    <cfRule type="cellIs" dxfId="455" priority="41" operator="between">
      <formula>-0.15</formula>
      <formula>0.15</formula>
    </cfRule>
    <cfRule type="cellIs" dxfId="454" priority="42" operator="lessThan">
      <formula>-0.15</formula>
    </cfRule>
  </conditionalFormatting>
  <conditionalFormatting sqref="Q24 Q17:Q22">
    <cfRule type="cellIs" dxfId="453" priority="37" operator="between">
      <formula>0.15</formula>
      <formula>1000</formula>
    </cfRule>
    <cfRule type="cellIs" dxfId="452" priority="38" operator="between">
      <formula>-0.15</formula>
      <formula>0.15</formula>
    </cfRule>
    <cfRule type="cellIs" dxfId="451" priority="39" operator="lessThan">
      <formula>-0.15</formula>
    </cfRule>
  </conditionalFormatting>
  <conditionalFormatting sqref="M23">
    <cfRule type="cellIs" dxfId="450" priority="34" operator="between">
      <formula>0.15</formula>
      <formula>1000</formula>
    </cfRule>
    <cfRule type="cellIs" dxfId="449" priority="35" operator="between">
      <formula>-0.15</formula>
      <formula>0.15</formula>
    </cfRule>
    <cfRule type="cellIs" dxfId="448" priority="36" operator="lessThan">
      <formula>-0.15</formula>
    </cfRule>
  </conditionalFormatting>
  <conditionalFormatting sqref="O23">
    <cfRule type="cellIs" dxfId="447" priority="31" operator="between">
      <formula>0.15</formula>
      <formula>1000</formula>
    </cfRule>
    <cfRule type="cellIs" dxfId="446" priority="32" operator="between">
      <formula>-0.15</formula>
      <formula>0.15</formula>
    </cfRule>
    <cfRule type="cellIs" dxfId="445" priority="33" operator="lessThan">
      <formula>-0.15</formula>
    </cfRule>
  </conditionalFormatting>
  <conditionalFormatting sqref="Q23">
    <cfRule type="cellIs" dxfId="444" priority="28" operator="between">
      <formula>0.15</formula>
      <formula>1000</formula>
    </cfRule>
    <cfRule type="cellIs" dxfId="443" priority="29" operator="between">
      <formula>-0.15</formula>
      <formula>0.15</formula>
    </cfRule>
    <cfRule type="cellIs" dxfId="442" priority="30" operator="lessThan">
      <formula>-0.15</formula>
    </cfRule>
  </conditionalFormatting>
  <conditionalFormatting sqref="M16">
    <cfRule type="cellIs" dxfId="441" priority="25" operator="between">
      <formula>0.15</formula>
      <formula>1000</formula>
    </cfRule>
    <cfRule type="cellIs" dxfId="440" priority="26" operator="between">
      <formula>-0.15</formula>
      <formula>0.15</formula>
    </cfRule>
    <cfRule type="cellIs" dxfId="439" priority="27" operator="lessThan">
      <formula>-0.15</formula>
    </cfRule>
  </conditionalFormatting>
  <conditionalFormatting sqref="O16">
    <cfRule type="cellIs" dxfId="438" priority="22" operator="between">
      <formula>0.15</formula>
      <formula>1000</formula>
    </cfRule>
    <cfRule type="cellIs" dxfId="437" priority="23" operator="between">
      <formula>-0.15</formula>
      <formula>0.15</formula>
    </cfRule>
    <cfRule type="cellIs" dxfId="436" priority="24" operator="lessThan">
      <formula>-0.15</formula>
    </cfRule>
  </conditionalFormatting>
  <conditionalFormatting sqref="Q16">
    <cfRule type="cellIs" dxfId="435" priority="19" operator="between">
      <formula>0.15</formula>
      <formula>1000</formula>
    </cfRule>
    <cfRule type="cellIs" dxfId="434" priority="20" operator="between">
      <formula>-0.15</formula>
      <formula>0.15</formula>
    </cfRule>
    <cfRule type="cellIs" dxfId="433" priority="21" operator="lessThan">
      <formula>-0.15</formula>
    </cfRule>
  </conditionalFormatting>
  <conditionalFormatting sqref="M26:M29">
    <cfRule type="cellIs" dxfId="432" priority="16" operator="between">
      <formula>0.15</formula>
      <formula>1000</formula>
    </cfRule>
    <cfRule type="cellIs" dxfId="431" priority="17" operator="between">
      <formula>-0.15</formula>
      <formula>0.15</formula>
    </cfRule>
    <cfRule type="cellIs" dxfId="430" priority="18" operator="lessThan">
      <formula>-0.15</formula>
    </cfRule>
  </conditionalFormatting>
  <conditionalFormatting sqref="O26:O29">
    <cfRule type="cellIs" dxfId="429" priority="13" operator="between">
      <formula>0.15</formula>
      <formula>1000</formula>
    </cfRule>
    <cfRule type="cellIs" dxfId="428" priority="14" operator="between">
      <formula>-0.15</formula>
      <formula>0.15</formula>
    </cfRule>
    <cfRule type="cellIs" dxfId="427" priority="15" operator="lessThan">
      <formula>-0.15</formula>
    </cfRule>
  </conditionalFormatting>
  <conditionalFormatting sqref="Q26:Q29">
    <cfRule type="cellIs" dxfId="426" priority="10" operator="between">
      <formula>0.15</formula>
      <formula>1000</formula>
    </cfRule>
    <cfRule type="cellIs" dxfId="425" priority="11" operator="between">
      <formula>-0.15</formula>
      <formula>0.15</formula>
    </cfRule>
    <cfRule type="cellIs" dxfId="424" priority="12" operator="lessThan">
      <formula>-0.15</formula>
    </cfRule>
  </conditionalFormatting>
  <conditionalFormatting sqref="M30">
    <cfRule type="cellIs" dxfId="423" priority="7" operator="between">
      <formula>0.15</formula>
      <formula>1000</formula>
    </cfRule>
    <cfRule type="cellIs" dxfId="422" priority="8" operator="between">
      <formula>-0.15</formula>
      <formula>0.15</formula>
    </cfRule>
    <cfRule type="cellIs" dxfId="421" priority="9" operator="lessThan">
      <formula>-0.15</formula>
    </cfRule>
  </conditionalFormatting>
  <conditionalFormatting sqref="O30">
    <cfRule type="cellIs" dxfId="420" priority="4" operator="between">
      <formula>0.15</formula>
      <formula>1000</formula>
    </cfRule>
    <cfRule type="cellIs" dxfId="419" priority="5" operator="between">
      <formula>-0.15</formula>
      <formula>0.15</formula>
    </cfRule>
    <cfRule type="cellIs" dxfId="418" priority="6" operator="lessThan">
      <formula>-0.15</formula>
    </cfRule>
  </conditionalFormatting>
  <conditionalFormatting sqref="Q30">
    <cfRule type="cellIs" dxfId="417" priority="1" operator="between">
      <formula>0.15</formula>
      <formula>1000</formula>
    </cfRule>
    <cfRule type="cellIs" dxfId="416" priority="2" operator="between">
      <formula>-0.15</formula>
      <formula>0.15</formula>
    </cfRule>
    <cfRule type="cellIs" dxfId="415" priority="3" operator="lessThan">
      <formula>-0.15</formula>
    </cfRule>
  </conditionalFormatting>
  <pageMargins left="0.7" right="0.7" top="0.75" bottom="0.75" header="0.3" footer="0.3"/>
  <pageSetup paperSize="9" orientation="portrait" verticalDpi="9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V48"/>
  <sheetViews>
    <sheetView zoomScale="40" zoomScaleNormal="40" workbookViewId="0">
      <pane xSplit="1" ySplit="3" topLeftCell="B4" activePane="bottomRight" state="frozen"/>
      <selection pane="topRight" activeCell="B1" sqref="B1"/>
      <selection pane="bottomLeft" activeCell="A4" sqref="A4"/>
      <selection pane="bottomRight" activeCell="AE30" sqref="AE30"/>
    </sheetView>
  </sheetViews>
  <sheetFormatPr defaultRowHeight="14.5" x14ac:dyDescent="0.35"/>
  <cols>
    <col min="1" max="1" width="14.1796875" customWidth="1"/>
    <col min="4" max="4" width="8.81640625" customWidth="1"/>
    <col min="19" max="19" width="11.81640625" customWidth="1"/>
    <col min="20" max="20" width="8.81640625" customWidth="1"/>
    <col min="21" max="21" width="13.453125" customWidth="1"/>
  </cols>
  <sheetData>
    <row r="1" spans="1:22" ht="15" customHeight="1" thickBot="1" x14ac:dyDescent="0.4">
      <c r="A1" s="592" t="s">
        <v>124</v>
      </c>
      <c r="B1" s="585" t="s">
        <v>29</v>
      </c>
      <c r="C1" s="586"/>
      <c r="D1" s="586"/>
      <c r="E1" s="586"/>
      <c r="F1" s="586"/>
      <c r="G1" s="587"/>
      <c r="H1" s="585" t="s">
        <v>0</v>
      </c>
      <c r="I1" s="586"/>
      <c r="J1" s="586"/>
      <c r="K1" s="587"/>
      <c r="L1" s="581" t="s">
        <v>30</v>
      </c>
      <c r="M1" s="582"/>
      <c r="N1" s="582"/>
      <c r="O1" s="582"/>
      <c r="P1" s="582"/>
      <c r="Q1" s="588"/>
      <c r="R1" s="581" t="s">
        <v>33</v>
      </c>
      <c r="S1" s="582"/>
      <c r="T1" s="588"/>
      <c r="U1" s="583" t="s">
        <v>34</v>
      </c>
      <c r="V1" s="18"/>
    </row>
    <row r="2" spans="1:22" ht="15" customHeight="1" thickBot="1" x14ac:dyDescent="0.4">
      <c r="A2" s="592"/>
      <c r="B2" s="585"/>
      <c r="C2" s="586"/>
      <c r="D2" s="586"/>
      <c r="E2" s="586"/>
      <c r="F2" s="586"/>
      <c r="G2" s="587"/>
      <c r="H2" s="585"/>
      <c r="I2" s="586"/>
      <c r="J2" s="586"/>
      <c r="K2" s="587"/>
      <c r="L2" s="10" t="s">
        <v>31</v>
      </c>
      <c r="M2" s="80" t="s">
        <v>32</v>
      </c>
      <c r="N2" s="10" t="s">
        <v>31</v>
      </c>
      <c r="O2" s="80" t="s">
        <v>32</v>
      </c>
      <c r="P2" s="10" t="s">
        <v>31</v>
      </c>
      <c r="Q2" s="80" t="s">
        <v>32</v>
      </c>
      <c r="R2" s="581" t="s">
        <v>32</v>
      </c>
      <c r="S2" s="582"/>
      <c r="T2" s="588"/>
      <c r="U2" s="584"/>
    </row>
    <row r="3" spans="1:22" ht="18.649999999999999" customHeight="1" thickBot="1" x14ac:dyDescent="0.4">
      <c r="A3" s="593"/>
      <c r="B3" s="12">
        <v>2016</v>
      </c>
      <c r="C3" s="13">
        <v>2017</v>
      </c>
      <c r="D3" s="14">
        <v>2018</v>
      </c>
      <c r="E3" s="74">
        <v>2020</v>
      </c>
      <c r="F3" s="9">
        <v>2025</v>
      </c>
      <c r="G3" s="74">
        <v>2030</v>
      </c>
      <c r="H3" s="8">
        <v>2016</v>
      </c>
      <c r="I3" s="75">
        <v>2020</v>
      </c>
      <c r="J3" s="9">
        <v>2025</v>
      </c>
      <c r="K3" s="76">
        <v>2030</v>
      </c>
      <c r="L3" s="594">
        <v>2020</v>
      </c>
      <c r="M3" s="596"/>
      <c r="N3" s="594">
        <v>2025</v>
      </c>
      <c r="O3" s="596"/>
      <c r="P3" s="594">
        <v>2030</v>
      </c>
      <c r="Q3" s="596"/>
      <c r="R3" s="77">
        <v>2020</v>
      </c>
      <c r="S3" s="20">
        <v>2025</v>
      </c>
      <c r="T3" s="115">
        <v>2030</v>
      </c>
      <c r="U3" s="599"/>
    </row>
    <row r="4" spans="1:22" ht="21" x14ac:dyDescent="0.5">
      <c r="A4" s="1" t="s">
        <v>2</v>
      </c>
      <c r="B4" s="113">
        <v>509</v>
      </c>
      <c r="C4" s="136"/>
      <c r="D4" s="70">
        <v>520</v>
      </c>
      <c r="E4" s="136"/>
      <c r="F4" s="136"/>
      <c r="G4" s="68"/>
      <c r="H4" s="89">
        <v>509</v>
      </c>
      <c r="I4" s="83"/>
      <c r="J4" s="83"/>
      <c r="K4" s="84"/>
      <c r="L4" s="561" t="str">
        <f>IF(AND(E4&lt;&gt;0,I4&lt;&gt;0),E4-I4, " ")</f>
        <v xml:space="preserve"> </v>
      </c>
      <c r="M4" s="524" t="str">
        <f>IF(AND(E4&lt;&gt;0,I4&lt;&gt;0),(E4-I4)/I4, " ")</f>
        <v xml:space="preserve"> </v>
      </c>
      <c r="N4" s="525" t="str">
        <f>IF(AND(F4&lt;&gt;0,J4&lt;&gt;0),F4-J4, " ")</f>
        <v xml:space="preserve"> </v>
      </c>
      <c r="O4" s="524" t="str">
        <f>IF(AND(F4&lt;&gt;0,J4&lt;&gt;0),(F4-J4)/J4, " ")</f>
        <v xml:space="preserve"> </v>
      </c>
      <c r="P4" s="525" t="str">
        <f>IF(AND(G4&lt;&gt;0,K4&lt;&gt;0),G4-K4, " ")</f>
        <v xml:space="preserve"> </v>
      </c>
      <c r="Q4" s="526" t="str">
        <f>IF(AND(G4&lt;&gt;0,K4&lt;&gt;0),(G4-K4)/K4, " ")</f>
        <v xml:space="preserve"> </v>
      </c>
      <c r="R4" s="527" t="str">
        <f>IFERROR(D4/E4,"")</f>
        <v/>
      </c>
      <c r="S4" s="528" t="str">
        <f>IFERROR(D4/F4,"")</f>
        <v/>
      </c>
      <c r="T4" s="529" t="str">
        <f>IFERROR(D4/G4,"")</f>
        <v/>
      </c>
      <c r="U4" s="530" t="str">
        <f>IF(G4&gt;0,IFERROR((D4-B4)/(G4-B4)," ")," ")</f>
        <v xml:space="preserve"> </v>
      </c>
    </row>
    <row r="5" spans="1:22" ht="21" x14ac:dyDescent="0.5">
      <c r="A5" s="3" t="s">
        <v>3</v>
      </c>
      <c r="B5" s="113"/>
      <c r="C5" s="70"/>
      <c r="D5" s="70"/>
      <c r="E5" s="70"/>
      <c r="F5" s="70"/>
      <c r="G5" s="65"/>
      <c r="H5" s="88">
        <v>1890</v>
      </c>
      <c r="I5" s="70"/>
      <c r="J5" s="70"/>
      <c r="K5" s="65"/>
      <c r="L5" s="562" t="str">
        <f t="shared" ref="L5:L30" si="0">IF(AND(E5&lt;&gt;0,I5&lt;&gt;0),E5-I5, " ")</f>
        <v xml:space="preserve"> </v>
      </c>
      <c r="M5" s="532" t="str">
        <f t="shared" ref="M5:M30" si="1">IF(AND(E5&lt;&gt;0,I5&lt;&gt;0),(E5-I5)/I5, " ")</f>
        <v xml:space="preserve"> </v>
      </c>
      <c r="N5" s="533" t="str">
        <f t="shared" ref="N5:N30" si="2">IF(AND(F5&lt;&gt;0,J5&lt;&gt;0),F5-J5, " ")</f>
        <v xml:space="preserve"> </v>
      </c>
      <c r="O5" s="532" t="str">
        <f t="shared" ref="O5:O30" si="3">IF(AND(F5&lt;&gt;0,J5&lt;&gt;0),(F5-J5)/J5, " ")</f>
        <v xml:space="preserve"> </v>
      </c>
      <c r="P5" s="533" t="str">
        <f t="shared" ref="P5:P30" si="4">IF(AND(G5&lt;&gt;0,K5&lt;&gt;0),G5-K5, " ")</f>
        <v xml:space="preserve"> </v>
      </c>
      <c r="Q5" s="534" t="str">
        <f t="shared" ref="Q5:Q30" si="5">IF(AND(G5&lt;&gt;0,K5&lt;&gt;0),(G5-K5)/K5, " ")</f>
        <v xml:space="preserve"> </v>
      </c>
      <c r="R5" s="535" t="str">
        <f t="shared" ref="R5:R30" si="6">IFERROR(D5/E5,"")</f>
        <v/>
      </c>
      <c r="S5" s="536" t="str">
        <f t="shared" ref="S5:S30" si="7">IFERROR(D5/F5,"")</f>
        <v/>
      </c>
      <c r="T5" s="537" t="str">
        <f t="shared" ref="T5:T30" si="8">IFERROR(D5/G5,"")</f>
        <v/>
      </c>
      <c r="U5" s="538" t="str">
        <f t="shared" ref="U5:U30" si="9">IF(G5&gt;0,IFERROR((D5-B5)/(G5-B5)," ")," ")</f>
        <v xml:space="preserve"> </v>
      </c>
    </row>
    <row r="6" spans="1:22" ht="21" x14ac:dyDescent="0.5">
      <c r="A6" s="3" t="s">
        <v>5</v>
      </c>
      <c r="B6" s="113">
        <v>909</v>
      </c>
      <c r="C6" s="70">
        <v>918</v>
      </c>
      <c r="D6" s="70">
        <v>950</v>
      </c>
      <c r="E6" s="70">
        <v>995</v>
      </c>
      <c r="F6" s="70">
        <v>995</v>
      </c>
      <c r="G6" s="65">
        <v>1005</v>
      </c>
      <c r="H6" s="69"/>
      <c r="I6" s="70"/>
      <c r="J6" s="70"/>
      <c r="K6" s="65"/>
      <c r="L6" s="563" t="str">
        <f t="shared" si="0"/>
        <v xml:space="preserve"> </v>
      </c>
      <c r="M6" s="540" t="str">
        <f t="shared" si="1"/>
        <v xml:space="preserve"> </v>
      </c>
      <c r="N6" s="541" t="str">
        <f t="shared" si="2"/>
        <v xml:space="preserve"> </v>
      </c>
      <c r="O6" s="540" t="str">
        <f t="shared" si="3"/>
        <v xml:space="preserve"> </v>
      </c>
      <c r="P6" s="541" t="str">
        <f t="shared" si="4"/>
        <v xml:space="preserve"> </v>
      </c>
      <c r="Q6" s="542" t="str">
        <f t="shared" si="5"/>
        <v xml:space="preserve"> </v>
      </c>
      <c r="R6" s="535">
        <f t="shared" si="6"/>
        <v>0.95477386934673369</v>
      </c>
      <c r="S6" s="536">
        <f t="shared" si="7"/>
        <v>0.95477386934673369</v>
      </c>
      <c r="T6" s="537">
        <f t="shared" si="8"/>
        <v>0.94527363184079605</v>
      </c>
      <c r="U6" s="538">
        <f t="shared" si="9"/>
        <v>0.42708333333333331</v>
      </c>
    </row>
    <row r="7" spans="1:22" ht="21" x14ac:dyDescent="0.5">
      <c r="A7" s="3" t="s">
        <v>7</v>
      </c>
      <c r="B7" s="113">
        <v>4</v>
      </c>
      <c r="C7" s="70">
        <v>4</v>
      </c>
      <c r="D7" s="70">
        <v>4</v>
      </c>
      <c r="E7" s="70">
        <v>4</v>
      </c>
      <c r="F7" s="70">
        <v>2</v>
      </c>
      <c r="G7" s="65"/>
      <c r="H7" s="88"/>
      <c r="I7" s="70"/>
      <c r="J7" s="70"/>
      <c r="K7" s="65"/>
      <c r="L7" s="563" t="str">
        <f t="shared" si="0"/>
        <v xml:space="preserve"> </v>
      </c>
      <c r="M7" s="540" t="str">
        <f>IF(AND(E7&lt;&gt;0,I7&lt;&gt;0),(E7-I7)/I7, " ")</f>
        <v xml:space="preserve"> </v>
      </c>
      <c r="N7" s="541" t="str">
        <f t="shared" si="2"/>
        <v xml:space="preserve"> </v>
      </c>
      <c r="O7" s="540" t="str">
        <f t="shared" si="3"/>
        <v xml:space="preserve"> </v>
      </c>
      <c r="P7" s="533" t="str">
        <f t="shared" si="4"/>
        <v xml:space="preserve"> </v>
      </c>
      <c r="Q7" s="534" t="str">
        <f t="shared" si="5"/>
        <v xml:space="preserve"> </v>
      </c>
      <c r="R7" s="535"/>
      <c r="S7" s="536"/>
      <c r="T7" s="537" t="str">
        <f t="shared" si="8"/>
        <v/>
      </c>
      <c r="U7" s="538" t="str">
        <f t="shared" si="9"/>
        <v xml:space="preserve"> </v>
      </c>
    </row>
    <row r="8" spans="1:22" ht="21" x14ac:dyDescent="0.5">
      <c r="A8" s="3" t="s">
        <v>6</v>
      </c>
      <c r="B8" s="113">
        <v>7061</v>
      </c>
      <c r="C8" s="70"/>
      <c r="D8" s="70">
        <v>7128</v>
      </c>
      <c r="E8" s="70"/>
      <c r="F8" s="70"/>
      <c r="G8" s="65"/>
      <c r="H8" s="88">
        <v>7000</v>
      </c>
      <c r="I8" s="70"/>
      <c r="J8" s="70"/>
      <c r="K8" s="65"/>
      <c r="L8" s="562" t="str">
        <f t="shared" si="0"/>
        <v xml:space="preserve"> </v>
      </c>
      <c r="M8" s="532" t="str">
        <f t="shared" si="1"/>
        <v xml:space="preserve"> </v>
      </c>
      <c r="N8" s="533" t="str">
        <f t="shared" si="2"/>
        <v xml:space="preserve"> </v>
      </c>
      <c r="O8" s="532" t="str">
        <f t="shared" si="3"/>
        <v xml:space="preserve"> </v>
      </c>
      <c r="P8" s="533" t="str">
        <f t="shared" si="4"/>
        <v xml:space="preserve"> </v>
      </c>
      <c r="Q8" s="534" t="str">
        <f t="shared" si="5"/>
        <v xml:space="preserve"> </v>
      </c>
      <c r="R8" s="535" t="str">
        <f t="shared" si="6"/>
        <v/>
      </c>
      <c r="S8" s="536" t="str">
        <f t="shared" si="7"/>
        <v/>
      </c>
      <c r="T8" s="537" t="str">
        <f t="shared" si="8"/>
        <v/>
      </c>
      <c r="U8" s="538" t="str">
        <f t="shared" si="9"/>
        <v xml:space="preserve"> </v>
      </c>
    </row>
    <row r="9" spans="1:22" ht="21" x14ac:dyDescent="0.5">
      <c r="A9" s="3" t="s">
        <v>8</v>
      </c>
      <c r="B9" s="113">
        <v>55</v>
      </c>
      <c r="C9" s="70"/>
      <c r="D9" s="70">
        <v>80</v>
      </c>
      <c r="E9" s="70"/>
      <c r="F9" s="70"/>
      <c r="G9" s="65"/>
      <c r="H9" s="88">
        <v>200</v>
      </c>
      <c r="I9" s="70"/>
      <c r="J9" s="70"/>
      <c r="K9" s="65"/>
      <c r="L9" s="562" t="str">
        <f t="shared" si="0"/>
        <v xml:space="preserve"> </v>
      </c>
      <c r="M9" s="532" t="str">
        <f t="shared" si="1"/>
        <v xml:space="preserve"> </v>
      </c>
      <c r="N9" s="533" t="str">
        <f t="shared" si="2"/>
        <v xml:space="preserve"> </v>
      </c>
      <c r="O9" s="532" t="str">
        <f t="shared" si="3"/>
        <v xml:space="preserve"> </v>
      </c>
      <c r="P9" s="533" t="str">
        <f t="shared" si="4"/>
        <v xml:space="preserve"> </v>
      </c>
      <c r="Q9" s="534" t="str">
        <f t="shared" si="5"/>
        <v xml:space="preserve"> </v>
      </c>
      <c r="R9" s="535" t="str">
        <f t="shared" si="6"/>
        <v/>
      </c>
      <c r="S9" s="536" t="str">
        <f t="shared" si="7"/>
        <v/>
      </c>
      <c r="T9" s="537" t="str">
        <f t="shared" si="8"/>
        <v/>
      </c>
      <c r="U9" s="538" t="str">
        <f t="shared" si="9"/>
        <v xml:space="preserve"> </v>
      </c>
    </row>
    <row r="10" spans="1:22" ht="21" x14ac:dyDescent="0.5">
      <c r="A10" s="3" t="s">
        <v>15</v>
      </c>
      <c r="B10" s="113">
        <v>50</v>
      </c>
      <c r="C10" s="564">
        <v>47</v>
      </c>
      <c r="D10" s="565">
        <v>45</v>
      </c>
      <c r="E10" s="70"/>
      <c r="F10" s="70"/>
      <c r="G10" s="65"/>
      <c r="H10" s="88">
        <v>78</v>
      </c>
      <c r="I10" s="70"/>
      <c r="J10" s="70"/>
      <c r="K10" s="65"/>
      <c r="L10" s="562" t="str">
        <f t="shared" si="0"/>
        <v xml:space="preserve"> </v>
      </c>
      <c r="M10" s="532" t="str">
        <f t="shared" si="1"/>
        <v xml:space="preserve"> </v>
      </c>
      <c r="N10" s="533" t="str">
        <f t="shared" si="2"/>
        <v xml:space="preserve"> </v>
      </c>
      <c r="O10" s="532" t="str">
        <f t="shared" si="3"/>
        <v xml:space="preserve"> </v>
      </c>
      <c r="P10" s="533" t="str">
        <f t="shared" si="4"/>
        <v xml:space="preserve"> </v>
      </c>
      <c r="Q10" s="534" t="str">
        <f t="shared" si="5"/>
        <v xml:space="preserve"> </v>
      </c>
      <c r="R10" s="535" t="str">
        <f t="shared" si="6"/>
        <v/>
      </c>
      <c r="S10" s="536" t="str">
        <f t="shared" si="7"/>
        <v/>
      </c>
      <c r="T10" s="537" t="str">
        <f t="shared" si="8"/>
        <v/>
      </c>
      <c r="U10" s="538" t="str">
        <f t="shared" si="9"/>
        <v xml:space="preserve"> </v>
      </c>
    </row>
    <row r="11" spans="1:22" ht="21" x14ac:dyDescent="0.5">
      <c r="A11" s="3" t="s">
        <v>9</v>
      </c>
      <c r="B11" s="113">
        <v>634</v>
      </c>
      <c r="C11" s="70">
        <v>811</v>
      </c>
      <c r="D11" s="70">
        <v>1050</v>
      </c>
      <c r="E11" s="70">
        <v>1100</v>
      </c>
      <c r="F11" s="70">
        <v>1500</v>
      </c>
      <c r="G11" s="65"/>
      <c r="H11" s="88">
        <v>811</v>
      </c>
      <c r="I11" s="70">
        <v>1100</v>
      </c>
      <c r="J11" s="70">
        <v>1500</v>
      </c>
      <c r="K11" s="65"/>
      <c r="L11" s="562">
        <f t="shared" si="0"/>
        <v>0</v>
      </c>
      <c r="M11" s="532">
        <f t="shared" si="1"/>
        <v>0</v>
      </c>
      <c r="N11" s="533">
        <f t="shared" si="2"/>
        <v>0</v>
      </c>
      <c r="O11" s="532">
        <f t="shared" si="3"/>
        <v>0</v>
      </c>
      <c r="P11" s="533" t="str">
        <f t="shared" si="4"/>
        <v xml:space="preserve"> </v>
      </c>
      <c r="Q11" s="534" t="str">
        <f t="shared" si="5"/>
        <v xml:space="preserve"> </v>
      </c>
      <c r="R11" s="535">
        <f t="shared" si="6"/>
        <v>0.95454545454545459</v>
      </c>
      <c r="S11" s="536">
        <f t="shared" si="7"/>
        <v>0.7</v>
      </c>
      <c r="T11" s="537" t="str">
        <f t="shared" si="8"/>
        <v/>
      </c>
      <c r="U11" s="538" t="str">
        <f t="shared" si="9"/>
        <v xml:space="preserve"> </v>
      </c>
    </row>
    <row r="12" spans="1:22" ht="21" x14ac:dyDescent="0.5">
      <c r="A12" s="3" t="s">
        <v>10</v>
      </c>
      <c r="B12" s="113">
        <v>468</v>
      </c>
      <c r="C12" s="70">
        <v>564</v>
      </c>
      <c r="D12" s="70">
        <v>589</v>
      </c>
      <c r="E12" s="70">
        <v>650</v>
      </c>
      <c r="F12" s="70">
        <v>750</v>
      </c>
      <c r="G12" s="65"/>
      <c r="H12" s="88">
        <v>468</v>
      </c>
      <c r="I12" s="70">
        <v>800</v>
      </c>
      <c r="J12" s="70"/>
      <c r="K12" s="65"/>
      <c r="L12" s="562">
        <f t="shared" si="0"/>
        <v>-150</v>
      </c>
      <c r="M12" s="532">
        <f t="shared" si="1"/>
        <v>-0.1875</v>
      </c>
      <c r="N12" s="541" t="str">
        <f t="shared" si="2"/>
        <v xml:space="preserve"> </v>
      </c>
      <c r="O12" s="540" t="str">
        <f t="shared" si="3"/>
        <v xml:space="preserve"> </v>
      </c>
      <c r="P12" s="533" t="str">
        <f t="shared" si="4"/>
        <v xml:space="preserve"> </v>
      </c>
      <c r="Q12" s="534" t="str">
        <f t="shared" si="5"/>
        <v xml:space="preserve"> </v>
      </c>
      <c r="R12" s="535">
        <f t="shared" si="6"/>
        <v>0.9061538461538462</v>
      </c>
      <c r="S12" s="536">
        <f t="shared" si="7"/>
        <v>0.78533333333333333</v>
      </c>
      <c r="T12" s="537" t="str">
        <f t="shared" si="8"/>
        <v/>
      </c>
      <c r="U12" s="538" t="str">
        <f t="shared" si="9"/>
        <v xml:space="preserve"> </v>
      </c>
    </row>
    <row r="13" spans="1:22" ht="21" x14ac:dyDescent="0.5">
      <c r="A13" s="3" t="s">
        <v>12</v>
      </c>
      <c r="B13" s="113">
        <v>1700</v>
      </c>
      <c r="C13" s="70">
        <v>1700</v>
      </c>
      <c r="D13" s="70">
        <v>1700</v>
      </c>
      <c r="E13" s="70"/>
      <c r="F13" s="70"/>
      <c r="G13" s="65"/>
      <c r="H13" s="88">
        <v>1690</v>
      </c>
      <c r="I13" s="70"/>
      <c r="J13" s="70"/>
      <c r="K13" s="65"/>
      <c r="L13" s="562" t="str">
        <f t="shared" si="0"/>
        <v xml:space="preserve"> </v>
      </c>
      <c r="M13" s="532" t="str">
        <f t="shared" si="1"/>
        <v xml:space="preserve"> </v>
      </c>
      <c r="N13" s="533" t="str">
        <f t="shared" si="2"/>
        <v xml:space="preserve"> </v>
      </c>
      <c r="O13" s="532" t="str">
        <f t="shared" si="3"/>
        <v xml:space="preserve"> </v>
      </c>
      <c r="P13" s="533" t="str">
        <f t="shared" si="4"/>
        <v xml:space="preserve"> </v>
      </c>
      <c r="Q13" s="534" t="str">
        <f t="shared" si="5"/>
        <v xml:space="preserve"> </v>
      </c>
      <c r="R13" s="535" t="str">
        <f t="shared" si="6"/>
        <v/>
      </c>
      <c r="S13" s="536" t="str">
        <f t="shared" si="7"/>
        <v/>
      </c>
      <c r="T13" s="537" t="str">
        <f t="shared" si="8"/>
        <v/>
      </c>
      <c r="U13" s="538" t="str">
        <f t="shared" si="9"/>
        <v xml:space="preserve"> </v>
      </c>
    </row>
    <row r="14" spans="1:22" ht="21" x14ac:dyDescent="0.5">
      <c r="A14" s="3" t="s">
        <v>13</v>
      </c>
      <c r="B14" s="113">
        <v>550</v>
      </c>
      <c r="C14" s="70"/>
      <c r="D14" s="70">
        <v>557</v>
      </c>
      <c r="E14" s="70"/>
      <c r="F14" s="70"/>
      <c r="G14" s="65"/>
      <c r="H14" s="88"/>
      <c r="I14" s="70"/>
      <c r="J14" s="70"/>
      <c r="K14" s="65"/>
      <c r="L14" s="562" t="str">
        <f t="shared" si="0"/>
        <v xml:space="preserve"> </v>
      </c>
      <c r="M14" s="532" t="str">
        <f t="shared" si="1"/>
        <v xml:space="preserve"> </v>
      </c>
      <c r="N14" s="533" t="str">
        <f t="shared" si="2"/>
        <v xml:space="preserve"> </v>
      </c>
      <c r="O14" s="532" t="str">
        <f t="shared" si="3"/>
        <v xml:space="preserve"> </v>
      </c>
      <c r="P14" s="533" t="str">
        <f t="shared" si="4"/>
        <v xml:space="preserve"> </v>
      </c>
      <c r="Q14" s="534" t="str">
        <f t="shared" si="5"/>
        <v xml:space="preserve"> </v>
      </c>
      <c r="R14" s="535" t="str">
        <f t="shared" si="6"/>
        <v/>
      </c>
      <c r="S14" s="536" t="str">
        <f>IFERROR(D14/F14,"")</f>
        <v/>
      </c>
      <c r="T14" s="537" t="str">
        <f t="shared" si="8"/>
        <v/>
      </c>
      <c r="U14" s="538" t="str">
        <f t="shared" si="9"/>
        <v xml:space="preserve"> </v>
      </c>
    </row>
    <row r="15" spans="1:22" ht="21" x14ac:dyDescent="0.5">
      <c r="A15" s="3" t="s">
        <v>16</v>
      </c>
      <c r="B15" s="400"/>
      <c r="C15" s="477"/>
      <c r="D15" s="477"/>
      <c r="E15" s="477"/>
      <c r="F15" s="477"/>
      <c r="G15" s="478"/>
      <c r="H15" s="479"/>
      <c r="I15" s="477"/>
      <c r="J15" s="477"/>
      <c r="K15" s="478"/>
      <c r="L15" s="400"/>
      <c r="M15" s="543"/>
      <c r="N15" s="420"/>
      <c r="O15" s="543"/>
      <c r="P15" s="420"/>
      <c r="Q15" s="544"/>
      <c r="R15" s="545"/>
      <c r="S15" s="546"/>
      <c r="T15" s="547"/>
      <c r="U15" s="548"/>
    </row>
    <row r="16" spans="1:22" ht="21" x14ac:dyDescent="0.5">
      <c r="A16" s="3" t="s">
        <v>4</v>
      </c>
      <c r="B16" s="113"/>
      <c r="C16" s="70"/>
      <c r="D16" s="70">
        <v>2</v>
      </c>
      <c r="E16" s="70">
        <v>8</v>
      </c>
      <c r="F16" s="70"/>
      <c r="G16" s="65"/>
      <c r="H16" s="88"/>
      <c r="I16" s="70">
        <v>20</v>
      </c>
      <c r="J16" s="70"/>
      <c r="K16" s="65"/>
      <c r="L16" s="562">
        <f t="shared" si="0"/>
        <v>-12</v>
      </c>
      <c r="M16" s="532">
        <f t="shared" si="1"/>
        <v>-0.6</v>
      </c>
      <c r="N16" s="533" t="str">
        <f t="shared" si="2"/>
        <v xml:space="preserve"> </v>
      </c>
      <c r="O16" s="532" t="str">
        <f t="shared" si="3"/>
        <v xml:space="preserve"> </v>
      </c>
      <c r="P16" s="533" t="str">
        <f t="shared" si="4"/>
        <v xml:space="preserve"> </v>
      </c>
      <c r="Q16" s="534" t="str">
        <f t="shared" si="5"/>
        <v xml:space="preserve"> </v>
      </c>
      <c r="R16" s="535">
        <f t="shared" si="6"/>
        <v>0.25</v>
      </c>
      <c r="S16" s="536" t="str">
        <f t="shared" si="7"/>
        <v/>
      </c>
      <c r="T16" s="537" t="str">
        <f t="shared" si="8"/>
        <v/>
      </c>
      <c r="U16" s="538" t="str">
        <f t="shared" si="9"/>
        <v xml:space="preserve"> </v>
      </c>
    </row>
    <row r="17" spans="1:21" ht="21" x14ac:dyDescent="0.5">
      <c r="A17" s="3" t="s">
        <v>19</v>
      </c>
      <c r="B17" s="113">
        <v>220</v>
      </c>
      <c r="C17" s="70"/>
      <c r="D17" s="70">
        <v>240</v>
      </c>
      <c r="E17" s="70"/>
      <c r="F17" s="70"/>
      <c r="G17" s="65"/>
      <c r="H17" s="88"/>
      <c r="I17" s="70"/>
      <c r="J17" s="70"/>
      <c r="K17" s="65"/>
      <c r="L17" s="562" t="str">
        <f t="shared" si="0"/>
        <v xml:space="preserve"> </v>
      </c>
      <c r="M17" s="532" t="str">
        <f t="shared" si="1"/>
        <v xml:space="preserve"> </v>
      </c>
      <c r="N17" s="533" t="str">
        <f t="shared" si="2"/>
        <v xml:space="preserve"> </v>
      </c>
      <c r="O17" s="532" t="str">
        <f t="shared" si="3"/>
        <v xml:space="preserve"> </v>
      </c>
      <c r="P17" s="533" t="str">
        <f t="shared" si="4"/>
        <v xml:space="preserve"> </v>
      </c>
      <c r="Q17" s="534" t="str">
        <f t="shared" si="5"/>
        <v xml:space="preserve"> </v>
      </c>
      <c r="R17" s="535" t="str">
        <f t="shared" si="6"/>
        <v/>
      </c>
      <c r="S17" s="536" t="str">
        <f t="shared" si="7"/>
        <v/>
      </c>
      <c r="T17" s="537" t="str">
        <f t="shared" si="8"/>
        <v/>
      </c>
      <c r="U17" s="538" t="str">
        <f t="shared" si="9"/>
        <v xml:space="preserve"> </v>
      </c>
    </row>
    <row r="18" spans="1:21" ht="21" x14ac:dyDescent="0.5">
      <c r="A18" s="3" t="s">
        <v>17</v>
      </c>
      <c r="B18" s="113">
        <v>665</v>
      </c>
      <c r="C18" s="70">
        <v>660</v>
      </c>
      <c r="D18" s="70">
        <v>664</v>
      </c>
      <c r="E18" s="70">
        <v>559</v>
      </c>
      <c r="F18" s="70">
        <v>555</v>
      </c>
      <c r="G18" s="65">
        <v>545</v>
      </c>
      <c r="H18" s="88"/>
      <c r="I18" s="90"/>
      <c r="J18" s="90"/>
      <c r="K18" s="91"/>
      <c r="L18" s="563" t="str">
        <f t="shared" si="0"/>
        <v xml:space="preserve"> </v>
      </c>
      <c r="M18" s="540" t="str">
        <f t="shared" si="1"/>
        <v xml:space="preserve"> </v>
      </c>
      <c r="N18" s="541" t="str">
        <f t="shared" si="2"/>
        <v xml:space="preserve"> </v>
      </c>
      <c r="O18" s="540" t="str">
        <f t="shared" si="3"/>
        <v xml:space="preserve"> </v>
      </c>
      <c r="P18" s="541" t="str">
        <f t="shared" si="4"/>
        <v xml:space="preserve"> </v>
      </c>
      <c r="Q18" s="542" t="str">
        <f t="shared" si="5"/>
        <v xml:space="preserve"> </v>
      </c>
      <c r="R18" s="535"/>
      <c r="S18" s="536"/>
      <c r="T18" s="537"/>
      <c r="U18" s="538"/>
    </row>
    <row r="19" spans="1:21" ht="21" x14ac:dyDescent="0.5">
      <c r="A19" s="3" t="s">
        <v>18</v>
      </c>
      <c r="B19" s="113">
        <v>14</v>
      </c>
      <c r="C19" s="70">
        <v>14</v>
      </c>
      <c r="D19" s="70">
        <v>14</v>
      </c>
      <c r="E19" s="70"/>
      <c r="F19" s="70"/>
      <c r="G19" s="65"/>
      <c r="H19" s="88"/>
      <c r="I19" s="70"/>
      <c r="J19" s="70"/>
      <c r="K19" s="65"/>
      <c r="L19" s="562" t="str">
        <f t="shared" si="0"/>
        <v xml:space="preserve"> </v>
      </c>
      <c r="M19" s="532" t="str">
        <f t="shared" si="1"/>
        <v xml:space="preserve"> </v>
      </c>
      <c r="N19" s="533" t="str">
        <f t="shared" si="2"/>
        <v xml:space="preserve"> </v>
      </c>
      <c r="O19" s="532" t="str">
        <f t="shared" si="3"/>
        <v xml:space="preserve"> </v>
      </c>
      <c r="P19" s="533" t="str">
        <f t="shared" si="4"/>
        <v xml:space="preserve"> </v>
      </c>
      <c r="Q19" s="534" t="str">
        <f t="shared" si="5"/>
        <v xml:space="preserve"> </v>
      </c>
      <c r="R19" s="535" t="str">
        <f t="shared" si="6"/>
        <v/>
      </c>
      <c r="S19" s="536" t="str">
        <f t="shared" si="7"/>
        <v/>
      </c>
      <c r="T19" s="537" t="str">
        <f t="shared" si="8"/>
        <v/>
      </c>
      <c r="U19" s="538" t="str">
        <f t="shared" si="9"/>
        <v xml:space="preserve"> </v>
      </c>
    </row>
    <row r="20" spans="1:21" ht="21" x14ac:dyDescent="0.5">
      <c r="A20" s="3" t="s">
        <v>14</v>
      </c>
      <c r="B20" s="113">
        <v>600</v>
      </c>
      <c r="C20" s="70">
        <v>561</v>
      </c>
      <c r="D20" s="70">
        <v>529</v>
      </c>
      <c r="E20" s="70">
        <v>529</v>
      </c>
      <c r="F20" s="70">
        <v>500</v>
      </c>
      <c r="G20" s="65">
        <v>460</v>
      </c>
      <c r="H20" s="88">
        <v>611</v>
      </c>
      <c r="I20" s="70">
        <v>630</v>
      </c>
      <c r="J20" s="70">
        <v>650</v>
      </c>
      <c r="K20" s="65">
        <v>700</v>
      </c>
      <c r="L20" s="562">
        <f t="shared" si="0"/>
        <v>-101</v>
      </c>
      <c r="M20" s="532">
        <f t="shared" si="1"/>
        <v>-0.16031746031746033</v>
      </c>
      <c r="N20" s="533">
        <f t="shared" si="2"/>
        <v>-150</v>
      </c>
      <c r="O20" s="532">
        <f t="shared" si="3"/>
        <v>-0.23076923076923078</v>
      </c>
      <c r="P20" s="533">
        <f t="shared" si="4"/>
        <v>-240</v>
      </c>
      <c r="Q20" s="534">
        <f t="shared" si="5"/>
        <v>-0.34285714285714286</v>
      </c>
      <c r="R20" s="535"/>
      <c r="S20" s="536"/>
      <c r="T20" s="537"/>
      <c r="U20" s="538"/>
    </row>
    <row r="21" spans="1:21" ht="21" x14ac:dyDescent="0.5">
      <c r="A21" s="3" t="s">
        <v>20</v>
      </c>
      <c r="B21" s="113">
        <v>5</v>
      </c>
      <c r="C21" s="70">
        <v>6</v>
      </c>
      <c r="D21" s="70">
        <v>6</v>
      </c>
      <c r="E21" s="70">
        <v>9</v>
      </c>
      <c r="F21" s="70"/>
      <c r="G21" s="65"/>
      <c r="H21" s="88">
        <v>6</v>
      </c>
      <c r="I21" s="70"/>
      <c r="J21" s="70"/>
      <c r="K21" s="65"/>
      <c r="L21" s="563" t="str">
        <f>IF(AND(E21&lt;&gt;0,I21&lt;&gt;0),E21-I21, " ")</f>
        <v xml:space="preserve"> </v>
      </c>
      <c r="M21" s="540" t="str">
        <f t="shared" si="1"/>
        <v xml:space="preserve"> </v>
      </c>
      <c r="N21" s="533" t="str">
        <f t="shared" si="2"/>
        <v xml:space="preserve"> </v>
      </c>
      <c r="O21" s="532" t="str">
        <f t="shared" si="3"/>
        <v xml:space="preserve"> </v>
      </c>
      <c r="P21" s="533" t="str">
        <f t="shared" si="4"/>
        <v xml:space="preserve"> </v>
      </c>
      <c r="Q21" s="534" t="str">
        <f t="shared" si="5"/>
        <v xml:space="preserve"> </v>
      </c>
      <c r="R21" s="535">
        <f t="shared" si="6"/>
        <v>0.66666666666666663</v>
      </c>
      <c r="S21" s="536" t="str">
        <f t="shared" si="7"/>
        <v/>
      </c>
      <c r="T21" s="537" t="str">
        <f t="shared" si="8"/>
        <v/>
      </c>
      <c r="U21" s="538" t="str">
        <f t="shared" si="9"/>
        <v xml:space="preserve"> </v>
      </c>
    </row>
    <row r="22" spans="1:21" ht="21" x14ac:dyDescent="0.5">
      <c r="A22" s="3" t="s">
        <v>21</v>
      </c>
      <c r="B22" s="113">
        <v>1650</v>
      </c>
      <c r="C22" s="70"/>
      <c r="D22" s="70">
        <v>1351</v>
      </c>
      <c r="E22" s="70"/>
      <c r="F22" s="70"/>
      <c r="G22" s="65"/>
      <c r="H22" s="88"/>
      <c r="I22" s="70"/>
      <c r="J22" s="70"/>
      <c r="K22" s="65"/>
      <c r="L22" s="562" t="str">
        <f t="shared" si="0"/>
        <v xml:space="preserve"> </v>
      </c>
      <c r="M22" s="532" t="str">
        <f t="shared" si="1"/>
        <v xml:space="preserve"> </v>
      </c>
      <c r="N22" s="533" t="str">
        <f t="shared" si="2"/>
        <v xml:space="preserve"> </v>
      </c>
      <c r="O22" s="532" t="str">
        <f t="shared" si="3"/>
        <v xml:space="preserve"> </v>
      </c>
      <c r="P22" s="533" t="str">
        <f t="shared" si="4"/>
        <v xml:space="preserve"> </v>
      </c>
      <c r="Q22" s="534" t="str">
        <f t="shared" si="5"/>
        <v xml:space="preserve"> </v>
      </c>
      <c r="R22" s="535" t="str">
        <f t="shared" si="6"/>
        <v/>
      </c>
      <c r="S22" s="536" t="str">
        <f t="shared" si="7"/>
        <v/>
      </c>
      <c r="T22" s="537" t="str">
        <f t="shared" si="8"/>
        <v/>
      </c>
      <c r="U22" s="538" t="str">
        <f t="shared" si="9"/>
        <v xml:space="preserve"> </v>
      </c>
    </row>
    <row r="23" spans="1:21" ht="21" x14ac:dyDescent="0.5">
      <c r="A23" s="3" t="s">
        <v>1</v>
      </c>
      <c r="B23" s="88">
        <v>50</v>
      </c>
      <c r="C23" s="70">
        <v>45</v>
      </c>
      <c r="D23" s="70">
        <v>45</v>
      </c>
      <c r="E23" s="70"/>
      <c r="F23" s="70"/>
      <c r="G23" s="70"/>
      <c r="H23" s="88"/>
      <c r="I23" s="70"/>
      <c r="J23" s="70"/>
      <c r="K23" s="65"/>
      <c r="L23" s="562" t="str">
        <f t="shared" si="0"/>
        <v xml:space="preserve"> </v>
      </c>
      <c r="M23" s="532" t="str">
        <f t="shared" si="1"/>
        <v xml:space="preserve"> </v>
      </c>
      <c r="N23" s="533" t="str">
        <f t="shared" si="2"/>
        <v xml:space="preserve"> </v>
      </c>
      <c r="O23" s="532" t="str">
        <f t="shared" si="3"/>
        <v xml:space="preserve"> </v>
      </c>
      <c r="P23" s="533" t="str">
        <f t="shared" si="4"/>
        <v xml:space="preserve"> </v>
      </c>
      <c r="Q23" s="534" t="str">
        <f t="shared" si="5"/>
        <v xml:space="preserve"> </v>
      </c>
      <c r="R23" s="535" t="str">
        <f t="shared" si="6"/>
        <v/>
      </c>
      <c r="S23" s="536" t="str">
        <f t="shared" si="7"/>
        <v/>
      </c>
      <c r="T23" s="537" t="str">
        <f t="shared" si="8"/>
        <v/>
      </c>
      <c r="U23" s="538" t="str">
        <f t="shared" si="9"/>
        <v xml:space="preserve"> </v>
      </c>
    </row>
    <row r="24" spans="1:21" ht="21" x14ac:dyDescent="0.5">
      <c r="A24" s="3" t="s">
        <v>22</v>
      </c>
      <c r="B24" s="113">
        <v>5420</v>
      </c>
      <c r="C24" s="70"/>
      <c r="D24" s="70">
        <v>7432</v>
      </c>
      <c r="E24" s="70"/>
      <c r="F24" s="70"/>
      <c r="G24" s="65"/>
      <c r="H24" s="88">
        <v>5420</v>
      </c>
      <c r="I24" s="70"/>
      <c r="J24" s="70"/>
      <c r="K24" s="65"/>
      <c r="L24" s="562" t="str">
        <f t="shared" si="0"/>
        <v xml:space="preserve"> </v>
      </c>
      <c r="M24" s="532" t="str">
        <f t="shared" si="1"/>
        <v xml:space="preserve"> </v>
      </c>
      <c r="N24" s="533" t="str">
        <f t="shared" si="2"/>
        <v xml:space="preserve"> </v>
      </c>
      <c r="O24" s="532" t="str">
        <f t="shared" si="3"/>
        <v xml:space="preserve"> </v>
      </c>
      <c r="P24" s="533" t="str">
        <f t="shared" si="4"/>
        <v xml:space="preserve"> </v>
      </c>
      <c r="Q24" s="534" t="str">
        <f t="shared" si="5"/>
        <v xml:space="preserve"> </v>
      </c>
      <c r="R24" s="535" t="str">
        <f t="shared" si="6"/>
        <v/>
      </c>
      <c r="S24" s="536" t="str">
        <f t="shared" si="7"/>
        <v/>
      </c>
      <c r="T24" s="537" t="str">
        <f t="shared" si="8"/>
        <v/>
      </c>
      <c r="U24" s="538" t="str">
        <f>IF(G24&gt;0,IFERROR((D24-#REF!)/(G24-#REF!)," ")," ")</f>
        <v xml:space="preserve"> </v>
      </c>
    </row>
    <row r="25" spans="1:21" ht="21" x14ac:dyDescent="0.5">
      <c r="A25" s="3" t="s">
        <v>23</v>
      </c>
      <c r="B25" s="400"/>
      <c r="C25" s="477"/>
      <c r="D25" s="477"/>
      <c r="E25" s="477"/>
      <c r="F25" s="477"/>
      <c r="G25" s="478"/>
      <c r="H25" s="479"/>
      <c r="I25" s="477"/>
      <c r="J25" s="477"/>
      <c r="K25" s="478"/>
      <c r="L25" s="400"/>
      <c r="M25" s="543"/>
      <c r="N25" s="420"/>
      <c r="O25" s="543"/>
      <c r="P25" s="420"/>
      <c r="Q25" s="544"/>
      <c r="R25" s="545"/>
      <c r="S25" s="546"/>
      <c r="T25" s="547"/>
      <c r="U25" s="548"/>
    </row>
    <row r="26" spans="1:21" ht="21" x14ac:dyDescent="0.5">
      <c r="A26" s="3" t="s">
        <v>24</v>
      </c>
      <c r="B26" s="88">
        <v>1200</v>
      </c>
      <c r="C26" s="70"/>
      <c r="D26" s="70">
        <v>1990</v>
      </c>
      <c r="E26" s="70"/>
      <c r="F26" s="70"/>
      <c r="G26" s="65"/>
      <c r="H26" s="88">
        <v>1800</v>
      </c>
      <c r="I26" s="70"/>
      <c r="J26" s="70"/>
      <c r="K26" s="65"/>
      <c r="L26" s="562" t="str">
        <f t="shared" si="0"/>
        <v xml:space="preserve"> </v>
      </c>
      <c r="M26" s="532" t="str">
        <f t="shared" si="1"/>
        <v xml:space="preserve"> </v>
      </c>
      <c r="N26" s="533" t="str">
        <f t="shared" si="2"/>
        <v xml:space="preserve"> </v>
      </c>
      <c r="O26" s="532" t="str">
        <f t="shared" si="3"/>
        <v xml:space="preserve"> </v>
      </c>
      <c r="P26" s="533" t="str">
        <f t="shared" si="4"/>
        <v xml:space="preserve"> </v>
      </c>
      <c r="Q26" s="534" t="str">
        <f t="shared" si="5"/>
        <v xml:space="preserve"> </v>
      </c>
      <c r="R26" s="535" t="str">
        <f t="shared" si="6"/>
        <v/>
      </c>
      <c r="S26" s="536" t="str">
        <f t="shared" si="7"/>
        <v/>
      </c>
      <c r="T26" s="537" t="str">
        <f t="shared" si="8"/>
        <v/>
      </c>
      <c r="U26" s="538" t="str">
        <f t="shared" si="9"/>
        <v xml:space="preserve"> </v>
      </c>
    </row>
    <row r="27" spans="1:21" ht="21" x14ac:dyDescent="0.5">
      <c r="A27" s="3" t="s">
        <v>26</v>
      </c>
      <c r="B27" s="88">
        <v>115</v>
      </c>
      <c r="C27" s="70">
        <v>115</v>
      </c>
      <c r="D27" s="70">
        <v>115</v>
      </c>
      <c r="E27" s="70"/>
      <c r="F27" s="70"/>
      <c r="G27" s="65"/>
      <c r="H27" s="88"/>
      <c r="I27" s="70"/>
      <c r="J27" s="70"/>
      <c r="K27" s="65"/>
      <c r="L27" s="562" t="str">
        <f t="shared" si="0"/>
        <v xml:space="preserve"> </v>
      </c>
      <c r="M27" s="532" t="str">
        <f t="shared" si="1"/>
        <v xml:space="preserve"> </v>
      </c>
      <c r="N27" s="533" t="str">
        <f t="shared" si="2"/>
        <v xml:space="preserve"> </v>
      </c>
      <c r="O27" s="532" t="str">
        <f t="shared" si="3"/>
        <v xml:space="preserve"> </v>
      </c>
      <c r="P27" s="533" t="str">
        <f t="shared" si="4"/>
        <v xml:space="preserve"> </v>
      </c>
      <c r="Q27" s="534" t="str">
        <f t="shared" si="5"/>
        <v xml:space="preserve"> </v>
      </c>
      <c r="R27" s="535" t="str">
        <f t="shared" si="6"/>
        <v/>
      </c>
      <c r="S27" s="536" t="str">
        <f t="shared" si="7"/>
        <v/>
      </c>
      <c r="T27" s="537" t="str">
        <f t="shared" si="8"/>
        <v/>
      </c>
      <c r="U27" s="538" t="str">
        <f t="shared" si="9"/>
        <v xml:space="preserve"> </v>
      </c>
    </row>
    <row r="28" spans="1:21" ht="21" x14ac:dyDescent="0.5">
      <c r="A28" s="3" t="s">
        <v>27</v>
      </c>
      <c r="B28" s="88">
        <v>300</v>
      </c>
      <c r="C28" s="70">
        <v>330</v>
      </c>
      <c r="D28" s="70">
        <v>362</v>
      </c>
      <c r="E28" s="70">
        <v>362</v>
      </c>
      <c r="F28" s="70">
        <v>365</v>
      </c>
      <c r="G28" s="65">
        <v>365</v>
      </c>
      <c r="H28" s="88">
        <v>380</v>
      </c>
      <c r="I28" s="70"/>
      <c r="J28" s="70"/>
      <c r="K28" s="65"/>
      <c r="L28" s="563" t="str">
        <f t="shared" si="0"/>
        <v xml:space="preserve"> </v>
      </c>
      <c r="M28" s="540" t="str">
        <f t="shared" si="1"/>
        <v xml:space="preserve"> </v>
      </c>
      <c r="N28" s="541" t="str">
        <f t="shared" si="2"/>
        <v xml:space="preserve"> </v>
      </c>
      <c r="O28" s="540" t="str">
        <f t="shared" si="3"/>
        <v xml:space="preserve"> </v>
      </c>
      <c r="P28" s="541" t="str">
        <f t="shared" si="4"/>
        <v xml:space="preserve"> </v>
      </c>
      <c r="Q28" s="542" t="str">
        <f t="shared" si="5"/>
        <v xml:space="preserve"> </v>
      </c>
      <c r="R28" s="535">
        <f t="shared" si="6"/>
        <v>1</v>
      </c>
      <c r="S28" s="536">
        <f t="shared" si="7"/>
        <v>0.99178082191780825</v>
      </c>
      <c r="T28" s="537">
        <f t="shared" si="8"/>
        <v>0.99178082191780825</v>
      </c>
      <c r="U28" s="538">
        <f t="shared" si="9"/>
        <v>0.9538461538461539</v>
      </c>
    </row>
    <row r="29" spans="1:21" ht="21" x14ac:dyDescent="0.5">
      <c r="A29" s="3" t="s">
        <v>11</v>
      </c>
      <c r="B29" s="88"/>
      <c r="C29" s="70"/>
      <c r="D29" s="70"/>
      <c r="E29" s="70"/>
      <c r="F29" s="70"/>
      <c r="G29" s="65"/>
      <c r="H29" s="88"/>
      <c r="I29" s="70"/>
      <c r="J29" s="70"/>
      <c r="K29" s="65"/>
      <c r="L29" s="562" t="str">
        <f t="shared" si="0"/>
        <v xml:space="preserve"> </v>
      </c>
      <c r="M29" s="532" t="str">
        <f t="shared" si="1"/>
        <v xml:space="preserve"> </v>
      </c>
      <c r="N29" s="533" t="str">
        <f t="shared" si="2"/>
        <v xml:space="preserve"> </v>
      </c>
      <c r="O29" s="532" t="str">
        <f t="shared" si="3"/>
        <v xml:space="preserve"> </v>
      </c>
      <c r="P29" s="533" t="str">
        <f t="shared" si="4"/>
        <v xml:space="preserve"> </v>
      </c>
      <c r="Q29" s="534" t="str">
        <f t="shared" si="5"/>
        <v xml:space="preserve"> </v>
      </c>
      <c r="R29" s="535" t="str">
        <f t="shared" si="6"/>
        <v/>
      </c>
      <c r="S29" s="536" t="str">
        <f t="shared" si="7"/>
        <v/>
      </c>
      <c r="T29" s="537" t="str">
        <f t="shared" si="8"/>
        <v/>
      </c>
      <c r="U29" s="538" t="str">
        <f t="shared" si="9"/>
        <v xml:space="preserve"> </v>
      </c>
    </row>
    <row r="30" spans="1:21" ht="21" x14ac:dyDescent="0.5">
      <c r="A30" s="3" t="s">
        <v>25</v>
      </c>
      <c r="B30" s="88">
        <v>30</v>
      </c>
      <c r="C30" s="70"/>
      <c r="D30" s="70">
        <v>25</v>
      </c>
      <c r="E30" s="70"/>
      <c r="F30" s="70"/>
      <c r="G30" s="65"/>
      <c r="H30" s="88"/>
      <c r="I30" s="70"/>
      <c r="J30" s="70"/>
      <c r="K30" s="65"/>
      <c r="L30" s="562" t="str">
        <f t="shared" si="0"/>
        <v xml:space="preserve"> </v>
      </c>
      <c r="M30" s="532" t="str">
        <f t="shared" si="1"/>
        <v xml:space="preserve"> </v>
      </c>
      <c r="N30" s="533" t="str">
        <f t="shared" si="2"/>
        <v xml:space="preserve"> </v>
      </c>
      <c r="O30" s="532" t="str">
        <f t="shared" si="3"/>
        <v xml:space="preserve"> </v>
      </c>
      <c r="P30" s="533" t="str">
        <f t="shared" si="4"/>
        <v xml:space="preserve"> </v>
      </c>
      <c r="Q30" s="534" t="str">
        <f t="shared" si="5"/>
        <v xml:space="preserve"> </v>
      </c>
      <c r="R30" s="535" t="str">
        <f t="shared" si="6"/>
        <v/>
      </c>
      <c r="S30" s="536" t="str">
        <f t="shared" si="7"/>
        <v/>
      </c>
      <c r="T30" s="537" t="str">
        <f t="shared" si="8"/>
        <v/>
      </c>
      <c r="U30" s="538" t="str">
        <f t="shared" si="9"/>
        <v xml:space="preserve"> </v>
      </c>
    </row>
    <row r="31" spans="1:21" ht="21.5" thickBot="1" x14ac:dyDescent="0.55000000000000004">
      <c r="A31" s="328" t="s">
        <v>28</v>
      </c>
      <c r="B31" s="482"/>
      <c r="C31" s="483"/>
      <c r="D31" s="483"/>
      <c r="E31" s="483"/>
      <c r="F31" s="483"/>
      <c r="G31" s="487"/>
      <c r="H31" s="482"/>
      <c r="I31" s="483"/>
      <c r="J31" s="483"/>
      <c r="K31" s="487"/>
      <c r="L31" s="407"/>
      <c r="M31" s="555"/>
      <c r="N31" s="424"/>
      <c r="O31" s="555"/>
      <c r="P31" s="424"/>
      <c r="Q31" s="556"/>
      <c r="R31" s="557"/>
      <c r="S31" s="558"/>
      <c r="T31" s="559"/>
      <c r="U31" s="560"/>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0" spans="1:2" ht="15" thickBot="1" x14ac:dyDescent="0.4">
      <c r="A40" t="s">
        <v>129</v>
      </c>
    </row>
    <row r="41" spans="1:2" ht="15" thickBot="1" x14ac:dyDescent="0.4">
      <c r="A41" s="389"/>
      <c r="B41" s="388" t="s">
        <v>126</v>
      </c>
    </row>
    <row r="42" spans="1:2" ht="15" thickBot="1" x14ac:dyDescent="0.4">
      <c r="A42" s="390"/>
      <c r="B42" t="s">
        <v>127</v>
      </c>
    </row>
    <row r="43" spans="1:2" ht="15" thickBot="1" x14ac:dyDescent="0.4">
      <c r="A43" s="391"/>
      <c r="B43" t="s">
        <v>128</v>
      </c>
    </row>
    <row r="44" spans="1:2" ht="15" thickBot="1" x14ac:dyDescent="0.4">
      <c r="A44" s="26"/>
      <c r="B44" t="s">
        <v>130</v>
      </c>
    </row>
    <row r="46" spans="1:2" x14ac:dyDescent="0.35">
      <c r="A46" s="36" t="s">
        <v>104</v>
      </c>
    </row>
    <row r="47" spans="1:2" x14ac:dyDescent="0.35">
      <c r="A47" s="66" t="s">
        <v>105</v>
      </c>
    </row>
    <row r="48" spans="1:2" x14ac:dyDescent="0.35">
      <c r="A48" s="36" t="s">
        <v>113</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8 M11:M14 M16:M24 M26:M30">
    <cfRule type="cellIs" dxfId="414" priority="46" operator="between">
      <formula>0.15</formula>
      <formula>1000</formula>
    </cfRule>
    <cfRule type="cellIs" dxfId="413" priority="47" operator="between">
      <formula>-0.15</formula>
      <formula>0.15</formula>
    </cfRule>
    <cfRule type="cellIs" dxfId="412" priority="48" operator="lessThan">
      <formula>-0.15</formula>
    </cfRule>
  </conditionalFormatting>
  <conditionalFormatting sqref="O4:O8 O11:O14 O26:O30 O16:O24">
    <cfRule type="cellIs" dxfId="411" priority="43" operator="between">
      <formula>0.15</formula>
      <formula>1000</formula>
    </cfRule>
    <cfRule type="cellIs" dxfId="410" priority="44" operator="between">
      <formula>-0.15</formula>
      <formula>0.15</formula>
    </cfRule>
    <cfRule type="cellIs" dxfId="409" priority="45" operator="lessThan">
      <formula>-0.15</formula>
    </cfRule>
  </conditionalFormatting>
  <conditionalFormatting sqref="Q4:Q8 Q11:Q14 Q26:Q30 Q16:Q24">
    <cfRule type="cellIs" dxfId="408" priority="40" operator="between">
      <formula>0.15</formula>
      <formula>1000</formula>
    </cfRule>
    <cfRule type="cellIs" dxfId="407" priority="41" operator="between">
      <formula>-0.15</formula>
      <formula>0.15</formula>
    </cfRule>
    <cfRule type="cellIs" dxfId="406" priority="42" operator="lessThan">
      <formula>-0.15</formula>
    </cfRule>
  </conditionalFormatting>
  <conditionalFormatting sqref="M10">
    <cfRule type="cellIs" dxfId="405" priority="37" operator="between">
      <formula>0.15</formula>
      <formula>1000</formula>
    </cfRule>
    <cfRule type="cellIs" dxfId="404" priority="38" operator="between">
      <formula>-0.15</formula>
      <formula>0.15</formula>
    </cfRule>
    <cfRule type="cellIs" dxfId="403" priority="39" operator="lessThan">
      <formula>-0.15</formula>
    </cfRule>
  </conditionalFormatting>
  <conditionalFormatting sqref="O10">
    <cfRule type="cellIs" dxfId="402" priority="34" operator="between">
      <formula>0.15</formula>
      <formula>1000</formula>
    </cfRule>
    <cfRule type="cellIs" dxfId="401" priority="35" operator="between">
      <formula>-0.15</formula>
      <formula>0.15</formula>
    </cfRule>
    <cfRule type="cellIs" dxfId="400" priority="36" operator="lessThan">
      <formula>-0.15</formula>
    </cfRule>
  </conditionalFormatting>
  <conditionalFormatting sqref="Q10">
    <cfRule type="cellIs" dxfId="399" priority="31" operator="between">
      <formula>0.15</formula>
      <formula>1000</formula>
    </cfRule>
    <cfRule type="cellIs" dxfId="398" priority="32" operator="between">
      <formula>-0.15</formula>
      <formula>0.15</formula>
    </cfRule>
    <cfRule type="cellIs" dxfId="397" priority="33" operator="lessThan">
      <formula>-0.15</formula>
    </cfRule>
  </conditionalFormatting>
  <conditionalFormatting sqref="M9">
    <cfRule type="cellIs" dxfId="396" priority="28" operator="between">
      <formula>0.15</formula>
      <formula>1000</formula>
    </cfRule>
    <cfRule type="cellIs" dxfId="395" priority="29" operator="between">
      <formula>-0.15</formula>
      <formula>0.15</formula>
    </cfRule>
    <cfRule type="cellIs" dxfId="394" priority="30" operator="lessThan">
      <formula>-0.15</formula>
    </cfRule>
  </conditionalFormatting>
  <conditionalFormatting sqref="O9">
    <cfRule type="cellIs" dxfId="393" priority="25" operator="between">
      <formula>0.15</formula>
      <formula>1000</formula>
    </cfRule>
    <cfRule type="cellIs" dxfId="392" priority="26" operator="between">
      <formula>-0.15</formula>
      <formula>0.15</formula>
    </cfRule>
    <cfRule type="cellIs" dxfId="391" priority="27" operator="lessThan">
      <formula>-0.15</formula>
    </cfRule>
  </conditionalFormatting>
  <conditionalFormatting sqref="Q9">
    <cfRule type="cellIs" dxfId="390" priority="22" operator="between">
      <formula>0.15</formula>
      <formula>1000</formula>
    </cfRule>
    <cfRule type="cellIs" dxfId="389" priority="23" operator="between">
      <formula>-0.15</formula>
      <formula>0.15</formula>
    </cfRule>
    <cfRule type="cellIs" dxfId="388" priority="24" operator="lessThan">
      <formula>-0.15</formula>
    </cfRule>
  </conditionalFormatting>
  <pageMargins left="0.7" right="0.7" top="0.75" bottom="0.75" header="0.3" footer="0.3"/>
  <pageSetup paperSize="9" orientation="portrait" verticalDpi="9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V48"/>
  <sheetViews>
    <sheetView zoomScale="45" zoomScaleNormal="45" workbookViewId="0">
      <pane xSplit="1" ySplit="3" topLeftCell="B4" activePane="bottomRight" state="frozen"/>
      <selection pane="topRight" activeCell="B1" sqref="B1"/>
      <selection pane="bottomLeft" activeCell="A4" sqref="A4"/>
      <selection pane="bottomRight" activeCell="AB18" sqref="AB18"/>
    </sheetView>
  </sheetViews>
  <sheetFormatPr defaultRowHeight="14.5" x14ac:dyDescent="0.35"/>
  <cols>
    <col min="1" max="1" width="13" customWidth="1"/>
    <col min="2" max="2" width="10.7265625" customWidth="1"/>
    <col min="3" max="3" width="8.453125" customWidth="1"/>
    <col min="4" max="4" width="10.81640625" customWidth="1"/>
    <col min="6" max="6" width="10.7265625" customWidth="1"/>
    <col min="7" max="7" width="10.54296875" customWidth="1"/>
    <col min="21" max="21" width="13.453125" customWidth="1"/>
  </cols>
  <sheetData>
    <row r="1" spans="1:22" ht="15" customHeight="1" thickBot="1" x14ac:dyDescent="0.4">
      <c r="A1" s="592" t="s">
        <v>48</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18"/>
    </row>
    <row r="2" spans="1:22" ht="15" customHeight="1" thickBot="1" x14ac:dyDescent="0.4">
      <c r="A2" s="592"/>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row>
    <row r="3" spans="1:22" ht="15" thickBot="1" x14ac:dyDescent="0.4">
      <c r="A3" s="593"/>
      <c r="B3" s="12">
        <v>2016</v>
      </c>
      <c r="C3" s="13">
        <v>2017</v>
      </c>
      <c r="D3" s="14">
        <v>2018</v>
      </c>
      <c r="E3" s="47">
        <v>2020</v>
      </c>
      <c r="F3" s="48">
        <v>2025</v>
      </c>
      <c r="G3" s="47">
        <v>2030</v>
      </c>
      <c r="H3" s="49">
        <v>2016</v>
      </c>
      <c r="I3" s="50">
        <v>2020</v>
      </c>
      <c r="J3" s="48">
        <v>2025</v>
      </c>
      <c r="K3" s="51">
        <v>2030</v>
      </c>
      <c r="L3" s="591">
        <v>2020</v>
      </c>
      <c r="M3" s="590"/>
      <c r="N3" s="591">
        <v>2025</v>
      </c>
      <c r="O3" s="590"/>
      <c r="P3" s="591">
        <v>2030</v>
      </c>
      <c r="Q3" s="590"/>
      <c r="R3" s="77">
        <v>2020</v>
      </c>
      <c r="S3" s="20">
        <v>2025</v>
      </c>
      <c r="T3" s="115">
        <v>2030</v>
      </c>
      <c r="U3" s="584"/>
    </row>
    <row r="4" spans="1:22" ht="21" x14ac:dyDescent="0.5">
      <c r="A4" s="1" t="s">
        <v>2</v>
      </c>
      <c r="B4" s="269">
        <v>26690</v>
      </c>
      <c r="C4" s="270"/>
      <c r="D4" s="270">
        <v>25686</v>
      </c>
      <c r="E4" s="150"/>
      <c r="F4" s="150"/>
      <c r="G4" s="162"/>
      <c r="H4" s="89">
        <v>42000</v>
      </c>
      <c r="I4" s="83"/>
      <c r="J4" s="83"/>
      <c r="K4" s="120"/>
      <c r="L4" s="523" t="str">
        <f>IF(AND(E4&lt;&gt;0,I4&lt;&gt;0),E4-I4, " ")</f>
        <v xml:space="preserve"> </v>
      </c>
      <c r="M4" s="524" t="str">
        <f>IF(AND(E4&lt;&gt;0,I4&lt;&gt;0),(E4-I4)/I4, " ")</f>
        <v xml:space="preserve"> </v>
      </c>
      <c r="N4" s="525" t="str">
        <f>IF(AND(F4&lt;&gt;0,J4&lt;&gt;0),F4-J4, " ")</f>
        <v xml:space="preserve"> </v>
      </c>
      <c r="O4" s="524" t="str">
        <f>IF(AND(F4&lt;&gt;0,J4&lt;&gt;0),(F4-J4)/J4, " ")</f>
        <v xml:space="preserve"> </v>
      </c>
      <c r="P4" s="525" t="str">
        <f>IF(AND(G4&lt;&gt;0,K4&lt;&gt;0),G4-K4, " ")</f>
        <v xml:space="preserve"> </v>
      </c>
      <c r="Q4" s="526" t="str">
        <f>IF(AND(G4&lt;&gt;0,K4&lt;&gt;0),(G4-K4)/K4, " ")</f>
        <v xml:space="preserve"> </v>
      </c>
      <c r="R4" s="527" t="str">
        <f>IFERROR(D4/E4,"")</f>
        <v/>
      </c>
      <c r="S4" s="528" t="str">
        <f>IFERROR(D4/F4,"")</f>
        <v/>
      </c>
      <c r="T4" s="529" t="str">
        <f>IFERROR(D4/G4,"")</f>
        <v/>
      </c>
      <c r="U4" s="530" t="str">
        <f t="shared" ref="U4:U23" si="0">IF(G4&gt;0,IFERROR((D4-B4)/(G4-B4)," ")," ")</f>
        <v xml:space="preserve"> </v>
      </c>
    </row>
    <row r="5" spans="1:22" ht="21" x14ac:dyDescent="0.5">
      <c r="A5" s="3" t="s">
        <v>3</v>
      </c>
      <c r="B5" s="113">
        <v>146185</v>
      </c>
      <c r="C5" s="101">
        <v>148504</v>
      </c>
      <c r="D5" s="101">
        <v>164077</v>
      </c>
      <c r="E5" s="101"/>
      <c r="F5" s="101"/>
      <c r="G5" s="114"/>
      <c r="H5" s="113">
        <v>140409</v>
      </c>
      <c r="I5" s="101"/>
      <c r="J5" s="101"/>
      <c r="K5" s="114"/>
      <c r="L5" s="531" t="str">
        <f t="shared" ref="L5:L30" si="1">IF(AND(E5&lt;&gt;0,I5&lt;&gt;0),E5-I5, " ")</f>
        <v xml:space="preserve"> </v>
      </c>
      <c r="M5" s="532" t="str">
        <f t="shared" ref="M5:M30" si="2">IF(AND(E5&lt;&gt;0,I5&lt;&gt;0),(E5-I5)/I5, " ")</f>
        <v xml:space="preserve"> </v>
      </c>
      <c r="N5" s="533" t="str">
        <f t="shared" ref="N5:N30" si="3">IF(AND(F5&lt;&gt;0,J5&lt;&gt;0),F5-J5, " ")</f>
        <v xml:space="preserve"> </v>
      </c>
      <c r="O5" s="532" t="str">
        <f t="shared" ref="O5:O30" si="4">IF(AND(F5&lt;&gt;0,J5&lt;&gt;0),(F5-J5)/J5, " ")</f>
        <v xml:space="preserve"> </v>
      </c>
      <c r="P5" s="533" t="str">
        <f t="shared" ref="P5:P30" si="5">IF(AND(G5&lt;&gt;0,K5&lt;&gt;0),G5-K5, " ")</f>
        <v xml:space="preserve"> </v>
      </c>
      <c r="Q5" s="534" t="str">
        <f t="shared" ref="Q5:Q30" si="6">IF(AND(G5&lt;&gt;0,K5&lt;&gt;0),(G5-K5)/K5, " ")</f>
        <v xml:space="preserve"> </v>
      </c>
      <c r="R5" s="535" t="str">
        <f t="shared" ref="R5:R30" si="7">IFERROR(D5/E5,"")</f>
        <v/>
      </c>
      <c r="S5" s="536" t="str">
        <f t="shared" ref="S5:S30" si="8">IFERROR(D5/F5,"")</f>
        <v/>
      </c>
      <c r="T5" s="537" t="str">
        <f t="shared" ref="T5:T30" si="9">IFERROR(D5/G5,"")</f>
        <v/>
      </c>
      <c r="U5" s="538" t="str">
        <f t="shared" si="0"/>
        <v xml:space="preserve"> </v>
      </c>
    </row>
    <row r="6" spans="1:22" ht="21" x14ac:dyDescent="0.5">
      <c r="A6" s="3" t="s">
        <v>5</v>
      </c>
      <c r="B6" s="113">
        <v>170300</v>
      </c>
      <c r="C6" s="101">
        <v>170300</v>
      </c>
      <c r="D6" s="101">
        <v>170300</v>
      </c>
      <c r="E6" s="101">
        <v>190300</v>
      </c>
      <c r="F6" s="101">
        <v>256050</v>
      </c>
      <c r="G6" s="114">
        <v>256650</v>
      </c>
      <c r="H6" s="69"/>
      <c r="I6" s="101"/>
      <c r="J6" s="101"/>
      <c r="K6" s="114"/>
      <c r="L6" s="539" t="str">
        <f t="shared" si="1"/>
        <v xml:space="preserve"> </v>
      </c>
      <c r="M6" s="540" t="str">
        <f t="shared" si="2"/>
        <v xml:space="preserve"> </v>
      </c>
      <c r="N6" s="541" t="str">
        <f t="shared" si="3"/>
        <v xml:space="preserve"> </v>
      </c>
      <c r="O6" s="540" t="str">
        <f t="shared" si="4"/>
        <v xml:space="preserve"> </v>
      </c>
      <c r="P6" s="541" t="str">
        <f t="shared" si="5"/>
        <v xml:space="preserve"> </v>
      </c>
      <c r="Q6" s="542" t="str">
        <f t="shared" si="6"/>
        <v xml:space="preserve"> </v>
      </c>
      <c r="R6" s="535">
        <f t="shared" si="7"/>
        <v>0.89490278507619547</v>
      </c>
      <c r="S6" s="536">
        <f t="shared" si="8"/>
        <v>0.66510447178285492</v>
      </c>
      <c r="T6" s="537">
        <f t="shared" si="9"/>
        <v>0.66354958114163254</v>
      </c>
      <c r="U6" s="538">
        <f t="shared" si="0"/>
        <v>0</v>
      </c>
    </row>
    <row r="7" spans="1:22" ht="21" x14ac:dyDescent="0.5">
      <c r="A7" s="3" t="s">
        <v>7</v>
      </c>
      <c r="B7" s="113">
        <v>18</v>
      </c>
      <c r="C7" s="101">
        <v>14</v>
      </c>
      <c r="D7" s="101">
        <v>12</v>
      </c>
      <c r="E7" s="101">
        <v>8</v>
      </c>
      <c r="F7" s="101">
        <v>3</v>
      </c>
      <c r="G7" s="114"/>
      <c r="H7" s="113"/>
      <c r="I7" s="101"/>
      <c r="J7" s="101"/>
      <c r="K7" s="114"/>
      <c r="L7" s="539" t="str">
        <f t="shared" si="1"/>
        <v xml:space="preserve"> </v>
      </c>
      <c r="M7" s="540" t="str">
        <f>IF(AND(E7&lt;&gt;0,I7&lt;&gt;0),(E7-I7)/I7, " ")</f>
        <v xml:space="preserve"> </v>
      </c>
      <c r="N7" s="541" t="str">
        <f t="shared" si="3"/>
        <v xml:space="preserve"> </v>
      </c>
      <c r="O7" s="540" t="str">
        <f t="shared" si="4"/>
        <v xml:space="preserve"> </v>
      </c>
      <c r="P7" s="533" t="str">
        <f t="shared" si="5"/>
        <v xml:space="preserve"> </v>
      </c>
      <c r="Q7" s="534" t="str">
        <f t="shared" si="6"/>
        <v xml:space="preserve"> </v>
      </c>
      <c r="R7" s="535"/>
      <c r="S7" s="536"/>
      <c r="T7" s="537" t="str">
        <f t="shared" si="9"/>
        <v/>
      </c>
      <c r="U7" s="538" t="str">
        <f t="shared" si="0"/>
        <v xml:space="preserve"> </v>
      </c>
    </row>
    <row r="8" spans="1:22" ht="21" x14ac:dyDescent="0.5">
      <c r="A8" s="3" t="s">
        <v>6</v>
      </c>
      <c r="B8" s="113">
        <v>219394</v>
      </c>
      <c r="C8" s="101">
        <v>216143</v>
      </c>
      <c r="D8" s="101">
        <v>213718</v>
      </c>
      <c r="E8" s="101"/>
      <c r="F8" s="101"/>
      <c r="G8" s="114"/>
      <c r="H8" s="113"/>
      <c r="I8" s="101"/>
      <c r="J8" s="101"/>
      <c r="K8" s="114"/>
      <c r="L8" s="531" t="str">
        <f t="shared" si="1"/>
        <v xml:space="preserve"> </v>
      </c>
      <c r="M8" s="532" t="str">
        <f t="shared" ref="M8:M9" si="10">IF(AND(E8&lt;&gt;0,I8&lt;&gt;0),(E8-I8)/I8, " ")</f>
        <v xml:space="preserve"> </v>
      </c>
      <c r="N8" s="533" t="str">
        <f t="shared" si="3"/>
        <v xml:space="preserve"> </v>
      </c>
      <c r="O8" s="532" t="str">
        <f t="shared" si="4"/>
        <v xml:space="preserve"> </v>
      </c>
      <c r="P8" s="533" t="str">
        <f t="shared" si="5"/>
        <v xml:space="preserve"> </v>
      </c>
      <c r="Q8" s="534" t="str">
        <f t="shared" si="6"/>
        <v xml:space="preserve"> </v>
      </c>
      <c r="R8" s="535" t="str">
        <f t="shared" si="7"/>
        <v/>
      </c>
      <c r="S8" s="536" t="str">
        <f t="shared" si="8"/>
        <v/>
      </c>
      <c r="T8" s="537" t="str">
        <f t="shared" si="9"/>
        <v/>
      </c>
      <c r="U8" s="538" t="str">
        <f t="shared" si="0"/>
        <v xml:space="preserve"> </v>
      </c>
    </row>
    <row r="9" spans="1:22" ht="21" x14ac:dyDescent="0.5">
      <c r="A9" s="3" t="s">
        <v>8</v>
      </c>
      <c r="B9" s="113">
        <v>3000</v>
      </c>
      <c r="C9" s="101"/>
      <c r="D9" s="101">
        <v>6160</v>
      </c>
      <c r="E9" s="101"/>
      <c r="F9" s="101"/>
      <c r="G9" s="114"/>
      <c r="H9" s="113">
        <v>3000</v>
      </c>
      <c r="I9" s="101"/>
      <c r="J9" s="101"/>
      <c r="K9" s="114"/>
      <c r="L9" s="531" t="str">
        <f t="shared" si="1"/>
        <v xml:space="preserve"> </v>
      </c>
      <c r="M9" s="532" t="str">
        <f t="shared" si="10"/>
        <v xml:space="preserve"> </v>
      </c>
      <c r="N9" s="533" t="str">
        <f t="shared" si="3"/>
        <v xml:space="preserve"> </v>
      </c>
      <c r="O9" s="532" t="str">
        <f t="shared" si="4"/>
        <v xml:space="preserve"> </v>
      </c>
      <c r="P9" s="533" t="str">
        <f t="shared" si="5"/>
        <v xml:space="preserve"> </v>
      </c>
      <c r="Q9" s="534" t="str">
        <f t="shared" si="6"/>
        <v xml:space="preserve"> </v>
      </c>
      <c r="R9" s="535" t="str">
        <f t="shared" si="7"/>
        <v/>
      </c>
      <c r="S9" s="536" t="str">
        <f t="shared" si="8"/>
        <v/>
      </c>
      <c r="T9" s="537" t="str">
        <f t="shared" si="9"/>
        <v/>
      </c>
      <c r="U9" s="538" t="str">
        <f t="shared" si="0"/>
        <v xml:space="preserve"> </v>
      </c>
    </row>
    <row r="10" spans="1:22" ht="21" x14ac:dyDescent="0.5">
      <c r="A10" s="3" t="s">
        <v>15</v>
      </c>
      <c r="B10" s="113">
        <v>4300</v>
      </c>
      <c r="C10" s="101">
        <v>4000</v>
      </c>
      <c r="D10" s="101">
        <v>3700</v>
      </c>
      <c r="E10" s="101"/>
      <c r="F10" s="101"/>
      <c r="G10" s="114"/>
      <c r="H10" s="113">
        <v>3000</v>
      </c>
      <c r="I10" s="101"/>
      <c r="J10" s="101"/>
      <c r="K10" s="114"/>
      <c r="L10" s="531" t="str">
        <f t="shared" si="1"/>
        <v xml:space="preserve"> </v>
      </c>
      <c r="M10" s="532" t="str">
        <f t="shared" si="2"/>
        <v xml:space="preserve"> </v>
      </c>
      <c r="N10" s="533" t="str">
        <f t="shared" si="3"/>
        <v xml:space="preserve"> </v>
      </c>
      <c r="O10" s="532" t="str">
        <f t="shared" si="4"/>
        <v xml:space="preserve"> </v>
      </c>
      <c r="P10" s="533" t="str">
        <f t="shared" si="5"/>
        <v xml:space="preserve"> </v>
      </c>
      <c r="Q10" s="534" t="str">
        <f t="shared" si="6"/>
        <v xml:space="preserve"> </v>
      </c>
      <c r="R10" s="535" t="str">
        <f t="shared" si="7"/>
        <v/>
      </c>
      <c r="S10" s="536" t="str">
        <f t="shared" si="8"/>
        <v/>
      </c>
      <c r="T10" s="537" t="str">
        <f t="shared" si="9"/>
        <v/>
      </c>
      <c r="U10" s="538" t="str">
        <f t="shared" si="0"/>
        <v xml:space="preserve"> </v>
      </c>
    </row>
    <row r="11" spans="1:22" ht="21" x14ac:dyDescent="0.5">
      <c r="A11" s="3" t="s">
        <v>9</v>
      </c>
      <c r="B11" s="113">
        <v>394</v>
      </c>
      <c r="C11" s="101">
        <v>370</v>
      </c>
      <c r="D11" s="101">
        <v>343</v>
      </c>
      <c r="E11" s="101">
        <v>450</v>
      </c>
      <c r="F11" s="101">
        <v>600</v>
      </c>
      <c r="G11" s="114">
        <v>750</v>
      </c>
      <c r="H11" s="113"/>
      <c r="I11" s="101"/>
      <c r="J11" s="101"/>
      <c r="K11" s="114"/>
      <c r="L11" s="531" t="str">
        <f t="shared" si="1"/>
        <v xml:space="preserve"> </v>
      </c>
      <c r="M11" s="532" t="str">
        <f t="shared" si="2"/>
        <v xml:space="preserve"> </v>
      </c>
      <c r="N11" s="533" t="str">
        <f t="shared" si="3"/>
        <v xml:space="preserve"> </v>
      </c>
      <c r="O11" s="532" t="str">
        <f t="shared" si="4"/>
        <v xml:space="preserve"> </v>
      </c>
      <c r="P11" s="533" t="str">
        <f t="shared" si="5"/>
        <v xml:space="preserve"> </v>
      </c>
      <c r="Q11" s="534" t="str">
        <f t="shared" si="6"/>
        <v xml:space="preserve"> </v>
      </c>
      <c r="R11" s="535">
        <f>IFERROR(D11/E11,"")</f>
        <v>0.76222222222222225</v>
      </c>
      <c r="S11" s="536">
        <f t="shared" si="8"/>
        <v>0.57166666666666666</v>
      </c>
      <c r="T11" s="537">
        <f t="shared" si="9"/>
        <v>0.45733333333333331</v>
      </c>
      <c r="U11" s="538">
        <f t="shared" si="0"/>
        <v>-0.14325842696629212</v>
      </c>
    </row>
    <row r="12" spans="1:22" ht="21" x14ac:dyDescent="0.5">
      <c r="A12" s="3" t="s">
        <v>10</v>
      </c>
      <c r="B12" s="113">
        <v>14823</v>
      </c>
      <c r="C12" s="101">
        <v>20459</v>
      </c>
      <c r="D12" s="272">
        <v>41085</v>
      </c>
      <c r="E12" s="101">
        <v>100000</v>
      </c>
      <c r="F12" s="101">
        <v>200000</v>
      </c>
      <c r="G12" s="114">
        <v>500000</v>
      </c>
      <c r="H12" s="113">
        <v>7953</v>
      </c>
      <c r="I12" s="101">
        <v>200000</v>
      </c>
      <c r="J12" s="101"/>
      <c r="K12" s="114"/>
      <c r="L12" s="531">
        <f t="shared" si="1"/>
        <v>-100000</v>
      </c>
      <c r="M12" s="532">
        <f t="shared" si="2"/>
        <v>-0.5</v>
      </c>
      <c r="N12" s="541" t="str">
        <f t="shared" si="3"/>
        <v xml:space="preserve"> </v>
      </c>
      <c r="O12" s="540" t="str">
        <f t="shared" si="4"/>
        <v xml:space="preserve"> </v>
      </c>
      <c r="P12" s="541" t="str">
        <f t="shared" si="5"/>
        <v xml:space="preserve"> </v>
      </c>
      <c r="Q12" s="542" t="str">
        <f t="shared" si="6"/>
        <v xml:space="preserve"> </v>
      </c>
      <c r="R12" s="535">
        <f t="shared" si="7"/>
        <v>0.41084999999999999</v>
      </c>
      <c r="S12" s="536">
        <f t="shared" si="8"/>
        <v>0.205425</v>
      </c>
      <c r="T12" s="537">
        <f t="shared" si="9"/>
        <v>8.2170000000000007E-2</v>
      </c>
      <c r="U12" s="538">
        <f t="shared" si="0"/>
        <v>5.4128699423097136E-2</v>
      </c>
    </row>
    <row r="13" spans="1:22" ht="21" x14ac:dyDescent="0.5">
      <c r="A13" s="3" t="s">
        <v>12</v>
      </c>
      <c r="B13" s="113">
        <v>181706</v>
      </c>
      <c r="C13" s="101">
        <v>210000</v>
      </c>
      <c r="D13" s="99">
        <v>156323</v>
      </c>
      <c r="E13" s="101">
        <v>150000</v>
      </c>
      <c r="F13" s="101">
        <v>150000</v>
      </c>
      <c r="G13" s="114">
        <v>150000</v>
      </c>
      <c r="H13" s="113">
        <v>181706</v>
      </c>
      <c r="I13" s="101"/>
      <c r="J13" s="101"/>
      <c r="K13" s="114"/>
      <c r="L13" s="539" t="str">
        <f t="shared" si="1"/>
        <v xml:space="preserve"> </v>
      </c>
      <c r="M13" s="540" t="str">
        <f t="shared" si="2"/>
        <v xml:space="preserve"> </v>
      </c>
      <c r="N13" s="541" t="str">
        <f t="shared" si="3"/>
        <v xml:space="preserve"> </v>
      </c>
      <c r="O13" s="540" t="str">
        <f t="shared" si="4"/>
        <v xml:space="preserve"> </v>
      </c>
      <c r="P13" s="541" t="str">
        <f t="shared" si="5"/>
        <v xml:space="preserve"> </v>
      </c>
      <c r="Q13" s="542" t="str">
        <f t="shared" si="6"/>
        <v xml:space="preserve"> </v>
      </c>
      <c r="R13" s="535"/>
      <c r="S13" s="536"/>
      <c r="T13" s="537"/>
      <c r="U13" s="538"/>
    </row>
    <row r="14" spans="1:22" ht="21" x14ac:dyDescent="0.5">
      <c r="A14" s="3" t="s">
        <v>13</v>
      </c>
      <c r="B14" s="113">
        <v>59652</v>
      </c>
      <c r="C14" s="101">
        <v>61315</v>
      </c>
      <c r="D14" s="270">
        <v>61558</v>
      </c>
      <c r="E14" s="101"/>
      <c r="F14" s="101"/>
      <c r="G14" s="114"/>
      <c r="H14" s="113">
        <v>58900</v>
      </c>
      <c r="I14" s="101"/>
      <c r="J14" s="101"/>
      <c r="K14" s="114"/>
      <c r="L14" s="531" t="str">
        <f t="shared" si="1"/>
        <v xml:space="preserve"> </v>
      </c>
      <c r="M14" s="532" t="str">
        <f t="shared" si="2"/>
        <v xml:space="preserve"> </v>
      </c>
      <c r="N14" s="533" t="str">
        <f t="shared" si="3"/>
        <v xml:space="preserve"> </v>
      </c>
      <c r="O14" s="532" t="str">
        <f t="shared" si="4"/>
        <v xml:space="preserve"> </v>
      </c>
      <c r="P14" s="533" t="str">
        <f t="shared" si="5"/>
        <v xml:space="preserve"> </v>
      </c>
      <c r="Q14" s="534" t="str">
        <f t="shared" si="6"/>
        <v xml:space="preserve"> </v>
      </c>
      <c r="R14" s="535" t="str">
        <f t="shared" si="7"/>
        <v/>
      </c>
      <c r="S14" s="536" t="str">
        <f>IFERROR(D14/F14,"")</f>
        <v/>
      </c>
      <c r="T14" s="537" t="str">
        <f t="shared" si="9"/>
        <v/>
      </c>
      <c r="U14" s="538" t="str">
        <f t="shared" si="0"/>
        <v xml:space="preserve"> </v>
      </c>
    </row>
    <row r="15" spans="1:22" ht="21" x14ac:dyDescent="0.5">
      <c r="A15" s="3" t="s">
        <v>16</v>
      </c>
      <c r="B15" s="400"/>
      <c r="C15" s="420"/>
      <c r="D15" s="420"/>
      <c r="E15" s="420"/>
      <c r="F15" s="420"/>
      <c r="G15" s="421"/>
      <c r="H15" s="400"/>
      <c r="I15" s="420"/>
      <c r="J15" s="420"/>
      <c r="K15" s="421"/>
      <c r="L15" s="462"/>
      <c r="M15" s="543"/>
      <c r="N15" s="420"/>
      <c r="O15" s="543"/>
      <c r="P15" s="420"/>
      <c r="Q15" s="544"/>
      <c r="R15" s="545"/>
      <c r="S15" s="546"/>
      <c r="T15" s="547"/>
      <c r="U15" s="548"/>
    </row>
    <row r="16" spans="1:22" ht="21" x14ac:dyDescent="0.5">
      <c r="A16" s="3" t="s">
        <v>4</v>
      </c>
      <c r="B16" s="113">
        <v>87</v>
      </c>
      <c r="C16" s="101">
        <v>181</v>
      </c>
      <c r="D16" s="101">
        <v>205</v>
      </c>
      <c r="E16" s="101"/>
      <c r="F16" s="101"/>
      <c r="G16" s="114"/>
      <c r="H16" s="113">
        <v>64</v>
      </c>
      <c r="I16" s="101"/>
      <c r="J16" s="101"/>
      <c r="K16" s="114"/>
      <c r="L16" s="531" t="str">
        <f t="shared" si="1"/>
        <v xml:space="preserve"> </v>
      </c>
      <c r="M16" s="532" t="str">
        <f t="shared" si="2"/>
        <v xml:space="preserve"> </v>
      </c>
      <c r="N16" s="533" t="str">
        <f t="shared" si="3"/>
        <v xml:space="preserve"> </v>
      </c>
      <c r="O16" s="532" t="str">
        <f t="shared" si="4"/>
        <v xml:space="preserve"> </v>
      </c>
      <c r="P16" s="533" t="str">
        <f t="shared" si="5"/>
        <v xml:space="preserve"> </v>
      </c>
      <c r="Q16" s="534" t="str">
        <f t="shared" si="6"/>
        <v xml:space="preserve"> </v>
      </c>
      <c r="R16" s="535" t="str">
        <f t="shared" si="7"/>
        <v/>
      </c>
      <c r="S16" s="536" t="str">
        <f t="shared" si="8"/>
        <v/>
      </c>
      <c r="T16" s="537" t="str">
        <f t="shared" si="9"/>
        <v/>
      </c>
      <c r="U16" s="538" t="str">
        <f t="shared" si="0"/>
        <v xml:space="preserve"> </v>
      </c>
    </row>
    <row r="17" spans="1:21" ht="21" x14ac:dyDescent="0.5">
      <c r="A17" s="3" t="s">
        <v>19</v>
      </c>
      <c r="B17" s="113">
        <v>7500</v>
      </c>
      <c r="C17" s="101">
        <v>13489</v>
      </c>
      <c r="D17" s="101">
        <v>18202</v>
      </c>
      <c r="E17" s="101"/>
      <c r="F17" s="101"/>
      <c r="G17" s="114"/>
      <c r="H17" s="113">
        <v>54197</v>
      </c>
      <c r="I17" s="101"/>
      <c r="J17" s="101"/>
      <c r="K17" s="114"/>
      <c r="L17" s="531" t="str">
        <f t="shared" si="1"/>
        <v xml:space="preserve"> </v>
      </c>
      <c r="M17" s="532" t="str">
        <f t="shared" si="2"/>
        <v xml:space="preserve"> </v>
      </c>
      <c r="N17" s="533" t="str">
        <f t="shared" si="3"/>
        <v xml:space="preserve"> </v>
      </c>
      <c r="O17" s="532" t="str">
        <f t="shared" si="4"/>
        <v xml:space="preserve"> </v>
      </c>
      <c r="P17" s="533" t="str">
        <f t="shared" si="5"/>
        <v xml:space="preserve"> </v>
      </c>
      <c r="Q17" s="534" t="str">
        <f t="shared" si="6"/>
        <v xml:space="preserve"> </v>
      </c>
      <c r="R17" s="535" t="str">
        <f t="shared" si="7"/>
        <v/>
      </c>
      <c r="S17" s="536" t="str">
        <f t="shared" si="8"/>
        <v/>
      </c>
      <c r="T17" s="537" t="str">
        <f t="shared" si="9"/>
        <v/>
      </c>
      <c r="U17" s="538" t="str">
        <f t="shared" si="0"/>
        <v xml:space="preserve"> </v>
      </c>
    </row>
    <row r="18" spans="1:21" ht="21" x14ac:dyDescent="0.5">
      <c r="A18" s="3" t="s">
        <v>17</v>
      </c>
      <c r="B18" s="113">
        <v>119241</v>
      </c>
      <c r="C18" s="101">
        <v>112746</v>
      </c>
      <c r="D18" s="101">
        <v>109575</v>
      </c>
      <c r="E18" s="101"/>
      <c r="F18" s="101"/>
      <c r="G18" s="114"/>
      <c r="H18" s="113"/>
      <c r="I18" s="90"/>
      <c r="J18" s="90"/>
      <c r="K18" s="116"/>
      <c r="L18" s="531" t="str">
        <f t="shared" si="1"/>
        <v xml:space="preserve"> </v>
      </c>
      <c r="M18" s="532" t="str">
        <f t="shared" si="2"/>
        <v xml:space="preserve"> </v>
      </c>
      <c r="N18" s="533" t="str">
        <f t="shared" si="3"/>
        <v xml:space="preserve"> </v>
      </c>
      <c r="O18" s="532" t="str">
        <f t="shared" si="4"/>
        <v xml:space="preserve"> </v>
      </c>
      <c r="P18" s="533" t="str">
        <f t="shared" si="5"/>
        <v xml:space="preserve"> </v>
      </c>
      <c r="Q18" s="534" t="str">
        <f t="shared" si="6"/>
        <v xml:space="preserve"> </v>
      </c>
      <c r="R18" s="535" t="str">
        <f t="shared" si="7"/>
        <v/>
      </c>
      <c r="S18" s="536" t="str">
        <f t="shared" si="8"/>
        <v/>
      </c>
      <c r="T18" s="537" t="str">
        <f t="shared" si="9"/>
        <v/>
      </c>
      <c r="U18" s="538" t="str">
        <f t="shared" si="0"/>
        <v xml:space="preserve"> </v>
      </c>
    </row>
    <row r="19" spans="1:21" ht="21" x14ac:dyDescent="0.5">
      <c r="A19" s="3" t="s">
        <v>18</v>
      </c>
      <c r="B19" s="113">
        <v>361</v>
      </c>
      <c r="C19" s="101">
        <v>387</v>
      </c>
      <c r="D19" s="101">
        <v>377</v>
      </c>
      <c r="E19" s="101"/>
      <c r="F19" s="101"/>
      <c r="G19" s="114"/>
      <c r="H19" s="113">
        <v>151</v>
      </c>
      <c r="I19" s="101"/>
      <c r="J19" s="101"/>
      <c r="K19" s="114"/>
      <c r="L19" s="531" t="str">
        <f t="shared" si="1"/>
        <v xml:space="preserve"> </v>
      </c>
      <c r="M19" s="532" t="str">
        <f t="shared" si="2"/>
        <v xml:space="preserve"> </v>
      </c>
      <c r="N19" s="533" t="str">
        <f t="shared" si="3"/>
        <v xml:space="preserve"> </v>
      </c>
      <c r="O19" s="532" t="str">
        <f t="shared" si="4"/>
        <v xml:space="preserve"> </v>
      </c>
      <c r="P19" s="533" t="str">
        <f t="shared" si="5"/>
        <v xml:space="preserve"> </v>
      </c>
      <c r="Q19" s="534" t="str">
        <f t="shared" si="6"/>
        <v xml:space="preserve"> </v>
      </c>
      <c r="R19" s="535" t="str">
        <f t="shared" si="7"/>
        <v/>
      </c>
      <c r="S19" s="536" t="str">
        <f t="shared" si="8"/>
        <v/>
      </c>
      <c r="T19" s="537" t="str">
        <f t="shared" si="9"/>
        <v/>
      </c>
      <c r="U19" s="538" t="str">
        <f t="shared" si="0"/>
        <v xml:space="preserve"> </v>
      </c>
    </row>
    <row r="20" spans="1:21" ht="21" x14ac:dyDescent="0.5">
      <c r="A20" s="3" t="s">
        <v>14</v>
      </c>
      <c r="B20" s="113">
        <v>28858</v>
      </c>
      <c r="C20" s="101">
        <v>27633</v>
      </c>
      <c r="D20" s="101">
        <v>28528</v>
      </c>
      <c r="E20" s="101">
        <v>26000</v>
      </c>
      <c r="F20" s="101">
        <v>19000</v>
      </c>
      <c r="G20" s="114">
        <v>14000</v>
      </c>
      <c r="H20" s="113">
        <v>24872</v>
      </c>
      <c r="I20" s="101">
        <v>22000</v>
      </c>
      <c r="J20" s="101">
        <v>35000</v>
      </c>
      <c r="K20" s="114">
        <v>45000</v>
      </c>
      <c r="L20" s="531">
        <f t="shared" si="1"/>
        <v>4000</v>
      </c>
      <c r="M20" s="532">
        <f t="shared" si="2"/>
        <v>0.18181818181818182</v>
      </c>
      <c r="N20" s="533">
        <f t="shared" si="3"/>
        <v>-16000</v>
      </c>
      <c r="O20" s="532">
        <f t="shared" si="4"/>
        <v>-0.45714285714285713</v>
      </c>
      <c r="P20" s="533">
        <f t="shared" si="5"/>
        <v>-31000</v>
      </c>
      <c r="Q20" s="534">
        <f t="shared" si="6"/>
        <v>-0.68888888888888888</v>
      </c>
      <c r="R20" s="535"/>
      <c r="S20" s="536"/>
      <c r="T20" s="537"/>
      <c r="U20" s="538"/>
    </row>
    <row r="21" spans="1:21" ht="21" x14ac:dyDescent="0.5">
      <c r="A21" s="3" t="s">
        <v>20</v>
      </c>
      <c r="B21" s="113">
        <v>45</v>
      </c>
      <c r="C21" s="101">
        <v>62</v>
      </c>
      <c r="D21" s="101">
        <v>83</v>
      </c>
      <c r="E21" s="101">
        <v>100</v>
      </c>
      <c r="F21" s="101">
        <v>100</v>
      </c>
      <c r="G21" s="114">
        <v>100</v>
      </c>
      <c r="H21" s="113">
        <v>1038</v>
      </c>
      <c r="I21" s="101"/>
      <c r="J21" s="101"/>
      <c r="K21" s="114"/>
      <c r="L21" s="539" t="str">
        <f t="shared" si="1"/>
        <v xml:space="preserve"> </v>
      </c>
      <c r="M21" s="540" t="str">
        <f t="shared" si="2"/>
        <v xml:space="preserve"> </v>
      </c>
      <c r="N21" s="541" t="str">
        <f t="shared" si="3"/>
        <v xml:space="preserve"> </v>
      </c>
      <c r="O21" s="540" t="str">
        <f t="shared" si="4"/>
        <v xml:space="preserve"> </v>
      </c>
      <c r="P21" s="541" t="str">
        <f t="shared" si="5"/>
        <v xml:space="preserve"> </v>
      </c>
      <c r="Q21" s="542" t="str">
        <f t="shared" si="6"/>
        <v xml:space="preserve"> </v>
      </c>
      <c r="R21" s="535">
        <f t="shared" si="7"/>
        <v>0.83</v>
      </c>
      <c r="S21" s="536">
        <f t="shared" si="8"/>
        <v>0.83</v>
      </c>
      <c r="T21" s="537">
        <f t="shared" si="9"/>
        <v>0.83</v>
      </c>
      <c r="U21" s="538">
        <f t="shared" si="0"/>
        <v>0.69090909090909092</v>
      </c>
    </row>
    <row r="22" spans="1:21" ht="21" x14ac:dyDescent="0.5">
      <c r="A22" s="3" t="s">
        <v>21</v>
      </c>
      <c r="B22" s="113">
        <v>174674</v>
      </c>
      <c r="C22" s="101">
        <v>163968</v>
      </c>
      <c r="D22" s="101">
        <v>154448</v>
      </c>
      <c r="E22" s="101"/>
      <c r="F22" s="101"/>
      <c r="G22" s="114"/>
      <c r="H22" s="113"/>
      <c r="I22" s="101"/>
      <c r="J22" s="101"/>
      <c r="K22" s="114"/>
      <c r="L22" s="531" t="str">
        <f t="shared" si="1"/>
        <v xml:space="preserve"> </v>
      </c>
      <c r="M22" s="532" t="str">
        <f t="shared" si="2"/>
        <v xml:space="preserve"> </v>
      </c>
      <c r="N22" s="533" t="str">
        <f t="shared" si="3"/>
        <v xml:space="preserve"> </v>
      </c>
      <c r="O22" s="532" t="str">
        <f t="shared" si="4"/>
        <v xml:space="preserve"> </v>
      </c>
      <c r="P22" s="533" t="str">
        <f t="shared" si="5"/>
        <v xml:space="preserve"> </v>
      </c>
      <c r="Q22" s="534" t="str">
        <f t="shared" si="6"/>
        <v xml:space="preserve"> </v>
      </c>
      <c r="R22" s="535" t="str">
        <f t="shared" si="7"/>
        <v/>
      </c>
      <c r="S22" s="536" t="str">
        <f t="shared" si="8"/>
        <v/>
      </c>
      <c r="T22" s="537" t="str">
        <f t="shared" si="9"/>
        <v/>
      </c>
      <c r="U22" s="538" t="str">
        <f t="shared" si="0"/>
        <v xml:space="preserve"> </v>
      </c>
    </row>
    <row r="23" spans="1:21" ht="21" x14ac:dyDescent="0.5">
      <c r="A23" s="3" t="s">
        <v>1</v>
      </c>
      <c r="B23" s="549">
        <v>498</v>
      </c>
      <c r="C23" s="550">
        <v>504</v>
      </c>
      <c r="D23" s="550">
        <v>694</v>
      </c>
      <c r="E23" s="550"/>
      <c r="F23" s="550"/>
      <c r="G23" s="551"/>
      <c r="H23" s="113"/>
      <c r="I23" s="101"/>
      <c r="J23" s="101"/>
      <c r="K23" s="114"/>
      <c r="L23" s="531" t="str">
        <f t="shared" si="1"/>
        <v xml:space="preserve"> </v>
      </c>
      <c r="M23" s="532" t="str">
        <f t="shared" si="2"/>
        <v xml:space="preserve"> </v>
      </c>
      <c r="N23" s="533" t="str">
        <f t="shared" si="3"/>
        <v xml:space="preserve"> </v>
      </c>
      <c r="O23" s="532" t="str">
        <f t="shared" si="4"/>
        <v xml:space="preserve"> </v>
      </c>
      <c r="P23" s="533" t="str">
        <f t="shared" si="5"/>
        <v xml:space="preserve"> </v>
      </c>
      <c r="Q23" s="534" t="str">
        <f t="shared" si="6"/>
        <v xml:space="preserve"> </v>
      </c>
      <c r="R23" s="535" t="str">
        <f t="shared" si="7"/>
        <v/>
      </c>
      <c r="S23" s="536" t="str">
        <f t="shared" si="8"/>
        <v/>
      </c>
      <c r="T23" s="537" t="str">
        <f t="shared" si="9"/>
        <v/>
      </c>
      <c r="U23" s="538" t="str">
        <f t="shared" si="0"/>
        <v xml:space="preserve"> </v>
      </c>
    </row>
    <row r="24" spans="1:21" ht="21" x14ac:dyDescent="0.5">
      <c r="A24" s="3" t="s">
        <v>22</v>
      </c>
      <c r="B24" s="549">
        <v>2914000</v>
      </c>
      <c r="C24" s="550"/>
      <c r="D24" s="550">
        <v>2994644</v>
      </c>
      <c r="E24" s="550"/>
      <c r="F24" s="550"/>
      <c r="G24" s="551"/>
      <c r="H24" s="113"/>
      <c r="I24" s="101"/>
      <c r="J24" s="101"/>
      <c r="K24" s="114"/>
      <c r="L24" s="531" t="str">
        <f t="shared" si="1"/>
        <v xml:space="preserve"> </v>
      </c>
      <c r="M24" s="532" t="str">
        <f t="shared" si="2"/>
        <v xml:space="preserve"> </v>
      </c>
      <c r="N24" s="533" t="str">
        <f t="shared" si="3"/>
        <v xml:space="preserve"> </v>
      </c>
      <c r="O24" s="532" t="str">
        <f t="shared" si="4"/>
        <v xml:space="preserve"> </v>
      </c>
      <c r="P24" s="533" t="str">
        <f t="shared" si="5"/>
        <v xml:space="preserve"> </v>
      </c>
      <c r="Q24" s="534" t="str">
        <f t="shared" si="6"/>
        <v xml:space="preserve"> </v>
      </c>
      <c r="R24" s="535" t="str">
        <f t="shared" si="7"/>
        <v/>
      </c>
      <c r="S24" s="536" t="str">
        <f t="shared" si="8"/>
        <v/>
      </c>
      <c r="T24" s="537" t="str">
        <f t="shared" si="9"/>
        <v/>
      </c>
      <c r="U24" s="538" t="str">
        <f>IF(G24&gt;0,IFERROR((D24-'road LPG AFI'!B24)/(G24-'road LPG AFI'!B24)," ")," ")</f>
        <v xml:space="preserve"> </v>
      </c>
    </row>
    <row r="25" spans="1:21" ht="21" x14ac:dyDescent="0.5">
      <c r="A25" s="3" t="s">
        <v>23</v>
      </c>
      <c r="B25" s="552"/>
      <c r="C25" s="553"/>
      <c r="D25" s="553"/>
      <c r="E25" s="553"/>
      <c r="F25" s="553"/>
      <c r="G25" s="554"/>
      <c r="H25" s="400"/>
      <c r="I25" s="420"/>
      <c r="J25" s="420"/>
      <c r="K25" s="421"/>
      <c r="L25" s="462"/>
      <c r="M25" s="543"/>
      <c r="N25" s="420"/>
      <c r="O25" s="543"/>
      <c r="P25" s="420"/>
      <c r="Q25" s="544"/>
      <c r="R25" s="545"/>
      <c r="S25" s="546"/>
      <c r="T25" s="547"/>
      <c r="U25" s="548"/>
    </row>
    <row r="26" spans="1:21" ht="21" x14ac:dyDescent="0.5">
      <c r="A26" s="3" t="s">
        <v>24</v>
      </c>
      <c r="B26" s="113">
        <v>190000</v>
      </c>
      <c r="C26" s="101"/>
      <c r="D26" s="101">
        <v>261504</v>
      </c>
      <c r="E26" s="101"/>
      <c r="F26" s="101"/>
      <c r="G26" s="114"/>
      <c r="H26" s="113">
        <v>4349</v>
      </c>
      <c r="I26" s="101"/>
      <c r="J26" s="101"/>
      <c r="K26" s="114"/>
      <c r="L26" s="531" t="str">
        <f t="shared" si="1"/>
        <v xml:space="preserve"> </v>
      </c>
      <c r="M26" s="532" t="str">
        <f t="shared" si="2"/>
        <v xml:space="preserve"> </v>
      </c>
      <c r="N26" s="533" t="str">
        <f t="shared" si="3"/>
        <v xml:space="preserve"> </v>
      </c>
      <c r="O26" s="532" t="str">
        <f t="shared" si="4"/>
        <v xml:space="preserve"> </v>
      </c>
      <c r="P26" s="533" t="str">
        <f t="shared" si="5"/>
        <v xml:space="preserve"> </v>
      </c>
      <c r="Q26" s="534" t="str">
        <f t="shared" si="6"/>
        <v xml:space="preserve"> </v>
      </c>
      <c r="R26" s="535" t="str">
        <f t="shared" si="7"/>
        <v/>
      </c>
      <c r="S26" s="536" t="str">
        <f t="shared" si="8"/>
        <v/>
      </c>
      <c r="T26" s="537" t="str">
        <f t="shared" si="9"/>
        <v/>
      </c>
      <c r="U26" s="538" t="str">
        <f t="shared" ref="U26:U30" si="11">IF(G26&gt;0,IFERROR((D26-B26)/(G26-B26)," ")," ")</f>
        <v xml:space="preserve"> </v>
      </c>
    </row>
    <row r="27" spans="1:21" ht="21" x14ac:dyDescent="0.5">
      <c r="A27" s="3" t="s">
        <v>26</v>
      </c>
      <c r="B27" s="113">
        <v>9850</v>
      </c>
      <c r="C27" s="101">
        <v>10423</v>
      </c>
      <c r="D27" s="101">
        <v>10670</v>
      </c>
      <c r="E27" s="101">
        <v>33295</v>
      </c>
      <c r="F27" s="101">
        <v>41145</v>
      </c>
      <c r="G27" s="114">
        <v>36440</v>
      </c>
      <c r="H27" s="113">
        <v>8762</v>
      </c>
      <c r="I27" s="101">
        <v>33295</v>
      </c>
      <c r="J27" s="101">
        <v>41145</v>
      </c>
      <c r="K27" s="114">
        <v>36440</v>
      </c>
      <c r="L27" s="531">
        <f t="shared" si="1"/>
        <v>0</v>
      </c>
      <c r="M27" s="532">
        <f t="shared" si="2"/>
        <v>0</v>
      </c>
      <c r="N27" s="533">
        <f t="shared" si="3"/>
        <v>0</v>
      </c>
      <c r="O27" s="532">
        <f t="shared" si="4"/>
        <v>0</v>
      </c>
      <c r="P27" s="533">
        <f t="shared" si="5"/>
        <v>0</v>
      </c>
      <c r="Q27" s="534">
        <f t="shared" si="6"/>
        <v>0</v>
      </c>
      <c r="R27" s="535">
        <f t="shared" si="7"/>
        <v>0.3204685388196426</v>
      </c>
      <c r="S27" s="536">
        <f t="shared" si="8"/>
        <v>0.25932677117511238</v>
      </c>
      <c r="T27" s="537">
        <f t="shared" si="9"/>
        <v>0.29281009879253567</v>
      </c>
      <c r="U27" s="538">
        <f t="shared" si="11"/>
        <v>3.0838661150808574E-2</v>
      </c>
    </row>
    <row r="28" spans="1:21" ht="21" x14ac:dyDescent="0.5">
      <c r="A28" s="3" t="s">
        <v>27</v>
      </c>
      <c r="B28" s="113">
        <v>48392</v>
      </c>
      <c r="C28" s="101">
        <v>50659</v>
      </c>
      <c r="D28" s="101">
        <v>52219</v>
      </c>
      <c r="E28" s="101">
        <v>55514</v>
      </c>
      <c r="F28" s="101">
        <v>61017</v>
      </c>
      <c r="G28" s="114">
        <v>66022</v>
      </c>
      <c r="H28" s="113">
        <v>42982</v>
      </c>
      <c r="I28" s="101"/>
      <c r="J28" s="101"/>
      <c r="K28" s="114"/>
      <c r="L28" s="539" t="str">
        <f t="shared" si="1"/>
        <v xml:space="preserve"> </v>
      </c>
      <c r="M28" s="540" t="str">
        <f t="shared" si="2"/>
        <v xml:space="preserve"> </v>
      </c>
      <c r="N28" s="541" t="str">
        <f t="shared" si="3"/>
        <v xml:space="preserve"> </v>
      </c>
      <c r="O28" s="540" t="str">
        <f t="shared" si="4"/>
        <v xml:space="preserve"> </v>
      </c>
      <c r="P28" s="541" t="str">
        <f t="shared" si="5"/>
        <v xml:space="preserve"> </v>
      </c>
      <c r="Q28" s="542" t="str">
        <f t="shared" si="6"/>
        <v xml:space="preserve"> </v>
      </c>
      <c r="R28" s="535">
        <f t="shared" si="7"/>
        <v>0.94064560291097743</v>
      </c>
      <c r="S28" s="536">
        <f t="shared" si="8"/>
        <v>0.85581067571332581</v>
      </c>
      <c r="T28" s="537">
        <f t="shared" si="9"/>
        <v>0.79093332525521798</v>
      </c>
      <c r="U28" s="538">
        <f t="shared" si="11"/>
        <v>0.21707317073170732</v>
      </c>
    </row>
    <row r="29" spans="1:21" ht="21" x14ac:dyDescent="0.5">
      <c r="A29" s="3" t="s">
        <v>11</v>
      </c>
      <c r="B29" s="113"/>
      <c r="C29" s="101"/>
      <c r="D29" s="101"/>
      <c r="E29" s="101"/>
      <c r="F29" s="101"/>
      <c r="G29" s="114"/>
      <c r="H29" s="113"/>
      <c r="I29" s="101"/>
      <c r="J29" s="101"/>
      <c r="K29" s="114"/>
      <c r="L29" s="531" t="str">
        <f t="shared" si="1"/>
        <v xml:space="preserve"> </v>
      </c>
      <c r="M29" s="532" t="str">
        <f t="shared" si="2"/>
        <v xml:space="preserve"> </v>
      </c>
      <c r="N29" s="533" t="str">
        <f t="shared" si="3"/>
        <v xml:space="preserve"> </v>
      </c>
      <c r="O29" s="532" t="str">
        <f t="shared" si="4"/>
        <v xml:space="preserve"> </v>
      </c>
      <c r="P29" s="533" t="str">
        <f t="shared" si="5"/>
        <v xml:space="preserve"> </v>
      </c>
      <c r="Q29" s="534" t="str">
        <f t="shared" si="6"/>
        <v xml:space="preserve"> </v>
      </c>
      <c r="R29" s="535" t="str">
        <f t="shared" si="7"/>
        <v/>
      </c>
      <c r="S29" s="536" t="str">
        <f t="shared" si="8"/>
        <v/>
      </c>
      <c r="T29" s="537" t="str">
        <f t="shared" si="9"/>
        <v/>
      </c>
      <c r="U29" s="538" t="str">
        <f t="shared" si="11"/>
        <v xml:space="preserve"> </v>
      </c>
    </row>
    <row r="30" spans="1:21" ht="21" x14ac:dyDescent="0.5">
      <c r="A30" s="3" t="s">
        <v>25</v>
      </c>
      <c r="B30" s="113">
        <v>465</v>
      </c>
      <c r="C30" s="101"/>
      <c r="D30" s="101"/>
      <c r="E30" s="101"/>
      <c r="F30" s="101"/>
      <c r="G30" s="114"/>
      <c r="H30" s="113"/>
      <c r="I30" s="101"/>
      <c r="J30" s="101"/>
      <c r="K30" s="114"/>
      <c r="L30" s="531" t="str">
        <f t="shared" si="1"/>
        <v xml:space="preserve"> </v>
      </c>
      <c r="M30" s="532" t="str">
        <f t="shared" si="2"/>
        <v xml:space="preserve"> </v>
      </c>
      <c r="N30" s="533" t="str">
        <f t="shared" si="3"/>
        <v xml:space="preserve"> </v>
      </c>
      <c r="O30" s="532" t="str">
        <f t="shared" si="4"/>
        <v xml:space="preserve"> </v>
      </c>
      <c r="P30" s="533" t="str">
        <f t="shared" si="5"/>
        <v xml:space="preserve"> </v>
      </c>
      <c r="Q30" s="534" t="str">
        <f t="shared" si="6"/>
        <v xml:space="preserve"> </v>
      </c>
      <c r="R30" s="535" t="str">
        <f t="shared" si="7"/>
        <v/>
      </c>
      <c r="S30" s="536" t="str">
        <f t="shared" si="8"/>
        <v/>
      </c>
      <c r="T30" s="537" t="str">
        <f t="shared" si="9"/>
        <v/>
      </c>
      <c r="U30" s="538" t="str">
        <f t="shared" si="11"/>
        <v xml:space="preserve"> </v>
      </c>
    </row>
    <row r="31" spans="1:21" ht="21.5" thickBot="1" x14ac:dyDescent="0.55000000000000004">
      <c r="A31" s="328" t="s">
        <v>28</v>
      </c>
      <c r="B31" s="407"/>
      <c r="C31" s="424"/>
      <c r="D31" s="424"/>
      <c r="E31" s="424"/>
      <c r="F31" s="424"/>
      <c r="G31" s="425"/>
      <c r="H31" s="407"/>
      <c r="I31" s="424"/>
      <c r="J31" s="424"/>
      <c r="K31" s="425"/>
      <c r="L31" s="469"/>
      <c r="M31" s="555"/>
      <c r="N31" s="424"/>
      <c r="O31" s="555"/>
      <c r="P31" s="424"/>
      <c r="Q31" s="556"/>
      <c r="R31" s="557"/>
      <c r="S31" s="558"/>
      <c r="T31" s="559"/>
      <c r="U31" s="560"/>
    </row>
    <row r="32" spans="1:21" ht="14.15" customHeight="1" x14ac:dyDescent="0.35"/>
    <row r="33" spans="1:2" ht="14.15" customHeight="1" x14ac:dyDescent="0.35"/>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0" spans="1:2" ht="15" thickBot="1" x14ac:dyDescent="0.4">
      <c r="A40" t="s">
        <v>129</v>
      </c>
    </row>
    <row r="41" spans="1:2" ht="15" thickBot="1" x14ac:dyDescent="0.4">
      <c r="A41" s="389"/>
      <c r="B41" s="388" t="s">
        <v>126</v>
      </c>
    </row>
    <row r="42" spans="1:2" ht="15" thickBot="1" x14ac:dyDescent="0.4">
      <c r="A42" s="390"/>
      <c r="B42" t="s">
        <v>127</v>
      </c>
    </row>
    <row r="43" spans="1:2" ht="15" thickBot="1" x14ac:dyDescent="0.4">
      <c r="A43" s="391"/>
      <c r="B43" t="s">
        <v>128</v>
      </c>
    </row>
    <row r="44" spans="1:2" ht="15" thickBot="1" x14ac:dyDescent="0.4">
      <c r="A44" s="26"/>
      <c r="B44" t="s">
        <v>130</v>
      </c>
    </row>
    <row r="46" spans="1:2" x14ac:dyDescent="0.35">
      <c r="A46" s="36" t="s">
        <v>104</v>
      </c>
    </row>
    <row r="47" spans="1:2" x14ac:dyDescent="0.35">
      <c r="A47" s="66" t="s">
        <v>105</v>
      </c>
    </row>
    <row r="48" spans="1:2" x14ac:dyDescent="0.35">
      <c r="A48" s="36" t="s">
        <v>113</v>
      </c>
    </row>
  </sheetData>
  <mergeCells count="12">
    <mergeCell ref="R1:T1"/>
    <mergeCell ref="U1:U3"/>
    <mergeCell ref="B2:G2"/>
    <mergeCell ref="H2:K2"/>
    <mergeCell ref="R2:T2"/>
    <mergeCell ref="L3:M3"/>
    <mergeCell ref="A1:A3"/>
    <mergeCell ref="B1:G1"/>
    <mergeCell ref="H1:K1"/>
    <mergeCell ref="L1:Q1"/>
    <mergeCell ref="N3:O3"/>
    <mergeCell ref="P3:Q3"/>
  </mergeCells>
  <conditionalFormatting sqref="M5:M6 M11:M14 M24 M26:M30 M16:M22">
    <cfRule type="cellIs" dxfId="387" priority="82" operator="between">
      <formula>0.15</formula>
      <formula>1000</formula>
    </cfRule>
    <cfRule type="cellIs" dxfId="386" priority="83" operator="between">
      <formula>-0.15</formula>
      <formula>0.15</formula>
    </cfRule>
    <cfRule type="cellIs" dxfId="385" priority="84" operator="lessThan">
      <formula>-0.15</formula>
    </cfRule>
  </conditionalFormatting>
  <conditionalFormatting sqref="O5:O6 O11:O14 O24 O26:O30 O16:O22">
    <cfRule type="cellIs" dxfId="384" priority="79" operator="between">
      <formula>0.15</formula>
      <formula>1000</formula>
    </cfRule>
    <cfRule type="cellIs" dxfId="383" priority="80" operator="between">
      <formula>-0.15</formula>
      <formula>0.15</formula>
    </cfRule>
    <cfRule type="cellIs" dxfId="382" priority="81" operator="lessThan">
      <formula>-0.15</formula>
    </cfRule>
  </conditionalFormatting>
  <conditionalFormatting sqref="Q5:Q6 Q11:Q14 Q24 Q26:Q30 Q16:Q22">
    <cfRule type="cellIs" dxfId="381" priority="76" operator="between">
      <formula>0.15</formula>
      <formula>1000</formula>
    </cfRule>
    <cfRule type="cellIs" dxfId="380" priority="77" operator="between">
      <formula>-0.15</formula>
      <formula>0.15</formula>
    </cfRule>
    <cfRule type="cellIs" dxfId="379" priority="78" operator="lessThan">
      <formula>-0.15</formula>
    </cfRule>
  </conditionalFormatting>
  <conditionalFormatting sqref="M10">
    <cfRule type="cellIs" dxfId="378" priority="73" operator="between">
      <formula>0.15</formula>
      <formula>1000</formula>
    </cfRule>
    <cfRule type="cellIs" dxfId="377" priority="74" operator="between">
      <formula>-0.15</formula>
      <formula>0.15</formula>
    </cfRule>
    <cfRule type="cellIs" dxfId="376" priority="75" operator="lessThan">
      <formula>-0.15</formula>
    </cfRule>
  </conditionalFormatting>
  <conditionalFormatting sqref="O10">
    <cfRule type="cellIs" dxfId="375" priority="70" operator="between">
      <formula>0.15</formula>
      <formula>1000</formula>
    </cfRule>
    <cfRule type="cellIs" dxfId="374" priority="71" operator="between">
      <formula>-0.15</formula>
      <formula>0.15</formula>
    </cfRule>
    <cfRule type="cellIs" dxfId="373" priority="72" operator="lessThan">
      <formula>-0.15</formula>
    </cfRule>
  </conditionalFormatting>
  <conditionalFormatting sqref="Q10">
    <cfRule type="cellIs" dxfId="372" priority="67" operator="between">
      <formula>0.15</formula>
      <formula>1000</formula>
    </cfRule>
    <cfRule type="cellIs" dxfId="371" priority="68" operator="between">
      <formula>-0.15</formula>
      <formula>0.15</formula>
    </cfRule>
    <cfRule type="cellIs" dxfId="370" priority="69" operator="lessThan">
      <formula>-0.15</formula>
    </cfRule>
  </conditionalFormatting>
  <conditionalFormatting sqref="M7">
    <cfRule type="cellIs" dxfId="369" priority="64" operator="between">
      <formula>0.15</formula>
      <formula>1000</formula>
    </cfRule>
    <cfRule type="cellIs" dxfId="368" priority="65" operator="between">
      <formula>-0.15</formula>
      <formula>0.15</formula>
    </cfRule>
    <cfRule type="cellIs" dxfId="367" priority="66" operator="lessThan">
      <formula>-0.15</formula>
    </cfRule>
  </conditionalFormatting>
  <conditionalFormatting sqref="O7">
    <cfRule type="cellIs" dxfId="366" priority="61" operator="between">
      <formula>0.15</formula>
      <formula>1000</formula>
    </cfRule>
    <cfRule type="cellIs" dxfId="365" priority="62" operator="between">
      <formula>-0.15</formula>
      <formula>0.15</formula>
    </cfRule>
    <cfRule type="cellIs" dxfId="364" priority="63" operator="lessThan">
      <formula>-0.15</formula>
    </cfRule>
  </conditionalFormatting>
  <conditionalFormatting sqref="Q7">
    <cfRule type="cellIs" dxfId="363" priority="58" operator="between">
      <formula>0.15</formula>
      <formula>1000</formula>
    </cfRule>
    <cfRule type="cellIs" dxfId="362" priority="59" operator="between">
      <formula>-0.15</formula>
      <formula>0.15</formula>
    </cfRule>
    <cfRule type="cellIs" dxfId="361" priority="60" operator="lessThan">
      <formula>-0.15</formula>
    </cfRule>
  </conditionalFormatting>
  <conditionalFormatting sqref="M8">
    <cfRule type="cellIs" dxfId="360" priority="55" operator="between">
      <formula>0.15</formula>
      <formula>1000</formula>
    </cfRule>
    <cfRule type="cellIs" dxfId="359" priority="56" operator="between">
      <formula>-0.15</formula>
      <formula>0.15</formula>
    </cfRule>
    <cfRule type="cellIs" dxfId="358" priority="57" operator="lessThan">
      <formula>-0.15</formula>
    </cfRule>
  </conditionalFormatting>
  <conditionalFormatting sqref="O8">
    <cfRule type="cellIs" dxfId="357" priority="52" operator="between">
      <formula>0.15</formula>
      <formula>1000</formula>
    </cfRule>
    <cfRule type="cellIs" dxfId="356" priority="53" operator="between">
      <formula>-0.15</formula>
      <formula>0.15</formula>
    </cfRule>
    <cfRule type="cellIs" dxfId="355" priority="54" operator="lessThan">
      <formula>-0.15</formula>
    </cfRule>
  </conditionalFormatting>
  <conditionalFormatting sqref="Q8">
    <cfRule type="cellIs" dxfId="354" priority="49" operator="between">
      <formula>0.15</formula>
      <formula>1000</formula>
    </cfRule>
    <cfRule type="cellIs" dxfId="353" priority="50" operator="between">
      <formula>-0.15</formula>
      <formula>0.15</formula>
    </cfRule>
    <cfRule type="cellIs" dxfId="352" priority="51" operator="lessThan">
      <formula>-0.15</formula>
    </cfRule>
  </conditionalFormatting>
  <conditionalFormatting sqref="M23">
    <cfRule type="cellIs" dxfId="351" priority="46" operator="between">
      <formula>0.15</formula>
      <formula>1000</formula>
    </cfRule>
    <cfRule type="cellIs" dxfId="350" priority="47" operator="between">
      <formula>-0.15</formula>
      <formula>0.15</formula>
    </cfRule>
    <cfRule type="cellIs" dxfId="349" priority="48" operator="lessThan">
      <formula>-0.15</formula>
    </cfRule>
  </conditionalFormatting>
  <conditionalFormatting sqref="O23">
    <cfRule type="cellIs" dxfId="348" priority="43" operator="between">
      <formula>0.15</formula>
      <formula>1000</formula>
    </cfRule>
    <cfRule type="cellIs" dxfId="347" priority="44" operator="between">
      <formula>-0.15</formula>
      <formula>0.15</formula>
    </cfRule>
    <cfRule type="cellIs" dxfId="346" priority="45" operator="lessThan">
      <formula>-0.15</formula>
    </cfRule>
  </conditionalFormatting>
  <conditionalFormatting sqref="Q23">
    <cfRule type="cellIs" dxfId="345" priority="40" operator="between">
      <formula>0.15</formula>
      <formula>1000</formula>
    </cfRule>
    <cfRule type="cellIs" dxfId="344" priority="41" operator="between">
      <formula>-0.15</formula>
      <formula>0.15</formula>
    </cfRule>
    <cfRule type="cellIs" dxfId="343" priority="42" operator="lessThan">
      <formula>-0.15</formula>
    </cfRule>
  </conditionalFormatting>
  <conditionalFormatting sqref="M9">
    <cfRule type="cellIs" dxfId="342" priority="37" operator="between">
      <formula>0.15</formula>
      <formula>1000</formula>
    </cfRule>
    <cfRule type="cellIs" dxfId="341" priority="38" operator="between">
      <formula>-0.15</formula>
      <formula>0.15</formula>
    </cfRule>
    <cfRule type="cellIs" dxfId="340" priority="39" operator="lessThan">
      <formula>-0.15</formula>
    </cfRule>
  </conditionalFormatting>
  <conditionalFormatting sqref="O9">
    <cfRule type="cellIs" dxfId="339" priority="34" operator="between">
      <formula>0.15</formula>
      <formula>1000</formula>
    </cfRule>
    <cfRule type="cellIs" dxfId="338" priority="35" operator="between">
      <formula>-0.15</formula>
      <formula>0.15</formula>
    </cfRule>
    <cfRule type="cellIs" dxfId="337" priority="36" operator="lessThan">
      <formula>-0.15</formula>
    </cfRule>
  </conditionalFormatting>
  <conditionalFormatting sqref="Q9">
    <cfRule type="cellIs" dxfId="336" priority="31" operator="between">
      <formula>0.15</formula>
      <formula>1000</formula>
    </cfRule>
    <cfRule type="cellIs" dxfId="335" priority="32" operator="between">
      <formula>-0.15</formula>
      <formula>0.15</formula>
    </cfRule>
    <cfRule type="cellIs" dxfId="334" priority="33" operator="lessThan">
      <formula>-0.15</formula>
    </cfRule>
  </conditionalFormatting>
  <conditionalFormatting sqref="M4">
    <cfRule type="cellIs" dxfId="333" priority="28" operator="between">
      <formula>0.15</formula>
      <formula>1000</formula>
    </cfRule>
    <cfRule type="cellIs" dxfId="332" priority="29" operator="between">
      <formula>-0.15</formula>
      <formula>0.15</formula>
    </cfRule>
    <cfRule type="cellIs" dxfId="331" priority="30" operator="lessThan">
      <formula>-0.15</formula>
    </cfRule>
  </conditionalFormatting>
  <conditionalFormatting sqref="O4">
    <cfRule type="cellIs" dxfId="330" priority="25" operator="between">
      <formula>0.15</formula>
      <formula>1000</formula>
    </cfRule>
    <cfRule type="cellIs" dxfId="329" priority="26" operator="between">
      <formula>-0.15</formula>
      <formula>0.15</formula>
    </cfRule>
    <cfRule type="cellIs" dxfId="328" priority="27" operator="lessThan">
      <formula>-0.15</formula>
    </cfRule>
  </conditionalFormatting>
  <conditionalFormatting sqref="Q4">
    <cfRule type="cellIs" dxfId="327" priority="22" operator="between">
      <formula>0.15</formula>
      <formula>1000</formula>
    </cfRule>
    <cfRule type="cellIs" dxfId="326" priority="23" operator="between">
      <formula>-0.15</formula>
      <formula>0.15</formula>
    </cfRule>
    <cfRule type="cellIs" dxfId="325" priority="24" operator="lessThan">
      <formula>-0.15</formula>
    </cfRule>
  </conditionalFormatting>
  <pageMargins left="0.7" right="0.7" top="0.75" bottom="0.75" header="0.3" footer="0.3"/>
  <pageSetup paperSize="9" orientation="portrait" verticalDpi="9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V49"/>
  <sheetViews>
    <sheetView zoomScale="57" zoomScaleNormal="57" workbookViewId="0">
      <pane xSplit="1" ySplit="3" topLeftCell="B19" activePane="bottomRight" state="frozen"/>
      <selection pane="topRight" activeCell="B1" sqref="B1"/>
      <selection pane="bottomLeft" activeCell="A4" sqref="A4"/>
      <selection pane="bottomRight" activeCell="T19" sqref="T19"/>
    </sheetView>
  </sheetViews>
  <sheetFormatPr defaultRowHeight="14.5" x14ac:dyDescent="0.35"/>
  <cols>
    <col min="1" max="1" width="16.1796875" customWidth="1"/>
    <col min="21" max="21" width="13.453125" customWidth="1"/>
  </cols>
  <sheetData>
    <row r="1" spans="1:22" ht="21.65" customHeight="1" thickBot="1" x14ac:dyDescent="0.4">
      <c r="A1" s="597" t="s">
        <v>50</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18"/>
    </row>
    <row r="2" spans="1:22" ht="20.149999999999999" customHeight="1" thickBot="1" x14ac:dyDescent="0.4">
      <c r="A2" s="597"/>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row>
    <row r="3" spans="1:22" ht="34" customHeight="1" thickBot="1" x14ac:dyDescent="0.4">
      <c r="A3" s="598"/>
      <c r="B3" s="92">
        <v>2016</v>
      </c>
      <c r="C3" s="79">
        <v>2017</v>
      </c>
      <c r="D3" s="46">
        <v>2018</v>
      </c>
      <c r="E3" s="47">
        <v>2020</v>
      </c>
      <c r="F3" s="48">
        <v>2025</v>
      </c>
      <c r="G3" s="47">
        <v>2030</v>
      </c>
      <c r="H3" s="49">
        <v>2016</v>
      </c>
      <c r="I3" s="50">
        <v>2020</v>
      </c>
      <c r="J3" s="48">
        <v>2025</v>
      </c>
      <c r="K3" s="51">
        <v>2030</v>
      </c>
      <c r="L3" s="591">
        <v>2020</v>
      </c>
      <c r="M3" s="590"/>
      <c r="N3" s="591">
        <v>2025</v>
      </c>
      <c r="O3" s="590"/>
      <c r="P3" s="591">
        <v>2030</v>
      </c>
      <c r="Q3" s="590"/>
      <c r="R3" s="77">
        <v>2020</v>
      </c>
      <c r="S3" s="20">
        <v>2025</v>
      </c>
      <c r="T3" s="115">
        <v>2030</v>
      </c>
      <c r="U3" s="584"/>
    </row>
    <row r="4" spans="1:22" ht="21" x14ac:dyDescent="0.5">
      <c r="A4" s="1" t="s">
        <v>2</v>
      </c>
      <c r="B4" s="149">
        <v>327</v>
      </c>
      <c r="C4" s="150"/>
      <c r="D4" s="150"/>
      <c r="E4" s="150">
        <v>516</v>
      </c>
      <c r="F4" s="150">
        <v>606</v>
      </c>
      <c r="G4" s="151"/>
      <c r="H4" s="89">
        <v>329</v>
      </c>
      <c r="I4" s="83">
        <v>513</v>
      </c>
      <c r="J4" s="83">
        <v>595</v>
      </c>
      <c r="K4" s="120"/>
      <c r="L4" s="44">
        <f>IF(AND(E4&lt;&gt;0,I4&lt;&gt;0),E4-I4, " ")</f>
        <v>3</v>
      </c>
      <c r="M4" s="28">
        <f>IF(AND(E4&lt;&gt;0,I4&lt;&gt;0),(E4-I4)/I4, " ")</f>
        <v>5.8479532163742687E-3</v>
      </c>
      <c r="N4" s="29">
        <f>IF(AND(F4&lt;&gt;0,J4&lt;&gt;0),F4-J4, " ")</f>
        <v>11</v>
      </c>
      <c r="O4" s="28">
        <f>IF(AND(F4&lt;&gt;0,J4&lt;&gt;0),(F4-J4)/J4, " ")</f>
        <v>1.8487394957983194E-2</v>
      </c>
      <c r="P4" s="29" t="str">
        <f>IF(AND(G4&lt;&gt;0,K4&lt;&gt;0),G4-K4, " ")</f>
        <v xml:space="preserve"> </v>
      </c>
      <c r="Q4" s="30" t="str">
        <f>IF(AND(G4&lt;&gt;0,K4&lt;&gt;0),(G4-K4)/K4, " ")</f>
        <v xml:space="preserve"> </v>
      </c>
      <c r="R4" s="54"/>
      <c r="S4" s="55"/>
      <c r="T4" s="56" t="str">
        <f>IFERROR(D4/G4,"")</f>
        <v/>
      </c>
      <c r="U4" s="62" t="str">
        <f>IF(G4&gt;0,IFERROR((D4-B4)/(G4-B4)," ")," ")</f>
        <v xml:space="preserve"> </v>
      </c>
    </row>
    <row r="5" spans="1:22" ht="21" x14ac:dyDescent="0.5">
      <c r="A5" s="3" t="s">
        <v>3</v>
      </c>
      <c r="B5" s="113">
        <v>90</v>
      </c>
      <c r="C5" s="101">
        <v>89</v>
      </c>
      <c r="D5" s="101">
        <v>90</v>
      </c>
      <c r="E5" s="101"/>
      <c r="F5" s="101"/>
      <c r="G5" s="134"/>
      <c r="H5" s="113">
        <v>31</v>
      </c>
      <c r="I5" s="101"/>
      <c r="J5" s="101"/>
      <c r="K5" s="114"/>
      <c r="L5" s="45" t="str">
        <f t="shared" ref="L5:L30" si="0">IF(AND(E5&lt;&gt;0,I5&lt;&gt;0),E5-I5, " ")</f>
        <v xml:space="preserve"> </v>
      </c>
      <c r="M5" s="32" t="str">
        <f t="shared" ref="M5:M30" si="1">IF(AND(E5&lt;&gt;0,I5&lt;&gt;0),(E5-I5)/I5, " ")</f>
        <v xml:space="preserve"> </v>
      </c>
      <c r="N5" s="33" t="str">
        <f t="shared" ref="N5:N30" si="2">IF(AND(F5&lt;&gt;0,J5&lt;&gt;0),F5-J5, " ")</f>
        <v xml:space="preserve"> </v>
      </c>
      <c r="O5" s="32" t="str">
        <f t="shared" ref="O5:O30" si="3">IF(AND(F5&lt;&gt;0,J5&lt;&gt;0),(F5-J5)/J5, " ")</f>
        <v xml:space="preserve"> </v>
      </c>
      <c r="P5" s="33" t="str">
        <f t="shared" ref="P5:P30" si="4">IF(AND(G5&lt;&gt;0,K5&lt;&gt;0),G5-K5, " ")</f>
        <v xml:space="preserve"> </v>
      </c>
      <c r="Q5" s="34" t="str">
        <f t="shared" ref="Q5:Q30" si="5">IF(AND(G5&lt;&gt;0,K5&lt;&gt;0),(G5-K5)/K5, " ")</f>
        <v xml:space="preserve"> </v>
      </c>
      <c r="R5" s="57" t="str">
        <f t="shared" ref="R5:R30" si="6">IFERROR(D5/E5,"")</f>
        <v/>
      </c>
      <c r="S5" s="58" t="str">
        <f t="shared" ref="S5:S30" si="7">IFERROR(D5/F5,"")</f>
        <v/>
      </c>
      <c r="T5" s="59" t="str">
        <f t="shared" ref="T5:T30" si="8">IFERROR(D5/G5,"")</f>
        <v/>
      </c>
      <c r="U5" s="64" t="str">
        <f t="shared" ref="U5:U30" si="9">IF(G5&gt;0,IFERROR((D5-B5)/(G5-B5)," ")," ")</f>
        <v xml:space="preserve"> </v>
      </c>
    </row>
    <row r="6" spans="1:22" ht="21" x14ac:dyDescent="0.5">
      <c r="A6" s="3" t="s">
        <v>5</v>
      </c>
      <c r="B6" s="113"/>
      <c r="C6" s="101"/>
      <c r="D6" s="101"/>
      <c r="E6" s="101"/>
      <c r="F6" s="101"/>
      <c r="G6" s="134"/>
      <c r="H6" s="69"/>
      <c r="I6" s="101"/>
      <c r="J6" s="101"/>
      <c r="K6" s="114"/>
      <c r="L6" s="45" t="str">
        <f t="shared" si="0"/>
        <v xml:space="preserve"> </v>
      </c>
      <c r="M6" s="32" t="str">
        <f t="shared" si="1"/>
        <v xml:space="preserve"> </v>
      </c>
      <c r="N6" s="33" t="str">
        <f t="shared" si="2"/>
        <v xml:space="preserve"> </v>
      </c>
      <c r="O6" s="32" t="str">
        <f t="shared" si="3"/>
        <v xml:space="preserve"> </v>
      </c>
      <c r="P6" s="33" t="str">
        <f t="shared" si="4"/>
        <v xml:space="preserve"> </v>
      </c>
      <c r="Q6" s="34" t="str">
        <f t="shared" si="5"/>
        <v xml:space="preserve"> </v>
      </c>
      <c r="R6" s="57" t="str">
        <f t="shared" si="6"/>
        <v/>
      </c>
      <c r="S6" s="58" t="str">
        <f t="shared" si="7"/>
        <v/>
      </c>
      <c r="T6" s="59" t="str">
        <f t="shared" si="8"/>
        <v/>
      </c>
      <c r="U6" s="64" t="str">
        <f t="shared" si="9"/>
        <v xml:space="preserve"> </v>
      </c>
    </row>
    <row r="7" spans="1:22" ht="21" x14ac:dyDescent="0.5">
      <c r="A7" s="207" t="s">
        <v>7</v>
      </c>
      <c r="B7" s="273"/>
      <c r="C7" s="274"/>
      <c r="D7" s="274"/>
      <c r="E7" s="274"/>
      <c r="F7" s="274"/>
      <c r="G7" s="275"/>
      <c r="H7" s="273"/>
      <c r="I7" s="274"/>
      <c r="J7" s="274"/>
      <c r="K7" s="276"/>
      <c r="L7" s="277" t="str">
        <f t="shared" si="0"/>
        <v xml:space="preserve"> </v>
      </c>
      <c r="M7" s="278" t="str">
        <f>IF(AND(E7&lt;&gt;0,I7&lt;&gt;0),(E7-I7)/I7, " ")</f>
        <v xml:space="preserve"> </v>
      </c>
      <c r="N7" s="279" t="str">
        <f t="shared" si="2"/>
        <v xml:space="preserve"> </v>
      </c>
      <c r="O7" s="278" t="str">
        <f t="shared" si="3"/>
        <v xml:space="preserve"> </v>
      </c>
      <c r="P7" s="279" t="str">
        <f t="shared" si="4"/>
        <v xml:space="preserve"> </v>
      </c>
      <c r="Q7" s="280" t="str">
        <f t="shared" si="5"/>
        <v xml:space="preserve"> </v>
      </c>
      <c r="R7" s="281" t="str">
        <f t="shared" si="6"/>
        <v/>
      </c>
      <c r="S7" s="282" t="str">
        <f t="shared" si="7"/>
        <v/>
      </c>
      <c r="T7" s="283" t="str">
        <f t="shared" si="8"/>
        <v/>
      </c>
      <c r="U7" s="284" t="str">
        <f t="shared" si="9"/>
        <v xml:space="preserve"> </v>
      </c>
    </row>
    <row r="8" spans="1:22" ht="21" x14ac:dyDescent="0.5">
      <c r="A8" s="3" t="s">
        <v>6</v>
      </c>
      <c r="B8" s="113"/>
      <c r="C8" s="101"/>
      <c r="D8" s="101">
        <v>128</v>
      </c>
      <c r="E8" s="101"/>
      <c r="F8" s="101"/>
      <c r="G8" s="134"/>
      <c r="H8" s="113"/>
      <c r="I8" s="101"/>
      <c r="J8" s="101"/>
      <c r="K8" s="114"/>
      <c r="L8" s="45" t="str">
        <f t="shared" si="0"/>
        <v xml:space="preserve"> </v>
      </c>
      <c r="M8" s="32" t="str">
        <f t="shared" ref="M8" si="10">IF(AND(E8&lt;&gt;0,I8&lt;&gt;0),(E8-I8)/I8, " ")</f>
        <v xml:space="preserve"> </v>
      </c>
      <c r="N8" s="33" t="str">
        <f t="shared" si="2"/>
        <v xml:space="preserve"> </v>
      </c>
      <c r="O8" s="32" t="str">
        <f t="shared" si="3"/>
        <v xml:space="preserve"> </v>
      </c>
      <c r="P8" s="33" t="str">
        <f t="shared" si="4"/>
        <v xml:space="preserve"> </v>
      </c>
      <c r="Q8" s="34" t="str">
        <f t="shared" si="5"/>
        <v xml:space="preserve"> </v>
      </c>
      <c r="R8" s="57" t="str">
        <f t="shared" si="6"/>
        <v/>
      </c>
      <c r="S8" s="58" t="str">
        <f t="shared" si="7"/>
        <v/>
      </c>
      <c r="T8" s="59" t="str">
        <f t="shared" si="8"/>
        <v/>
      </c>
      <c r="U8" s="64" t="str">
        <f t="shared" si="9"/>
        <v xml:space="preserve"> </v>
      </c>
    </row>
    <row r="9" spans="1:22" ht="21" x14ac:dyDescent="0.5">
      <c r="A9" s="3" t="s">
        <v>8</v>
      </c>
      <c r="B9" s="273"/>
      <c r="C9" s="274"/>
      <c r="D9" s="274"/>
      <c r="E9" s="274"/>
      <c r="F9" s="274"/>
      <c r="G9" s="275"/>
      <c r="H9" s="273"/>
      <c r="I9" s="274"/>
      <c r="J9" s="274"/>
      <c r="K9" s="276"/>
      <c r="L9" s="277" t="str">
        <f t="shared" si="0"/>
        <v xml:space="preserve"> </v>
      </c>
      <c r="M9" s="278" t="str">
        <f t="shared" si="1"/>
        <v xml:space="preserve"> </v>
      </c>
      <c r="N9" s="279" t="str">
        <f t="shared" si="2"/>
        <v xml:space="preserve"> </v>
      </c>
      <c r="O9" s="278" t="str">
        <f t="shared" si="3"/>
        <v xml:space="preserve"> </v>
      </c>
      <c r="P9" s="279" t="str">
        <f t="shared" si="4"/>
        <v xml:space="preserve"> </v>
      </c>
      <c r="Q9" s="280" t="str">
        <f t="shared" si="5"/>
        <v xml:space="preserve"> </v>
      </c>
      <c r="R9" s="281" t="str">
        <f t="shared" si="6"/>
        <v/>
      </c>
      <c r="S9" s="282" t="str">
        <f t="shared" si="7"/>
        <v/>
      </c>
      <c r="T9" s="283" t="str">
        <f t="shared" si="8"/>
        <v/>
      </c>
      <c r="U9" s="284" t="str">
        <f t="shared" si="9"/>
        <v xml:space="preserve"> </v>
      </c>
    </row>
    <row r="10" spans="1:22" ht="21" x14ac:dyDescent="0.5">
      <c r="A10" s="3" t="s">
        <v>15</v>
      </c>
      <c r="B10" s="273"/>
      <c r="C10" s="274"/>
      <c r="D10" s="274"/>
      <c r="E10" s="274"/>
      <c r="F10" s="274"/>
      <c r="G10" s="275"/>
      <c r="H10" s="273"/>
      <c r="I10" s="274"/>
      <c r="J10" s="274"/>
      <c r="K10" s="276"/>
      <c r="L10" s="277" t="str">
        <f t="shared" si="0"/>
        <v xml:space="preserve"> </v>
      </c>
      <c r="M10" s="278" t="str">
        <f t="shared" si="1"/>
        <v xml:space="preserve"> </v>
      </c>
      <c r="N10" s="279" t="str">
        <f t="shared" si="2"/>
        <v xml:space="preserve"> </v>
      </c>
      <c r="O10" s="278" t="str">
        <f t="shared" si="3"/>
        <v xml:space="preserve"> </v>
      </c>
      <c r="P10" s="279" t="str">
        <f t="shared" si="4"/>
        <v xml:space="preserve"> </v>
      </c>
      <c r="Q10" s="280" t="str">
        <f t="shared" si="5"/>
        <v xml:space="preserve"> </v>
      </c>
      <c r="R10" s="281" t="str">
        <f t="shared" si="6"/>
        <v/>
      </c>
      <c r="S10" s="282" t="str">
        <f t="shared" si="7"/>
        <v/>
      </c>
      <c r="T10" s="283" t="str">
        <f t="shared" si="8"/>
        <v/>
      </c>
      <c r="U10" s="284" t="str">
        <f t="shared" si="9"/>
        <v xml:space="preserve"> </v>
      </c>
    </row>
    <row r="11" spans="1:22" ht="21" x14ac:dyDescent="0.5">
      <c r="A11" s="3" t="s">
        <v>9</v>
      </c>
      <c r="B11" s="273"/>
      <c r="C11" s="274"/>
      <c r="D11" s="274"/>
      <c r="E11" s="274"/>
      <c r="F11" s="274"/>
      <c r="G11" s="275"/>
      <c r="H11" s="273"/>
      <c r="I11" s="274"/>
      <c r="J11" s="274"/>
      <c r="K11" s="276"/>
      <c r="L11" s="277" t="str">
        <f t="shared" si="0"/>
        <v xml:space="preserve"> </v>
      </c>
      <c r="M11" s="278" t="str">
        <f t="shared" si="1"/>
        <v xml:space="preserve"> </v>
      </c>
      <c r="N11" s="279" t="str">
        <f t="shared" si="2"/>
        <v xml:space="preserve"> </v>
      </c>
      <c r="O11" s="278" t="str">
        <f t="shared" si="3"/>
        <v xml:space="preserve"> </v>
      </c>
      <c r="P11" s="279" t="str">
        <f t="shared" si="4"/>
        <v xml:space="preserve"> </v>
      </c>
      <c r="Q11" s="280" t="str">
        <f t="shared" si="5"/>
        <v xml:space="preserve"> </v>
      </c>
      <c r="R11" s="281" t="str">
        <f t="shared" si="6"/>
        <v/>
      </c>
      <c r="S11" s="282" t="str">
        <f t="shared" si="7"/>
        <v/>
      </c>
      <c r="T11" s="283" t="str">
        <f t="shared" si="8"/>
        <v/>
      </c>
      <c r="U11" s="284" t="str">
        <f t="shared" si="9"/>
        <v xml:space="preserve"> </v>
      </c>
    </row>
    <row r="12" spans="1:22" ht="21" x14ac:dyDescent="0.5">
      <c r="A12" s="3" t="s">
        <v>10</v>
      </c>
      <c r="B12" s="113"/>
      <c r="C12" s="101"/>
      <c r="D12" s="101"/>
      <c r="E12" s="101"/>
      <c r="F12" s="101"/>
      <c r="G12" s="134"/>
      <c r="H12" s="113"/>
      <c r="I12" s="101"/>
      <c r="J12" s="101"/>
      <c r="K12" s="114"/>
      <c r="L12" s="45" t="str">
        <f t="shared" si="0"/>
        <v xml:space="preserve"> </v>
      </c>
      <c r="M12" s="32" t="str">
        <f t="shared" si="1"/>
        <v xml:space="preserve"> </v>
      </c>
      <c r="N12" s="33" t="str">
        <f t="shared" si="2"/>
        <v xml:space="preserve"> </v>
      </c>
      <c r="O12" s="32" t="str">
        <f t="shared" si="3"/>
        <v xml:space="preserve"> </v>
      </c>
      <c r="P12" s="33" t="str">
        <f t="shared" si="4"/>
        <v xml:space="preserve"> </v>
      </c>
      <c r="Q12" s="34" t="str">
        <f t="shared" si="5"/>
        <v xml:space="preserve"> </v>
      </c>
      <c r="R12" s="57" t="str">
        <f t="shared" si="6"/>
        <v/>
      </c>
      <c r="S12" s="58" t="str">
        <f t="shared" si="7"/>
        <v/>
      </c>
      <c r="T12" s="59" t="str">
        <f t="shared" si="8"/>
        <v/>
      </c>
      <c r="U12" s="64" t="str">
        <f t="shared" si="9"/>
        <v xml:space="preserve"> </v>
      </c>
    </row>
    <row r="13" spans="1:22" ht="21" x14ac:dyDescent="0.5">
      <c r="A13" s="3" t="s">
        <v>12</v>
      </c>
      <c r="B13" s="113">
        <v>60</v>
      </c>
      <c r="C13" s="101"/>
      <c r="D13" s="101"/>
      <c r="E13" s="101"/>
      <c r="F13" s="101"/>
      <c r="G13" s="134"/>
      <c r="H13" s="113">
        <v>60</v>
      </c>
      <c r="I13" s="101"/>
      <c r="J13" s="101"/>
      <c r="K13" s="114"/>
      <c r="L13" s="45" t="str">
        <f t="shared" si="0"/>
        <v xml:space="preserve"> </v>
      </c>
      <c r="M13" s="32" t="str">
        <f t="shared" si="1"/>
        <v xml:space="preserve"> </v>
      </c>
      <c r="N13" s="33" t="str">
        <f t="shared" si="2"/>
        <v xml:space="preserve"> </v>
      </c>
      <c r="O13" s="32" t="str">
        <f t="shared" si="3"/>
        <v xml:space="preserve"> </v>
      </c>
      <c r="P13" s="33" t="str">
        <f t="shared" si="4"/>
        <v xml:space="preserve"> </v>
      </c>
      <c r="Q13" s="34" t="str">
        <f t="shared" si="5"/>
        <v xml:space="preserve"> </v>
      </c>
      <c r="R13" s="57" t="str">
        <f t="shared" si="6"/>
        <v/>
      </c>
      <c r="S13" s="58" t="str">
        <f t="shared" si="7"/>
        <v/>
      </c>
      <c r="T13" s="59" t="str">
        <f t="shared" si="8"/>
        <v/>
      </c>
      <c r="U13" s="64" t="str">
        <f t="shared" si="9"/>
        <v xml:space="preserve"> </v>
      </c>
    </row>
    <row r="14" spans="1:22" ht="21" x14ac:dyDescent="0.5">
      <c r="A14" s="3" t="s">
        <v>13</v>
      </c>
      <c r="B14" s="113">
        <v>2</v>
      </c>
      <c r="C14" s="101"/>
      <c r="D14" s="101"/>
      <c r="E14" s="101"/>
      <c r="F14" s="101"/>
      <c r="G14" s="134"/>
      <c r="H14" s="113">
        <v>2</v>
      </c>
      <c r="I14" s="101">
        <v>4</v>
      </c>
      <c r="J14" s="101"/>
      <c r="K14" s="114"/>
      <c r="L14" s="45" t="str">
        <f t="shared" si="0"/>
        <v xml:space="preserve"> </v>
      </c>
      <c r="M14" s="32" t="str">
        <f t="shared" si="1"/>
        <v xml:space="preserve"> </v>
      </c>
      <c r="N14" s="33" t="str">
        <f t="shared" si="2"/>
        <v xml:space="preserve"> </v>
      </c>
      <c r="O14" s="32" t="str">
        <f t="shared" si="3"/>
        <v xml:space="preserve"> </v>
      </c>
      <c r="P14" s="33" t="str">
        <f t="shared" si="4"/>
        <v xml:space="preserve"> </v>
      </c>
      <c r="Q14" s="34" t="str">
        <f t="shared" si="5"/>
        <v xml:space="preserve"> </v>
      </c>
      <c r="R14" s="57" t="str">
        <f t="shared" si="6"/>
        <v/>
      </c>
      <c r="S14" s="58" t="str">
        <f>IFERROR(D14/F14,"")</f>
        <v/>
      </c>
      <c r="T14" s="59" t="str">
        <f t="shared" si="8"/>
        <v/>
      </c>
      <c r="U14" s="64" t="str">
        <f t="shared" si="9"/>
        <v xml:space="preserve"> </v>
      </c>
    </row>
    <row r="15" spans="1:22" ht="21" x14ac:dyDescent="0.5">
      <c r="A15" s="3" t="s">
        <v>16</v>
      </c>
      <c r="B15" s="400"/>
      <c r="C15" s="420"/>
      <c r="D15" s="420"/>
      <c r="E15" s="420"/>
      <c r="F15" s="420"/>
      <c r="G15" s="461"/>
      <c r="H15" s="400"/>
      <c r="I15" s="420"/>
      <c r="J15" s="420"/>
      <c r="K15" s="421"/>
      <c r="L15" s="436"/>
      <c r="M15" s="259"/>
      <c r="N15" s="414"/>
      <c r="O15" s="259"/>
      <c r="P15" s="414"/>
      <c r="Q15" s="262"/>
      <c r="R15" s="437"/>
      <c r="S15" s="438"/>
      <c r="T15" s="439"/>
      <c r="U15" s="516"/>
    </row>
    <row r="16" spans="1:22" ht="21" x14ac:dyDescent="0.5">
      <c r="A16" s="3" t="s">
        <v>4</v>
      </c>
      <c r="B16" s="273"/>
      <c r="C16" s="274"/>
      <c r="D16" s="274"/>
      <c r="E16" s="274"/>
      <c r="F16" s="274"/>
      <c r="G16" s="275"/>
      <c r="H16" s="273"/>
      <c r="I16" s="274"/>
      <c r="J16" s="274"/>
      <c r="K16" s="276"/>
      <c r="L16" s="277" t="str">
        <f t="shared" si="0"/>
        <v xml:space="preserve"> </v>
      </c>
      <c r="M16" s="278" t="str">
        <f t="shared" si="1"/>
        <v xml:space="preserve"> </v>
      </c>
      <c r="N16" s="279" t="str">
        <f t="shared" si="2"/>
        <v xml:space="preserve"> </v>
      </c>
      <c r="O16" s="278" t="str">
        <f t="shared" si="3"/>
        <v xml:space="preserve"> </v>
      </c>
      <c r="P16" s="279" t="str">
        <f t="shared" si="4"/>
        <v xml:space="preserve"> </v>
      </c>
      <c r="Q16" s="280" t="str">
        <f t="shared" si="5"/>
        <v xml:space="preserve"> </v>
      </c>
      <c r="R16" s="281" t="str">
        <f t="shared" si="6"/>
        <v/>
      </c>
      <c r="S16" s="282" t="str">
        <f t="shared" si="7"/>
        <v/>
      </c>
      <c r="T16" s="283" t="str">
        <f t="shared" si="8"/>
        <v/>
      </c>
      <c r="U16" s="284" t="str">
        <f t="shared" si="9"/>
        <v xml:space="preserve"> </v>
      </c>
    </row>
    <row r="17" spans="1:21" ht="21" x14ac:dyDescent="0.5">
      <c r="A17" s="3" t="s">
        <v>19</v>
      </c>
      <c r="B17" s="273"/>
      <c r="C17" s="274"/>
      <c r="D17" s="274"/>
      <c r="E17" s="274"/>
      <c r="F17" s="274"/>
      <c r="G17" s="275"/>
      <c r="H17" s="273"/>
      <c r="I17" s="274"/>
      <c r="J17" s="274"/>
      <c r="K17" s="276"/>
      <c r="L17" s="277" t="str">
        <f t="shared" si="0"/>
        <v xml:space="preserve"> </v>
      </c>
      <c r="M17" s="278" t="str">
        <f t="shared" si="1"/>
        <v xml:space="preserve"> </v>
      </c>
      <c r="N17" s="279" t="str">
        <f t="shared" si="2"/>
        <v xml:space="preserve"> </v>
      </c>
      <c r="O17" s="278" t="str">
        <f t="shared" si="3"/>
        <v xml:space="preserve"> </v>
      </c>
      <c r="P17" s="279" t="str">
        <f t="shared" si="4"/>
        <v xml:space="preserve"> </v>
      </c>
      <c r="Q17" s="280" t="str">
        <f t="shared" si="5"/>
        <v xml:space="preserve"> </v>
      </c>
      <c r="R17" s="281" t="str">
        <f t="shared" si="6"/>
        <v/>
      </c>
      <c r="S17" s="282" t="str">
        <f t="shared" si="7"/>
        <v/>
      </c>
      <c r="T17" s="283" t="str">
        <f t="shared" si="8"/>
        <v/>
      </c>
      <c r="U17" s="284" t="str">
        <f t="shared" si="9"/>
        <v xml:space="preserve"> </v>
      </c>
    </row>
    <row r="18" spans="1:21" ht="21" x14ac:dyDescent="0.5">
      <c r="A18" s="3" t="s">
        <v>17</v>
      </c>
      <c r="B18" s="113"/>
      <c r="C18" s="101"/>
      <c r="D18" s="101"/>
      <c r="E18" s="101"/>
      <c r="F18" s="101"/>
      <c r="G18" s="134">
        <v>3</v>
      </c>
      <c r="H18" s="113"/>
      <c r="I18" s="90"/>
      <c r="J18" s="90"/>
      <c r="K18" s="116"/>
      <c r="L18" s="45" t="str">
        <f t="shared" si="0"/>
        <v xml:space="preserve"> </v>
      </c>
      <c r="M18" s="32" t="str">
        <f t="shared" si="1"/>
        <v xml:space="preserve"> </v>
      </c>
      <c r="N18" s="33" t="str">
        <f t="shared" si="2"/>
        <v xml:space="preserve"> </v>
      </c>
      <c r="O18" s="32" t="str">
        <f t="shared" si="3"/>
        <v xml:space="preserve"> </v>
      </c>
      <c r="P18" s="315" t="str">
        <f t="shared" si="4"/>
        <v xml:space="preserve"> </v>
      </c>
      <c r="Q18" s="320" t="str">
        <f t="shared" si="5"/>
        <v xml:space="preserve"> </v>
      </c>
      <c r="R18" s="57" t="str">
        <f t="shared" si="6"/>
        <v/>
      </c>
      <c r="S18" s="58" t="str">
        <f t="shared" si="7"/>
        <v/>
      </c>
      <c r="T18" s="59"/>
      <c r="U18" s="64"/>
    </row>
    <row r="19" spans="1:21" ht="21" x14ac:dyDescent="0.5">
      <c r="A19" s="3" t="s">
        <v>18</v>
      </c>
      <c r="B19" s="113">
        <v>0</v>
      </c>
      <c r="C19" s="101">
        <v>2</v>
      </c>
      <c r="D19" s="101">
        <v>5</v>
      </c>
      <c r="E19" s="101">
        <v>6</v>
      </c>
      <c r="F19" s="101">
        <v>10</v>
      </c>
      <c r="G19" s="134">
        <v>10</v>
      </c>
      <c r="H19" s="113"/>
      <c r="I19" s="101"/>
      <c r="J19" s="101"/>
      <c r="K19" s="114"/>
      <c r="L19" s="321" t="str">
        <f t="shared" si="0"/>
        <v xml:space="preserve"> </v>
      </c>
      <c r="M19" s="316" t="str">
        <f t="shared" si="1"/>
        <v xml:space="preserve"> </v>
      </c>
      <c r="N19" s="315" t="str">
        <f t="shared" si="2"/>
        <v xml:space="preserve"> </v>
      </c>
      <c r="O19" s="316" t="str">
        <f t="shared" si="3"/>
        <v xml:space="preserve"> </v>
      </c>
      <c r="P19" s="315" t="str">
        <f t="shared" si="4"/>
        <v xml:space="preserve"> </v>
      </c>
      <c r="Q19" s="320" t="str">
        <f t="shared" si="5"/>
        <v xml:space="preserve"> </v>
      </c>
      <c r="R19" s="57">
        <f t="shared" si="6"/>
        <v>0.83333333333333337</v>
      </c>
      <c r="S19" s="58">
        <f t="shared" si="7"/>
        <v>0.5</v>
      </c>
      <c r="T19" s="59">
        <f t="shared" si="8"/>
        <v>0.5</v>
      </c>
      <c r="U19" s="64">
        <f t="shared" si="9"/>
        <v>0.5</v>
      </c>
    </row>
    <row r="20" spans="1:21" ht="21" x14ac:dyDescent="0.5">
      <c r="A20" s="3" t="s">
        <v>14</v>
      </c>
      <c r="B20" s="113">
        <v>28</v>
      </c>
      <c r="C20" s="101">
        <v>28</v>
      </c>
      <c r="D20" s="101">
        <v>28</v>
      </c>
      <c r="E20" s="101">
        <v>36</v>
      </c>
      <c r="F20" s="101">
        <v>36</v>
      </c>
      <c r="G20" s="134">
        <v>36</v>
      </c>
      <c r="H20" s="113">
        <v>28</v>
      </c>
      <c r="I20" s="101">
        <v>36</v>
      </c>
      <c r="J20" s="101"/>
      <c r="K20" s="114"/>
      <c r="L20" s="45">
        <f t="shared" si="0"/>
        <v>0</v>
      </c>
      <c r="M20" s="32">
        <f t="shared" si="1"/>
        <v>0</v>
      </c>
      <c r="N20" s="315" t="str">
        <f t="shared" si="2"/>
        <v xml:space="preserve"> </v>
      </c>
      <c r="O20" s="316" t="str">
        <f t="shared" si="3"/>
        <v xml:space="preserve"> </v>
      </c>
      <c r="P20" s="315" t="str">
        <f t="shared" si="4"/>
        <v xml:space="preserve"> </v>
      </c>
      <c r="Q20" s="320" t="str">
        <f t="shared" si="5"/>
        <v xml:space="preserve"> </v>
      </c>
      <c r="R20" s="57">
        <f t="shared" si="6"/>
        <v>0.77777777777777779</v>
      </c>
      <c r="S20" s="58">
        <f t="shared" si="7"/>
        <v>0.77777777777777779</v>
      </c>
      <c r="T20" s="59">
        <f t="shared" si="8"/>
        <v>0.77777777777777779</v>
      </c>
      <c r="U20" s="64">
        <f t="shared" si="9"/>
        <v>0</v>
      </c>
    </row>
    <row r="21" spans="1:21" ht="21" x14ac:dyDescent="0.5">
      <c r="A21" s="3" t="s">
        <v>20</v>
      </c>
      <c r="B21" s="273"/>
      <c r="C21" s="274"/>
      <c r="D21" s="274"/>
      <c r="E21" s="274"/>
      <c r="F21" s="274"/>
      <c r="G21" s="275"/>
      <c r="H21" s="273"/>
      <c r="I21" s="274"/>
      <c r="J21" s="274"/>
      <c r="K21" s="276"/>
      <c r="L21" s="277" t="str">
        <f t="shared" si="0"/>
        <v xml:space="preserve"> </v>
      </c>
      <c r="M21" s="278" t="str">
        <f t="shared" si="1"/>
        <v xml:space="preserve"> </v>
      </c>
      <c r="N21" s="279" t="str">
        <f t="shared" si="2"/>
        <v xml:space="preserve"> </v>
      </c>
      <c r="O21" s="278" t="str">
        <f t="shared" si="3"/>
        <v xml:space="preserve"> </v>
      </c>
      <c r="P21" s="279" t="str">
        <f t="shared" si="4"/>
        <v xml:space="preserve"> </v>
      </c>
      <c r="Q21" s="280" t="str">
        <f t="shared" si="5"/>
        <v xml:space="preserve"> </v>
      </c>
      <c r="R21" s="281" t="str">
        <f t="shared" si="6"/>
        <v/>
      </c>
      <c r="S21" s="282" t="str">
        <f t="shared" si="7"/>
        <v/>
      </c>
      <c r="T21" s="283" t="str">
        <f t="shared" si="8"/>
        <v/>
      </c>
      <c r="U21" s="284" t="str">
        <f t="shared" si="9"/>
        <v xml:space="preserve"> </v>
      </c>
    </row>
    <row r="22" spans="1:21" ht="21" x14ac:dyDescent="0.5">
      <c r="A22" s="3" t="s">
        <v>21</v>
      </c>
      <c r="B22" s="113"/>
      <c r="C22" s="101"/>
      <c r="D22" s="101"/>
      <c r="E22" s="101"/>
      <c r="F22" s="101"/>
      <c r="G22" s="134">
        <v>75</v>
      </c>
      <c r="H22" s="160">
        <v>45</v>
      </c>
      <c r="I22" s="101"/>
      <c r="J22" s="101">
        <v>75</v>
      </c>
      <c r="K22" s="114"/>
      <c r="L22" s="45" t="str">
        <f t="shared" si="0"/>
        <v xml:space="preserve"> </v>
      </c>
      <c r="M22" s="32" t="str">
        <f t="shared" si="1"/>
        <v xml:space="preserve"> </v>
      </c>
      <c r="N22" s="33" t="str">
        <f t="shared" si="2"/>
        <v xml:space="preserve"> </v>
      </c>
      <c r="O22" s="32" t="str">
        <f t="shared" si="3"/>
        <v xml:space="preserve"> </v>
      </c>
      <c r="P22" s="315" t="str">
        <f t="shared" si="4"/>
        <v xml:space="preserve"> </v>
      </c>
      <c r="Q22" s="320" t="str">
        <f t="shared" si="5"/>
        <v xml:space="preserve"> </v>
      </c>
      <c r="R22" s="57" t="str">
        <f t="shared" si="6"/>
        <v/>
      </c>
      <c r="S22" s="58" t="str">
        <f t="shared" si="7"/>
        <v/>
      </c>
      <c r="T22" s="59"/>
      <c r="U22" s="64"/>
    </row>
    <row r="23" spans="1:21" ht="21" x14ac:dyDescent="0.5">
      <c r="A23" s="3" t="s">
        <v>1</v>
      </c>
      <c r="B23" s="113"/>
      <c r="C23" s="101"/>
      <c r="D23" s="101"/>
      <c r="E23" s="101"/>
      <c r="F23" s="101"/>
      <c r="G23" s="134"/>
      <c r="H23" s="113"/>
      <c r="I23" s="101"/>
      <c r="J23" s="101"/>
      <c r="K23" s="114"/>
      <c r="L23" s="45" t="str">
        <f t="shared" si="0"/>
        <v xml:space="preserve"> </v>
      </c>
      <c r="M23" s="32" t="str">
        <f t="shared" si="1"/>
        <v xml:space="preserve"> </v>
      </c>
      <c r="N23" s="33" t="str">
        <f t="shared" si="2"/>
        <v xml:space="preserve"> </v>
      </c>
      <c r="O23" s="32" t="str">
        <f t="shared" si="3"/>
        <v xml:space="preserve"> </v>
      </c>
      <c r="P23" s="33" t="str">
        <f t="shared" si="4"/>
        <v xml:space="preserve"> </v>
      </c>
      <c r="Q23" s="34" t="str">
        <f t="shared" si="5"/>
        <v xml:space="preserve"> </v>
      </c>
      <c r="R23" s="57" t="str">
        <f t="shared" si="6"/>
        <v/>
      </c>
      <c r="S23" s="58" t="str">
        <f t="shared" si="7"/>
        <v/>
      </c>
      <c r="T23" s="59" t="str">
        <f t="shared" si="8"/>
        <v/>
      </c>
      <c r="U23" s="64" t="str">
        <f t="shared" si="9"/>
        <v xml:space="preserve"> </v>
      </c>
    </row>
    <row r="24" spans="1:21" ht="21" x14ac:dyDescent="0.5">
      <c r="A24" s="3" t="s">
        <v>22</v>
      </c>
      <c r="B24" s="113"/>
      <c r="C24" s="101"/>
      <c r="D24" s="101"/>
      <c r="E24" s="101"/>
      <c r="F24" s="101"/>
      <c r="G24" s="134"/>
      <c r="H24" s="113"/>
      <c r="I24" s="101"/>
      <c r="J24" s="101"/>
      <c r="K24" s="114"/>
      <c r="L24" s="45" t="str">
        <f t="shared" si="0"/>
        <v xml:space="preserve"> </v>
      </c>
      <c r="M24" s="32" t="str">
        <f t="shared" si="1"/>
        <v xml:space="preserve"> </v>
      </c>
      <c r="N24" s="33" t="str">
        <f t="shared" si="2"/>
        <v xml:space="preserve"> </v>
      </c>
      <c r="O24" s="32" t="str">
        <f t="shared" si="3"/>
        <v xml:space="preserve"> </v>
      </c>
      <c r="P24" s="33" t="str">
        <f t="shared" si="4"/>
        <v xml:space="preserve"> </v>
      </c>
      <c r="Q24" s="34" t="str">
        <f t="shared" si="5"/>
        <v xml:space="preserve"> </v>
      </c>
      <c r="R24" s="57" t="str">
        <f t="shared" si="6"/>
        <v/>
      </c>
      <c r="S24" s="58" t="str">
        <f t="shared" si="7"/>
        <v/>
      </c>
      <c r="T24" s="59" t="str">
        <f t="shared" si="8"/>
        <v/>
      </c>
      <c r="U24" s="64" t="str">
        <f t="shared" si="9"/>
        <v xml:space="preserve"> </v>
      </c>
    </row>
    <row r="25" spans="1:21" ht="21" x14ac:dyDescent="0.5">
      <c r="A25" s="3" t="s">
        <v>23</v>
      </c>
      <c r="B25" s="400"/>
      <c r="C25" s="420"/>
      <c r="D25" s="420"/>
      <c r="E25" s="420"/>
      <c r="F25" s="420"/>
      <c r="G25" s="461"/>
      <c r="H25" s="400"/>
      <c r="I25" s="420"/>
      <c r="J25" s="420"/>
      <c r="K25" s="421"/>
      <c r="L25" s="436"/>
      <c r="M25" s="259"/>
      <c r="N25" s="414"/>
      <c r="O25" s="259"/>
      <c r="P25" s="414"/>
      <c r="Q25" s="262"/>
      <c r="R25" s="437"/>
      <c r="S25" s="438"/>
      <c r="T25" s="439"/>
      <c r="U25" s="516"/>
    </row>
    <row r="26" spans="1:21" ht="21" x14ac:dyDescent="0.5">
      <c r="A26" s="3" t="s">
        <v>24</v>
      </c>
      <c r="B26" s="113"/>
      <c r="C26" s="101"/>
      <c r="D26" s="101"/>
      <c r="E26" s="101"/>
      <c r="F26" s="101">
        <v>1</v>
      </c>
      <c r="G26" s="114">
        <v>6</v>
      </c>
      <c r="H26" s="113"/>
      <c r="I26" s="101"/>
      <c r="J26" s="101">
        <v>1</v>
      </c>
      <c r="K26" s="114">
        <v>6</v>
      </c>
      <c r="L26" s="45" t="str">
        <f t="shared" si="0"/>
        <v xml:space="preserve"> </v>
      </c>
      <c r="M26" s="32" t="str">
        <f t="shared" si="1"/>
        <v xml:space="preserve"> </v>
      </c>
      <c r="N26" s="33">
        <f t="shared" si="2"/>
        <v>0</v>
      </c>
      <c r="O26" s="32">
        <f t="shared" si="3"/>
        <v>0</v>
      </c>
      <c r="P26" s="33">
        <f t="shared" si="4"/>
        <v>0</v>
      </c>
      <c r="Q26" s="34">
        <f t="shared" si="5"/>
        <v>0</v>
      </c>
      <c r="R26" s="57" t="str">
        <f t="shared" si="6"/>
        <v/>
      </c>
      <c r="S26" s="58"/>
      <c r="T26" s="59"/>
      <c r="U26" s="64"/>
    </row>
    <row r="27" spans="1:21" ht="21" x14ac:dyDescent="0.5">
      <c r="A27" s="3" t="s">
        <v>26</v>
      </c>
      <c r="B27" s="273"/>
      <c r="C27" s="274"/>
      <c r="D27" s="274"/>
      <c r="E27" s="274"/>
      <c r="F27" s="274"/>
      <c r="G27" s="275"/>
      <c r="H27" s="273"/>
      <c r="I27" s="274"/>
      <c r="J27" s="274"/>
      <c r="K27" s="276"/>
      <c r="L27" s="277" t="str">
        <f t="shared" si="0"/>
        <v xml:space="preserve"> </v>
      </c>
      <c r="M27" s="278" t="str">
        <f t="shared" si="1"/>
        <v xml:space="preserve"> </v>
      </c>
      <c r="N27" s="279" t="str">
        <f t="shared" si="2"/>
        <v xml:space="preserve"> </v>
      </c>
      <c r="O27" s="278" t="str">
        <f t="shared" si="3"/>
        <v xml:space="preserve"> </v>
      </c>
      <c r="P27" s="279" t="str">
        <f t="shared" si="4"/>
        <v xml:space="preserve"> </v>
      </c>
      <c r="Q27" s="280" t="str">
        <f t="shared" si="5"/>
        <v xml:space="preserve"> </v>
      </c>
      <c r="R27" s="281" t="str">
        <f t="shared" si="6"/>
        <v/>
      </c>
      <c r="S27" s="282" t="str">
        <f t="shared" si="7"/>
        <v/>
      </c>
      <c r="T27" s="283" t="str">
        <f t="shared" si="8"/>
        <v/>
      </c>
      <c r="U27" s="284" t="str">
        <f t="shared" si="9"/>
        <v xml:space="preserve"> </v>
      </c>
    </row>
    <row r="28" spans="1:21" ht="21" x14ac:dyDescent="0.5">
      <c r="A28" s="3" t="s">
        <v>27</v>
      </c>
      <c r="B28" s="113"/>
      <c r="C28" s="101"/>
      <c r="D28" s="101"/>
      <c r="E28" s="101"/>
      <c r="F28" s="101"/>
      <c r="G28" s="134"/>
      <c r="H28" s="113"/>
      <c r="I28" s="101"/>
      <c r="J28" s="101"/>
      <c r="K28" s="114"/>
      <c r="L28" s="45" t="str">
        <f t="shared" si="0"/>
        <v xml:space="preserve"> </v>
      </c>
      <c r="M28" s="32" t="str">
        <f t="shared" si="1"/>
        <v xml:space="preserve"> </v>
      </c>
      <c r="N28" s="33" t="str">
        <f t="shared" si="2"/>
        <v xml:space="preserve"> </v>
      </c>
      <c r="O28" s="32" t="str">
        <f t="shared" si="3"/>
        <v xml:space="preserve"> </v>
      </c>
      <c r="P28" s="33" t="str">
        <f t="shared" si="4"/>
        <v xml:space="preserve"> </v>
      </c>
      <c r="Q28" s="34" t="str">
        <f t="shared" si="5"/>
        <v xml:space="preserve"> </v>
      </c>
      <c r="R28" s="57" t="str">
        <f t="shared" si="6"/>
        <v/>
      </c>
      <c r="S28" s="58" t="str">
        <f t="shared" si="7"/>
        <v/>
      </c>
      <c r="T28" s="59" t="str">
        <f t="shared" si="8"/>
        <v/>
      </c>
      <c r="U28" s="64" t="str">
        <f t="shared" si="9"/>
        <v xml:space="preserve"> </v>
      </c>
    </row>
    <row r="29" spans="1:21" ht="21" x14ac:dyDescent="0.5">
      <c r="A29" s="3" t="s">
        <v>11</v>
      </c>
      <c r="B29" s="273"/>
      <c r="C29" s="274"/>
      <c r="D29" s="274"/>
      <c r="E29" s="274"/>
      <c r="F29" s="274"/>
      <c r="G29" s="275"/>
      <c r="H29" s="273"/>
      <c r="I29" s="274"/>
      <c r="J29" s="274"/>
      <c r="K29" s="276"/>
      <c r="L29" s="277" t="str">
        <f t="shared" si="0"/>
        <v xml:space="preserve"> </v>
      </c>
      <c r="M29" s="278" t="str">
        <f t="shared" si="1"/>
        <v xml:space="preserve"> </v>
      </c>
      <c r="N29" s="279" t="str">
        <f t="shared" si="2"/>
        <v xml:space="preserve"> </v>
      </c>
      <c r="O29" s="278" t="str">
        <f t="shared" si="3"/>
        <v xml:space="preserve"> </v>
      </c>
      <c r="P29" s="279" t="str">
        <f t="shared" si="4"/>
        <v xml:space="preserve"> </v>
      </c>
      <c r="Q29" s="280" t="str">
        <f t="shared" si="5"/>
        <v xml:space="preserve"> </v>
      </c>
      <c r="R29" s="281" t="str">
        <f t="shared" si="6"/>
        <v/>
      </c>
      <c r="S29" s="282" t="str">
        <f t="shared" si="7"/>
        <v/>
      </c>
      <c r="T29" s="283" t="str">
        <f t="shared" si="8"/>
        <v/>
      </c>
      <c r="U29" s="284" t="str">
        <f t="shared" si="9"/>
        <v xml:space="preserve"> </v>
      </c>
    </row>
    <row r="30" spans="1:21" ht="21" x14ac:dyDescent="0.5">
      <c r="A30" s="3" t="s">
        <v>25</v>
      </c>
      <c r="B30" s="113">
        <v>10</v>
      </c>
      <c r="C30" s="101">
        <v>20</v>
      </c>
      <c r="D30" s="101">
        <v>20</v>
      </c>
      <c r="E30" s="101"/>
      <c r="F30" s="101"/>
      <c r="G30" s="134"/>
      <c r="H30" s="113">
        <v>10</v>
      </c>
      <c r="I30" s="101"/>
      <c r="J30" s="101">
        <v>23</v>
      </c>
      <c r="K30" s="114">
        <v>23</v>
      </c>
      <c r="L30" s="45" t="str">
        <f t="shared" si="0"/>
        <v xml:space="preserve"> </v>
      </c>
      <c r="M30" s="32" t="str">
        <f t="shared" si="1"/>
        <v xml:space="preserve"> </v>
      </c>
      <c r="N30" s="33" t="str">
        <f t="shared" si="2"/>
        <v xml:space="preserve"> </v>
      </c>
      <c r="O30" s="32" t="str">
        <f t="shared" si="3"/>
        <v xml:space="preserve"> </v>
      </c>
      <c r="P30" s="33" t="str">
        <f t="shared" si="4"/>
        <v xml:space="preserve"> </v>
      </c>
      <c r="Q30" s="34" t="str">
        <f t="shared" si="5"/>
        <v xml:space="preserve"> </v>
      </c>
      <c r="R30" s="57" t="str">
        <f t="shared" si="6"/>
        <v/>
      </c>
      <c r="S30" s="58" t="str">
        <f t="shared" si="7"/>
        <v/>
      </c>
      <c r="T30" s="59" t="str">
        <f t="shared" si="8"/>
        <v/>
      </c>
      <c r="U30" s="64" t="str">
        <f t="shared" si="9"/>
        <v xml:space="preserve"> </v>
      </c>
    </row>
    <row r="31" spans="1:21" ht="21.5" thickBot="1" x14ac:dyDescent="0.55000000000000004">
      <c r="A31" s="328" t="s">
        <v>28</v>
      </c>
      <c r="B31" s="407"/>
      <c r="C31" s="424"/>
      <c r="D31" s="424"/>
      <c r="E31" s="424"/>
      <c r="F31" s="424"/>
      <c r="G31" s="468"/>
      <c r="H31" s="407"/>
      <c r="I31" s="424"/>
      <c r="J31" s="424"/>
      <c r="K31" s="425"/>
      <c r="L31" s="517"/>
      <c r="M31" s="261"/>
      <c r="N31" s="427"/>
      <c r="O31" s="261"/>
      <c r="P31" s="427"/>
      <c r="Q31" s="452"/>
      <c r="R31" s="453"/>
      <c r="S31" s="454"/>
      <c r="T31" s="455"/>
      <c r="U31" s="518"/>
    </row>
    <row r="35" spans="1:9" x14ac:dyDescent="0.35">
      <c r="A35" s="35" t="s">
        <v>36</v>
      </c>
    </row>
    <row r="36" spans="1:9" ht="15" thickBot="1" x14ac:dyDescent="0.4"/>
    <row r="37" spans="1:9" ht="15" thickBot="1" x14ac:dyDescent="0.4">
      <c r="A37" s="21"/>
      <c r="B37" t="s">
        <v>125</v>
      </c>
    </row>
    <row r="38" spans="1:9" ht="15" thickBot="1" x14ac:dyDescent="0.4">
      <c r="A38" s="256"/>
      <c r="B38" t="s">
        <v>37</v>
      </c>
    </row>
    <row r="39" spans="1:9" ht="15" thickBot="1" x14ac:dyDescent="0.4">
      <c r="A39" s="257"/>
      <c r="B39" t="s">
        <v>91</v>
      </c>
    </row>
    <row r="40" spans="1:9" x14ac:dyDescent="0.35">
      <c r="A40" s="285"/>
      <c r="B40" t="s">
        <v>92</v>
      </c>
    </row>
    <row r="41" spans="1:9" ht="15" thickBot="1" x14ac:dyDescent="0.4">
      <c r="A41" t="s">
        <v>129</v>
      </c>
    </row>
    <row r="42" spans="1:9" ht="15" thickBot="1" x14ac:dyDescent="0.4">
      <c r="A42" s="389"/>
      <c r="B42" s="388" t="s">
        <v>126</v>
      </c>
    </row>
    <row r="43" spans="1:9" ht="15" thickBot="1" x14ac:dyDescent="0.4">
      <c r="A43" s="390"/>
      <c r="B43" t="s">
        <v>127</v>
      </c>
    </row>
    <row r="44" spans="1:9" ht="15" thickBot="1" x14ac:dyDescent="0.4">
      <c r="A44" s="391"/>
      <c r="B44" t="s">
        <v>128</v>
      </c>
      <c r="I44" s="433"/>
    </row>
    <row r="45" spans="1:9" ht="15" thickBot="1" x14ac:dyDescent="0.4">
      <c r="A45" s="26"/>
      <c r="B45" t="s">
        <v>130</v>
      </c>
    </row>
    <row r="47" spans="1:9" x14ac:dyDescent="0.35">
      <c r="A47" s="36" t="s">
        <v>104</v>
      </c>
    </row>
    <row r="48" spans="1:9" x14ac:dyDescent="0.35">
      <c r="A48" s="66" t="s">
        <v>105</v>
      </c>
    </row>
    <row r="49" spans="1:1" x14ac:dyDescent="0.35">
      <c r="A49" s="36" t="s">
        <v>114</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5:M7 M9:M10 M12:M14 M26:M28 M16:M24 M30">
    <cfRule type="cellIs" dxfId="324" priority="61" operator="between">
      <formula>0.15</formula>
      <formula>1000</formula>
    </cfRule>
    <cfRule type="cellIs" dxfId="323" priority="62" operator="between">
      <formula>-0.15</formula>
      <formula>0.15</formula>
    </cfRule>
    <cfRule type="cellIs" dxfId="322" priority="63" operator="lessThan">
      <formula>-0.15</formula>
    </cfRule>
  </conditionalFormatting>
  <conditionalFormatting sqref="O5:O7 O9:O10 O12:O14 O26:O28 O16:O24 O30">
    <cfRule type="cellIs" dxfId="321" priority="58" operator="between">
      <formula>0.15</formula>
      <formula>1000</formula>
    </cfRule>
    <cfRule type="cellIs" dxfId="320" priority="59" operator="between">
      <formula>-0.15</formula>
      <formula>0.15</formula>
    </cfRule>
    <cfRule type="cellIs" dxfId="319" priority="60" operator="lessThan">
      <formula>-0.15</formula>
    </cfRule>
  </conditionalFormatting>
  <conditionalFormatting sqref="Q5:Q7 Q9:Q10 Q12:Q14 Q26:Q28 Q16:Q24 Q30">
    <cfRule type="cellIs" dxfId="318" priority="55" operator="between">
      <formula>0.15</formula>
      <formula>1000</formula>
    </cfRule>
    <cfRule type="cellIs" dxfId="317" priority="56" operator="between">
      <formula>-0.15</formula>
      <formula>0.15</formula>
    </cfRule>
    <cfRule type="cellIs" dxfId="316" priority="57" operator="lessThan">
      <formula>-0.15</formula>
    </cfRule>
  </conditionalFormatting>
  <conditionalFormatting sqref="M8">
    <cfRule type="cellIs" dxfId="315" priority="52" operator="between">
      <formula>0.15</formula>
      <formula>1000</formula>
    </cfRule>
    <cfRule type="cellIs" dxfId="314" priority="53" operator="between">
      <formula>-0.15</formula>
      <formula>0.15</formula>
    </cfRule>
    <cfRule type="cellIs" dxfId="313" priority="54" operator="lessThan">
      <formula>-0.15</formula>
    </cfRule>
  </conditionalFormatting>
  <conditionalFormatting sqref="O8">
    <cfRule type="cellIs" dxfId="312" priority="49" operator="between">
      <formula>0.15</formula>
      <formula>1000</formula>
    </cfRule>
    <cfRule type="cellIs" dxfId="311" priority="50" operator="between">
      <formula>-0.15</formula>
      <formula>0.15</formula>
    </cfRule>
    <cfRule type="cellIs" dxfId="310" priority="51" operator="lessThan">
      <formula>-0.15</formula>
    </cfRule>
  </conditionalFormatting>
  <conditionalFormatting sqref="Q8">
    <cfRule type="cellIs" dxfId="309" priority="46" operator="between">
      <formula>0.15</formula>
      <formula>1000</formula>
    </cfRule>
    <cfRule type="cellIs" dxfId="308" priority="47" operator="between">
      <formula>-0.15</formula>
      <formula>0.15</formula>
    </cfRule>
    <cfRule type="cellIs" dxfId="307" priority="48" operator="lessThan">
      <formula>-0.15</formula>
    </cfRule>
  </conditionalFormatting>
  <conditionalFormatting sqref="M11">
    <cfRule type="cellIs" dxfId="306" priority="43" operator="between">
      <formula>0.15</formula>
      <formula>1000</formula>
    </cfRule>
    <cfRule type="cellIs" dxfId="305" priority="44" operator="between">
      <formula>-0.15</formula>
      <formula>0.15</formula>
    </cfRule>
    <cfRule type="cellIs" dxfId="304" priority="45" operator="lessThan">
      <formula>-0.15</formula>
    </cfRule>
  </conditionalFormatting>
  <conditionalFormatting sqref="O11">
    <cfRule type="cellIs" dxfId="303" priority="40" operator="between">
      <formula>0.15</formula>
      <formula>1000</formula>
    </cfRule>
    <cfRule type="cellIs" dxfId="302" priority="41" operator="between">
      <formula>-0.15</formula>
      <formula>0.15</formula>
    </cfRule>
    <cfRule type="cellIs" dxfId="301" priority="42" operator="lessThan">
      <formula>-0.15</formula>
    </cfRule>
  </conditionalFormatting>
  <conditionalFormatting sqref="Q11">
    <cfRule type="cellIs" dxfId="300" priority="37" operator="between">
      <formula>0.15</formula>
      <formula>1000</formula>
    </cfRule>
    <cfRule type="cellIs" dxfId="299" priority="38" operator="between">
      <formula>-0.15</formula>
      <formula>0.15</formula>
    </cfRule>
    <cfRule type="cellIs" dxfId="298" priority="39" operator="lessThan">
      <formula>-0.15</formula>
    </cfRule>
  </conditionalFormatting>
  <conditionalFormatting sqref="M4">
    <cfRule type="cellIs" dxfId="297" priority="34" operator="between">
      <formula>0.15</formula>
      <formula>1000</formula>
    </cfRule>
    <cfRule type="cellIs" dxfId="296" priority="35" operator="between">
      <formula>-0.15</formula>
      <formula>0.15</formula>
    </cfRule>
    <cfRule type="cellIs" dxfId="295" priority="36" operator="lessThan">
      <formula>-0.15</formula>
    </cfRule>
  </conditionalFormatting>
  <conditionalFormatting sqref="O4">
    <cfRule type="cellIs" dxfId="294" priority="31" operator="between">
      <formula>0.15</formula>
      <formula>1000</formula>
    </cfRule>
    <cfRule type="cellIs" dxfId="293" priority="32" operator="between">
      <formula>-0.15</formula>
      <formula>0.15</formula>
    </cfRule>
    <cfRule type="cellIs" dxfId="292" priority="33" operator="lessThan">
      <formula>-0.15</formula>
    </cfRule>
  </conditionalFormatting>
  <conditionalFormatting sqref="Q4">
    <cfRule type="cellIs" dxfId="291" priority="28" operator="between">
      <formula>0.15</formula>
      <formula>1000</formula>
    </cfRule>
    <cfRule type="cellIs" dxfId="290" priority="29" operator="between">
      <formula>-0.15</formula>
      <formula>0.15</formula>
    </cfRule>
    <cfRule type="cellIs" dxfId="289" priority="30" operator="lessThan">
      <formula>-0.15</formula>
    </cfRule>
  </conditionalFormatting>
  <conditionalFormatting sqref="M29">
    <cfRule type="cellIs" dxfId="288" priority="7" operator="between">
      <formula>0.15</formula>
      <formula>1000</formula>
    </cfRule>
    <cfRule type="cellIs" dxfId="287" priority="8" operator="between">
      <formula>-0.15</formula>
      <formula>0.15</formula>
    </cfRule>
    <cfRule type="cellIs" dxfId="286" priority="9" operator="lessThan">
      <formula>-0.15</formula>
    </cfRule>
  </conditionalFormatting>
  <conditionalFormatting sqref="O29">
    <cfRule type="cellIs" dxfId="285" priority="4" operator="between">
      <formula>0.15</formula>
      <formula>1000</formula>
    </cfRule>
    <cfRule type="cellIs" dxfId="284" priority="5" operator="between">
      <formula>-0.15</formula>
      <formula>0.15</formula>
    </cfRule>
    <cfRule type="cellIs" dxfId="283" priority="6" operator="lessThan">
      <formula>-0.15</formula>
    </cfRule>
  </conditionalFormatting>
  <conditionalFormatting sqref="Q29">
    <cfRule type="cellIs" dxfId="282" priority="1" operator="between">
      <formula>0.15</formula>
      <formula>1000</formula>
    </cfRule>
    <cfRule type="cellIs" dxfId="281" priority="2" operator="between">
      <formula>-0.15</formula>
      <formula>0.15</formula>
    </cfRule>
    <cfRule type="cellIs" dxfId="280" priority="3" operator="lessThan">
      <formula>-0.15</formula>
    </cfRule>
  </conditionalFormatting>
  <pageMargins left="0.7" right="0.7" top="0.75" bottom="0.75" header="0.3" footer="0.3"/>
  <pageSetup paperSize="9" orientation="portrait" verticalDpi="9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V49"/>
  <sheetViews>
    <sheetView zoomScale="50" zoomScaleNormal="50" workbookViewId="0">
      <pane xSplit="1" ySplit="3" topLeftCell="B10" activePane="bottomRight" state="frozen"/>
      <selection pane="topRight" activeCell="B1" sqref="B1"/>
      <selection pane="bottomLeft" activeCell="A4" sqref="A4"/>
      <selection pane="bottomRight" activeCell="AC20" sqref="AC20"/>
    </sheetView>
  </sheetViews>
  <sheetFormatPr defaultRowHeight="14.5" x14ac:dyDescent="0.35"/>
  <cols>
    <col min="1" max="1" width="17.54296875" customWidth="1"/>
    <col min="21" max="21" width="13.453125" customWidth="1"/>
  </cols>
  <sheetData>
    <row r="1" spans="1:22" ht="15" customHeight="1" thickBot="1" x14ac:dyDescent="0.4">
      <c r="A1" s="597" t="s">
        <v>51</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18"/>
    </row>
    <row r="2" spans="1:22" ht="15" customHeight="1" thickBot="1" x14ac:dyDescent="0.4">
      <c r="A2" s="597"/>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row>
    <row r="3" spans="1:22" ht="32.5" customHeight="1" thickBot="1" x14ac:dyDescent="0.4">
      <c r="A3" s="598"/>
      <c r="B3" s="12">
        <v>2016</v>
      </c>
      <c r="C3" s="13">
        <v>2017</v>
      </c>
      <c r="D3" s="14">
        <v>2018</v>
      </c>
      <c r="E3" s="74">
        <v>2020</v>
      </c>
      <c r="F3" s="9">
        <v>2025</v>
      </c>
      <c r="G3" s="74">
        <v>2030</v>
      </c>
      <c r="H3" s="8">
        <v>2016</v>
      </c>
      <c r="I3" s="75">
        <v>2020</v>
      </c>
      <c r="J3" s="9">
        <v>2025</v>
      </c>
      <c r="K3" s="76">
        <v>2030</v>
      </c>
      <c r="L3" s="591">
        <v>2020</v>
      </c>
      <c r="M3" s="590"/>
      <c r="N3" s="591">
        <v>2025</v>
      </c>
      <c r="O3" s="590"/>
      <c r="P3" s="591">
        <v>2030</v>
      </c>
      <c r="Q3" s="590"/>
      <c r="R3" s="77">
        <v>2020</v>
      </c>
      <c r="S3" s="20">
        <v>2025</v>
      </c>
      <c r="T3" s="115">
        <v>2030</v>
      </c>
      <c r="U3" s="584"/>
    </row>
    <row r="4" spans="1:22" ht="21" x14ac:dyDescent="0.5">
      <c r="A4" s="1" t="s">
        <v>2</v>
      </c>
      <c r="B4" s="67">
        <v>9</v>
      </c>
      <c r="C4" s="136"/>
      <c r="D4" s="136"/>
      <c r="E4" s="136">
        <v>13</v>
      </c>
      <c r="F4" s="136"/>
      <c r="G4" s="68"/>
      <c r="H4" s="89">
        <v>9</v>
      </c>
      <c r="I4" s="83">
        <v>11</v>
      </c>
      <c r="J4" s="83">
        <v>12</v>
      </c>
      <c r="K4" s="84">
        <v>14</v>
      </c>
      <c r="L4" s="27">
        <f>IF(AND(E4&lt;&gt;0,I4&lt;&gt;0),E4-I4, " ")</f>
        <v>2</v>
      </c>
      <c r="M4" s="28">
        <f>IF(AND(E4&lt;&gt;0,I4&lt;&gt;0),(E4-I4)/I4, " ")</f>
        <v>0.18181818181818182</v>
      </c>
      <c r="N4" s="29" t="str">
        <f>IF(AND(F4&lt;&gt;0,J4&lt;&gt;0),F4-J4, " ")</f>
        <v xml:space="preserve"> </v>
      </c>
      <c r="O4" s="28" t="str">
        <f>IF(AND(F4&lt;&gt;0,J4&lt;&gt;0),(F4-J4)/J4, " ")</f>
        <v xml:space="preserve"> </v>
      </c>
      <c r="P4" s="29" t="str">
        <f>IF(AND(G4&lt;&gt;0,K4&lt;&gt;0),G4-K4, " ")</f>
        <v xml:space="preserve"> </v>
      </c>
      <c r="Q4" s="30" t="str">
        <f>IF(AND(G4&lt;&gt;0,K4&lt;&gt;0),(G4-K4)/K4, " ")</f>
        <v xml:space="preserve"> </v>
      </c>
      <c r="R4" s="54"/>
      <c r="S4" s="55" t="str">
        <f>IFERROR(D4/F4,"")</f>
        <v/>
      </c>
      <c r="T4" s="56" t="str">
        <f>IFERROR(D4/G4,"")</f>
        <v/>
      </c>
      <c r="U4" s="62" t="str">
        <f>IF(G4&gt;0,IFERROR((D4-B4)/(G4-B4)," ")," ")</f>
        <v xml:space="preserve"> </v>
      </c>
    </row>
    <row r="5" spans="1:22" ht="21" x14ac:dyDescent="0.5">
      <c r="A5" s="3" t="s">
        <v>3</v>
      </c>
      <c r="B5" s="88">
        <v>160</v>
      </c>
      <c r="C5" s="70">
        <v>164</v>
      </c>
      <c r="D5" s="70">
        <v>172</v>
      </c>
      <c r="E5" s="70"/>
      <c r="F5" s="70"/>
      <c r="G5" s="65"/>
      <c r="H5" s="88">
        <v>31</v>
      </c>
      <c r="I5" s="70"/>
      <c r="J5" s="70"/>
      <c r="K5" s="65"/>
      <c r="L5" s="31" t="str">
        <f t="shared" ref="L5:L30" si="0">IF(AND(E5&lt;&gt;0,I5&lt;&gt;0),E5-I5, " ")</f>
        <v xml:space="preserve"> </v>
      </c>
      <c r="M5" s="32" t="str">
        <f t="shared" ref="M5:M30" si="1">IF(AND(E5&lt;&gt;0,I5&lt;&gt;0),(E5-I5)/I5, " ")</f>
        <v xml:space="preserve"> </v>
      </c>
      <c r="N5" s="33" t="str">
        <f t="shared" ref="N5:N30" si="2">IF(AND(F5&lt;&gt;0,J5&lt;&gt;0),F5-J5, " ")</f>
        <v xml:space="preserve"> </v>
      </c>
      <c r="O5" s="32" t="str">
        <f t="shared" ref="O5:O30" si="3">IF(AND(F5&lt;&gt;0,J5&lt;&gt;0),(F5-J5)/J5, " ")</f>
        <v xml:space="preserve"> </v>
      </c>
      <c r="P5" s="33" t="str">
        <f t="shared" ref="P5:P30" si="4">IF(AND(G5&lt;&gt;0,K5&lt;&gt;0),G5-K5, " ")</f>
        <v xml:space="preserve"> </v>
      </c>
      <c r="Q5" s="34" t="str">
        <f t="shared" ref="Q5:Q30" si="5">IF(AND(G5&lt;&gt;0,K5&lt;&gt;0),(G5-K5)/K5, " ")</f>
        <v xml:space="preserve"> </v>
      </c>
      <c r="R5" s="57" t="str">
        <f t="shared" ref="R5:R30" si="6">IFERROR(D5/E5,"")</f>
        <v/>
      </c>
      <c r="S5" s="58" t="str">
        <f t="shared" ref="S5:S30" si="7">IFERROR(D5/F5,"")</f>
        <v/>
      </c>
      <c r="T5" s="59" t="str">
        <f t="shared" ref="T5:T30" si="8">IFERROR(D5/G5,"")</f>
        <v/>
      </c>
      <c r="U5" s="64" t="str">
        <f t="shared" ref="U5:U30" si="9">IF(G5&gt;0,IFERROR((D5-B5)/(G5-B5)," ")," ")</f>
        <v xml:space="preserve"> </v>
      </c>
    </row>
    <row r="6" spans="1:22" ht="21" x14ac:dyDescent="0.5">
      <c r="A6" s="3" t="s">
        <v>5</v>
      </c>
      <c r="B6" s="286"/>
      <c r="C6" s="287"/>
      <c r="D6" s="287"/>
      <c r="E6" s="287"/>
      <c r="F6" s="287"/>
      <c r="G6" s="290"/>
      <c r="H6" s="292"/>
      <c r="I6" s="287"/>
      <c r="J6" s="287"/>
      <c r="K6" s="290"/>
      <c r="L6" s="291" t="str">
        <f t="shared" si="0"/>
        <v xml:space="preserve"> </v>
      </c>
      <c r="M6" s="278" t="str">
        <f t="shared" si="1"/>
        <v xml:space="preserve"> </v>
      </c>
      <c r="N6" s="279" t="str">
        <f t="shared" si="2"/>
        <v xml:space="preserve"> </v>
      </c>
      <c r="O6" s="278" t="str">
        <f t="shared" si="3"/>
        <v xml:space="preserve"> </v>
      </c>
      <c r="P6" s="279" t="str">
        <f t="shared" si="4"/>
        <v xml:space="preserve"> </v>
      </c>
      <c r="Q6" s="280" t="str">
        <f t="shared" si="5"/>
        <v xml:space="preserve"> </v>
      </c>
      <c r="R6" s="281" t="str">
        <f t="shared" si="6"/>
        <v/>
      </c>
      <c r="S6" s="282" t="str">
        <f t="shared" si="7"/>
        <v/>
      </c>
      <c r="T6" s="283" t="str">
        <f t="shared" si="8"/>
        <v/>
      </c>
      <c r="U6" s="284" t="str">
        <f t="shared" si="9"/>
        <v xml:space="preserve"> </v>
      </c>
    </row>
    <row r="7" spans="1:22" ht="21" x14ac:dyDescent="0.5">
      <c r="A7" s="3" t="s">
        <v>7</v>
      </c>
      <c r="B7" s="88"/>
      <c r="C7" s="70"/>
      <c r="D7" s="70">
        <v>2</v>
      </c>
      <c r="E7" s="70">
        <v>4</v>
      </c>
      <c r="F7" s="70">
        <v>11</v>
      </c>
      <c r="G7" s="65">
        <v>11</v>
      </c>
      <c r="H7" s="88"/>
      <c r="I7" s="70"/>
      <c r="J7" s="70"/>
      <c r="K7" s="65"/>
      <c r="L7" s="318" t="str">
        <f t="shared" si="0"/>
        <v xml:space="preserve"> </v>
      </c>
      <c r="M7" s="316" t="str">
        <f>IF(AND(E7&lt;&gt;0,I7&lt;&gt;0),(E7-I7)/I7, " ")</f>
        <v xml:space="preserve"> </v>
      </c>
      <c r="N7" s="315" t="str">
        <f t="shared" si="2"/>
        <v xml:space="preserve"> </v>
      </c>
      <c r="O7" s="316" t="str">
        <f t="shared" si="3"/>
        <v xml:space="preserve"> </v>
      </c>
      <c r="P7" s="315" t="str">
        <f t="shared" si="4"/>
        <v xml:space="preserve"> </v>
      </c>
      <c r="Q7" s="320" t="str">
        <f t="shared" si="5"/>
        <v xml:space="preserve"> </v>
      </c>
      <c r="R7" s="57">
        <f t="shared" si="6"/>
        <v>0.5</v>
      </c>
      <c r="S7" s="58">
        <f t="shared" si="7"/>
        <v>0.18181818181818182</v>
      </c>
      <c r="T7" s="59">
        <f t="shared" si="8"/>
        <v>0.18181818181818182</v>
      </c>
      <c r="U7" s="64">
        <f>IF(G7&gt;0,IFERROR((D7-B7)/(G7-B7)," ")," ")</f>
        <v>0.18181818181818182</v>
      </c>
    </row>
    <row r="8" spans="1:22" ht="21" x14ac:dyDescent="0.5">
      <c r="A8" s="3" t="s">
        <v>6</v>
      </c>
      <c r="B8" s="88">
        <v>1</v>
      </c>
      <c r="C8" s="70">
        <v>2</v>
      </c>
      <c r="D8" s="70">
        <v>3</v>
      </c>
      <c r="E8" s="70"/>
      <c r="F8" s="70"/>
      <c r="G8" s="65"/>
      <c r="H8" s="88"/>
      <c r="I8" s="70"/>
      <c r="J8" s="70"/>
      <c r="K8" s="65"/>
      <c r="L8" s="31" t="str">
        <f t="shared" si="0"/>
        <v xml:space="preserve"> </v>
      </c>
      <c r="M8" s="32" t="str">
        <f t="shared" si="1"/>
        <v xml:space="preserve"> </v>
      </c>
      <c r="N8" s="33" t="str">
        <f t="shared" si="2"/>
        <v xml:space="preserve"> </v>
      </c>
      <c r="O8" s="32" t="str">
        <f t="shared" si="3"/>
        <v xml:space="preserve"> </v>
      </c>
      <c r="P8" s="33" t="str">
        <f t="shared" si="4"/>
        <v xml:space="preserve"> </v>
      </c>
      <c r="Q8" s="34" t="str">
        <f t="shared" si="5"/>
        <v xml:space="preserve"> </v>
      </c>
      <c r="R8" s="57" t="str">
        <f t="shared" si="6"/>
        <v/>
      </c>
      <c r="S8" s="58" t="str">
        <f t="shared" si="7"/>
        <v/>
      </c>
      <c r="T8" s="59" t="str">
        <f t="shared" si="8"/>
        <v/>
      </c>
      <c r="U8" s="64" t="str">
        <f t="shared" si="9"/>
        <v xml:space="preserve"> </v>
      </c>
    </row>
    <row r="9" spans="1:22" ht="21" x14ac:dyDescent="0.5">
      <c r="A9" s="3" t="s">
        <v>8</v>
      </c>
      <c r="B9" s="88">
        <v>1</v>
      </c>
      <c r="C9" s="86"/>
      <c r="D9" s="86"/>
      <c r="E9" s="86"/>
      <c r="F9" s="86"/>
      <c r="G9" s="87"/>
      <c r="H9" s="88">
        <v>1</v>
      </c>
      <c r="I9" s="86">
        <v>11</v>
      </c>
      <c r="J9" s="86">
        <v>11</v>
      </c>
      <c r="K9" s="87"/>
      <c r="L9" s="31" t="str">
        <f t="shared" si="0"/>
        <v xml:space="preserve"> </v>
      </c>
      <c r="M9" s="32" t="str">
        <f t="shared" si="1"/>
        <v xml:space="preserve"> </v>
      </c>
      <c r="N9" s="33" t="str">
        <f t="shared" si="2"/>
        <v xml:space="preserve"> </v>
      </c>
      <c r="O9" s="32" t="str">
        <f t="shared" si="3"/>
        <v xml:space="preserve"> </v>
      </c>
      <c r="P9" s="33" t="str">
        <f t="shared" si="4"/>
        <v xml:space="preserve"> </v>
      </c>
      <c r="Q9" s="34" t="str">
        <f t="shared" si="5"/>
        <v xml:space="preserve"> </v>
      </c>
      <c r="R9" s="57" t="str">
        <f t="shared" si="6"/>
        <v/>
      </c>
      <c r="S9" s="58" t="str">
        <f t="shared" si="7"/>
        <v/>
      </c>
      <c r="T9" s="59" t="str">
        <f t="shared" si="8"/>
        <v/>
      </c>
      <c r="U9" s="64" t="str">
        <f t="shared" si="9"/>
        <v xml:space="preserve"> </v>
      </c>
    </row>
    <row r="10" spans="1:22" ht="21" x14ac:dyDescent="0.5">
      <c r="A10" s="3" t="s">
        <v>15</v>
      </c>
      <c r="B10" s="88"/>
      <c r="C10" s="70"/>
      <c r="D10" s="70"/>
      <c r="E10" s="70"/>
      <c r="F10" s="70"/>
      <c r="G10" s="65"/>
      <c r="H10" s="88"/>
      <c r="I10" s="70"/>
      <c r="J10" s="70"/>
      <c r="K10" s="65"/>
      <c r="L10" s="31" t="str">
        <f t="shared" si="0"/>
        <v xml:space="preserve"> </v>
      </c>
      <c r="M10" s="32" t="str">
        <f t="shared" si="1"/>
        <v xml:space="preserve"> </v>
      </c>
      <c r="N10" s="33" t="str">
        <f t="shared" si="2"/>
        <v xml:space="preserve"> </v>
      </c>
      <c r="O10" s="32" t="str">
        <f t="shared" si="3"/>
        <v xml:space="preserve"> </v>
      </c>
      <c r="P10" s="33" t="str">
        <f t="shared" si="4"/>
        <v xml:space="preserve"> </v>
      </c>
      <c r="Q10" s="34" t="str">
        <f t="shared" si="5"/>
        <v xml:space="preserve"> </v>
      </c>
      <c r="R10" s="57" t="str">
        <f t="shared" si="6"/>
        <v/>
      </c>
      <c r="S10" s="58" t="str">
        <f t="shared" si="7"/>
        <v/>
      </c>
      <c r="T10" s="59" t="str">
        <f t="shared" si="8"/>
        <v/>
      </c>
      <c r="U10" s="64" t="str">
        <f t="shared" si="9"/>
        <v xml:space="preserve"> </v>
      </c>
    </row>
    <row r="11" spans="1:22" ht="21" x14ac:dyDescent="0.5">
      <c r="A11" s="3" t="s">
        <v>9</v>
      </c>
      <c r="B11" s="88"/>
      <c r="C11" s="86"/>
      <c r="D11" s="86"/>
      <c r="E11" s="86">
        <v>7</v>
      </c>
      <c r="F11" s="86">
        <v>27</v>
      </c>
      <c r="G11" s="87">
        <v>42</v>
      </c>
      <c r="H11" s="88"/>
      <c r="I11" s="86">
        <v>7</v>
      </c>
      <c r="J11" s="86">
        <v>27</v>
      </c>
      <c r="K11" s="87">
        <v>42</v>
      </c>
      <c r="L11" s="31">
        <f t="shared" si="0"/>
        <v>0</v>
      </c>
      <c r="M11" s="32">
        <f t="shared" si="1"/>
        <v>0</v>
      </c>
      <c r="N11" s="33">
        <f t="shared" si="2"/>
        <v>0</v>
      </c>
      <c r="O11" s="32">
        <f t="shared" si="3"/>
        <v>0</v>
      </c>
      <c r="P11" s="33">
        <f t="shared" si="4"/>
        <v>0</v>
      </c>
      <c r="Q11" s="34">
        <f t="shared" si="5"/>
        <v>0</v>
      </c>
      <c r="R11" s="57"/>
      <c r="S11" s="58"/>
      <c r="T11" s="59"/>
      <c r="U11" s="64"/>
    </row>
    <row r="12" spans="1:22" ht="21" x14ac:dyDescent="0.5">
      <c r="A12" s="3" t="s">
        <v>10</v>
      </c>
      <c r="B12" s="88"/>
      <c r="C12" s="70"/>
      <c r="D12" s="70">
        <v>2</v>
      </c>
      <c r="E12" s="70">
        <v>45</v>
      </c>
      <c r="F12" s="70"/>
      <c r="G12" s="65"/>
      <c r="H12" s="88"/>
      <c r="I12" s="70">
        <v>5</v>
      </c>
      <c r="J12" s="70"/>
      <c r="K12" s="65"/>
      <c r="L12" s="31">
        <f t="shared" si="0"/>
        <v>40</v>
      </c>
      <c r="M12" s="32">
        <f t="shared" si="1"/>
        <v>8</v>
      </c>
      <c r="N12" s="33" t="str">
        <f t="shared" si="2"/>
        <v xml:space="preserve"> </v>
      </c>
      <c r="O12" s="32" t="str">
        <f t="shared" si="3"/>
        <v xml:space="preserve"> </v>
      </c>
      <c r="P12" s="33" t="str">
        <f t="shared" si="4"/>
        <v xml:space="preserve"> </v>
      </c>
      <c r="Q12" s="34" t="str">
        <f t="shared" si="5"/>
        <v xml:space="preserve"> </v>
      </c>
      <c r="R12" s="57">
        <f t="shared" si="6"/>
        <v>4.4444444444444446E-2</v>
      </c>
      <c r="S12" s="58" t="str">
        <f t="shared" si="7"/>
        <v/>
      </c>
      <c r="T12" s="59" t="str">
        <f t="shared" si="8"/>
        <v/>
      </c>
      <c r="U12" s="64" t="str">
        <f t="shared" si="9"/>
        <v xml:space="preserve"> </v>
      </c>
    </row>
    <row r="13" spans="1:22" ht="21" x14ac:dyDescent="0.5">
      <c r="A13" s="3" t="s">
        <v>12</v>
      </c>
      <c r="B13" s="88">
        <v>1</v>
      </c>
      <c r="C13" s="70"/>
      <c r="D13" s="70"/>
      <c r="E13" s="70"/>
      <c r="F13" s="70"/>
      <c r="G13" s="65"/>
      <c r="H13" s="88">
        <v>1</v>
      </c>
      <c r="I13" s="70"/>
      <c r="J13" s="70"/>
      <c r="K13" s="65"/>
      <c r="L13" s="31" t="str">
        <f t="shared" si="0"/>
        <v xml:space="preserve"> </v>
      </c>
      <c r="M13" s="32" t="str">
        <f t="shared" si="1"/>
        <v xml:space="preserve"> </v>
      </c>
      <c r="N13" s="33" t="str">
        <f t="shared" si="2"/>
        <v xml:space="preserve"> </v>
      </c>
      <c r="O13" s="32" t="str">
        <f t="shared" si="3"/>
        <v xml:space="preserve"> </v>
      </c>
      <c r="P13" s="33" t="str">
        <f t="shared" si="4"/>
        <v xml:space="preserve"> </v>
      </c>
      <c r="Q13" s="34" t="str">
        <f t="shared" si="5"/>
        <v xml:space="preserve"> </v>
      </c>
      <c r="R13" s="57" t="str">
        <f t="shared" si="6"/>
        <v/>
      </c>
      <c r="S13" s="58" t="str">
        <f t="shared" si="7"/>
        <v/>
      </c>
      <c r="T13" s="59" t="str">
        <f t="shared" si="8"/>
        <v/>
      </c>
      <c r="U13" s="64" t="str">
        <f t="shared" si="9"/>
        <v xml:space="preserve"> </v>
      </c>
    </row>
    <row r="14" spans="1:22" ht="21" x14ac:dyDescent="0.5">
      <c r="A14" s="3" t="s">
        <v>13</v>
      </c>
      <c r="B14" s="88"/>
      <c r="C14" s="70"/>
      <c r="D14" s="70"/>
      <c r="E14" s="70"/>
      <c r="F14" s="70"/>
      <c r="G14" s="65"/>
      <c r="H14" s="88"/>
      <c r="I14" s="70"/>
      <c r="J14" s="70">
        <v>3</v>
      </c>
      <c r="K14" s="65"/>
      <c r="L14" s="31" t="str">
        <f t="shared" si="0"/>
        <v xml:space="preserve"> </v>
      </c>
      <c r="M14" s="32" t="str">
        <f t="shared" si="1"/>
        <v xml:space="preserve"> </v>
      </c>
      <c r="N14" s="33" t="str">
        <f t="shared" si="2"/>
        <v xml:space="preserve"> </v>
      </c>
      <c r="O14" s="32" t="str">
        <f t="shared" si="3"/>
        <v xml:space="preserve"> </v>
      </c>
      <c r="P14" s="33" t="str">
        <f t="shared" si="4"/>
        <v xml:space="preserve"> </v>
      </c>
      <c r="Q14" s="34" t="str">
        <f t="shared" si="5"/>
        <v xml:space="preserve"> </v>
      </c>
      <c r="R14" s="57" t="str">
        <f t="shared" si="6"/>
        <v/>
      </c>
      <c r="S14" s="58" t="str">
        <f>IFERROR(D14/F14,"")</f>
        <v/>
      </c>
      <c r="T14" s="59" t="str">
        <f t="shared" si="8"/>
        <v/>
      </c>
      <c r="U14" s="64" t="str">
        <f t="shared" si="9"/>
        <v xml:space="preserve"> </v>
      </c>
    </row>
    <row r="15" spans="1:22" ht="21" x14ac:dyDescent="0.5">
      <c r="A15" s="3" t="s">
        <v>16</v>
      </c>
      <c r="B15" s="479"/>
      <c r="C15" s="477"/>
      <c r="D15" s="477"/>
      <c r="E15" s="477"/>
      <c r="F15" s="477"/>
      <c r="G15" s="478"/>
      <c r="H15" s="479"/>
      <c r="I15" s="475"/>
      <c r="J15" s="475"/>
      <c r="K15" s="515"/>
      <c r="L15" s="413"/>
      <c r="M15" s="259"/>
      <c r="N15" s="414"/>
      <c r="O15" s="259"/>
      <c r="P15" s="414"/>
      <c r="Q15" s="262"/>
      <c r="R15" s="437"/>
      <c r="S15" s="438"/>
      <c r="T15" s="439"/>
      <c r="U15" s="516"/>
    </row>
    <row r="16" spans="1:22" ht="21" x14ac:dyDescent="0.5">
      <c r="A16" s="3" t="s">
        <v>4</v>
      </c>
      <c r="B16" s="85"/>
      <c r="C16" s="86"/>
      <c r="D16" s="86"/>
      <c r="E16" s="86"/>
      <c r="F16" s="86">
        <v>1</v>
      </c>
      <c r="G16" s="87">
        <v>1</v>
      </c>
      <c r="H16" s="85"/>
      <c r="I16" s="86"/>
      <c r="J16" s="86"/>
      <c r="K16" s="87"/>
      <c r="L16" s="31" t="str">
        <f t="shared" si="0"/>
        <v xml:space="preserve"> </v>
      </c>
      <c r="M16" s="32" t="str">
        <f t="shared" si="1"/>
        <v xml:space="preserve"> </v>
      </c>
      <c r="N16" s="315" t="str">
        <f t="shared" si="2"/>
        <v xml:space="preserve"> </v>
      </c>
      <c r="O16" s="316" t="str">
        <f t="shared" si="3"/>
        <v xml:space="preserve"> </v>
      </c>
      <c r="P16" s="315" t="str">
        <f t="shared" si="4"/>
        <v xml:space="preserve"> </v>
      </c>
      <c r="Q16" s="320" t="str">
        <f t="shared" si="5"/>
        <v xml:space="preserve"> </v>
      </c>
      <c r="R16" s="57" t="str">
        <f t="shared" si="6"/>
        <v/>
      </c>
      <c r="S16" s="58"/>
      <c r="T16" s="59"/>
      <c r="U16" s="64"/>
    </row>
    <row r="17" spans="1:21" ht="21" x14ac:dyDescent="0.5">
      <c r="A17" s="3" t="s">
        <v>19</v>
      </c>
      <c r="B17" s="88"/>
      <c r="C17" s="70"/>
      <c r="D17" s="70">
        <v>2</v>
      </c>
      <c r="E17" s="70">
        <v>2</v>
      </c>
      <c r="F17" s="70">
        <v>3</v>
      </c>
      <c r="G17" s="70">
        <v>4</v>
      </c>
      <c r="H17" s="88"/>
      <c r="I17" s="70"/>
      <c r="J17" s="70"/>
      <c r="K17" s="65"/>
      <c r="L17" s="318" t="str">
        <f t="shared" si="0"/>
        <v xml:space="preserve"> </v>
      </c>
      <c r="M17" s="316" t="str">
        <f t="shared" si="1"/>
        <v xml:space="preserve"> </v>
      </c>
      <c r="N17" s="315" t="str">
        <f t="shared" si="2"/>
        <v xml:space="preserve"> </v>
      </c>
      <c r="O17" s="316" t="str">
        <f t="shared" si="3"/>
        <v xml:space="preserve"> </v>
      </c>
      <c r="P17" s="315" t="str">
        <f t="shared" si="4"/>
        <v xml:space="preserve"> </v>
      </c>
      <c r="Q17" s="320" t="str">
        <f t="shared" si="5"/>
        <v xml:space="preserve"> </v>
      </c>
      <c r="R17" s="57">
        <f t="shared" si="6"/>
        <v>1</v>
      </c>
      <c r="S17" s="58">
        <f t="shared" si="7"/>
        <v>0.66666666666666663</v>
      </c>
      <c r="T17" s="59">
        <f t="shared" si="8"/>
        <v>0.5</v>
      </c>
      <c r="U17" s="64">
        <f t="shared" si="9"/>
        <v>0.5</v>
      </c>
    </row>
    <row r="18" spans="1:21" ht="21" x14ac:dyDescent="0.5">
      <c r="A18" s="3" t="s">
        <v>17</v>
      </c>
      <c r="B18" s="88"/>
      <c r="C18" s="70"/>
      <c r="D18" s="70"/>
      <c r="E18" s="70"/>
      <c r="F18" s="70"/>
      <c r="G18" s="65"/>
      <c r="H18" s="88"/>
      <c r="I18" s="90"/>
      <c r="J18" s="90"/>
      <c r="K18" s="91"/>
      <c r="L18" s="31" t="str">
        <f t="shared" si="0"/>
        <v xml:space="preserve"> </v>
      </c>
      <c r="M18" s="32" t="str">
        <f t="shared" si="1"/>
        <v xml:space="preserve"> </v>
      </c>
      <c r="N18" s="33" t="str">
        <f t="shared" si="2"/>
        <v xml:space="preserve"> </v>
      </c>
      <c r="O18" s="32" t="str">
        <f t="shared" si="3"/>
        <v xml:space="preserve"> </v>
      </c>
      <c r="P18" s="33" t="str">
        <f t="shared" si="4"/>
        <v xml:space="preserve"> </v>
      </c>
      <c r="Q18" s="34" t="str">
        <f t="shared" si="5"/>
        <v xml:space="preserve"> </v>
      </c>
      <c r="R18" s="57" t="str">
        <f t="shared" si="6"/>
        <v/>
      </c>
      <c r="S18" s="58" t="str">
        <f t="shared" si="7"/>
        <v/>
      </c>
      <c r="T18" s="59" t="str">
        <f t="shared" si="8"/>
        <v/>
      </c>
      <c r="U18" s="64" t="str">
        <f t="shared" si="9"/>
        <v xml:space="preserve"> </v>
      </c>
    </row>
    <row r="19" spans="1:21" ht="21" x14ac:dyDescent="0.5">
      <c r="A19" s="3" t="s">
        <v>18</v>
      </c>
      <c r="B19" s="286"/>
      <c r="C19" s="287"/>
      <c r="D19" s="287"/>
      <c r="E19" s="287"/>
      <c r="F19" s="287"/>
      <c r="G19" s="290"/>
      <c r="H19" s="286"/>
      <c r="I19" s="287"/>
      <c r="J19" s="287"/>
      <c r="K19" s="290"/>
      <c r="L19" s="291" t="str">
        <f t="shared" si="0"/>
        <v xml:space="preserve"> </v>
      </c>
      <c r="M19" s="278" t="str">
        <f t="shared" si="1"/>
        <v xml:space="preserve"> </v>
      </c>
      <c r="N19" s="279" t="str">
        <f t="shared" si="2"/>
        <v xml:space="preserve"> </v>
      </c>
      <c r="O19" s="278" t="str">
        <f t="shared" si="3"/>
        <v xml:space="preserve"> </v>
      </c>
      <c r="P19" s="279" t="str">
        <f t="shared" si="4"/>
        <v xml:space="preserve"> </v>
      </c>
      <c r="Q19" s="280" t="str">
        <f t="shared" si="5"/>
        <v xml:space="preserve"> </v>
      </c>
      <c r="R19" s="281" t="str">
        <f t="shared" si="6"/>
        <v/>
      </c>
      <c r="S19" s="282" t="str">
        <f t="shared" si="7"/>
        <v/>
      </c>
      <c r="T19" s="283" t="str">
        <f t="shared" si="8"/>
        <v/>
      </c>
      <c r="U19" s="284" t="str">
        <f t="shared" si="9"/>
        <v xml:space="preserve"> </v>
      </c>
    </row>
    <row r="20" spans="1:21" ht="21" x14ac:dyDescent="0.5">
      <c r="A20" s="3" t="s">
        <v>14</v>
      </c>
      <c r="B20" s="286"/>
      <c r="C20" s="287"/>
      <c r="D20" s="287"/>
      <c r="E20" s="287"/>
      <c r="F20" s="287"/>
      <c r="G20" s="290"/>
      <c r="H20" s="286"/>
      <c r="I20" s="287"/>
      <c r="J20" s="287"/>
      <c r="K20" s="290"/>
      <c r="L20" s="291" t="str">
        <f t="shared" si="0"/>
        <v xml:space="preserve"> </v>
      </c>
      <c r="M20" s="278" t="str">
        <f t="shared" si="1"/>
        <v xml:space="preserve"> </v>
      </c>
      <c r="N20" s="279" t="str">
        <f t="shared" si="2"/>
        <v xml:space="preserve"> </v>
      </c>
      <c r="O20" s="278" t="str">
        <f t="shared" si="3"/>
        <v xml:space="preserve"> </v>
      </c>
      <c r="P20" s="279" t="str">
        <f t="shared" si="4"/>
        <v xml:space="preserve"> </v>
      </c>
      <c r="Q20" s="280" t="str">
        <f t="shared" si="5"/>
        <v xml:space="preserve"> </v>
      </c>
      <c r="R20" s="281" t="str">
        <f t="shared" si="6"/>
        <v/>
      </c>
      <c r="S20" s="282" t="str">
        <f t="shared" si="7"/>
        <v/>
      </c>
      <c r="T20" s="283" t="str">
        <f t="shared" si="8"/>
        <v/>
      </c>
      <c r="U20" s="284" t="str">
        <f t="shared" si="9"/>
        <v xml:space="preserve"> </v>
      </c>
    </row>
    <row r="21" spans="1:21" ht="21" x14ac:dyDescent="0.5">
      <c r="A21" s="3" t="s">
        <v>20</v>
      </c>
      <c r="B21" s="85"/>
      <c r="C21" s="86"/>
      <c r="D21" s="86"/>
      <c r="E21" s="86"/>
      <c r="F21" s="86">
        <v>1</v>
      </c>
      <c r="G21" s="87"/>
      <c r="H21" s="85"/>
      <c r="I21" s="86"/>
      <c r="J21" s="86"/>
      <c r="K21" s="87"/>
      <c r="L21" s="31" t="str">
        <f t="shared" si="0"/>
        <v xml:space="preserve"> </v>
      </c>
      <c r="M21" s="32" t="str">
        <f t="shared" si="1"/>
        <v xml:space="preserve"> </v>
      </c>
      <c r="N21" s="315" t="str">
        <f t="shared" si="2"/>
        <v xml:space="preserve"> </v>
      </c>
      <c r="O21" s="316" t="str">
        <f t="shared" si="3"/>
        <v xml:space="preserve"> </v>
      </c>
      <c r="P21" s="33" t="str">
        <f t="shared" si="4"/>
        <v xml:space="preserve"> </v>
      </c>
      <c r="Q21" s="34" t="str">
        <f t="shared" si="5"/>
        <v xml:space="preserve"> </v>
      </c>
      <c r="R21" s="57" t="str">
        <f t="shared" si="6"/>
        <v/>
      </c>
      <c r="S21" s="58"/>
      <c r="T21" s="59" t="str">
        <f t="shared" si="8"/>
        <v/>
      </c>
      <c r="U21" s="64" t="str">
        <f t="shared" si="9"/>
        <v xml:space="preserve"> </v>
      </c>
    </row>
    <row r="22" spans="1:21" ht="21" x14ac:dyDescent="0.5">
      <c r="A22" s="3" t="s">
        <v>21</v>
      </c>
      <c r="B22" s="88"/>
      <c r="C22" s="70"/>
      <c r="D22" s="70">
        <v>4</v>
      </c>
      <c r="E22" s="70"/>
      <c r="F22" s="70">
        <v>10</v>
      </c>
      <c r="G22" s="65"/>
      <c r="H22" s="88">
        <v>7</v>
      </c>
      <c r="I22" s="70">
        <v>8</v>
      </c>
      <c r="J22" s="70">
        <v>10</v>
      </c>
      <c r="K22" s="65">
        <v>10</v>
      </c>
      <c r="L22" s="31" t="str">
        <f t="shared" si="0"/>
        <v xml:space="preserve"> </v>
      </c>
      <c r="M22" s="32" t="str">
        <f t="shared" si="1"/>
        <v xml:space="preserve"> </v>
      </c>
      <c r="N22" s="33">
        <f t="shared" si="2"/>
        <v>0</v>
      </c>
      <c r="O22" s="32">
        <f t="shared" si="3"/>
        <v>0</v>
      </c>
      <c r="P22" s="33" t="str">
        <f t="shared" si="4"/>
        <v xml:space="preserve"> </v>
      </c>
      <c r="Q22" s="34" t="str">
        <f t="shared" si="5"/>
        <v xml:space="preserve"> </v>
      </c>
      <c r="R22" s="57" t="str">
        <f t="shared" si="6"/>
        <v/>
      </c>
      <c r="S22" s="58">
        <f t="shared" si="7"/>
        <v>0.4</v>
      </c>
      <c r="T22" s="59" t="str">
        <f t="shared" si="8"/>
        <v/>
      </c>
      <c r="U22" s="64" t="str">
        <f t="shared" si="9"/>
        <v xml:space="preserve"> </v>
      </c>
    </row>
    <row r="23" spans="1:21" ht="21" x14ac:dyDescent="0.5">
      <c r="A23" s="3" t="s">
        <v>1</v>
      </c>
      <c r="B23" s="286"/>
      <c r="C23" s="287"/>
      <c r="D23" s="287"/>
      <c r="E23" s="287"/>
      <c r="F23" s="287"/>
      <c r="G23" s="290"/>
      <c r="H23" s="286"/>
      <c r="I23" s="287"/>
      <c r="J23" s="287"/>
      <c r="K23" s="290"/>
      <c r="L23" s="291" t="str">
        <f t="shared" si="0"/>
        <v xml:space="preserve"> </v>
      </c>
      <c r="M23" s="278" t="str">
        <f t="shared" si="1"/>
        <v xml:space="preserve"> </v>
      </c>
      <c r="N23" s="279" t="str">
        <f t="shared" si="2"/>
        <v xml:space="preserve"> </v>
      </c>
      <c r="O23" s="278" t="str">
        <f t="shared" si="3"/>
        <v xml:space="preserve"> </v>
      </c>
      <c r="P23" s="279" t="str">
        <f t="shared" si="4"/>
        <v xml:space="preserve"> </v>
      </c>
      <c r="Q23" s="280" t="str">
        <f t="shared" si="5"/>
        <v xml:space="preserve"> </v>
      </c>
      <c r="R23" s="281" t="str">
        <f t="shared" si="6"/>
        <v/>
      </c>
      <c r="S23" s="282" t="str">
        <f t="shared" si="7"/>
        <v/>
      </c>
      <c r="T23" s="283" t="str">
        <f t="shared" si="8"/>
        <v/>
      </c>
      <c r="U23" s="284" t="str">
        <f t="shared" si="9"/>
        <v xml:space="preserve"> </v>
      </c>
    </row>
    <row r="24" spans="1:21" ht="21" x14ac:dyDescent="0.5">
      <c r="A24" s="3" t="s">
        <v>22</v>
      </c>
      <c r="B24" s="88"/>
      <c r="C24" s="70"/>
      <c r="D24" s="70"/>
      <c r="E24" s="70"/>
      <c r="F24" s="70"/>
      <c r="G24" s="65"/>
      <c r="H24" s="88"/>
      <c r="I24" s="70"/>
      <c r="J24" s="70"/>
      <c r="K24" s="65"/>
      <c r="L24" s="31" t="str">
        <f t="shared" si="0"/>
        <v xml:space="preserve"> </v>
      </c>
      <c r="M24" s="32" t="str">
        <f t="shared" si="1"/>
        <v xml:space="preserve"> </v>
      </c>
      <c r="N24" s="33" t="str">
        <f t="shared" si="2"/>
        <v xml:space="preserve"> </v>
      </c>
      <c r="O24" s="32" t="str">
        <f t="shared" si="3"/>
        <v xml:space="preserve"> </v>
      </c>
      <c r="P24" s="33" t="str">
        <f t="shared" si="4"/>
        <v xml:space="preserve"> </v>
      </c>
      <c r="Q24" s="34" t="str">
        <f t="shared" si="5"/>
        <v xml:space="preserve"> </v>
      </c>
      <c r="R24" s="57" t="str">
        <f t="shared" si="6"/>
        <v/>
      </c>
      <c r="S24" s="58" t="str">
        <f t="shared" si="7"/>
        <v/>
      </c>
      <c r="T24" s="59" t="str">
        <f t="shared" si="8"/>
        <v/>
      </c>
      <c r="U24" s="64" t="str">
        <f t="shared" si="9"/>
        <v xml:space="preserve"> </v>
      </c>
    </row>
    <row r="25" spans="1:21" ht="21" x14ac:dyDescent="0.5">
      <c r="A25" s="3" t="s">
        <v>23</v>
      </c>
      <c r="B25" s="479"/>
      <c r="C25" s="477"/>
      <c r="D25" s="477"/>
      <c r="E25" s="477"/>
      <c r="F25" s="477"/>
      <c r="G25" s="478"/>
      <c r="H25" s="479"/>
      <c r="I25" s="477"/>
      <c r="J25" s="477"/>
      <c r="K25" s="478"/>
      <c r="L25" s="413"/>
      <c r="M25" s="259"/>
      <c r="N25" s="414"/>
      <c r="O25" s="259"/>
      <c r="P25" s="414"/>
      <c r="Q25" s="262"/>
      <c r="R25" s="437"/>
      <c r="S25" s="438"/>
      <c r="T25" s="439"/>
      <c r="U25" s="516"/>
    </row>
    <row r="26" spans="1:21" ht="21" x14ac:dyDescent="0.5">
      <c r="A26" s="3" t="s">
        <v>24</v>
      </c>
      <c r="B26" s="113"/>
      <c r="C26" s="101"/>
      <c r="D26" s="101"/>
      <c r="E26" s="101"/>
      <c r="F26" s="101">
        <v>1</v>
      </c>
      <c r="G26" s="114">
        <v>6</v>
      </c>
      <c r="H26" s="113"/>
      <c r="I26" s="101"/>
      <c r="J26" s="101">
        <v>1</v>
      </c>
      <c r="K26" s="114">
        <v>6</v>
      </c>
      <c r="L26" s="31" t="str">
        <f t="shared" si="0"/>
        <v xml:space="preserve"> </v>
      </c>
      <c r="M26" s="32" t="str">
        <f t="shared" si="1"/>
        <v xml:space="preserve"> </v>
      </c>
      <c r="N26" s="33">
        <f t="shared" si="2"/>
        <v>0</v>
      </c>
      <c r="O26" s="32">
        <f t="shared" si="3"/>
        <v>0</v>
      </c>
      <c r="P26" s="33">
        <f t="shared" si="4"/>
        <v>0</v>
      </c>
      <c r="Q26" s="34">
        <f t="shared" si="5"/>
        <v>0</v>
      </c>
      <c r="R26" s="57" t="str">
        <f t="shared" si="6"/>
        <v/>
      </c>
      <c r="S26" s="58"/>
      <c r="T26" s="59"/>
      <c r="U26" s="64"/>
    </row>
    <row r="27" spans="1:21" ht="21" x14ac:dyDescent="0.5">
      <c r="A27" s="3" t="s">
        <v>26</v>
      </c>
      <c r="B27" s="88"/>
      <c r="C27" s="70"/>
      <c r="D27" s="70"/>
      <c r="E27" s="70"/>
      <c r="F27" s="70"/>
      <c r="G27" s="65"/>
      <c r="H27" s="88"/>
      <c r="I27" s="70"/>
      <c r="J27" s="70">
        <v>1</v>
      </c>
      <c r="K27" s="65"/>
      <c r="L27" s="31" t="str">
        <f t="shared" si="0"/>
        <v xml:space="preserve"> </v>
      </c>
      <c r="M27" s="32" t="str">
        <f t="shared" si="1"/>
        <v xml:space="preserve"> </v>
      </c>
      <c r="N27" s="33" t="str">
        <f t="shared" si="2"/>
        <v xml:space="preserve"> </v>
      </c>
      <c r="O27" s="32" t="str">
        <f t="shared" si="3"/>
        <v xml:space="preserve"> </v>
      </c>
      <c r="P27" s="33" t="str">
        <f t="shared" si="4"/>
        <v xml:space="preserve"> </v>
      </c>
      <c r="Q27" s="34" t="str">
        <f t="shared" si="5"/>
        <v xml:space="preserve"> </v>
      </c>
      <c r="R27" s="57" t="str">
        <f t="shared" si="6"/>
        <v/>
      </c>
      <c r="S27" s="58" t="str">
        <f t="shared" si="7"/>
        <v/>
      </c>
      <c r="T27" s="59" t="str">
        <f t="shared" si="8"/>
        <v/>
      </c>
      <c r="U27" s="64" t="str">
        <f t="shared" si="9"/>
        <v xml:space="preserve"> </v>
      </c>
    </row>
    <row r="28" spans="1:21" ht="21" x14ac:dyDescent="0.5">
      <c r="A28" s="3" t="s">
        <v>27</v>
      </c>
      <c r="B28" s="286"/>
      <c r="C28" s="287"/>
      <c r="D28" s="287"/>
      <c r="E28" s="287"/>
      <c r="F28" s="287"/>
      <c r="G28" s="290"/>
      <c r="H28" s="286"/>
      <c r="I28" s="287"/>
      <c r="J28" s="287"/>
      <c r="K28" s="290"/>
      <c r="L28" s="291" t="str">
        <f t="shared" si="0"/>
        <v xml:space="preserve"> </v>
      </c>
      <c r="M28" s="278" t="str">
        <f t="shared" si="1"/>
        <v xml:space="preserve"> </v>
      </c>
      <c r="N28" s="279" t="str">
        <f t="shared" si="2"/>
        <v xml:space="preserve"> </v>
      </c>
      <c r="O28" s="278" t="str">
        <f t="shared" si="3"/>
        <v xml:space="preserve"> </v>
      </c>
      <c r="P28" s="279" t="str">
        <f t="shared" si="4"/>
        <v xml:space="preserve"> </v>
      </c>
      <c r="Q28" s="280" t="str">
        <f t="shared" si="5"/>
        <v xml:space="preserve"> </v>
      </c>
      <c r="R28" s="281" t="str">
        <f t="shared" si="6"/>
        <v/>
      </c>
      <c r="S28" s="282" t="str">
        <f t="shared" si="7"/>
        <v/>
      </c>
      <c r="T28" s="283" t="str">
        <f t="shared" si="8"/>
        <v/>
      </c>
      <c r="U28" s="284" t="str">
        <f t="shared" si="9"/>
        <v xml:space="preserve"> </v>
      </c>
    </row>
    <row r="29" spans="1:21" ht="21" x14ac:dyDescent="0.5">
      <c r="A29" s="3" t="s">
        <v>11</v>
      </c>
      <c r="B29" s="88">
        <v>4</v>
      </c>
      <c r="C29" s="70"/>
      <c r="D29" s="70"/>
      <c r="E29" s="70"/>
      <c r="F29" s="70"/>
      <c r="G29" s="65"/>
      <c r="H29" s="88">
        <v>4</v>
      </c>
      <c r="I29" s="70"/>
      <c r="J29" s="70"/>
      <c r="K29" s="65"/>
      <c r="L29" s="31" t="str">
        <f t="shared" si="0"/>
        <v xml:space="preserve"> </v>
      </c>
      <c r="M29" s="32" t="str">
        <f t="shared" si="1"/>
        <v xml:space="preserve"> </v>
      </c>
      <c r="N29" s="33" t="str">
        <f t="shared" si="2"/>
        <v xml:space="preserve"> </v>
      </c>
      <c r="O29" s="32" t="str">
        <f t="shared" si="3"/>
        <v xml:space="preserve"> </v>
      </c>
      <c r="P29" s="33" t="str">
        <f t="shared" si="4"/>
        <v xml:space="preserve"> </v>
      </c>
      <c r="Q29" s="34" t="str">
        <f t="shared" si="5"/>
        <v xml:space="preserve"> </v>
      </c>
      <c r="R29" s="57" t="str">
        <f t="shared" si="6"/>
        <v/>
      </c>
      <c r="S29" s="58" t="str">
        <f t="shared" si="7"/>
        <v/>
      </c>
      <c r="T29" s="59" t="str">
        <f t="shared" si="8"/>
        <v/>
      </c>
      <c r="U29" s="64" t="str">
        <f t="shared" si="9"/>
        <v xml:space="preserve"> </v>
      </c>
    </row>
    <row r="30" spans="1:21" ht="21" x14ac:dyDescent="0.5">
      <c r="A30" s="3" t="s">
        <v>25</v>
      </c>
      <c r="B30" s="88">
        <v>10</v>
      </c>
      <c r="C30" s="70">
        <v>20</v>
      </c>
      <c r="D30" s="70">
        <v>20</v>
      </c>
      <c r="E30" s="70"/>
      <c r="F30" s="70"/>
      <c r="G30" s="65"/>
      <c r="H30" s="88">
        <v>10</v>
      </c>
      <c r="I30" s="70"/>
      <c r="J30" s="70">
        <v>23</v>
      </c>
      <c r="K30" s="65">
        <v>23</v>
      </c>
      <c r="L30" s="31" t="str">
        <f t="shared" si="0"/>
        <v xml:space="preserve"> </v>
      </c>
      <c r="M30" s="32" t="str">
        <f t="shared" si="1"/>
        <v xml:space="preserve"> </v>
      </c>
      <c r="N30" s="33" t="str">
        <f t="shared" si="2"/>
        <v xml:space="preserve"> </v>
      </c>
      <c r="O30" s="32" t="str">
        <f t="shared" si="3"/>
        <v xml:space="preserve"> </v>
      </c>
      <c r="P30" s="33" t="str">
        <f t="shared" si="4"/>
        <v xml:space="preserve"> </v>
      </c>
      <c r="Q30" s="34" t="str">
        <f t="shared" si="5"/>
        <v xml:space="preserve"> </v>
      </c>
      <c r="R30" s="57" t="str">
        <f t="shared" si="6"/>
        <v/>
      </c>
      <c r="S30" s="58" t="str">
        <f t="shared" si="7"/>
        <v/>
      </c>
      <c r="T30" s="59" t="str">
        <f t="shared" si="8"/>
        <v/>
      </c>
      <c r="U30" s="64" t="str">
        <f t="shared" si="9"/>
        <v xml:space="preserve"> </v>
      </c>
    </row>
    <row r="31" spans="1:21" ht="21.5" thickBot="1" x14ac:dyDescent="0.55000000000000004">
      <c r="A31" s="328" t="s">
        <v>28</v>
      </c>
      <c r="B31" s="482"/>
      <c r="C31" s="483"/>
      <c r="D31" s="483"/>
      <c r="E31" s="483"/>
      <c r="F31" s="483"/>
      <c r="G31" s="487"/>
      <c r="H31" s="482"/>
      <c r="I31" s="483"/>
      <c r="J31" s="483"/>
      <c r="K31" s="487"/>
      <c r="L31" s="426"/>
      <c r="M31" s="261"/>
      <c r="N31" s="427"/>
      <c r="O31" s="261"/>
      <c r="P31" s="427"/>
      <c r="Q31" s="452"/>
      <c r="R31" s="453"/>
      <c r="S31" s="454"/>
      <c r="T31" s="455"/>
      <c r="U31" s="518"/>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0" spans="1:2" x14ac:dyDescent="0.35">
      <c r="A40" s="285"/>
      <c r="B40" t="s">
        <v>93</v>
      </c>
    </row>
    <row r="41" spans="1:2" ht="15" thickBot="1" x14ac:dyDescent="0.4">
      <c r="A41" t="s">
        <v>129</v>
      </c>
    </row>
    <row r="42" spans="1:2" ht="15" thickBot="1" x14ac:dyDescent="0.4">
      <c r="A42" s="389"/>
      <c r="B42" s="388" t="s">
        <v>126</v>
      </c>
    </row>
    <row r="43" spans="1:2" ht="15" thickBot="1" x14ac:dyDescent="0.4">
      <c r="A43" s="390"/>
      <c r="B43" t="s">
        <v>127</v>
      </c>
    </row>
    <row r="44" spans="1:2" ht="15" thickBot="1" x14ac:dyDescent="0.4">
      <c r="A44" s="391"/>
      <c r="B44" t="s">
        <v>128</v>
      </c>
    </row>
    <row r="45" spans="1:2" ht="15" thickBot="1" x14ac:dyDescent="0.4">
      <c r="A45" s="26"/>
      <c r="B45" t="s">
        <v>130</v>
      </c>
    </row>
    <row r="47" spans="1:2" x14ac:dyDescent="0.35">
      <c r="A47" s="36" t="s">
        <v>104</v>
      </c>
    </row>
    <row r="48" spans="1:2" x14ac:dyDescent="0.35">
      <c r="A48" s="66" t="s">
        <v>105</v>
      </c>
    </row>
    <row r="49" spans="1:1" x14ac:dyDescent="0.35">
      <c r="A49" s="36" t="s">
        <v>115</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8 M22:M24 M12:M14 M10 M17:M20 M26:M30">
    <cfRule type="cellIs" dxfId="279" priority="61" operator="between">
      <formula>0.15</formula>
      <formula>1000</formula>
    </cfRule>
    <cfRule type="cellIs" dxfId="278" priority="62" operator="between">
      <formula>-0.15</formula>
      <formula>0.15</formula>
    </cfRule>
    <cfRule type="cellIs" dxfId="277" priority="63" operator="lessThan">
      <formula>-0.15</formula>
    </cfRule>
  </conditionalFormatting>
  <conditionalFormatting sqref="O4:O8 O22:O24 O12:O14 O10 O17:O20 O26:O30">
    <cfRule type="cellIs" dxfId="276" priority="58" operator="between">
      <formula>0.15</formula>
      <formula>1000</formula>
    </cfRule>
    <cfRule type="cellIs" dxfId="275" priority="59" operator="between">
      <formula>-0.15</formula>
      <formula>0.15</formula>
    </cfRule>
    <cfRule type="cellIs" dxfId="274" priority="60" operator="lessThan">
      <formula>-0.15</formula>
    </cfRule>
  </conditionalFormatting>
  <conditionalFormatting sqref="Q4:Q8 Q22:Q24 Q12:Q14 Q10 Q17:Q20 Q26:Q30">
    <cfRule type="cellIs" dxfId="273" priority="55" operator="between">
      <formula>0.15</formula>
      <formula>1000</formula>
    </cfRule>
    <cfRule type="cellIs" dxfId="272" priority="56" operator="between">
      <formula>-0.15</formula>
      <formula>0.15</formula>
    </cfRule>
    <cfRule type="cellIs" dxfId="271" priority="57" operator="lessThan">
      <formula>-0.15</formula>
    </cfRule>
  </conditionalFormatting>
  <conditionalFormatting sqref="M21">
    <cfRule type="cellIs" dxfId="270" priority="52" operator="between">
      <formula>0.15</formula>
      <formula>1000</formula>
    </cfRule>
    <cfRule type="cellIs" dxfId="269" priority="53" operator="between">
      <formula>-0.15</formula>
      <formula>0.15</formula>
    </cfRule>
    <cfRule type="cellIs" dxfId="268" priority="54" operator="lessThan">
      <formula>-0.15</formula>
    </cfRule>
  </conditionalFormatting>
  <conditionalFormatting sqref="O21">
    <cfRule type="cellIs" dxfId="267" priority="49" operator="between">
      <formula>0.15</formula>
      <formula>1000</formula>
    </cfRule>
    <cfRule type="cellIs" dxfId="266" priority="50" operator="between">
      <formula>-0.15</formula>
      <formula>0.15</formula>
    </cfRule>
    <cfRule type="cellIs" dxfId="265" priority="51" operator="lessThan">
      <formula>-0.15</formula>
    </cfRule>
  </conditionalFormatting>
  <conditionalFormatting sqref="Q21">
    <cfRule type="cellIs" dxfId="264" priority="46" operator="between">
      <formula>0.15</formula>
      <formula>1000</formula>
    </cfRule>
    <cfRule type="cellIs" dxfId="263" priority="47" operator="between">
      <formula>-0.15</formula>
      <formula>0.15</formula>
    </cfRule>
    <cfRule type="cellIs" dxfId="262" priority="48" operator="lessThan">
      <formula>-0.15</formula>
    </cfRule>
  </conditionalFormatting>
  <conditionalFormatting sqref="M11">
    <cfRule type="cellIs" dxfId="261" priority="43" operator="between">
      <formula>0.15</formula>
      <formula>1000</formula>
    </cfRule>
    <cfRule type="cellIs" dxfId="260" priority="44" operator="between">
      <formula>-0.15</formula>
      <formula>0.15</formula>
    </cfRule>
    <cfRule type="cellIs" dxfId="259" priority="45" operator="lessThan">
      <formula>-0.15</formula>
    </cfRule>
  </conditionalFormatting>
  <conditionalFormatting sqref="O11">
    <cfRule type="cellIs" dxfId="258" priority="40" operator="between">
      <formula>0.15</formula>
      <formula>1000</formula>
    </cfRule>
    <cfRule type="cellIs" dxfId="257" priority="41" operator="between">
      <formula>-0.15</formula>
      <formula>0.15</formula>
    </cfRule>
    <cfRule type="cellIs" dxfId="256" priority="42" operator="lessThan">
      <formula>-0.15</formula>
    </cfRule>
  </conditionalFormatting>
  <conditionalFormatting sqref="Q11">
    <cfRule type="cellIs" dxfId="255" priority="37" operator="between">
      <formula>0.15</formula>
      <formula>1000</formula>
    </cfRule>
    <cfRule type="cellIs" dxfId="254" priority="38" operator="between">
      <formula>-0.15</formula>
      <formula>0.15</formula>
    </cfRule>
    <cfRule type="cellIs" dxfId="253" priority="39" operator="lessThan">
      <formula>-0.15</formula>
    </cfRule>
  </conditionalFormatting>
  <conditionalFormatting sqref="M9">
    <cfRule type="cellIs" dxfId="252" priority="34" operator="between">
      <formula>0.15</formula>
      <formula>1000</formula>
    </cfRule>
    <cfRule type="cellIs" dxfId="251" priority="35" operator="between">
      <formula>-0.15</formula>
      <formula>0.15</formula>
    </cfRule>
    <cfRule type="cellIs" dxfId="250" priority="36" operator="lessThan">
      <formula>-0.15</formula>
    </cfRule>
  </conditionalFormatting>
  <conditionalFormatting sqref="O9">
    <cfRule type="cellIs" dxfId="249" priority="31" operator="between">
      <formula>0.15</formula>
      <formula>1000</formula>
    </cfRule>
    <cfRule type="cellIs" dxfId="248" priority="32" operator="between">
      <formula>-0.15</formula>
      <formula>0.15</formula>
    </cfRule>
    <cfRule type="cellIs" dxfId="247" priority="33" operator="lessThan">
      <formula>-0.15</formula>
    </cfRule>
  </conditionalFormatting>
  <conditionalFormatting sqref="Q9">
    <cfRule type="cellIs" dxfId="246" priority="28" operator="between">
      <formula>0.15</formula>
      <formula>1000</formula>
    </cfRule>
    <cfRule type="cellIs" dxfId="245" priority="29" operator="between">
      <formula>-0.15</formula>
      <formula>0.15</formula>
    </cfRule>
    <cfRule type="cellIs" dxfId="244" priority="30" operator="lessThan">
      <formula>-0.15</formula>
    </cfRule>
  </conditionalFormatting>
  <conditionalFormatting sqref="M16">
    <cfRule type="cellIs" dxfId="243" priority="25" operator="between">
      <formula>0.15</formula>
      <formula>1000</formula>
    </cfRule>
    <cfRule type="cellIs" dxfId="242" priority="26" operator="between">
      <formula>-0.15</formula>
      <formula>0.15</formula>
    </cfRule>
    <cfRule type="cellIs" dxfId="241" priority="27" operator="lessThan">
      <formula>-0.15</formula>
    </cfRule>
  </conditionalFormatting>
  <conditionalFormatting sqref="O16">
    <cfRule type="cellIs" dxfId="240" priority="22" operator="between">
      <formula>0.15</formula>
      <formula>1000</formula>
    </cfRule>
    <cfRule type="cellIs" dxfId="239" priority="23" operator="between">
      <formula>-0.15</formula>
      <formula>0.15</formula>
    </cfRule>
    <cfRule type="cellIs" dxfId="238" priority="24" operator="lessThan">
      <formula>-0.15</formula>
    </cfRule>
  </conditionalFormatting>
  <conditionalFormatting sqref="Q16">
    <cfRule type="cellIs" dxfId="237" priority="19" operator="between">
      <formula>0.15</formula>
      <formula>1000</formula>
    </cfRule>
    <cfRule type="cellIs" dxfId="236" priority="20" operator="between">
      <formula>-0.15</formula>
      <formula>0.15</formula>
    </cfRule>
    <cfRule type="cellIs" dxfId="235" priority="21" operator="lessThan">
      <formula>-0.15</formula>
    </cfRule>
  </conditionalFormatting>
  <pageMargins left="0.7" right="0.7" top="0.75" bottom="0.75" header="0.3" footer="0.3"/>
  <pageSetup paperSize="9" orientation="portrait" verticalDpi="9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V49"/>
  <sheetViews>
    <sheetView zoomScale="50" zoomScaleNormal="50" workbookViewId="0">
      <pane xSplit="1" ySplit="3" topLeftCell="B13" activePane="bottomRight" state="frozen"/>
      <selection pane="topRight" activeCell="B1" sqref="B1"/>
      <selection pane="bottomLeft" activeCell="A4" sqref="A4"/>
      <selection pane="bottomRight" activeCell="Z23" sqref="Z23"/>
    </sheetView>
  </sheetViews>
  <sheetFormatPr defaultRowHeight="14.5" x14ac:dyDescent="0.35"/>
  <cols>
    <col min="1" max="1" width="13" customWidth="1"/>
    <col min="21" max="21" width="13.453125" customWidth="1"/>
  </cols>
  <sheetData>
    <row r="1" spans="1:22" ht="15" customHeight="1" thickBot="1" x14ac:dyDescent="0.4">
      <c r="A1" s="597" t="s">
        <v>42</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18"/>
    </row>
    <row r="2" spans="1:22" ht="15" customHeight="1" thickBot="1" x14ac:dyDescent="0.4">
      <c r="A2" s="597"/>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row>
    <row r="3" spans="1:22" ht="15" thickBot="1" x14ac:dyDescent="0.4">
      <c r="A3" s="598"/>
      <c r="B3" s="92">
        <v>2016</v>
      </c>
      <c r="C3" s="79">
        <v>2017</v>
      </c>
      <c r="D3" s="46">
        <v>2018</v>
      </c>
      <c r="E3" s="47">
        <v>2020</v>
      </c>
      <c r="F3" s="48">
        <v>2025</v>
      </c>
      <c r="G3" s="47">
        <v>2030</v>
      </c>
      <c r="H3" s="49">
        <v>2016</v>
      </c>
      <c r="I3" s="50">
        <v>2020</v>
      </c>
      <c r="J3" s="48">
        <v>2025</v>
      </c>
      <c r="K3" s="51">
        <v>2030</v>
      </c>
      <c r="L3" s="591">
        <v>2020</v>
      </c>
      <c r="M3" s="590"/>
      <c r="N3" s="591">
        <v>2025</v>
      </c>
      <c r="O3" s="590"/>
      <c r="P3" s="591">
        <v>2030</v>
      </c>
      <c r="Q3" s="590"/>
      <c r="R3" s="77">
        <v>2020</v>
      </c>
      <c r="S3" s="20">
        <v>2025</v>
      </c>
      <c r="T3" s="115">
        <v>2030</v>
      </c>
      <c r="U3" s="584"/>
    </row>
    <row r="4" spans="1:22" ht="21" x14ac:dyDescent="0.5">
      <c r="A4" s="1" t="s">
        <v>2</v>
      </c>
      <c r="B4" s="149">
        <v>0</v>
      </c>
      <c r="C4" s="150"/>
      <c r="D4" s="150"/>
      <c r="E4" s="150"/>
      <c r="F4" s="150"/>
      <c r="G4" s="151"/>
      <c r="H4" s="89"/>
      <c r="I4" s="83">
        <v>2</v>
      </c>
      <c r="J4" s="83"/>
      <c r="K4" s="120">
        <v>3</v>
      </c>
      <c r="L4" s="44" t="str">
        <f>IF(AND(E4&lt;&gt;0,I4&lt;&gt;0),E4-I4, " ")</f>
        <v xml:space="preserve"> </v>
      </c>
      <c r="M4" s="28" t="str">
        <f>IF(AND(E4&lt;&gt;0,I4&lt;&gt;0),(E4-I4)/I4, " ")</f>
        <v xml:space="preserve"> </v>
      </c>
      <c r="N4" s="29" t="str">
        <f>IF(AND(F4&lt;&gt;0,J4&lt;&gt;0),F4-J4, " ")</f>
        <v xml:space="preserve"> </v>
      </c>
      <c r="O4" s="28" t="str">
        <f>IF(AND(F4&lt;&gt;0,J4&lt;&gt;0),(F4-J4)/J4, " ")</f>
        <v xml:space="preserve"> </v>
      </c>
      <c r="P4" s="29" t="str">
        <f>IF(AND(G4&lt;&gt;0,K4&lt;&gt;0),G4-K4, " ")</f>
        <v xml:space="preserve"> </v>
      </c>
      <c r="Q4" s="30" t="str">
        <f>IF(AND(G4&lt;&gt;0,K4&lt;&gt;0),(G4-K4)/K4, " ")</f>
        <v xml:space="preserve"> </v>
      </c>
      <c r="R4" s="54" t="str">
        <f>IFERROR(D4/E4,"")</f>
        <v/>
      </c>
      <c r="S4" s="55" t="str">
        <f>IFERROR(D4/F4,"")</f>
        <v/>
      </c>
      <c r="T4" s="56" t="str">
        <f>IFERROR(D4/G4,"")</f>
        <v/>
      </c>
      <c r="U4" s="62" t="str">
        <f>IF(G4&gt;0,IFERROR((D4-B4)/(G4-B4)," ")," ")</f>
        <v xml:space="preserve"> </v>
      </c>
    </row>
    <row r="5" spans="1:22" ht="21" x14ac:dyDescent="0.5">
      <c r="A5" s="3" t="s">
        <v>3</v>
      </c>
      <c r="B5" s="113">
        <v>1</v>
      </c>
      <c r="C5" s="101"/>
      <c r="D5" s="101"/>
      <c r="E5" s="101"/>
      <c r="F5" s="101"/>
      <c r="G5" s="134"/>
      <c r="H5" s="69">
        <v>1</v>
      </c>
      <c r="I5" s="101"/>
      <c r="J5" s="101"/>
      <c r="K5" s="363">
        <v>2</v>
      </c>
      <c r="L5" s="45" t="str">
        <f t="shared" ref="L5:L30" si="0">IF(AND(E5&lt;&gt;0,I5&lt;&gt;0),E5-I5, " ")</f>
        <v xml:space="preserve"> </v>
      </c>
      <c r="M5" s="32" t="str">
        <f t="shared" ref="M5:M30" si="1">IF(AND(E5&lt;&gt;0,I5&lt;&gt;0),(E5-I5)/I5, " ")</f>
        <v xml:space="preserve"> </v>
      </c>
      <c r="N5" s="33" t="str">
        <f t="shared" ref="N5:N30" si="2">IF(AND(F5&lt;&gt;0,J5&lt;&gt;0),F5-J5, " ")</f>
        <v xml:space="preserve"> </v>
      </c>
      <c r="O5" s="32" t="str">
        <f t="shared" ref="O5:O30" si="3">IF(AND(F5&lt;&gt;0,J5&lt;&gt;0),(F5-J5)/J5, " ")</f>
        <v xml:space="preserve"> </v>
      </c>
      <c r="P5" s="33" t="str">
        <f t="shared" ref="P5:P30" si="4">IF(AND(G5&lt;&gt;0,K5&lt;&gt;0),G5-K5, " ")</f>
        <v xml:space="preserve"> </v>
      </c>
      <c r="Q5" s="34" t="str">
        <f t="shared" ref="Q5:Q30" si="5">IF(AND(G5&lt;&gt;0,K5&lt;&gt;0),(G5-K5)/K5, " ")</f>
        <v xml:space="preserve"> </v>
      </c>
      <c r="R5" s="57" t="str">
        <f t="shared" ref="R5:R30" si="6">IFERROR(D5/E5,"")</f>
        <v/>
      </c>
      <c r="S5" s="58" t="str">
        <f t="shared" ref="S5:S30" si="7">IFERROR(D5/F5,"")</f>
        <v/>
      </c>
      <c r="T5" s="59" t="str">
        <f t="shared" ref="T5:T30" si="8">IFERROR(D5/G5,"")</f>
        <v/>
      </c>
      <c r="U5" s="64" t="str">
        <f t="shared" ref="U5:U30" si="9">IF(G5&gt;0,IFERROR((D5-B5)/(G5-B5)," ")," ")</f>
        <v xml:space="preserve"> </v>
      </c>
    </row>
    <row r="6" spans="1:22" ht="21" x14ac:dyDescent="0.5">
      <c r="A6" s="3" t="s">
        <v>5</v>
      </c>
      <c r="B6" s="113">
        <v>0</v>
      </c>
      <c r="C6" s="101">
        <v>0</v>
      </c>
      <c r="D6" s="101">
        <v>0</v>
      </c>
      <c r="E6" s="101">
        <v>0</v>
      </c>
      <c r="F6" s="101">
        <v>0</v>
      </c>
      <c r="G6" s="134">
        <v>2</v>
      </c>
      <c r="H6" s="69"/>
      <c r="I6" s="101"/>
      <c r="J6" s="101"/>
      <c r="K6" s="114"/>
      <c r="L6" s="45" t="str">
        <f t="shared" si="0"/>
        <v xml:space="preserve"> </v>
      </c>
      <c r="M6" s="32" t="str">
        <f t="shared" si="1"/>
        <v xml:space="preserve"> </v>
      </c>
      <c r="N6" s="33" t="str">
        <f t="shared" si="2"/>
        <v xml:space="preserve"> </v>
      </c>
      <c r="O6" s="32" t="str">
        <f t="shared" si="3"/>
        <v xml:space="preserve"> </v>
      </c>
      <c r="P6" s="315" t="str">
        <f t="shared" si="4"/>
        <v xml:space="preserve"> </v>
      </c>
      <c r="Q6" s="320" t="str">
        <f t="shared" si="5"/>
        <v xml:space="preserve"> </v>
      </c>
      <c r="R6" s="57" t="str">
        <f t="shared" si="6"/>
        <v/>
      </c>
      <c r="S6" s="58" t="str">
        <f t="shared" si="7"/>
        <v/>
      </c>
      <c r="T6" s="59">
        <f t="shared" si="8"/>
        <v>0</v>
      </c>
      <c r="U6" s="64">
        <f t="shared" si="9"/>
        <v>0</v>
      </c>
    </row>
    <row r="7" spans="1:22" ht="21" x14ac:dyDescent="0.5">
      <c r="A7" s="3" t="s">
        <v>7</v>
      </c>
      <c r="B7" s="273"/>
      <c r="C7" s="274"/>
      <c r="D7" s="274"/>
      <c r="E7" s="274"/>
      <c r="F7" s="274"/>
      <c r="G7" s="275"/>
      <c r="H7" s="273"/>
      <c r="I7" s="274"/>
      <c r="J7" s="274"/>
      <c r="K7" s="276"/>
      <c r="L7" s="277" t="str">
        <f t="shared" si="0"/>
        <v xml:space="preserve"> </v>
      </c>
      <c r="M7" s="278" t="str">
        <f>IF(AND(E7&lt;&gt;0,I7&lt;&gt;0),(E7-I7)/I7, " ")</f>
        <v xml:space="preserve"> </v>
      </c>
      <c r="N7" s="279" t="str">
        <f t="shared" si="2"/>
        <v xml:space="preserve"> </v>
      </c>
      <c r="O7" s="278" t="str">
        <f t="shared" si="3"/>
        <v xml:space="preserve"> </v>
      </c>
      <c r="P7" s="279" t="str">
        <f t="shared" si="4"/>
        <v xml:space="preserve"> </v>
      </c>
      <c r="Q7" s="280" t="str">
        <f t="shared" si="5"/>
        <v xml:space="preserve"> </v>
      </c>
      <c r="R7" s="281" t="str">
        <f t="shared" si="6"/>
        <v/>
      </c>
      <c r="S7" s="282" t="str">
        <f t="shared" si="7"/>
        <v/>
      </c>
      <c r="T7" s="283" t="str">
        <f t="shared" si="8"/>
        <v/>
      </c>
      <c r="U7" s="284" t="str">
        <f t="shared" si="9"/>
        <v xml:space="preserve"> </v>
      </c>
    </row>
    <row r="8" spans="1:22" ht="21" x14ac:dyDescent="0.5">
      <c r="A8" s="3" t="s">
        <v>6</v>
      </c>
      <c r="B8" s="113">
        <v>0</v>
      </c>
      <c r="C8" s="101">
        <v>0</v>
      </c>
      <c r="D8" s="101">
        <v>0</v>
      </c>
      <c r="E8" s="101"/>
      <c r="F8" s="101"/>
      <c r="G8" s="134"/>
      <c r="H8" s="113"/>
      <c r="I8" s="101"/>
      <c r="J8" s="101"/>
      <c r="K8" s="114"/>
      <c r="L8" s="45" t="str">
        <f t="shared" si="0"/>
        <v xml:space="preserve"> </v>
      </c>
      <c r="M8" s="32" t="str">
        <f t="shared" ref="M8" si="10">IF(AND(E8&lt;&gt;0,I8&lt;&gt;0),(E8-I8)/I8, " ")</f>
        <v xml:space="preserve"> </v>
      </c>
      <c r="N8" s="33" t="str">
        <f t="shared" si="2"/>
        <v xml:space="preserve"> </v>
      </c>
      <c r="O8" s="32" t="str">
        <f t="shared" si="3"/>
        <v xml:space="preserve"> </v>
      </c>
      <c r="P8" s="33" t="str">
        <f t="shared" si="4"/>
        <v xml:space="preserve"> </v>
      </c>
      <c r="Q8" s="34" t="str">
        <f t="shared" si="5"/>
        <v xml:space="preserve"> </v>
      </c>
      <c r="R8" s="57" t="str">
        <f t="shared" si="6"/>
        <v/>
      </c>
      <c r="S8" s="58" t="str">
        <f t="shared" si="7"/>
        <v/>
      </c>
      <c r="T8" s="59" t="str">
        <f t="shared" si="8"/>
        <v/>
      </c>
      <c r="U8" s="64" t="str">
        <f t="shared" si="9"/>
        <v xml:space="preserve"> </v>
      </c>
    </row>
    <row r="9" spans="1:22" ht="21" x14ac:dyDescent="0.5">
      <c r="A9" s="3" t="s">
        <v>8</v>
      </c>
      <c r="B9" s="273"/>
      <c r="C9" s="274"/>
      <c r="D9" s="274"/>
      <c r="E9" s="274"/>
      <c r="F9" s="274"/>
      <c r="G9" s="275"/>
      <c r="H9" s="273"/>
      <c r="I9" s="274"/>
      <c r="J9" s="274"/>
      <c r="K9" s="276"/>
      <c r="L9" s="277" t="str">
        <f t="shared" si="0"/>
        <v xml:space="preserve"> </v>
      </c>
      <c r="M9" s="278" t="str">
        <f t="shared" si="1"/>
        <v xml:space="preserve"> </v>
      </c>
      <c r="N9" s="279" t="str">
        <f t="shared" si="2"/>
        <v xml:space="preserve"> </v>
      </c>
      <c r="O9" s="278" t="str">
        <f t="shared" si="3"/>
        <v xml:space="preserve"> </v>
      </c>
      <c r="P9" s="279" t="str">
        <f t="shared" si="4"/>
        <v xml:space="preserve"> </v>
      </c>
      <c r="Q9" s="280" t="str">
        <f t="shared" si="5"/>
        <v xml:space="preserve"> </v>
      </c>
      <c r="R9" s="281" t="str">
        <f t="shared" si="6"/>
        <v/>
      </c>
      <c r="S9" s="282" t="str">
        <f t="shared" si="7"/>
        <v/>
      </c>
      <c r="T9" s="283" t="str">
        <f t="shared" si="8"/>
        <v/>
      </c>
      <c r="U9" s="284" t="str">
        <f t="shared" si="9"/>
        <v xml:space="preserve"> </v>
      </c>
    </row>
    <row r="10" spans="1:22" ht="21" x14ac:dyDescent="0.5">
      <c r="A10" s="3" t="s">
        <v>15</v>
      </c>
      <c r="B10" s="273"/>
      <c r="C10" s="274"/>
      <c r="D10" s="274"/>
      <c r="E10" s="274"/>
      <c r="F10" s="274"/>
      <c r="G10" s="275"/>
      <c r="H10" s="273"/>
      <c r="I10" s="274"/>
      <c r="J10" s="274"/>
      <c r="K10" s="276"/>
      <c r="L10" s="277" t="str">
        <f t="shared" si="0"/>
        <v xml:space="preserve"> </v>
      </c>
      <c r="M10" s="278" t="str">
        <f t="shared" si="1"/>
        <v xml:space="preserve"> </v>
      </c>
      <c r="N10" s="279" t="str">
        <f t="shared" si="2"/>
        <v xml:space="preserve"> </v>
      </c>
      <c r="O10" s="278" t="str">
        <f t="shared" si="3"/>
        <v xml:space="preserve"> </v>
      </c>
      <c r="P10" s="279" t="str">
        <f t="shared" si="4"/>
        <v xml:space="preserve"> </v>
      </c>
      <c r="Q10" s="280" t="str">
        <f t="shared" si="5"/>
        <v xml:space="preserve"> </v>
      </c>
      <c r="R10" s="281" t="str">
        <f t="shared" si="6"/>
        <v/>
      </c>
      <c r="S10" s="282" t="str">
        <f t="shared" si="7"/>
        <v/>
      </c>
      <c r="T10" s="283" t="str">
        <f t="shared" si="8"/>
        <v/>
      </c>
      <c r="U10" s="284" t="str">
        <f t="shared" si="9"/>
        <v xml:space="preserve"> </v>
      </c>
    </row>
    <row r="11" spans="1:22" ht="21" x14ac:dyDescent="0.5">
      <c r="A11" s="3" t="s">
        <v>9</v>
      </c>
      <c r="B11" s="273"/>
      <c r="C11" s="274"/>
      <c r="D11" s="274"/>
      <c r="E11" s="274"/>
      <c r="F11" s="274"/>
      <c r="G11" s="275"/>
      <c r="H11" s="273"/>
      <c r="I11" s="274"/>
      <c r="J11" s="274"/>
      <c r="K11" s="276"/>
      <c r="L11" s="277" t="str">
        <f t="shared" si="0"/>
        <v xml:space="preserve"> </v>
      </c>
      <c r="M11" s="278" t="str">
        <f t="shared" si="1"/>
        <v xml:space="preserve"> </v>
      </c>
      <c r="N11" s="279" t="str">
        <f t="shared" si="2"/>
        <v xml:space="preserve"> </v>
      </c>
      <c r="O11" s="278" t="str">
        <f t="shared" si="3"/>
        <v xml:space="preserve"> </v>
      </c>
      <c r="P11" s="279" t="str">
        <f t="shared" si="4"/>
        <v xml:space="preserve"> </v>
      </c>
      <c r="Q11" s="280" t="str">
        <f t="shared" si="5"/>
        <v xml:space="preserve"> </v>
      </c>
      <c r="R11" s="281" t="str">
        <f t="shared" si="6"/>
        <v/>
      </c>
      <c r="S11" s="282" t="str">
        <f t="shared" si="7"/>
        <v/>
      </c>
      <c r="T11" s="283" t="str">
        <f t="shared" si="8"/>
        <v/>
      </c>
      <c r="U11" s="284" t="str">
        <f t="shared" si="9"/>
        <v xml:space="preserve"> </v>
      </c>
    </row>
    <row r="12" spans="1:22" ht="21" x14ac:dyDescent="0.5">
      <c r="A12" s="3" t="s">
        <v>10</v>
      </c>
      <c r="B12" s="113"/>
      <c r="C12" s="101"/>
      <c r="D12" s="101"/>
      <c r="E12" s="101"/>
      <c r="F12" s="101"/>
      <c r="G12" s="134"/>
      <c r="H12" s="113"/>
      <c r="I12" s="101"/>
      <c r="J12" s="101"/>
      <c r="K12" s="114">
        <v>1</v>
      </c>
      <c r="L12" s="45" t="str">
        <f t="shared" si="0"/>
        <v xml:space="preserve"> </v>
      </c>
      <c r="M12" s="32" t="str">
        <f t="shared" si="1"/>
        <v xml:space="preserve"> </v>
      </c>
      <c r="N12" s="33" t="str">
        <f t="shared" si="2"/>
        <v xml:space="preserve"> </v>
      </c>
      <c r="O12" s="32" t="str">
        <f t="shared" si="3"/>
        <v xml:space="preserve"> </v>
      </c>
      <c r="P12" s="33" t="str">
        <f t="shared" si="4"/>
        <v xml:space="preserve"> </v>
      </c>
      <c r="Q12" s="34" t="str">
        <f t="shared" si="5"/>
        <v xml:space="preserve"> </v>
      </c>
      <c r="R12" s="57" t="str">
        <f t="shared" si="6"/>
        <v/>
      </c>
      <c r="S12" s="58" t="str">
        <f t="shared" si="7"/>
        <v/>
      </c>
      <c r="T12" s="59" t="str">
        <f t="shared" si="8"/>
        <v/>
      </c>
      <c r="U12" s="64" t="str">
        <f t="shared" si="9"/>
        <v xml:space="preserve"> </v>
      </c>
    </row>
    <row r="13" spans="1:22" ht="21" x14ac:dyDescent="0.5">
      <c r="A13" s="3" t="s">
        <v>12</v>
      </c>
      <c r="B13" s="113">
        <v>0</v>
      </c>
      <c r="C13" s="101"/>
      <c r="D13" s="101"/>
      <c r="E13" s="101"/>
      <c r="F13" s="101"/>
      <c r="G13" s="134">
        <v>3</v>
      </c>
      <c r="H13" s="113"/>
      <c r="I13" s="101"/>
      <c r="J13" s="101"/>
      <c r="K13" s="114">
        <v>3</v>
      </c>
      <c r="L13" s="45" t="str">
        <f t="shared" si="0"/>
        <v xml:space="preserve"> </v>
      </c>
      <c r="M13" s="32" t="str">
        <f t="shared" si="1"/>
        <v xml:space="preserve"> </v>
      </c>
      <c r="N13" s="33" t="str">
        <f t="shared" si="2"/>
        <v xml:space="preserve"> </v>
      </c>
      <c r="O13" s="32" t="str">
        <f t="shared" si="3"/>
        <v xml:space="preserve"> </v>
      </c>
      <c r="P13" s="33">
        <f t="shared" si="4"/>
        <v>0</v>
      </c>
      <c r="Q13" s="34">
        <f t="shared" si="5"/>
        <v>0</v>
      </c>
      <c r="R13" s="57" t="str">
        <f t="shared" si="6"/>
        <v/>
      </c>
      <c r="S13" s="58" t="str">
        <f t="shared" si="7"/>
        <v/>
      </c>
      <c r="T13" s="59">
        <f t="shared" si="8"/>
        <v>0</v>
      </c>
      <c r="U13" s="64">
        <f t="shared" si="9"/>
        <v>0</v>
      </c>
    </row>
    <row r="14" spans="1:22" ht="21" x14ac:dyDescent="0.5">
      <c r="A14" s="3" t="s">
        <v>13</v>
      </c>
      <c r="B14" s="269"/>
      <c r="C14" s="270"/>
      <c r="D14" s="270"/>
      <c r="E14" s="270"/>
      <c r="F14" s="270"/>
      <c r="G14" s="271"/>
      <c r="H14" s="113"/>
      <c r="I14" s="101"/>
      <c r="J14" s="101"/>
      <c r="K14" s="114">
        <v>2</v>
      </c>
      <c r="L14" s="45" t="str">
        <f t="shared" si="0"/>
        <v xml:space="preserve"> </v>
      </c>
      <c r="M14" s="32" t="str">
        <f t="shared" si="1"/>
        <v xml:space="preserve"> </v>
      </c>
      <c r="N14" s="33" t="str">
        <f t="shared" si="2"/>
        <v xml:space="preserve"> </v>
      </c>
      <c r="O14" s="32" t="str">
        <f t="shared" si="3"/>
        <v xml:space="preserve"> </v>
      </c>
      <c r="P14" s="33" t="str">
        <f t="shared" si="4"/>
        <v xml:space="preserve"> </v>
      </c>
      <c r="Q14" s="34" t="str">
        <f t="shared" si="5"/>
        <v xml:space="preserve"> </v>
      </c>
      <c r="R14" s="57" t="str">
        <f t="shared" si="6"/>
        <v/>
      </c>
      <c r="S14" s="58" t="str">
        <f>IFERROR(D14/F14,"")</f>
        <v/>
      </c>
      <c r="T14" s="59" t="str">
        <f t="shared" si="8"/>
        <v/>
      </c>
      <c r="U14" s="64" t="str">
        <f t="shared" si="9"/>
        <v xml:space="preserve"> </v>
      </c>
    </row>
    <row r="15" spans="1:22" ht="21" x14ac:dyDescent="0.5">
      <c r="A15" s="3" t="s">
        <v>16</v>
      </c>
      <c r="B15" s="400"/>
      <c r="C15" s="420"/>
      <c r="D15" s="420"/>
      <c r="E15" s="477"/>
      <c r="F15" s="477"/>
      <c r="G15" s="480"/>
      <c r="H15" s="400"/>
      <c r="I15" s="420"/>
      <c r="J15" s="420"/>
      <c r="K15" s="421"/>
      <c r="L15" s="436"/>
      <c r="M15" s="259"/>
      <c r="N15" s="414"/>
      <c r="O15" s="259"/>
      <c r="P15" s="414"/>
      <c r="Q15" s="262"/>
      <c r="R15" s="437"/>
      <c r="S15" s="438"/>
      <c r="T15" s="439"/>
      <c r="U15" s="516"/>
    </row>
    <row r="16" spans="1:22" ht="21" x14ac:dyDescent="0.5">
      <c r="A16" s="3" t="s">
        <v>4</v>
      </c>
      <c r="B16" s="273"/>
      <c r="C16" s="274"/>
      <c r="D16" s="274"/>
      <c r="E16" s="274"/>
      <c r="F16" s="274"/>
      <c r="G16" s="275"/>
      <c r="H16" s="273"/>
      <c r="I16" s="274"/>
      <c r="J16" s="274"/>
      <c r="K16" s="276"/>
      <c r="L16" s="277" t="str">
        <f t="shared" si="0"/>
        <v xml:space="preserve"> </v>
      </c>
      <c r="M16" s="278" t="str">
        <f t="shared" si="1"/>
        <v xml:space="preserve"> </v>
      </c>
      <c r="N16" s="279" t="str">
        <f t="shared" si="2"/>
        <v xml:space="preserve"> </v>
      </c>
      <c r="O16" s="278" t="str">
        <f t="shared" si="3"/>
        <v xml:space="preserve"> </v>
      </c>
      <c r="P16" s="279" t="str">
        <f t="shared" si="4"/>
        <v xml:space="preserve"> </v>
      </c>
      <c r="Q16" s="280" t="str">
        <f t="shared" si="5"/>
        <v xml:space="preserve"> </v>
      </c>
      <c r="R16" s="281" t="str">
        <f t="shared" si="6"/>
        <v/>
      </c>
      <c r="S16" s="282" t="str">
        <f t="shared" si="7"/>
        <v/>
      </c>
      <c r="T16" s="283" t="str">
        <f t="shared" si="8"/>
        <v/>
      </c>
      <c r="U16" s="284" t="str">
        <f t="shared" si="9"/>
        <v xml:space="preserve"> </v>
      </c>
    </row>
    <row r="17" spans="1:21" ht="21" x14ac:dyDescent="0.5">
      <c r="A17" s="3" t="s">
        <v>19</v>
      </c>
      <c r="B17" s="273"/>
      <c r="C17" s="274"/>
      <c r="D17" s="274"/>
      <c r="E17" s="274"/>
      <c r="F17" s="274"/>
      <c r="G17" s="275"/>
      <c r="H17" s="273"/>
      <c r="I17" s="274"/>
      <c r="J17" s="274"/>
      <c r="K17" s="276"/>
      <c r="L17" s="277" t="str">
        <f t="shared" si="0"/>
        <v xml:space="preserve"> </v>
      </c>
      <c r="M17" s="278" t="str">
        <f t="shared" si="1"/>
        <v xml:space="preserve"> </v>
      </c>
      <c r="N17" s="279" t="str">
        <f t="shared" si="2"/>
        <v xml:space="preserve"> </v>
      </c>
      <c r="O17" s="278" t="str">
        <f t="shared" si="3"/>
        <v xml:space="preserve"> </v>
      </c>
      <c r="P17" s="279" t="str">
        <f t="shared" si="4"/>
        <v xml:space="preserve"> </v>
      </c>
      <c r="Q17" s="280" t="str">
        <f t="shared" si="5"/>
        <v xml:space="preserve"> </v>
      </c>
      <c r="R17" s="281" t="str">
        <f t="shared" si="6"/>
        <v/>
      </c>
      <c r="S17" s="282" t="str">
        <f t="shared" si="7"/>
        <v/>
      </c>
      <c r="T17" s="283" t="str">
        <f t="shared" si="8"/>
        <v/>
      </c>
      <c r="U17" s="284" t="str">
        <f t="shared" si="9"/>
        <v xml:space="preserve"> </v>
      </c>
    </row>
    <row r="18" spans="1:21" ht="21" x14ac:dyDescent="0.5">
      <c r="A18" s="3" t="s">
        <v>17</v>
      </c>
      <c r="B18" s="113"/>
      <c r="C18" s="101"/>
      <c r="D18" s="101">
        <v>0</v>
      </c>
      <c r="E18" s="101"/>
      <c r="F18" s="101">
        <v>1</v>
      </c>
      <c r="G18" s="134">
        <v>1</v>
      </c>
      <c r="H18" s="113">
        <v>0</v>
      </c>
      <c r="I18" s="90">
        <v>0</v>
      </c>
      <c r="J18" s="90">
        <v>1</v>
      </c>
      <c r="K18" s="116"/>
      <c r="L18" s="45" t="str">
        <f t="shared" si="0"/>
        <v xml:space="preserve"> </v>
      </c>
      <c r="M18" s="32" t="str">
        <f t="shared" si="1"/>
        <v xml:space="preserve"> </v>
      </c>
      <c r="N18" s="33">
        <f t="shared" si="2"/>
        <v>0</v>
      </c>
      <c r="O18" s="32">
        <f t="shared" si="3"/>
        <v>0</v>
      </c>
      <c r="P18" s="315" t="str">
        <f t="shared" si="4"/>
        <v xml:space="preserve"> </v>
      </c>
      <c r="Q18" s="320" t="str">
        <f t="shared" si="5"/>
        <v xml:space="preserve"> </v>
      </c>
      <c r="R18" s="57" t="str">
        <f t="shared" si="6"/>
        <v/>
      </c>
      <c r="S18" s="58">
        <f t="shared" si="7"/>
        <v>0</v>
      </c>
      <c r="T18" s="59">
        <f t="shared" si="8"/>
        <v>0</v>
      </c>
      <c r="U18" s="64">
        <f t="shared" si="9"/>
        <v>0</v>
      </c>
    </row>
    <row r="19" spans="1:21" ht="21" x14ac:dyDescent="0.5">
      <c r="A19" s="3" t="s">
        <v>18</v>
      </c>
      <c r="B19" s="113">
        <v>0</v>
      </c>
      <c r="C19" s="101">
        <v>0</v>
      </c>
      <c r="D19" s="101">
        <v>0</v>
      </c>
      <c r="E19" s="101">
        <v>0</v>
      </c>
      <c r="F19" s="101">
        <v>0</v>
      </c>
      <c r="G19" s="134">
        <v>0</v>
      </c>
      <c r="H19" s="113">
        <v>0</v>
      </c>
      <c r="I19" s="101">
        <v>0</v>
      </c>
      <c r="J19" s="101">
        <v>0</v>
      </c>
      <c r="K19" s="114">
        <v>0</v>
      </c>
      <c r="L19" s="45" t="str">
        <f t="shared" si="0"/>
        <v xml:space="preserve"> </v>
      </c>
      <c r="M19" s="32" t="str">
        <f t="shared" si="1"/>
        <v xml:space="preserve"> </v>
      </c>
      <c r="N19" s="33" t="str">
        <f t="shared" si="2"/>
        <v xml:space="preserve"> </v>
      </c>
      <c r="O19" s="32" t="str">
        <f t="shared" si="3"/>
        <v xml:space="preserve"> </v>
      </c>
      <c r="P19" s="33" t="str">
        <f t="shared" si="4"/>
        <v xml:space="preserve"> </v>
      </c>
      <c r="Q19" s="34" t="str">
        <f t="shared" si="5"/>
        <v xml:space="preserve"> </v>
      </c>
      <c r="R19" s="57" t="str">
        <f t="shared" si="6"/>
        <v/>
      </c>
      <c r="S19" s="58" t="str">
        <f t="shared" si="7"/>
        <v/>
      </c>
      <c r="T19" s="59" t="str">
        <f t="shared" si="8"/>
        <v/>
      </c>
      <c r="U19" s="64" t="str">
        <f t="shared" si="9"/>
        <v xml:space="preserve"> </v>
      </c>
    </row>
    <row r="20" spans="1:21" ht="21" x14ac:dyDescent="0.5">
      <c r="A20" s="3" t="s">
        <v>14</v>
      </c>
      <c r="B20" s="113">
        <v>0</v>
      </c>
      <c r="C20" s="101">
        <v>0</v>
      </c>
      <c r="D20" s="101">
        <v>0</v>
      </c>
      <c r="E20" s="101">
        <v>1</v>
      </c>
      <c r="F20" s="101">
        <v>9</v>
      </c>
      <c r="G20" s="134">
        <v>10</v>
      </c>
      <c r="H20" s="113">
        <v>0</v>
      </c>
      <c r="I20" s="101">
        <v>1</v>
      </c>
      <c r="J20" s="101">
        <v>6</v>
      </c>
      <c r="K20" s="114">
        <v>8</v>
      </c>
      <c r="L20" s="45">
        <f t="shared" si="0"/>
        <v>0</v>
      </c>
      <c r="M20" s="32">
        <f t="shared" si="1"/>
        <v>0</v>
      </c>
      <c r="N20" s="33">
        <f t="shared" si="2"/>
        <v>3</v>
      </c>
      <c r="O20" s="32">
        <f t="shared" si="3"/>
        <v>0.5</v>
      </c>
      <c r="P20" s="33">
        <f t="shared" si="4"/>
        <v>2</v>
      </c>
      <c r="Q20" s="34">
        <f t="shared" si="5"/>
        <v>0.25</v>
      </c>
      <c r="R20" s="57">
        <f t="shared" si="6"/>
        <v>0</v>
      </c>
      <c r="S20" s="58">
        <f t="shared" si="7"/>
        <v>0</v>
      </c>
      <c r="T20" s="59">
        <f t="shared" si="8"/>
        <v>0</v>
      </c>
      <c r="U20" s="64">
        <f t="shared" si="9"/>
        <v>0</v>
      </c>
    </row>
    <row r="21" spans="1:21" ht="21" x14ac:dyDescent="0.5">
      <c r="A21" s="3" t="s">
        <v>20</v>
      </c>
      <c r="B21" s="273"/>
      <c r="C21" s="274"/>
      <c r="D21" s="274"/>
      <c r="E21" s="274"/>
      <c r="F21" s="274"/>
      <c r="G21" s="275"/>
      <c r="H21" s="273"/>
      <c r="I21" s="274"/>
      <c r="J21" s="274"/>
      <c r="K21" s="276"/>
      <c r="L21" s="277" t="str">
        <f t="shared" si="0"/>
        <v xml:space="preserve"> </v>
      </c>
      <c r="M21" s="278" t="str">
        <f t="shared" si="1"/>
        <v xml:space="preserve"> </v>
      </c>
      <c r="N21" s="279" t="str">
        <f t="shared" si="2"/>
        <v xml:space="preserve"> </v>
      </c>
      <c r="O21" s="278" t="str">
        <f t="shared" si="3"/>
        <v xml:space="preserve"> </v>
      </c>
      <c r="P21" s="279" t="str">
        <f t="shared" si="4"/>
        <v xml:space="preserve"> </v>
      </c>
      <c r="Q21" s="280" t="str">
        <f t="shared" si="5"/>
        <v xml:space="preserve"> </v>
      </c>
      <c r="R21" s="281" t="str">
        <f t="shared" si="6"/>
        <v/>
      </c>
      <c r="S21" s="282" t="str">
        <f t="shared" si="7"/>
        <v/>
      </c>
      <c r="T21" s="283" t="str">
        <f t="shared" si="8"/>
        <v/>
      </c>
      <c r="U21" s="284" t="str">
        <f t="shared" si="9"/>
        <v xml:space="preserve"> </v>
      </c>
    </row>
    <row r="22" spans="1:21" ht="21" x14ac:dyDescent="0.5">
      <c r="A22" s="3" t="s">
        <v>21</v>
      </c>
      <c r="B22" s="113"/>
      <c r="C22" s="101">
        <v>5</v>
      </c>
      <c r="D22" s="101">
        <v>6</v>
      </c>
      <c r="E22" s="101">
        <v>7</v>
      </c>
      <c r="F22" s="101"/>
      <c r="G22" s="134">
        <v>13</v>
      </c>
      <c r="H22" s="113">
        <v>5</v>
      </c>
      <c r="I22" s="101"/>
      <c r="J22" s="101"/>
      <c r="K22" s="114">
        <v>13</v>
      </c>
      <c r="L22" s="321" t="str">
        <f t="shared" si="0"/>
        <v xml:space="preserve"> </v>
      </c>
      <c r="M22" s="316" t="str">
        <f t="shared" si="1"/>
        <v xml:space="preserve"> </v>
      </c>
      <c r="N22" s="33" t="str">
        <f t="shared" si="2"/>
        <v xml:space="preserve"> </v>
      </c>
      <c r="O22" s="32" t="str">
        <f t="shared" si="3"/>
        <v xml:space="preserve"> </v>
      </c>
      <c r="P22" s="33">
        <f t="shared" si="4"/>
        <v>0</v>
      </c>
      <c r="Q22" s="34">
        <f t="shared" si="5"/>
        <v>0</v>
      </c>
      <c r="R22" s="57">
        <f t="shared" si="6"/>
        <v>0.8571428571428571</v>
      </c>
      <c r="S22" s="58" t="str">
        <f t="shared" si="7"/>
        <v/>
      </c>
      <c r="T22" s="59">
        <f t="shared" si="8"/>
        <v>0.46153846153846156</v>
      </c>
      <c r="U22" s="64">
        <f t="shared" si="9"/>
        <v>0.46153846153846156</v>
      </c>
    </row>
    <row r="23" spans="1:21" ht="21" x14ac:dyDescent="0.5">
      <c r="A23" s="3" t="s">
        <v>1</v>
      </c>
      <c r="B23" s="113"/>
      <c r="C23" s="101"/>
      <c r="D23" s="101"/>
      <c r="E23" s="101"/>
      <c r="F23" s="101">
        <v>1</v>
      </c>
      <c r="G23" s="134"/>
      <c r="H23" s="113"/>
      <c r="I23" s="101"/>
      <c r="J23" s="101">
        <v>1</v>
      </c>
      <c r="K23" s="114"/>
      <c r="L23" s="45" t="str">
        <f t="shared" si="0"/>
        <v xml:space="preserve"> </v>
      </c>
      <c r="M23" s="32" t="str">
        <f t="shared" si="1"/>
        <v xml:space="preserve"> </v>
      </c>
      <c r="N23" s="33">
        <f t="shared" si="2"/>
        <v>0</v>
      </c>
      <c r="O23" s="32">
        <f t="shared" si="3"/>
        <v>0</v>
      </c>
      <c r="P23" s="33" t="str">
        <f t="shared" si="4"/>
        <v xml:space="preserve"> </v>
      </c>
      <c r="Q23" s="34" t="str">
        <f t="shared" si="5"/>
        <v xml:space="preserve"> </v>
      </c>
      <c r="R23" s="57" t="str">
        <f t="shared" si="6"/>
        <v/>
      </c>
      <c r="S23" s="58">
        <f t="shared" si="7"/>
        <v>0</v>
      </c>
      <c r="T23" s="59" t="str">
        <f t="shared" si="8"/>
        <v/>
      </c>
      <c r="U23" s="64" t="str">
        <f t="shared" si="9"/>
        <v xml:space="preserve"> </v>
      </c>
    </row>
    <row r="24" spans="1:21" ht="21" x14ac:dyDescent="0.5">
      <c r="A24" s="3" t="s">
        <v>22</v>
      </c>
      <c r="B24" s="113"/>
      <c r="C24" s="101"/>
      <c r="D24" s="101"/>
      <c r="E24" s="101"/>
      <c r="F24" s="101"/>
      <c r="G24" s="134"/>
      <c r="H24" s="113"/>
      <c r="I24" s="101"/>
      <c r="J24" s="101"/>
      <c r="K24" s="114"/>
      <c r="L24" s="45" t="str">
        <f t="shared" si="0"/>
        <v xml:space="preserve"> </v>
      </c>
      <c r="M24" s="32" t="str">
        <f t="shared" si="1"/>
        <v xml:space="preserve"> </v>
      </c>
      <c r="N24" s="33" t="str">
        <f t="shared" si="2"/>
        <v xml:space="preserve"> </v>
      </c>
      <c r="O24" s="32" t="str">
        <f t="shared" si="3"/>
        <v xml:space="preserve"> </v>
      </c>
      <c r="P24" s="33" t="str">
        <f t="shared" si="4"/>
        <v xml:space="preserve"> </v>
      </c>
      <c r="Q24" s="34" t="str">
        <f t="shared" si="5"/>
        <v xml:space="preserve"> </v>
      </c>
      <c r="R24" s="57" t="str">
        <f t="shared" si="6"/>
        <v/>
      </c>
      <c r="S24" s="58" t="str">
        <f t="shared" si="7"/>
        <v/>
      </c>
      <c r="T24" s="59" t="str">
        <f t="shared" si="8"/>
        <v/>
      </c>
      <c r="U24" s="64" t="str">
        <f t="shared" si="9"/>
        <v xml:space="preserve"> </v>
      </c>
    </row>
    <row r="25" spans="1:21" ht="21" x14ac:dyDescent="0.5">
      <c r="A25" s="3" t="s">
        <v>23</v>
      </c>
      <c r="B25" s="400"/>
      <c r="C25" s="420"/>
      <c r="D25" s="420"/>
      <c r="E25" s="420"/>
      <c r="F25" s="420"/>
      <c r="G25" s="421"/>
      <c r="H25" s="400"/>
      <c r="I25" s="420"/>
      <c r="J25" s="420"/>
      <c r="K25" s="421"/>
      <c r="L25" s="436"/>
      <c r="M25" s="259"/>
      <c r="N25" s="414"/>
      <c r="O25" s="259"/>
      <c r="P25" s="414"/>
      <c r="Q25" s="262"/>
      <c r="R25" s="437"/>
      <c r="S25" s="438"/>
      <c r="T25" s="439"/>
      <c r="U25" s="516"/>
    </row>
    <row r="26" spans="1:21" ht="21" x14ac:dyDescent="0.5">
      <c r="A26" s="3" t="s">
        <v>24</v>
      </c>
      <c r="B26" s="113"/>
      <c r="C26" s="101"/>
      <c r="D26" s="101"/>
      <c r="E26" s="101"/>
      <c r="F26" s="335">
        <v>1</v>
      </c>
      <c r="G26" s="336">
        <v>2</v>
      </c>
      <c r="H26" s="113"/>
      <c r="I26" s="101"/>
      <c r="J26" s="101">
        <v>1</v>
      </c>
      <c r="K26" s="114">
        <v>2</v>
      </c>
      <c r="L26" s="45" t="str">
        <f t="shared" si="0"/>
        <v xml:space="preserve"> </v>
      </c>
      <c r="M26" s="32" t="str">
        <f t="shared" si="1"/>
        <v xml:space="preserve"> </v>
      </c>
      <c r="N26" s="33">
        <f t="shared" si="2"/>
        <v>0</v>
      </c>
      <c r="O26" s="32">
        <f t="shared" si="3"/>
        <v>0</v>
      </c>
      <c r="P26" s="33">
        <f t="shared" si="4"/>
        <v>0</v>
      </c>
      <c r="Q26" s="34">
        <f t="shared" si="5"/>
        <v>0</v>
      </c>
      <c r="R26" s="57" t="str">
        <f t="shared" si="6"/>
        <v/>
      </c>
      <c r="S26" s="58">
        <f t="shared" si="7"/>
        <v>0</v>
      </c>
      <c r="T26" s="59">
        <f t="shared" si="8"/>
        <v>0</v>
      </c>
      <c r="U26" s="64">
        <f t="shared" si="9"/>
        <v>0</v>
      </c>
    </row>
    <row r="27" spans="1:21" ht="21" x14ac:dyDescent="0.5">
      <c r="A27" s="3" t="s">
        <v>26</v>
      </c>
      <c r="B27" s="273"/>
      <c r="C27" s="274"/>
      <c r="D27" s="274"/>
      <c r="E27" s="274"/>
      <c r="F27" s="274"/>
      <c r="G27" s="275"/>
      <c r="H27" s="273"/>
      <c r="I27" s="274"/>
      <c r="J27" s="274"/>
      <c r="K27" s="276"/>
      <c r="L27" s="277" t="str">
        <f t="shared" si="0"/>
        <v xml:space="preserve"> </v>
      </c>
      <c r="M27" s="278" t="str">
        <f t="shared" si="1"/>
        <v xml:space="preserve"> </v>
      </c>
      <c r="N27" s="279" t="str">
        <f t="shared" si="2"/>
        <v xml:space="preserve"> </v>
      </c>
      <c r="O27" s="278" t="str">
        <f t="shared" si="3"/>
        <v xml:space="preserve"> </v>
      </c>
      <c r="P27" s="279" t="str">
        <f t="shared" si="4"/>
        <v xml:space="preserve"> </v>
      </c>
      <c r="Q27" s="280" t="str">
        <f t="shared" si="5"/>
        <v xml:space="preserve"> </v>
      </c>
      <c r="R27" s="281" t="str">
        <f t="shared" si="6"/>
        <v/>
      </c>
      <c r="S27" s="282" t="str">
        <f t="shared" si="7"/>
        <v/>
      </c>
      <c r="T27" s="283" t="str">
        <f t="shared" si="8"/>
        <v/>
      </c>
      <c r="U27" s="284" t="str">
        <f t="shared" si="9"/>
        <v xml:space="preserve"> </v>
      </c>
    </row>
    <row r="28" spans="1:21" ht="21" x14ac:dyDescent="0.5">
      <c r="A28" s="3" t="s">
        <v>27</v>
      </c>
      <c r="B28" s="113"/>
      <c r="C28" s="101"/>
      <c r="D28" s="101"/>
      <c r="E28" s="101"/>
      <c r="F28" s="101">
        <v>1</v>
      </c>
      <c r="G28" s="134">
        <v>2</v>
      </c>
      <c r="H28" s="113"/>
      <c r="I28" s="101"/>
      <c r="J28" s="101"/>
      <c r="K28" s="114">
        <v>2</v>
      </c>
      <c r="L28" s="45" t="str">
        <f t="shared" si="0"/>
        <v xml:space="preserve"> </v>
      </c>
      <c r="M28" s="32" t="str">
        <f t="shared" si="1"/>
        <v xml:space="preserve"> </v>
      </c>
      <c r="N28" s="315" t="str">
        <f t="shared" si="2"/>
        <v xml:space="preserve"> </v>
      </c>
      <c r="O28" s="316" t="str">
        <f t="shared" si="3"/>
        <v xml:space="preserve"> </v>
      </c>
      <c r="P28" s="33">
        <f t="shared" si="4"/>
        <v>0</v>
      </c>
      <c r="Q28" s="34">
        <f t="shared" si="5"/>
        <v>0</v>
      </c>
      <c r="R28" s="57" t="str">
        <f t="shared" si="6"/>
        <v/>
      </c>
      <c r="S28" s="58">
        <f t="shared" si="7"/>
        <v>0</v>
      </c>
      <c r="T28" s="59">
        <f t="shared" si="8"/>
        <v>0</v>
      </c>
      <c r="U28" s="64">
        <f t="shared" si="9"/>
        <v>0</v>
      </c>
    </row>
    <row r="29" spans="1:21" ht="21" x14ac:dyDescent="0.5">
      <c r="A29" s="3" t="s">
        <v>11</v>
      </c>
      <c r="B29" s="273"/>
      <c r="C29" s="274"/>
      <c r="D29" s="274">
        <v>0</v>
      </c>
      <c r="E29" s="274"/>
      <c r="F29" s="274"/>
      <c r="G29" s="275"/>
      <c r="H29" s="273">
        <v>0</v>
      </c>
      <c r="I29" s="274"/>
      <c r="J29" s="274"/>
      <c r="K29" s="276"/>
      <c r="L29" s="277" t="str">
        <f t="shared" si="0"/>
        <v xml:space="preserve"> </v>
      </c>
      <c r="M29" s="278" t="str">
        <f t="shared" si="1"/>
        <v xml:space="preserve"> </v>
      </c>
      <c r="N29" s="279" t="str">
        <f t="shared" si="2"/>
        <v xml:space="preserve"> </v>
      </c>
      <c r="O29" s="278" t="str">
        <f t="shared" si="3"/>
        <v xml:space="preserve"> </v>
      </c>
      <c r="P29" s="279" t="str">
        <f t="shared" si="4"/>
        <v xml:space="preserve"> </v>
      </c>
      <c r="Q29" s="280" t="str">
        <f t="shared" si="5"/>
        <v xml:space="preserve"> </v>
      </c>
      <c r="R29" s="281" t="str">
        <f t="shared" si="6"/>
        <v/>
      </c>
      <c r="S29" s="282" t="str">
        <f t="shared" si="7"/>
        <v/>
      </c>
      <c r="T29" s="283" t="str">
        <f t="shared" si="8"/>
        <v/>
      </c>
      <c r="U29" s="284" t="str">
        <f t="shared" si="9"/>
        <v xml:space="preserve"> </v>
      </c>
    </row>
    <row r="30" spans="1:21" ht="21" x14ac:dyDescent="0.5">
      <c r="A30" s="3" t="s">
        <v>25</v>
      </c>
      <c r="B30" s="113">
        <v>0</v>
      </c>
      <c r="C30" s="101">
        <v>0</v>
      </c>
      <c r="D30" s="101">
        <v>0</v>
      </c>
      <c r="E30" s="101"/>
      <c r="F30" s="101">
        <v>0</v>
      </c>
      <c r="G30" s="134">
        <v>0</v>
      </c>
      <c r="H30" s="113"/>
      <c r="I30" s="101"/>
      <c r="J30" s="101">
        <v>0</v>
      </c>
      <c r="K30" s="114">
        <v>0</v>
      </c>
      <c r="L30" s="45" t="str">
        <f t="shared" si="0"/>
        <v xml:space="preserve"> </v>
      </c>
      <c r="M30" s="32" t="str">
        <f t="shared" si="1"/>
        <v xml:space="preserve"> </v>
      </c>
      <c r="N30" s="33" t="str">
        <f t="shared" si="2"/>
        <v xml:space="preserve"> </v>
      </c>
      <c r="O30" s="32" t="str">
        <f t="shared" si="3"/>
        <v xml:space="preserve"> </v>
      </c>
      <c r="P30" s="33" t="str">
        <f t="shared" si="4"/>
        <v xml:space="preserve"> </v>
      </c>
      <c r="Q30" s="34" t="str">
        <f t="shared" si="5"/>
        <v xml:space="preserve"> </v>
      </c>
      <c r="R30" s="57" t="str">
        <f t="shared" si="6"/>
        <v/>
      </c>
      <c r="S30" s="58" t="str">
        <f t="shared" si="7"/>
        <v/>
      </c>
      <c r="T30" s="59" t="str">
        <f t="shared" si="8"/>
        <v/>
      </c>
      <c r="U30" s="64" t="str">
        <f t="shared" si="9"/>
        <v xml:space="preserve"> </v>
      </c>
    </row>
    <row r="31" spans="1:21" ht="21.5" thickBot="1" x14ac:dyDescent="0.55000000000000004">
      <c r="A31" s="328" t="s">
        <v>28</v>
      </c>
      <c r="B31" s="407"/>
      <c r="C31" s="424"/>
      <c r="D31" s="424"/>
      <c r="E31" s="424"/>
      <c r="F31" s="424"/>
      <c r="G31" s="468"/>
      <c r="H31" s="407"/>
      <c r="I31" s="424"/>
      <c r="J31" s="424"/>
      <c r="K31" s="425"/>
      <c r="L31" s="517"/>
      <c r="M31" s="261"/>
      <c r="N31" s="427"/>
      <c r="O31" s="261"/>
      <c r="P31" s="427"/>
      <c r="Q31" s="452"/>
      <c r="R31" s="453"/>
      <c r="S31" s="454"/>
      <c r="T31" s="455"/>
      <c r="U31" s="518"/>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0" spans="1:2" x14ac:dyDescent="0.35">
      <c r="A40" s="285"/>
      <c r="B40" t="s">
        <v>92</v>
      </c>
    </row>
    <row r="41" spans="1:2" ht="15" thickBot="1" x14ac:dyDescent="0.4">
      <c r="A41" t="s">
        <v>129</v>
      </c>
    </row>
    <row r="42" spans="1:2" ht="15" thickBot="1" x14ac:dyDescent="0.4">
      <c r="A42" s="389"/>
      <c r="B42" s="388" t="s">
        <v>126</v>
      </c>
    </row>
    <row r="43" spans="1:2" ht="15" thickBot="1" x14ac:dyDescent="0.4">
      <c r="A43" s="390"/>
      <c r="B43" t="s">
        <v>127</v>
      </c>
    </row>
    <row r="44" spans="1:2" ht="15" thickBot="1" x14ac:dyDescent="0.4">
      <c r="A44" s="391"/>
      <c r="B44" t="s">
        <v>128</v>
      </c>
    </row>
    <row r="45" spans="1:2" ht="15" thickBot="1" x14ac:dyDescent="0.4">
      <c r="A45" s="26"/>
      <c r="B45" t="s">
        <v>130</v>
      </c>
    </row>
    <row r="47" spans="1:2" x14ac:dyDescent="0.35">
      <c r="A47" s="36" t="s">
        <v>104</v>
      </c>
    </row>
    <row r="48" spans="1:2" x14ac:dyDescent="0.35">
      <c r="A48" s="66" t="s">
        <v>105</v>
      </c>
    </row>
    <row r="49" spans="1:1" x14ac:dyDescent="0.35">
      <c r="A49" s="36" t="s">
        <v>116</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5:M7 M9:M14 M17:M24 M26:M28">
    <cfRule type="cellIs" dxfId="234" priority="70" operator="between">
      <formula>0.15</formula>
      <formula>1000</formula>
    </cfRule>
    <cfRule type="cellIs" dxfId="233" priority="71" operator="between">
      <formula>-0.15</formula>
      <formula>0.15</formula>
    </cfRule>
    <cfRule type="cellIs" dxfId="232" priority="72" operator="lessThan">
      <formula>-0.15</formula>
    </cfRule>
  </conditionalFormatting>
  <conditionalFormatting sqref="O5:O7 O9:O14 O17:O24 O26:O28">
    <cfRule type="cellIs" dxfId="231" priority="67" operator="between">
      <formula>0.15</formula>
      <formula>1000</formula>
    </cfRule>
    <cfRule type="cellIs" dxfId="230" priority="68" operator="between">
      <formula>-0.15</formula>
      <formula>0.15</formula>
    </cfRule>
    <cfRule type="cellIs" dxfId="229" priority="69" operator="lessThan">
      <formula>-0.15</formula>
    </cfRule>
  </conditionalFormatting>
  <conditionalFormatting sqref="Q5:Q7 Q9:Q14 Q17:Q24 Q26:Q28">
    <cfRule type="cellIs" dxfId="228" priority="64" operator="between">
      <formula>0.15</formula>
      <formula>1000</formula>
    </cfRule>
    <cfRule type="cellIs" dxfId="227" priority="65" operator="between">
      <formula>-0.15</formula>
      <formula>0.15</formula>
    </cfRule>
    <cfRule type="cellIs" dxfId="226" priority="66" operator="lessThan">
      <formula>-0.15</formula>
    </cfRule>
  </conditionalFormatting>
  <conditionalFormatting sqref="M8">
    <cfRule type="cellIs" dxfId="225" priority="61" operator="between">
      <formula>0.15</formula>
      <formula>1000</formula>
    </cfRule>
    <cfRule type="cellIs" dxfId="224" priority="62" operator="between">
      <formula>-0.15</formula>
      <formula>0.15</formula>
    </cfRule>
    <cfRule type="cellIs" dxfId="223" priority="63" operator="lessThan">
      <formula>-0.15</formula>
    </cfRule>
  </conditionalFormatting>
  <conditionalFormatting sqref="O8">
    <cfRule type="cellIs" dxfId="222" priority="58" operator="between">
      <formula>0.15</formula>
      <formula>1000</formula>
    </cfRule>
    <cfRule type="cellIs" dxfId="221" priority="59" operator="between">
      <formula>-0.15</formula>
      <formula>0.15</formula>
    </cfRule>
    <cfRule type="cellIs" dxfId="220" priority="60" operator="lessThan">
      <formula>-0.15</formula>
    </cfRule>
  </conditionalFormatting>
  <conditionalFormatting sqref="Q8">
    <cfRule type="cellIs" dxfId="219" priority="55" operator="between">
      <formula>0.15</formula>
      <formula>1000</formula>
    </cfRule>
    <cfRule type="cellIs" dxfId="218" priority="56" operator="between">
      <formula>-0.15</formula>
      <formula>0.15</formula>
    </cfRule>
    <cfRule type="cellIs" dxfId="217" priority="57" operator="lessThan">
      <formula>-0.15</formula>
    </cfRule>
  </conditionalFormatting>
  <conditionalFormatting sqref="M30">
    <cfRule type="cellIs" dxfId="216" priority="52" operator="between">
      <formula>0.15</formula>
      <formula>1000</formula>
    </cfRule>
    <cfRule type="cellIs" dxfId="215" priority="53" operator="between">
      <formula>-0.15</formula>
      <formula>0.15</formula>
    </cfRule>
    <cfRule type="cellIs" dxfId="214" priority="54" operator="lessThan">
      <formula>-0.15</formula>
    </cfRule>
  </conditionalFormatting>
  <conditionalFormatting sqref="O30">
    <cfRule type="cellIs" dxfId="213" priority="49" operator="between">
      <formula>0.15</formula>
      <formula>1000</formula>
    </cfRule>
    <cfRule type="cellIs" dxfId="212" priority="50" operator="between">
      <formula>-0.15</formula>
      <formula>0.15</formula>
    </cfRule>
    <cfRule type="cellIs" dxfId="211" priority="51" operator="lessThan">
      <formula>-0.15</formula>
    </cfRule>
  </conditionalFormatting>
  <conditionalFormatting sqref="Q30">
    <cfRule type="cellIs" dxfId="210" priority="46" operator="between">
      <formula>0.15</formula>
      <formula>1000</formula>
    </cfRule>
    <cfRule type="cellIs" dxfId="209" priority="47" operator="between">
      <formula>-0.15</formula>
      <formula>0.15</formula>
    </cfRule>
    <cfRule type="cellIs" dxfId="208" priority="48" operator="lessThan">
      <formula>-0.15</formula>
    </cfRule>
  </conditionalFormatting>
  <conditionalFormatting sqref="M16">
    <cfRule type="cellIs" dxfId="207" priority="43" operator="between">
      <formula>0.15</formula>
      <formula>1000</formula>
    </cfRule>
    <cfRule type="cellIs" dxfId="206" priority="44" operator="between">
      <formula>-0.15</formula>
      <formula>0.15</formula>
    </cfRule>
    <cfRule type="cellIs" dxfId="205" priority="45" operator="lessThan">
      <formula>-0.15</formula>
    </cfRule>
  </conditionalFormatting>
  <conditionalFormatting sqref="O16">
    <cfRule type="cellIs" dxfId="204" priority="40" operator="between">
      <formula>0.15</formula>
      <formula>1000</formula>
    </cfRule>
    <cfRule type="cellIs" dxfId="203" priority="41" operator="between">
      <formula>-0.15</formula>
      <formula>0.15</formula>
    </cfRule>
    <cfRule type="cellIs" dxfId="202" priority="42" operator="lessThan">
      <formula>-0.15</formula>
    </cfRule>
  </conditionalFormatting>
  <conditionalFormatting sqref="Q16">
    <cfRule type="cellIs" dxfId="201" priority="37" operator="between">
      <formula>0.15</formula>
      <formula>1000</formula>
    </cfRule>
    <cfRule type="cellIs" dxfId="200" priority="38" operator="between">
      <formula>-0.15</formula>
      <formula>0.15</formula>
    </cfRule>
    <cfRule type="cellIs" dxfId="199" priority="39" operator="lessThan">
      <formula>-0.15</formula>
    </cfRule>
  </conditionalFormatting>
  <conditionalFormatting sqref="M4">
    <cfRule type="cellIs" dxfId="198" priority="34" operator="between">
      <formula>0.15</formula>
      <formula>1000</formula>
    </cfRule>
    <cfRule type="cellIs" dxfId="197" priority="35" operator="between">
      <formula>-0.15</formula>
      <formula>0.15</formula>
    </cfRule>
    <cfRule type="cellIs" dxfId="196" priority="36" operator="lessThan">
      <formula>-0.15</formula>
    </cfRule>
  </conditionalFormatting>
  <conditionalFormatting sqref="O4">
    <cfRule type="cellIs" dxfId="195" priority="31" operator="between">
      <formula>0.15</formula>
      <formula>1000</formula>
    </cfRule>
    <cfRule type="cellIs" dxfId="194" priority="32" operator="between">
      <formula>-0.15</formula>
      <formula>0.15</formula>
    </cfRule>
    <cfRule type="cellIs" dxfId="193" priority="33" operator="lessThan">
      <formula>-0.15</formula>
    </cfRule>
  </conditionalFormatting>
  <conditionalFormatting sqref="Q4">
    <cfRule type="cellIs" dxfId="192" priority="28" operator="between">
      <formula>0.15</formula>
      <formula>1000</formula>
    </cfRule>
    <cfRule type="cellIs" dxfId="191" priority="29" operator="between">
      <formula>-0.15</formula>
      <formula>0.15</formula>
    </cfRule>
    <cfRule type="cellIs" dxfId="190" priority="30" operator="lessThan">
      <formula>-0.15</formula>
    </cfRule>
  </conditionalFormatting>
  <conditionalFormatting sqref="M29">
    <cfRule type="cellIs" dxfId="189" priority="7" operator="between">
      <formula>0.15</formula>
      <formula>1000</formula>
    </cfRule>
    <cfRule type="cellIs" dxfId="188" priority="8" operator="between">
      <formula>-0.15</formula>
      <formula>0.15</formula>
    </cfRule>
    <cfRule type="cellIs" dxfId="187" priority="9" operator="lessThan">
      <formula>-0.15</formula>
    </cfRule>
  </conditionalFormatting>
  <conditionalFormatting sqref="O29">
    <cfRule type="cellIs" dxfId="186" priority="4" operator="between">
      <formula>0.15</formula>
      <formula>1000</formula>
    </cfRule>
    <cfRule type="cellIs" dxfId="185" priority="5" operator="between">
      <formula>-0.15</formula>
      <formula>0.15</formula>
    </cfRule>
    <cfRule type="cellIs" dxfId="184" priority="6" operator="lessThan">
      <formula>-0.15</formula>
    </cfRule>
  </conditionalFormatting>
  <conditionalFormatting sqref="Q29">
    <cfRule type="cellIs" dxfId="183" priority="1" operator="between">
      <formula>0.15</formula>
      <formula>1000</formula>
    </cfRule>
    <cfRule type="cellIs" dxfId="182" priority="2" operator="between">
      <formula>-0.15</formula>
      <formula>0.15</formula>
    </cfRule>
    <cfRule type="cellIs" dxfId="181" priority="3" operator="lessThan">
      <formula>-0.15</formula>
    </cfRule>
  </conditionalFormatting>
  <pageMargins left="0.7" right="0.7" top="0.75" bottom="0.75" header="0.3" footer="0.3"/>
  <pageSetup paperSize="9" orientation="portrait" verticalDpi="9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V49"/>
  <sheetViews>
    <sheetView zoomScale="48" zoomScaleNormal="48" workbookViewId="0">
      <pane xSplit="1" ySplit="3" topLeftCell="B4" activePane="bottomRight" state="frozen"/>
      <selection pane="topRight" activeCell="B1" sqref="B1"/>
      <selection pane="bottomLeft" activeCell="A4" sqref="A4"/>
      <selection pane="bottomRight" activeCell="AA22" sqref="AA22"/>
    </sheetView>
  </sheetViews>
  <sheetFormatPr defaultRowHeight="14.5" x14ac:dyDescent="0.35"/>
  <cols>
    <col min="1" max="1" width="13" customWidth="1"/>
    <col min="21" max="21" width="13.453125" customWidth="1"/>
  </cols>
  <sheetData>
    <row r="1" spans="1:22" ht="15" customHeight="1" thickBot="1" x14ac:dyDescent="0.4">
      <c r="A1" s="592" t="s">
        <v>45</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18"/>
    </row>
    <row r="2" spans="1:22" ht="15" customHeight="1" thickBot="1" x14ac:dyDescent="0.4">
      <c r="A2" s="592"/>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row>
    <row r="3" spans="1:22" ht="23.25" customHeight="1" thickBot="1" x14ac:dyDescent="0.4">
      <c r="A3" s="593"/>
      <c r="B3" s="92">
        <v>2016</v>
      </c>
      <c r="C3" s="79">
        <v>2017</v>
      </c>
      <c r="D3" s="46">
        <v>2018</v>
      </c>
      <c r="E3" s="47">
        <v>2020</v>
      </c>
      <c r="F3" s="48">
        <v>2025</v>
      </c>
      <c r="G3" s="47">
        <v>2030</v>
      </c>
      <c r="H3" s="8">
        <v>2016</v>
      </c>
      <c r="I3" s="75">
        <v>2020</v>
      </c>
      <c r="J3" s="9">
        <v>2025</v>
      </c>
      <c r="K3" s="76">
        <v>2030</v>
      </c>
      <c r="L3" s="591">
        <v>2020</v>
      </c>
      <c r="M3" s="590"/>
      <c r="N3" s="591">
        <v>2025</v>
      </c>
      <c r="O3" s="590"/>
      <c r="P3" s="591">
        <v>2030</v>
      </c>
      <c r="Q3" s="590"/>
      <c r="R3" s="77">
        <v>2020</v>
      </c>
      <c r="S3" s="20">
        <v>2025</v>
      </c>
      <c r="T3" s="115">
        <v>2030</v>
      </c>
      <c r="U3" s="584"/>
    </row>
    <row r="4" spans="1:22" ht="21" x14ac:dyDescent="0.5">
      <c r="A4" s="1" t="s">
        <v>2</v>
      </c>
      <c r="B4" s="67"/>
      <c r="C4" s="136"/>
      <c r="D4" s="136"/>
      <c r="E4" s="136"/>
      <c r="F4" s="136"/>
      <c r="G4" s="174"/>
      <c r="H4" s="146"/>
      <c r="I4" s="83"/>
      <c r="J4" s="83"/>
      <c r="K4" s="84"/>
      <c r="L4" s="27" t="str">
        <f>IF(AND(E4&lt;&gt;0,I4&lt;&gt;0),E4-I4, " ")</f>
        <v xml:space="preserve"> </v>
      </c>
      <c r="M4" s="28" t="str">
        <f>IF(AND(E4&lt;&gt;0,I4&lt;&gt;0),(E4-I4)/I4, " ")</f>
        <v xml:space="preserve"> </v>
      </c>
      <c r="N4" s="29" t="str">
        <f>IF(AND(F4&lt;&gt;0,J4&lt;&gt;0),F4-J4, " ")</f>
        <v xml:space="preserve"> </v>
      </c>
      <c r="O4" s="28" t="str">
        <f>IF(AND(F4&lt;&gt;0,J4&lt;&gt;0),(F4-J4)/J4, " ")</f>
        <v xml:space="preserve"> </v>
      </c>
      <c r="P4" s="29" t="str">
        <f>IF(AND(G4&lt;&gt;0,K4&lt;&gt;0),G4-K4, " ")</f>
        <v xml:space="preserve"> </v>
      </c>
      <c r="Q4" s="30" t="str">
        <f>IF(AND(G4&lt;&gt;0,K4&lt;&gt;0),(G4-K4)/K4, " ")</f>
        <v xml:space="preserve"> </v>
      </c>
      <c r="R4" s="54" t="str">
        <f>IFERROR(D4/E4,"")</f>
        <v/>
      </c>
      <c r="S4" s="55" t="str">
        <f>IFERROR(D4/F4,"")</f>
        <v/>
      </c>
      <c r="T4" s="56" t="str">
        <f>IFERROR(D4/G4,"")</f>
        <v/>
      </c>
      <c r="U4" s="62" t="str">
        <f>IF(G4&gt;0,IFERROR((D4-B4)/(G4-B4)," ")," ")</f>
        <v xml:space="preserve"> </v>
      </c>
    </row>
    <row r="5" spans="1:22" ht="21" x14ac:dyDescent="0.5">
      <c r="A5" s="3" t="s">
        <v>3</v>
      </c>
      <c r="B5" s="88"/>
      <c r="C5" s="70"/>
      <c r="D5" s="70"/>
      <c r="E5" s="70"/>
      <c r="F5" s="70"/>
      <c r="G5" s="71"/>
      <c r="H5" s="172"/>
      <c r="I5" s="70"/>
      <c r="J5" s="70"/>
      <c r="K5" s="65"/>
      <c r="L5" s="31" t="str">
        <f t="shared" ref="L5:L30" si="0">IF(AND(E5&lt;&gt;0,I5&lt;&gt;0),E5-I5, " ")</f>
        <v xml:space="preserve"> </v>
      </c>
      <c r="M5" s="32" t="str">
        <f t="shared" ref="M5:M30" si="1">IF(AND(E5&lt;&gt;0,I5&lt;&gt;0),(E5-I5)/I5, " ")</f>
        <v xml:space="preserve"> </v>
      </c>
      <c r="N5" s="33" t="str">
        <f t="shared" ref="N5:N30" si="2">IF(AND(F5&lt;&gt;0,J5&lt;&gt;0),F5-J5, " ")</f>
        <v xml:space="preserve"> </v>
      </c>
      <c r="O5" s="32" t="str">
        <f t="shared" ref="O5:O30" si="3">IF(AND(F5&lt;&gt;0,J5&lt;&gt;0),(F5-J5)/J5, " ")</f>
        <v xml:space="preserve"> </v>
      </c>
      <c r="P5" s="33" t="str">
        <f t="shared" ref="P5:P30" si="4">IF(AND(G5&lt;&gt;0,K5&lt;&gt;0),G5-K5, " ")</f>
        <v xml:space="preserve"> </v>
      </c>
      <c r="Q5" s="34" t="str">
        <f t="shared" ref="Q5:Q30" si="5">IF(AND(G5&lt;&gt;0,K5&lt;&gt;0),(G5-K5)/K5, " ")</f>
        <v xml:space="preserve"> </v>
      </c>
      <c r="R5" s="57" t="str">
        <f t="shared" ref="R5:R30" si="6">IFERROR(D5/E5,"")</f>
        <v/>
      </c>
      <c r="S5" s="58" t="str">
        <f t="shared" ref="S5:S30" si="7">IFERROR(D5/F5,"")</f>
        <v/>
      </c>
      <c r="T5" s="59" t="str">
        <f t="shared" ref="T5:T30" si="8">IFERROR(D5/G5,"")</f>
        <v/>
      </c>
      <c r="U5" s="64" t="str">
        <f t="shared" ref="U5:U30" si="9">IF(G5&gt;0,IFERROR((D5-B5)/(G5-B5)," ")," ")</f>
        <v xml:space="preserve"> </v>
      </c>
    </row>
    <row r="6" spans="1:22" ht="21" x14ac:dyDescent="0.5">
      <c r="A6" s="3" t="s">
        <v>5</v>
      </c>
      <c r="B6" s="88"/>
      <c r="C6" s="70"/>
      <c r="D6" s="70"/>
      <c r="E6" s="70"/>
      <c r="F6" s="72">
        <v>20</v>
      </c>
      <c r="G6" s="215">
        <v>40</v>
      </c>
      <c r="H6" s="105"/>
      <c r="I6" s="70"/>
      <c r="J6" s="70"/>
      <c r="K6" s="65"/>
      <c r="L6" s="31" t="str">
        <f t="shared" si="0"/>
        <v xml:space="preserve"> </v>
      </c>
      <c r="M6" s="32" t="str">
        <f t="shared" si="1"/>
        <v xml:space="preserve"> </v>
      </c>
      <c r="N6" s="315" t="str">
        <f t="shared" si="2"/>
        <v xml:space="preserve"> </v>
      </c>
      <c r="O6" s="316" t="str">
        <f t="shared" si="3"/>
        <v xml:space="preserve"> </v>
      </c>
      <c r="P6" s="315" t="str">
        <f t="shared" si="4"/>
        <v xml:space="preserve"> </v>
      </c>
      <c r="Q6" s="320" t="str">
        <f t="shared" si="5"/>
        <v xml:space="preserve"> </v>
      </c>
      <c r="R6" s="57" t="str">
        <f t="shared" si="6"/>
        <v/>
      </c>
      <c r="S6" s="58">
        <f t="shared" si="7"/>
        <v>0</v>
      </c>
      <c r="T6" s="59">
        <f t="shared" si="8"/>
        <v>0</v>
      </c>
      <c r="U6" s="64">
        <f t="shared" si="9"/>
        <v>0</v>
      </c>
    </row>
    <row r="7" spans="1:22" ht="21" x14ac:dyDescent="0.5">
      <c r="A7" s="3" t="s">
        <v>7</v>
      </c>
      <c r="B7" s="286"/>
      <c r="C7" s="287"/>
      <c r="D7" s="287"/>
      <c r="E7" s="287"/>
      <c r="F7" s="287"/>
      <c r="G7" s="288"/>
      <c r="H7" s="289"/>
      <c r="I7" s="287"/>
      <c r="J7" s="287"/>
      <c r="K7" s="290"/>
      <c r="L7" s="291" t="str">
        <f t="shared" si="0"/>
        <v xml:space="preserve"> </v>
      </c>
      <c r="M7" s="278" t="str">
        <f>IF(AND(E7&lt;&gt;0,I7&lt;&gt;0),(E7-I7)/I7, " ")</f>
        <v xml:space="preserve"> </v>
      </c>
      <c r="N7" s="279" t="str">
        <f t="shared" si="2"/>
        <v xml:space="preserve"> </v>
      </c>
      <c r="O7" s="278" t="str">
        <f t="shared" si="3"/>
        <v xml:space="preserve"> </v>
      </c>
      <c r="P7" s="279" t="str">
        <f t="shared" si="4"/>
        <v xml:space="preserve"> </v>
      </c>
      <c r="Q7" s="280" t="str">
        <f t="shared" si="5"/>
        <v xml:space="preserve"> </v>
      </c>
      <c r="R7" s="281" t="str">
        <f t="shared" si="6"/>
        <v/>
      </c>
      <c r="S7" s="282" t="str">
        <f t="shared" si="7"/>
        <v/>
      </c>
      <c r="T7" s="283" t="str">
        <f t="shared" si="8"/>
        <v/>
      </c>
      <c r="U7" s="284" t="str">
        <f t="shared" si="9"/>
        <v xml:space="preserve"> </v>
      </c>
    </row>
    <row r="8" spans="1:22" ht="21" x14ac:dyDescent="0.5">
      <c r="A8" s="3" t="s">
        <v>6</v>
      </c>
      <c r="B8" s="88"/>
      <c r="C8" s="70"/>
      <c r="D8" s="70"/>
      <c r="E8" s="70"/>
      <c r="F8" s="70"/>
      <c r="G8" s="71"/>
      <c r="H8" s="172"/>
      <c r="I8" s="70"/>
      <c r="J8" s="70"/>
      <c r="K8" s="65"/>
      <c r="L8" s="31" t="str">
        <f t="shared" si="0"/>
        <v xml:space="preserve"> </v>
      </c>
      <c r="M8" s="32" t="str">
        <f t="shared" si="1"/>
        <v xml:space="preserve"> </v>
      </c>
      <c r="N8" s="33" t="str">
        <f t="shared" si="2"/>
        <v xml:space="preserve"> </v>
      </c>
      <c r="O8" s="32" t="str">
        <f t="shared" si="3"/>
        <v xml:space="preserve"> </v>
      </c>
      <c r="P8" s="33" t="str">
        <f t="shared" si="4"/>
        <v xml:space="preserve"> </v>
      </c>
      <c r="Q8" s="34" t="str">
        <f t="shared" si="5"/>
        <v xml:space="preserve"> </v>
      </c>
      <c r="R8" s="57" t="str">
        <f t="shared" si="6"/>
        <v/>
      </c>
      <c r="S8" s="58" t="str">
        <f t="shared" si="7"/>
        <v/>
      </c>
      <c r="T8" s="59" t="str">
        <f t="shared" si="8"/>
        <v/>
      </c>
      <c r="U8" s="64" t="str">
        <f t="shared" si="9"/>
        <v xml:space="preserve"> </v>
      </c>
    </row>
    <row r="9" spans="1:22" ht="21" x14ac:dyDescent="0.5">
      <c r="A9" s="3" t="s">
        <v>8</v>
      </c>
      <c r="B9" s="286"/>
      <c r="C9" s="287"/>
      <c r="D9" s="287"/>
      <c r="E9" s="287"/>
      <c r="F9" s="287"/>
      <c r="G9" s="288"/>
      <c r="H9" s="289"/>
      <c r="I9" s="287"/>
      <c r="J9" s="287"/>
      <c r="K9" s="290"/>
      <c r="L9" s="291" t="str">
        <f t="shared" si="0"/>
        <v xml:space="preserve"> </v>
      </c>
      <c r="M9" s="278" t="str">
        <f t="shared" si="1"/>
        <v xml:space="preserve"> </v>
      </c>
      <c r="N9" s="279" t="str">
        <f t="shared" si="2"/>
        <v xml:space="preserve"> </v>
      </c>
      <c r="O9" s="278" t="str">
        <f t="shared" si="3"/>
        <v xml:space="preserve"> </v>
      </c>
      <c r="P9" s="279" t="str">
        <f t="shared" si="4"/>
        <v xml:space="preserve"> </v>
      </c>
      <c r="Q9" s="280" t="str">
        <f t="shared" si="5"/>
        <v xml:space="preserve"> </v>
      </c>
      <c r="R9" s="281" t="str">
        <f t="shared" si="6"/>
        <v/>
      </c>
      <c r="S9" s="282" t="str">
        <f t="shared" si="7"/>
        <v/>
      </c>
      <c r="T9" s="283" t="str">
        <f t="shared" si="8"/>
        <v/>
      </c>
      <c r="U9" s="284" t="str">
        <f t="shared" si="9"/>
        <v xml:space="preserve"> </v>
      </c>
    </row>
    <row r="10" spans="1:22" ht="21" x14ac:dyDescent="0.5">
      <c r="A10" s="3" t="s">
        <v>15</v>
      </c>
      <c r="B10" s="286"/>
      <c r="C10" s="287"/>
      <c r="D10" s="287"/>
      <c r="E10" s="287"/>
      <c r="F10" s="287"/>
      <c r="G10" s="288"/>
      <c r="H10" s="289"/>
      <c r="I10" s="287"/>
      <c r="J10" s="287"/>
      <c r="K10" s="290"/>
      <c r="L10" s="291" t="str">
        <f t="shared" si="0"/>
        <v xml:space="preserve"> </v>
      </c>
      <c r="M10" s="278" t="str">
        <f t="shared" si="1"/>
        <v xml:space="preserve"> </v>
      </c>
      <c r="N10" s="279" t="str">
        <f t="shared" si="2"/>
        <v xml:space="preserve"> </v>
      </c>
      <c r="O10" s="278" t="str">
        <f t="shared" si="3"/>
        <v xml:space="preserve"> </v>
      </c>
      <c r="P10" s="279" t="str">
        <f t="shared" si="4"/>
        <v xml:space="preserve"> </v>
      </c>
      <c r="Q10" s="280" t="str">
        <f t="shared" si="5"/>
        <v xml:space="preserve"> </v>
      </c>
      <c r="R10" s="281" t="str">
        <f t="shared" si="6"/>
        <v/>
      </c>
      <c r="S10" s="282" t="str">
        <f t="shared" si="7"/>
        <v/>
      </c>
      <c r="T10" s="283" t="str">
        <f t="shared" si="8"/>
        <v/>
      </c>
      <c r="U10" s="284" t="str">
        <f t="shared" si="9"/>
        <v xml:space="preserve"> </v>
      </c>
    </row>
    <row r="11" spans="1:22" ht="21" x14ac:dyDescent="0.5">
      <c r="A11" s="3" t="s">
        <v>9</v>
      </c>
      <c r="B11" s="286"/>
      <c r="C11" s="287"/>
      <c r="D11" s="287"/>
      <c r="E11" s="287"/>
      <c r="F11" s="287"/>
      <c r="G11" s="288"/>
      <c r="H11" s="289"/>
      <c r="I11" s="287"/>
      <c r="J11" s="287"/>
      <c r="K11" s="290"/>
      <c r="L11" s="291" t="str">
        <f t="shared" si="0"/>
        <v xml:space="preserve"> </v>
      </c>
      <c r="M11" s="278" t="str">
        <f t="shared" si="1"/>
        <v xml:space="preserve"> </v>
      </c>
      <c r="N11" s="279" t="str">
        <f t="shared" si="2"/>
        <v xml:space="preserve"> </v>
      </c>
      <c r="O11" s="278" t="str">
        <f t="shared" si="3"/>
        <v xml:space="preserve"> </v>
      </c>
      <c r="P11" s="279" t="str">
        <f t="shared" si="4"/>
        <v xml:space="preserve"> </v>
      </c>
      <c r="Q11" s="280" t="str">
        <f t="shared" si="5"/>
        <v xml:space="preserve"> </v>
      </c>
      <c r="R11" s="281" t="str">
        <f t="shared" si="6"/>
        <v/>
      </c>
      <c r="S11" s="282" t="str">
        <f t="shared" si="7"/>
        <v/>
      </c>
      <c r="T11" s="283" t="str">
        <f t="shared" si="8"/>
        <v/>
      </c>
      <c r="U11" s="284" t="str">
        <f t="shared" si="9"/>
        <v xml:space="preserve"> </v>
      </c>
    </row>
    <row r="12" spans="1:22" ht="21" x14ac:dyDescent="0.5">
      <c r="A12" s="3" t="s">
        <v>10</v>
      </c>
      <c r="B12" s="88"/>
      <c r="C12" s="70"/>
      <c r="D12" s="70"/>
      <c r="E12" s="70"/>
      <c r="F12" s="70"/>
      <c r="G12" s="71"/>
      <c r="H12" s="172"/>
      <c r="I12" s="70"/>
      <c r="J12" s="70"/>
      <c r="K12" s="65"/>
      <c r="L12" s="31" t="str">
        <f t="shared" si="0"/>
        <v xml:space="preserve"> </v>
      </c>
      <c r="M12" s="32" t="str">
        <f t="shared" si="1"/>
        <v xml:space="preserve"> </v>
      </c>
      <c r="N12" s="33" t="str">
        <f t="shared" si="2"/>
        <v xml:space="preserve"> </v>
      </c>
      <c r="O12" s="32" t="str">
        <f t="shared" si="3"/>
        <v xml:space="preserve"> </v>
      </c>
      <c r="P12" s="33" t="str">
        <f t="shared" si="4"/>
        <v xml:space="preserve"> </v>
      </c>
      <c r="Q12" s="34" t="str">
        <f t="shared" si="5"/>
        <v xml:space="preserve"> </v>
      </c>
      <c r="R12" s="57" t="str">
        <f t="shared" si="6"/>
        <v/>
      </c>
      <c r="S12" s="58" t="str">
        <f t="shared" si="7"/>
        <v/>
      </c>
      <c r="T12" s="59" t="str">
        <f t="shared" si="8"/>
        <v/>
      </c>
      <c r="U12" s="64" t="str">
        <f t="shared" si="9"/>
        <v xml:space="preserve"> </v>
      </c>
    </row>
    <row r="13" spans="1:22" ht="21" x14ac:dyDescent="0.5">
      <c r="A13" s="3" t="s">
        <v>12</v>
      </c>
      <c r="B13" s="88"/>
      <c r="C13" s="70"/>
      <c r="D13" s="70"/>
      <c r="E13" s="70"/>
      <c r="F13" s="70"/>
      <c r="G13" s="71"/>
      <c r="H13" s="172"/>
      <c r="I13" s="70"/>
      <c r="J13" s="70"/>
      <c r="K13" s="65"/>
      <c r="L13" s="31" t="str">
        <f t="shared" si="0"/>
        <v xml:space="preserve"> </v>
      </c>
      <c r="M13" s="32" t="str">
        <f t="shared" si="1"/>
        <v xml:space="preserve"> </v>
      </c>
      <c r="N13" s="33" t="str">
        <f t="shared" si="2"/>
        <v xml:space="preserve"> </v>
      </c>
      <c r="O13" s="32" t="str">
        <f t="shared" si="3"/>
        <v xml:space="preserve"> </v>
      </c>
      <c r="P13" s="33" t="str">
        <f t="shared" si="4"/>
        <v xml:space="preserve"> </v>
      </c>
      <c r="Q13" s="34" t="str">
        <f t="shared" si="5"/>
        <v xml:space="preserve"> </v>
      </c>
      <c r="R13" s="57" t="str">
        <f t="shared" si="6"/>
        <v/>
      </c>
      <c r="S13" s="58" t="str">
        <f t="shared" si="7"/>
        <v/>
      </c>
      <c r="T13" s="59" t="str">
        <f t="shared" si="8"/>
        <v/>
      </c>
      <c r="U13" s="64" t="str">
        <f t="shared" si="9"/>
        <v xml:space="preserve"> </v>
      </c>
    </row>
    <row r="14" spans="1:22" ht="21" x14ac:dyDescent="0.5">
      <c r="A14" s="3" t="s">
        <v>13</v>
      </c>
      <c r="B14" s="88"/>
      <c r="C14" s="70"/>
      <c r="D14" s="70"/>
      <c r="E14" s="70"/>
      <c r="F14" s="70"/>
      <c r="G14" s="71"/>
      <c r="H14" s="172"/>
      <c r="I14" s="70"/>
      <c r="J14" s="70"/>
      <c r="K14" s="65"/>
      <c r="L14" s="31" t="str">
        <f t="shared" si="0"/>
        <v xml:space="preserve"> </v>
      </c>
      <c r="M14" s="32" t="str">
        <f t="shared" si="1"/>
        <v xml:space="preserve"> </v>
      </c>
      <c r="N14" s="33" t="str">
        <f t="shared" si="2"/>
        <v xml:space="preserve"> </v>
      </c>
      <c r="O14" s="32" t="str">
        <f t="shared" si="3"/>
        <v xml:space="preserve"> </v>
      </c>
      <c r="P14" s="33" t="str">
        <f t="shared" si="4"/>
        <v xml:space="preserve"> </v>
      </c>
      <c r="Q14" s="34" t="str">
        <f t="shared" si="5"/>
        <v xml:space="preserve"> </v>
      </c>
      <c r="R14" s="57" t="str">
        <f t="shared" si="6"/>
        <v/>
      </c>
      <c r="S14" s="58" t="str">
        <f>IFERROR(D14/F14,"")</f>
        <v/>
      </c>
      <c r="T14" s="59" t="str">
        <f t="shared" si="8"/>
        <v/>
      </c>
      <c r="U14" s="64" t="str">
        <f t="shared" si="9"/>
        <v xml:space="preserve"> </v>
      </c>
    </row>
    <row r="15" spans="1:22" ht="21" x14ac:dyDescent="0.5">
      <c r="A15" s="3" t="s">
        <v>16</v>
      </c>
      <c r="B15" s="479"/>
      <c r="C15" s="477"/>
      <c r="D15" s="477"/>
      <c r="E15" s="477"/>
      <c r="F15" s="477"/>
      <c r="G15" s="480"/>
      <c r="H15" s="481"/>
      <c r="I15" s="477"/>
      <c r="J15" s="477"/>
      <c r="K15" s="478"/>
      <c r="L15" s="413"/>
      <c r="M15" s="259"/>
      <c r="N15" s="414"/>
      <c r="O15" s="259"/>
      <c r="P15" s="414"/>
      <c r="Q15" s="262"/>
      <c r="R15" s="437"/>
      <c r="S15" s="438"/>
      <c r="T15" s="439"/>
      <c r="U15" s="516"/>
    </row>
    <row r="16" spans="1:22" ht="21" x14ac:dyDescent="0.5">
      <c r="A16" s="3" t="s">
        <v>4</v>
      </c>
      <c r="B16" s="286"/>
      <c r="C16" s="287"/>
      <c r="D16" s="287"/>
      <c r="E16" s="287"/>
      <c r="F16" s="287"/>
      <c r="G16" s="288"/>
      <c r="H16" s="289"/>
      <c r="I16" s="287"/>
      <c r="J16" s="287"/>
      <c r="K16" s="290"/>
      <c r="L16" s="291" t="str">
        <f t="shared" si="0"/>
        <v xml:space="preserve"> </v>
      </c>
      <c r="M16" s="278" t="str">
        <f t="shared" si="1"/>
        <v xml:space="preserve"> </v>
      </c>
      <c r="N16" s="279" t="str">
        <f t="shared" si="2"/>
        <v xml:space="preserve"> </v>
      </c>
      <c r="O16" s="278" t="str">
        <f t="shared" si="3"/>
        <v xml:space="preserve"> </v>
      </c>
      <c r="P16" s="279" t="str">
        <f t="shared" si="4"/>
        <v xml:space="preserve"> </v>
      </c>
      <c r="Q16" s="280" t="str">
        <f t="shared" si="5"/>
        <v xml:space="preserve"> </v>
      </c>
      <c r="R16" s="281" t="str">
        <f t="shared" si="6"/>
        <v/>
      </c>
      <c r="S16" s="282" t="str">
        <f t="shared" si="7"/>
        <v/>
      </c>
      <c r="T16" s="283" t="str">
        <f t="shared" si="8"/>
        <v/>
      </c>
      <c r="U16" s="284" t="str">
        <f t="shared" si="9"/>
        <v xml:space="preserve"> </v>
      </c>
    </row>
    <row r="17" spans="1:21" ht="21" x14ac:dyDescent="0.5">
      <c r="A17" s="3" t="s">
        <v>19</v>
      </c>
      <c r="B17" s="286"/>
      <c r="C17" s="287"/>
      <c r="D17" s="287"/>
      <c r="E17" s="287"/>
      <c r="F17" s="287"/>
      <c r="G17" s="288"/>
      <c r="H17" s="289"/>
      <c r="I17" s="287"/>
      <c r="J17" s="287"/>
      <c r="K17" s="290"/>
      <c r="L17" s="291" t="str">
        <f t="shared" si="0"/>
        <v xml:space="preserve"> </v>
      </c>
      <c r="M17" s="278" t="str">
        <f t="shared" si="1"/>
        <v xml:space="preserve"> </v>
      </c>
      <c r="N17" s="279" t="str">
        <f t="shared" si="2"/>
        <v xml:space="preserve"> </v>
      </c>
      <c r="O17" s="278" t="str">
        <f t="shared" si="3"/>
        <v xml:space="preserve"> </v>
      </c>
      <c r="P17" s="279" t="str">
        <f t="shared" si="4"/>
        <v xml:space="preserve"> </v>
      </c>
      <c r="Q17" s="280" t="str">
        <f t="shared" si="5"/>
        <v xml:space="preserve"> </v>
      </c>
      <c r="R17" s="281" t="str">
        <f t="shared" si="6"/>
        <v/>
      </c>
      <c r="S17" s="282" t="str">
        <f t="shared" si="7"/>
        <v/>
      </c>
      <c r="T17" s="283" t="str">
        <f t="shared" si="8"/>
        <v/>
      </c>
      <c r="U17" s="284" t="str">
        <f t="shared" si="9"/>
        <v xml:space="preserve"> </v>
      </c>
    </row>
    <row r="18" spans="1:21" ht="21" x14ac:dyDescent="0.5">
      <c r="A18" s="3" t="s">
        <v>17</v>
      </c>
      <c r="B18" s="88"/>
      <c r="C18" s="70"/>
      <c r="D18" s="70"/>
      <c r="E18" s="70">
        <v>0</v>
      </c>
      <c r="F18" s="70">
        <v>1</v>
      </c>
      <c r="G18" s="71">
        <v>6</v>
      </c>
      <c r="H18" s="172"/>
      <c r="I18" s="90"/>
      <c r="J18" s="90"/>
      <c r="K18" s="91"/>
      <c r="L18" s="31" t="str">
        <f t="shared" si="0"/>
        <v xml:space="preserve"> </v>
      </c>
      <c r="M18" s="32" t="str">
        <f t="shared" si="1"/>
        <v xml:space="preserve"> </v>
      </c>
      <c r="N18" s="315" t="str">
        <f t="shared" si="2"/>
        <v xml:space="preserve"> </v>
      </c>
      <c r="O18" s="316" t="str">
        <f t="shared" si="3"/>
        <v xml:space="preserve"> </v>
      </c>
      <c r="P18" s="315" t="str">
        <f t="shared" si="4"/>
        <v xml:space="preserve"> </v>
      </c>
      <c r="Q18" s="320" t="str">
        <f t="shared" si="5"/>
        <v xml:space="preserve"> </v>
      </c>
      <c r="R18" s="57" t="str">
        <f t="shared" si="6"/>
        <v/>
      </c>
      <c r="S18" s="58">
        <f t="shared" si="7"/>
        <v>0</v>
      </c>
      <c r="T18" s="59">
        <f t="shared" si="8"/>
        <v>0</v>
      </c>
      <c r="U18" s="64">
        <f t="shared" si="9"/>
        <v>0</v>
      </c>
    </row>
    <row r="19" spans="1:21" ht="21" x14ac:dyDescent="0.5">
      <c r="A19" s="3" t="s">
        <v>18</v>
      </c>
      <c r="B19" s="88">
        <v>0</v>
      </c>
      <c r="C19" s="70">
        <v>0</v>
      </c>
      <c r="D19" s="70">
        <v>1</v>
      </c>
      <c r="E19" s="70">
        <v>1</v>
      </c>
      <c r="F19" s="70">
        <v>1</v>
      </c>
      <c r="G19" s="71">
        <v>1</v>
      </c>
      <c r="H19" s="172"/>
      <c r="I19" s="70"/>
      <c r="J19" s="70"/>
      <c r="K19" s="65"/>
      <c r="L19" s="318" t="str">
        <f t="shared" si="0"/>
        <v xml:space="preserve"> </v>
      </c>
      <c r="M19" s="316" t="str">
        <f t="shared" si="1"/>
        <v xml:space="preserve"> </v>
      </c>
      <c r="N19" s="315" t="str">
        <f t="shared" si="2"/>
        <v xml:space="preserve"> </v>
      </c>
      <c r="O19" s="316" t="str">
        <f t="shared" si="3"/>
        <v xml:space="preserve"> </v>
      </c>
      <c r="P19" s="315" t="str">
        <f t="shared" si="4"/>
        <v xml:space="preserve"> </v>
      </c>
      <c r="Q19" s="320" t="str">
        <f t="shared" si="5"/>
        <v xml:space="preserve"> </v>
      </c>
      <c r="R19" s="57">
        <f t="shared" si="6"/>
        <v>1</v>
      </c>
      <c r="S19" s="58">
        <f t="shared" si="7"/>
        <v>1</v>
      </c>
      <c r="T19" s="59">
        <f t="shared" si="8"/>
        <v>1</v>
      </c>
      <c r="U19" s="64">
        <f t="shared" si="9"/>
        <v>1</v>
      </c>
    </row>
    <row r="20" spans="1:21" ht="21" x14ac:dyDescent="0.5">
      <c r="A20" s="3" t="s">
        <v>14</v>
      </c>
      <c r="B20" s="85">
        <v>0</v>
      </c>
      <c r="C20" s="86">
        <v>0</v>
      </c>
      <c r="D20" s="86">
        <v>0</v>
      </c>
      <c r="E20" s="86">
        <v>0</v>
      </c>
      <c r="F20" s="70">
        <v>1</v>
      </c>
      <c r="G20" s="71">
        <v>1</v>
      </c>
      <c r="H20" s="172"/>
      <c r="I20" s="70"/>
      <c r="J20" s="70"/>
      <c r="K20" s="65"/>
      <c r="L20" s="31" t="str">
        <f t="shared" si="0"/>
        <v xml:space="preserve"> </v>
      </c>
      <c r="M20" s="32" t="str">
        <f t="shared" si="1"/>
        <v xml:space="preserve"> </v>
      </c>
      <c r="N20" s="315" t="str">
        <f t="shared" si="2"/>
        <v xml:space="preserve"> </v>
      </c>
      <c r="O20" s="316" t="str">
        <f t="shared" si="3"/>
        <v xml:space="preserve"> </v>
      </c>
      <c r="P20" s="315" t="str">
        <f t="shared" si="4"/>
        <v xml:space="preserve"> </v>
      </c>
      <c r="Q20" s="320" t="str">
        <f t="shared" si="5"/>
        <v xml:space="preserve"> </v>
      </c>
      <c r="R20" s="57" t="str">
        <f t="shared" si="6"/>
        <v/>
      </c>
      <c r="S20" s="58">
        <f t="shared" si="7"/>
        <v>0</v>
      </c>
      <c r="T20" s="59">
        <f t="shared" si="8"/>
        <v>0</v>
      </c>
      <c r="U20" s="64">
        <f t="shared" si="9"/>
        <v>0</v>
      </c>
    </row>
    <row r="21" spans="1:21" ht="21" x14ac:dyDescent="0.5">
      <c r="A21" s="3" t="s">
        <v>20</v>
      </c>
      <c r="B21" s="286"/>
      <c r="C21" s="287"/>
      <c r="D21" s="287"/>
      <c r="E21" s="287"/>
      <c r="F21" s="287"/>
      <c r="G21" s="288"/>
      <c r="H21" s="289"/>
      <c r="I21" s="287"/>
      <c r="J21" s="287"/>
      <c r="K21" s="290"/>
      <c r="L21" s="291" t="str">
        <f t="shared" si="0"/>
        <v xml:space="preserve"> </v>
      </c>
      <c r="M21" s="278" t="str">
        <f t="shared" si="1"/>
        <v xml:space="preserve"> </v>
      </c>
      <c r="N21" s="279" t="str">
        <f t="shared" si="2"/>
        <v xml:space="preserve"> </v>
      </c>
      <c r="O21" s="278" t="str">
        <f t="shared" si="3"/>
        <v xml:space="preserve"> </v>
      </c>
      <c r="P21" s="279" t="str">
        <f t="shared" si="4"/>
        <v xml:space="preserve"> </v>
      </c>
      <c r="Q21" s="280" t="str">
        <f t="shared" si="5"/>
        <v xml:space="preserve"> </v>
      </c>
      <c r="R21" s="281" t="str">
        <f t="shared" si="6"/>
        <v/>
      </c>
      <c r="S21" s="282" t="str">
        <f t="shared" si="7"/>
        <v/>
      </c>
      <c r="T21" s="283" t="str">
        <f t="shared" si="8"/>
        <v/>
      </c>
      <c r="U21" s="284" t="str">
        <f t="shared" si="9"/>
        <v xml:space="preserve"> </v>
      </c>
    </row>
    <row r="22" spans="1:21" ht="21" x14ac:dyDescent="0.5">
      <c r="A22" s="3" t="s">
        <v>21</v>
      </c>
      <c r="B22" s="88"/>
      <c r="C22" s="70"/>
      <c r="D22" s="70">
        <v>7</v>
      </c>
      <c r="E22" s="70">
        <v>11</v>
      </c>
      <c r="F22" s="70">
        <v>85.5</v>
      </c>
      <c r="G22" s="71">
        <v>160</v>
      </c>
      <c r="H22" s="172">
        <v>5</v>
      </c>
      <c r="I22" s="70">
        <v>40</v>
      </c>
      <c r="J22" s="70"/>
      <c r="K22" s="65"/>
      <c r="L22" s="31">
        <f t="shared" si="0"/>
        <v>-29</v>
      </c>
      <c r="M22" s="32">
        <f t="shared" si="1"/>
        <v>-0.72499999999999998</v>
      </c>
      <c r="N22" s="315" t="str">
        <f t="shared" si="2"/>
        <v xml:space="preserve"> </v>
      </c>
      <c r="O22" s="316" t="str">
        <f t="shared" si="3"/>
        <v xml:space="preserve"> </v>
      </c>
      <c r="P22" s="315" t="str">
        <f t="shared" si="4"/>
        <v xml:space="preserve"> </v>
      </c>
      <c r="Q22" s="320" t="str">
        <f t="shared" si="5"/>
        <v xml:space="preserve"> </v>
      </c>
      <c r="R22" s="57">
        <f t="shared" si="6"/>
        <v>0.63636363636363635</v>
      </c>
      <c r="S22" s="58">
        <f t="shared" si="7"/>
        <v>8.1871345029239762E-2</v>
      </c>
      <c r="T22" s="59">
        <f t="shared" si="8"/>
        <v>4.3749999999999997E-2</v>
      </c>
      <c r="U22" s="64">
        <f t="shared" si="9"/>
        <v>4.3749999999999997E-2</v>
      </c>
    </row>
    <row r="23" spans="1:21" ht="21" x14ac:dyDescent="0.5">
      <c r="A23" s="3" t="s">
        <v>1</v>
      </c>
      <c r="B23" s="88"/>
      <c r="C23" s="70"/>
      <c r="D23" s="70"/>
      <c r="E23" s="70"/>
      <c r="F23" s="70"/>
      <c r="G23" s="71"/>
      <c r="H23" s="172"/>
      <c r="I23" s="70"/>
      <c r="J23" s="70"/>
      <c r="K23" s="65"/>
      <c r="L23" s="31" t="str">
        <f t="shared" si="0"/>
        <v xml:space="preserve"> </v>
      </c>
      <c r="M23" s="32" t="str">
        <f t="shared" si="1"/>
        <v xml:space="preserve"> </v>
      </c>
      <c r="N23" s="33" t="str">
        <f t="shared" si="2"/>
        <v xml:space="preserve"> </v>
      </c>
      <c r="O23" s="32" t="str">
        <f t="shared" si="3"/>
        <v xml:space="preserve"> </v>
      </c>
      <c r="P23" s="33" t="str">
        <f t="shared" si="4"/>
        <v xml:space="preserve"> </v>
      </c>
      <c r="Q23" s="34" t="str">
        <f t="shared" si="5"/>
        <v xml:space="preserve"> </v>
      </c>
      <c r="R23" s="57" t="str">
        <f t="shared" si="6"/>
        <v/>
      </c>
      <c r="S23" s="58" t="str">
        <f t="shared" si="7"/>
        <v/>
      </c>
      <c r="T23" s="59" t="str">
        <f t="shared" si="8"/>
        <v/>
      </c>
      <c r="U23" s="64" t="str">
        <f t="shared" si="9"/>
        <v xml:space="preserve"> </v>
      </c>
    </row>
    <row r="24" spans="1:21" ht="21" x14ac:dyDescent="0.5">
      <c r="A24" s="3" t="s">
        <v>22</v>
      </c>
      <c r="B24" s="88"/>
      <c r="C24" s="70"/>
      <c r="D24" s="70"/>
      <c r="E24" s="70"/>
      <c r="F24" s="70"/>
      <c r="G24" s="71"/>
      <c r="H24" s="172"/>
      <c r="I24" s="70"/>
      <c r="J24" s="70"/>
      <c r="K24" s="65"/>
      <c r="L24" s="31" t="str">
        <f t="shared" si="0"/>
        <v xml:space="preserve"> </v>
      </c>
      <c r="M24" s="32" t="str">
        <f t="shared" si="1"/>
        <v xml:space="preserve"> </v>
      </c>
      <c r="N24" s="33" t="str">
        <f t="shared" si="2"/>
        <v xml:space="preserve"> </v>
      </c>
      <c r="O24" s="32" t="str">
        <f t="shared" si="3"/>
        <v xml:space="preserve"> </v>
      </c>
      <c r="P24" s="33" t="str">
        <f t="shared" si="4"/>
        <v xml:space="preserve"> </v>
      </c>
      <c r="Q24" s="34" t="str">
        <f t="shared" si="5"/>
        <v xml:space="preserve"> </v>
      </c>
      <c r="R24" s="57" t="str">
        <f t="shared" si="6"/>
        <v/>
      </c>
      <c r="S24" s="58" t="str">
        <f t="shared" si="7"/>
        <v/>
      </c>
      <c r="T24" s="59" t="str">
        <f t="shared" si="8"/>
        <v/>
      </c>
      <c r="U24" s="64" t="str">
        <f t="shared" si="9"/>
        <v xml:space="preserve"> </v>
      </c>
    </row>
    <row r="25" spans="1:21" ht="21" x14ac:dyDescent="0.5">
      <c r="A25" s="3" t="s">
        <v>23</v>
      </c>
      <c r="B25" s="479"/>
      <c r="C25" s="477"/>
      <c r="D25" s="477"/>
      <c r="E25" s="477"/>
      <c r="F25" s="477"/>
      <c r="G25" s="480"/>
      <c r="H25" s="481"/>
      <c r="I25" s="477"/>
      <c r="J25" s="477"/>
      <c r="K25" s="478"/>
      <c r="L25" s="413"/>
      <c r="M25" s="259"/>
      <c r="N25" s="414"/>
      <c r="O25" s="259"/>
      <c r="P25" s="414"/>
      <c r="Q25" s="262"/>
      <c r="R25" s="437"/>
      <c r="S25" s="438"/>
      <c r="T25" s="439"/>
      <c r="U25" s="516"/>
    </row>
    <row r="26" spans="1:21" ht="21" x14ac:dyDescent="0.5">
      <c r="A26" s="3" t="s">
        <v>24</v>
      </c>
      <c r="B26" s="88"/>
      <c r="C26" s="70"/>
      <c r="D26" s="70"/>
      <c r="E26" s="70"/>
      <c r="F26" s="70"/>
      <c r="G26" s="71"/>
      <c r="H26" s="172"/>
      <c r="I26" s="70"/>
      <c r="J26" s="70"/>
      <c r="K26" s="65"/>
      <c r="L26" s="31" t="str">
        <f t="shared" si="0"/>
        <v xml:space="preserve"> </v>
      </c>
      <c r="M26" s="32" t="str">
        <f t="shared" si="1"/>
        <v xml:space="preserve"> </v>
      </c>
      <c r="N26" s="33" t="str">
        <f t="shared" si="2"/>
        <v xml:space="preserve"> </v>
      </c>
      <c r="O26" s="32" t="str">
        <f t="shared" si="3"/>
        <v xml:space="preserve"> </v>
      </c>
      <c r="P26" s="33" t="str">
        <f t="shared" si="4"/>
        <v xml:space="preserve"> </v>
      </c>
      <c r="Q26" s="34" t="str">
        <f t="shared" si="5"/>
        <v xml:space="preserve"> </v>
      </c>
      <c r="R26" s="57" t="str">
        <f t="shared" si="6"/>
        <v/>
      </c>
      <c r="S26" s="58" t="str">
        <f t="shared" si="7"/>
        <v/>
      </c>
      <c r="T26" s="59" t="str">
        <f t="shared" si="8"/>
        <v/>
      </c>
      <c r="U26" s="64" t="str">
        <f t="shared" si="9"/>
        <v xml:space="preserve"> </v>
      </c>
    </row>
    <row r="27" spans="1:21" ht="21" x14ac:dyDescent="0.5">
      <c r="A27" s="3" t="s">
        <v>26</v>
      </c>
      <c r="B27" s="286"/>
      <c r="C27" s="287"/>
      <c r="D27" s="287"/>
      <c r="E27" s="287"/>
      <c r="F27" s="287"/>
      <c r="G27" s="288"/>
      <c r="H27" s="289"/>
      <c r="I27" s="287"/>
      <c r="J27" s="287"/>
      <c r="K27" s="290"/>
      <c r="L27" s="291" t="str">
        <f t="shared" si="0"/>
        <v xml:space="preserve"> </v>
      </c>
      <c r="M27" s="278" t="str">
        <f t="shared" si="1"/>
        <v xml:space="preserve"> </v>
      </c>
      <c r="N27" s="279" t="str">
        <f t="shared" si="2"/>
        <v xml:space="preserve"> </v>
      </c>
      <c r="O27" s="278" t="str">
        <f t="shared" si="3"/>
        <v xml:space="preserve"> </v>
      </c>
      <c r="P27" s="279" t="str">
        <f t="shared" si="4"/>
        <v xml:space="preserve"> </v>
      </c>
      <c r="Q27" s="280" t="str">
        <f t="shared" si="5"/>
        <v xml:space="preserve"> </v>
      </c>
      <c r="R27" s="281" t="str">
        <f t="shared" si="6"/>
        <v/>
      </c>
      <c r="S27" s="282" t="str">
        <f t="shared" si="7"/>
        <v/>
      </c>
      <c r="T27" s="283" t="str">
        <f t="shared" si="8"/>
        <v/>
      </c>
      <c r="U27" s="284" t="str">
        <f t="shared" si="9"/>
        <v xml:space="preserve"> </v>
      </c>
    </row>
    <row r="28" spans="1:21" ht="21" x14ac:dyDescent="0.5">
      <c r="A28" s="3" t="s">
        <v>27</v>
      </c>
      <c r="B28" s="88"/>
      <c r="C28" s="70"/>
      <c r="D28" s="70"/>
      <c r="E28" s="70"/>
      <c r="F28" s="70"/>
      <c r="G28" s="71"/>
      <c r="H28" s="172"/>
      <c r="I28" s="70"/>
      <c r="J28" s="70"/>
      <c r="K28" s="65"/>
      <c r="L28" s="31" t="str">
        <f t="shared" si="0"/>
        <v xml:space="preserve"> </v>
      </c>
      <c r="M28" s="32" t="str">
        <f t="shared" si="1"/>
        <v xml:space="preserve"> </v>
      </c>
      <c r="N28" s="33" t="str">
        <f t="shared" si="2"/>
        <v xml:space="preserve"> </v>
      </c>
      <c r="O28" s="32" t="str">
        <f t="shared" si="3"/>
        <v xml:space="preserve"> </v>
      </c>
      <c r="P28" s="33" t="str">
        <f t="shared" si="4"/>
        <v xml:space="preserve"> </v>
      </c>
      <c r="Q28" s="34" t="str">
        <f t="shared" si="5"/>
        <v xml:space="preserve"> </v>
      </c>
      <c r="R28" s="57" t="str">
        <f t="shared" si="6"/>
        <v/>
      </c>
      <c r="S28" s="58" t="str">
        <f t="shared" si="7"/>
        <v/>
      </c>
      <c r="T28" s="59" t="str">
        <f t="shared" si="8"/>
        <v/>
      </c>
      <c r="U28" s="64" t="str">
        <f t="shared" si="9"/>
        <v xml:space="preserve"> </v>
      </c>
    </row>
    <row r="29" spans="1:21" ht="21" x14ac:dyDescent="0.5">
      <c r="A29" s="3" t="s">
        <v>11</v>
      </c>
      <c r="B29" s="88"/>
      <c r="C29" s="70"/>
      <c r="D29" s="70">
        <v>0</v>
      </c>
      <c r="E29" s="70"/>
      <c r="F29" s="70"/>
      <c r="G29" s="71"/>
      <c r="H29" s="172"/>
      <c r="I29" s="70"/>
      <c r="J29" s="70"/>
      <c r="K29" s="65"/>
      <c r="L29" s="31" t="str">
        <f t="shared" si="0"/>
        <v xml:space="preserve"> </v>
      </c>
      <c r="M29" s="32" t="str">
        <f t="shared" si="1"/>
        <v xml:space="preserve"> </v>
      </c>
      <c r="N29" s="33" t="str">
        <f t="shared" si="2"/>
        <v xml:space="preserve"> </v>
      </c>
      <c r="O29" s="32" t="str">
        <f t="shared" si="3"/>
        <v xml:space="preserve"> </v>
      </c>
      <c r="P29" s="33" t="str">
        <f t="shared" si="4"/>
        <v xml:space="preserve"> </v>
      </c>
      <c r="Q29" s="34" t="str">
        <f t="shared" si="5"/>
        <v xml:space="preserve"> </v>
      </c>
      <c r="R29" s="57" t="str">
        <f t="shared" si="6"/>
        <v/>
      </c>
      <c r="S29" s="58" t="str">
        <f t="shared" si="7"/>
        <v/>
      </c>
      <c r="T29" s="59" t="str">
        <f t="shared" si="8"/>
        <v/>
      </c>
      <c r="U29" s="64" t="str">
        <f t="shared" si="9"/>
        <v xml:space="preserve"> </v>
      </c>
    </row>
    <row r="30" spans="1:21" ht="21" x14ac:dyDescent="0.5">
      <c r="A30" s="3" t="s">
        <v>25</v>
      </c>
      <c r="B30" s="85"/>
      <c r="C30" s="86"/>
      <c r="D30" s="86"/>
      <c r="E30" s="86"/>
      <c r="F30" s="86"/>
      <c r="G30" s="137"/>
      <c r="H30" s="173"/>
      <c r="I30" s="86"/>
      <c r="J30" s="86"/>
      <c r="K30" s="87"/>
      <c r="L30" s="31" t="str">
        <f t="shared" si="0"/>
        <v xml:space="preserve"> </v>
      </c>
      <c r="M30" s="32" t="str">
        <f t="shared" si="1"/>
        <v xml:space="preserve"> </v>
      </c>
      <c r="N30" s="33" t="str">
        <f t="shared" si="2"/>
        <v xml:space="preserve"> </v>
      </c>
      <c r="O30" s="32" t="str">
        <f t="shared" si="3"/>
        <v xml:space="preserve"> </v>
      </c>
      <c r="P30" s="33" t="str">
        <f t="shared" si="4"/>
        <v xml:space="preserve"> </v>
      </c>
      <c r="Q30" s="34" t="str">
        <f t="shared" si="5"/>
        <v xml:space="preserve"> </v>
      </c>
      <c r="R30" s="57" t="str">
        <f t="shared" si="6"/>
        <v/>
      </c>
      <c r="S30" s="58" t="str">
        <f t="shared" si="7"/>
        <v/>
      </c>
      <c r="T30" s="59" t="str">
        <f t="shared" si="8"/>
        <v/>
      </c>
      <c r="U30" s="64" t="str">
        <f t="shared" si="9"/>
        <v xml:space="preserve"> </v>
      </c>
    </row>
    <row r="31" spans="1:21" ht="21.5" thickBot="1" x14ac:dyDescent="0.55000000000000004">
      <c r="A31" s="328" t="s">
        <v>28</v>
      </c>
      <c r="B31" s="482"/>
      <c r="C31" s="483"/>
      <c r="D31" s="483"/>
      <c r="E31" s="483"/>
      <c r="F31" s="483"/>
      <c r="G31" s="485"/>
      <c r="H31" s="486"/>
      <c r="I31" s="483"/>
      <c r="J31" s="483"/>
      <c r="K31" s="487"/>
      <c r="L31" s="426"/>
      <c r="M31" s="261"/>
      <c r="N31" s="427"/>
      <c r="O31" s="261"/>
      <c r="P31" s="427"/>
      <c r="Q31" s="452"/>
      <c r="R31" s="453"/>
      <c r="S31" s="454"/>
      <c r="T31" s="455"/>
      <c r="U31" s="518"/>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0" spans="1:2" x14ac:dyDescent="0.35">
      <c r="A40" s="285"/>
      <c r="B40" t="s">
        <v>92</v>
      </c>
    </row>
    <row r="41" spans="1:2" ht="15" thickBot="1" x14ac:dyDescent="0.4">
      <c r="A41" t="s">
        <v>129</v>
      </c>
    </row>
    <row r="42" spans="1:2" ht="15" thickBot="1" x14ac:dyDescent="0.4">
      <c r="A42" s="389"/>
      <c r="B42" s="388" t="s">
        <v>126</v>
      </c>
    </row>
    <row r="43" spans="1:2" ht="15" thickBot="1" x14ac:dyDescent="0.4">
      <c r="A43" s="390"/>
      <c r="B43" t="s">
        <v>127</v>
      </c>
    </row>
    <row r="44" spans="1:2" ht="15" thickBot="1" x14ac:dyDescent="0.4">
      <c r="A44" s="391"/>
      <c r="B44" t="s">
        <v>128</v>
      </c>
    </row>
    <row r="45" spans="1:2" ht="15" thickBot="1" x14ac:dyDescent="0.4">
      <c r="A45" s="26"/>
      <c r="B45" t="s">
        <v>130</v>
      </c>
    </row>
    <row r="47" spans="1:2" x14ac:dyDescent="0.35">
      <c r="A47" s="36" t="s">
        <v>104</v>
      </c>
      <c r="B47" s="38"/>
    </row>
    <row r="48" spans="1:2" x14ac:dyDescent="0.35">
      <c r="A48" s="66" t="s">
        <v>105</v>
      </c>
    </row>
    <row r="49" spans="1:1" x14ac:dyDescent="0.35">
      <c r="A49" s="36" t="s">
        <v>116</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14 M26:M29 M16:M24">
    <cfRule type="cellIs" dxfId="180" priority="34" operator="between">
      <formula>0.15</formula>
      <formula>1000</formula>
    </cfRule>
    <cfRule type="cellIs" dxfId="179" priority="35" operator="between">
      <formula>-0.15</formula>
      <formula>0.15</formula>
    </cfRule>
    <cfRule type="cellIs" dxfId="178" priority="36" operator="lessThan">
      <formula>-0.15</formula>
    </cfRule>
  </conditionalFormatting>
  <conditionalFormatting sqref="O4:O14 O26:O29 O16:O24">
    <cfRule type="cellIs" dxfId="177" priority="31" operator="between">
      <formula>0.15</formula>
      <formula>1000</formula>
    </cfRule>
    <cfRule type="cellIs" dxfId="176" priority="32" operator="between">
      <formula>-0.15</formula>
      <formula>0.15</formula>
    </cfRule>
    <cfRule type="cellIs" dxfId="175" priority="33" operator="lessThan">
      <formula>-0.15</formula>
    </cfRule>
  </conditionalFormatting>
  <conditionalFormatting sqref="Q4:Q14 Q26:Q29 Q16:Q24">
    <cfRule type="cellIs" dxfId="174" priority="28" operator="between">
      <formula>0.15</formula>
      <formula>1000</formula>
    </cfRule>
    <cfRule type="cellIs" dxfId="173" priority="29" operator="between">
      <formula>-0.15</formula>
      <formula>0.15</formula>
    </cfRule>
    <cfRule type="cellIs" dxfId="172" priority="30" operator="lessThan">
      <formula>-0.15</formula>
    </cfRule>
  </conditionalFormatting>
  <conditionalFormatting sqref="M30">
    <cfRule type="cellIs" dxfId="171" priority="25" operator="between">
      <formula>0.15</formula>
      <formula>1000</formula>
    </cfRule>
    <cfRule type="cellIs" dxfId="170" priority="26" operator="between">
      <formula>-0.15</formula>
      <formula>0.15</formula>
    </cfRule>
    <cfRule type="cellIs" dxfId="169" priority="27" operator="lessThan">
      <formula>-0.15</formula>
    </cfRule>
  </conditionalFormatting>
  <conditionalFormatting sqref="O30">
    <cfRule type="cellIs" dxfId="168" priority="22" operator="between">
      <formula>0.15</formula>
      <formula>1000</formula>
    </cfRule>
    <cfRule type="cellIs" dxfId="167" priority="23" operator="between">
      <formula>-0.15</formula>
      <formula>0.15</formula>
    </cfRule>
    <cfRule type="cellIs" dxfId="166" priority="24" operator="lessThan">
      <formula>-0.15</formula>
    </cfRule>
  </conditionalFormatting>
  <conditionalFormatting sqref="Q30">
    <cfRule type="cellIs" dxfId="165" priority="19" operator="between">
      <formula>0.15</formula>
      <formula>1000</formula>
    </cfRule>
    <cfRule type="cellIs" dxfId="164" priority="20" operator="between">
      <formula>-0.15</formula>
      <formula>0.15</formula>
    </cfRule>
    <cfRule type="cellIs" dxfId="163" priority="21" operator="lessThan">
      <formula>-0.15</formula>
    </cfRule>
  </conditionalFormatting>
  <pageMargins left="0.7" right="0.7" top="0.75" bottom="0.75" header="0.3" footer="0.3"/>
  <pageSetup paperSize="9" orientation="portrait" verticalDpi="9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V49"/>
  <sheetViews>
    <sheetView zoomScale="50" zoomScaleNormal="50" workbookViewId="0">
      <pane xSplit="1" ySplit="3" topLeftCell="B4" activePane="bottomRight" state="frozen"/>
      <selection pane="topRight" activeCell="B1" sqref="B1"/>
      <selection pane="bottomLeft" activeCell="A4" sqref="A4"/>
      <selection pane="bottomRight" activeCell="AA26" sqref="AA26"/>
    </sheetView>
  </sheetViews>
  <sheetFormatPr defaultRowHeight="14.5" x14ac:dyDescent="0.35"/>
  <cols>
    <col min="1" max="1" width="17.54296875" customWidth="1"/>
    <col min="21" max="21" width="13.453125" customWidth="1"/>
  </cols>
  <sheetData>
    <row r="1" spans="1:22" ht="15" customHeight="1" thickBot="1" x14ac:dyDescent="0.4">
      <c r="A1" s="592" t="s">
        <v>43</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18"/>
    </row>
    <row r="2" spans="1:22" ht="15" customHeight="1" thickBot="1" x14ac:dyDescent="0.4">
      <c r="A2" s="592"/>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row>
    <row r="3" spans="1:22" ht="15" thickBot="1" x14ac:dyDescent="0.4">
      <c r="A3" s="593"/>
      <c r="B3" s="12">
        <v>2016</v>
      </c>
      <c r="C3" s="13">
        <v>2017</v>
      </c>
      <c r="D3" s="14">
        <v>2018</v>
      </c>
      <c r="E3" s="334">
        <v>2020</v>
      </c>
      <c r="F3" s="9">
        <v>2025</v>
      </c>
      <c r="G3" s="334">
        <v>2030</v>
      </c>
      <c r="H3" s="8">
        <v>2016</v>
      </c>
      <c r="I3" s="50">
        <v>2020</v>
      </c>
      <c r="J3" s="48">
        <v>2025</v>
      </c>
      <c r="K3" s="51">
        <v>2030</v>
      </c>
      <c r="L3" s="591">
        <v>2020</v>
      </c>
      <c r="M3" s="590"/>
      <c r="N3" s="591">
        <v>2025</v>
      </c>
      <c r="O3" s="590"/>
      <c r="P3" s="591">
        <v>2030</v>
      </c>
      <c r="Q3" s="590"/>
      <c r="R3" s="77">
        <v>2020</v>
      </c>
      <c r="S3" s="20">
        <v>2025</v>
      </c>
      <c r="T3" s="115">
        <v>2030</v>
      </c>
      <c r="U3" s="584"/>
    </row>
    <row r="4" spans="1:22" ht="21" x14ac:dyDescent="0.5">
      <c r="A4" s="1" t="s">
        <v>2</v>
      </c>
      <c r="B4" s="269">
        <v>3</v>
      </c>
      <c r="C4" s="270"/>
      <c r="D4" s="270"/>
      <c r="E4" s="270"/>
      <c r="F4" s="270"/>
      <c r="G4" s="271"/>
      <c r="H4" s="269">
        <v>3</v>
      </c>
      <c r="I4" s="83">
        <v>4</v>
      </c>
      <c r="J4" s="83">
        <v>4</v>
      </c>
      <c r="K4" s="120">
        <v>4</v>
      </c>
      <c r="L4" s="44" t="str">
        <f>IF(AND(E4&lt;&gt;0,I4&lt;&gt;0),E4-I4, " ")</f>
        <v xml:space="preserve"> </v>
      </c>
      <c r="M4" s="28" t="str">
        <f>IF(AND(E4&lt;&gt;0,I4&lt;&gt;0),(E4-I4)/I4, " ")</f>
        <v xml:space="preserve"> </v>
      </c>
      <c r="N4" s="29" t="str">
        <f>IF(AND(F4&lt;&gt;0,J4&lt;&gt;0),F4-J4, " ")</f>
        <v xml:space="preserve"> </v>
      </c>
      <c r="O4" s="28" t="str">
        <f>IF(AND(F4&lt;&gt;0,J4&lt;&gt;0),(F4-J4)/J4, " ")</f>
        <v xml:space="preserve"> </v>
      </c>
      <c r="P4" s="29" t="str">
        <f>IF(AND(G4&lt;&gt;0,K4&lt;&gt;0),G4-K4, " ")</f>
        <v xml:space="preserve"> </v>
      </c>
      <c r="Q4" s="30" t="str">
        <f>IF(AND(G4&lt;&gt;0,K4&lt;&gt;0),(G4-K4)/K4, " ")</f>
        <v xml:space="preserve"> </v>
      </c>
      <c r="R4" s="54" t="str">
        <f>IFERROR(D4/E4,"")</f>
        <v/>
      </c>
      <c r="S4" s="55" t="str">
        <f>IFERROR(D4/F4,"")</f>
        <v/>
      </c>
      <c r="T4" s="56" t="str">
        <f>IFERROR(D4/G4,"")</f>
        <v/>
      </c>
      <c r="U4" s="62" t="str">
        <f>IF(G4&gt;0,IFERROR((D4-B4)/(G4-B4)," ")," ")</f>
        <v xml:space="preserve"> </v>
      </c>
    </row>
    <row r="5" spans="1:22" ht="21" x14ac:dyDescent="0.5">
      <c r="A5" s="3" t="s">
        <v>3</v>
      </c>
      <c r="B5" s="113"/>
      <c r="C5" s="101"/>
      <c r="D5" s="101"/>
      <c r="E5" s="101"/>
      <c r="F5" s="101"/>
      <c r="G5" s="134"/>
      <c r="H5" s="113"/>
      <c r="I5" s="101"/>
      <c r="J5" s="101">
        <v>1</v>
      </c>
      <c r="K5" s="114"/>
      <c r="L5" s="45" t="str">
        <f t="shared" ref="L5:L30" si="0">IF(AND(E5&lt;&gt;0,I5&lt;&gt;0),E5-I5, " ")</f>
        <v xml:space="preserve"> </v>
      </c>
      <c r="M5" s="32" t="str">
        <f t="shared" ref="M5:M30" si="1">IF(AND(E5&lt;&gt;0,I5&lt;&gt;0),(E5-I5)/I5, " ")</f>
        <v xml:space="preserve"> </v>
      </c>
      <c r="N5" s="33" t="str">
        <f t="shared" ref="N5:N30" si="2">IF(AND(F5&lt;&gt;0,J5&lt;&gt;0),F5-J5, " ")</f>
        <v xml:space="preserve"> </v>
      </c>
      <c r="O5" s="32" t="str">
        <f t="shared" ref="O5:O30" si="3">IF(AND(F5&lt;&gt;0,J5&lt;&gt;0),(F5-J5)/J5, " ")</f>
        <v xml:space="preserve"> </v>
      </c>
      <c r="P5" s="33" t="str">
        <f t="shared" ref="P5:P30" si="4">IF(AND(G5&lt;&gt;0,K5&lt;&gt;0),G5-K5, " ")</f>
        <v xml:space="preserve"> </v>
      </c>
      <c r="Q5" s="34" t="str">
        <f t="shared" ref="Q5:Q30" si="5">IF(AND(G5&lt;&gt;0,K5&lt;&gt;0),(G5-K5)/K5, " ")</f>
        <v xml:space="preserve"> </v>
      </c>
      <c r="R5" s="57" t="str">
        <f t="shared" ref="R5:R30" si="6">IFERROR(D5/E5,"")</f>
        <v/>
      </c>
      <c r="S5" s="58" t="str">
        <f t="shared" ref="S5:S30" si="7">IFERROR(D5/F5,"")</f>
        <v/>
      </c>
      <c r="T5" s="59" t="str">
        <f t="shared" ref="T5:T30" si="8">IFERROR(D5/G5,"")</f>
        <v/>
      </c>
      <c r="U5" s="64" t="str">
        <f t="shared" ref="U5:U30" si="9">IF(G5&gt;0,IFERROR((D5-B5)/(G5-B5)," ")," ")</f>
        <v xml:space="preserve"> </v>
      </c>
    </row>
    <row r="6" spans="1:22" ht="21" x14ac:dyDescent="0.5">
      <c r="A6" s="3" t="s">
        <v>5</v>
      </c>
      <c r="B6" s="273"/>
      <c r="C6" s="274"/>
      <c r="D6" s="274"/>
      <c r="E6" s="274"/>
      <c r="F6" s="274"/>
      <c r="G6" s="275"/>
      <c r="H6" s="292"/>
      <c r="I6" s="274"/>
      <c r="J6" s="274"/>
      <c r="K6" s="276"/>
      <c r="L6" s="277" t="str">
        <f t="shared" si="0"/>
        <v xml:space="preserve"> </v>
      </c>
      <c r="M6" s="278" t="str">
        <f t="shared" si="1"/>
        <v xml:space="preserve"> </v>
      </c>
      <c r="N6" s="279" t="str">
        <f t="shared" si="2"/>
        <v xml:space="preserve"> </v>
      </c>
      <c r="O6" s="278" t="str">
        <f t="shared" si="3"/>
        <v xml:space="preserve"> </v>
      </c>
      <c r="P6" s="279" t="str">
        <f t="shared" si="4"/>
        <v xml:space="preserve"> </v>
      </c>
      <c r="Q6" s="280" t="str">
        <f t="shared" si="5"/>
        <v xml:space="preserve"> </v>
      </c>
      <c r="R6" s="281" t="str">
        <f t="shared" si="6"/>
        <v/>
      </c>
      <c r="S6" s="282" t="str">
        <f t="shared" si="7"/>
        <v/>
      </c>
      <c r="T6" s="283" t="str">
        <f t="shared" si="8"/>
        <v/>
      </c>
      <c r="U6" s="284" t="str">
        <f t="shared" si="9"/>
        <v xml:space="preserve"> </v>
      </c>
    </row>
    <row r="7" spans="1:22" ht="21" x14ac:dyDescent="0.5">
      <c r="A7" s="3" t="s">
        <v>7</v>
      </c>
      <c r="B7" s="113">
        <v>1</v>
      </c>
      <c r="C7" s="101">
        <v>1</v>
      </c>
      <c r="D7" s="101">
        <v>2</v>
      </c>
      <c r="E7" s="101">
        <v>2</v>
      </c>
      <c r="F7" s="101">
        <v>2</v>
      </c>
      <c r="G7" s="134">
        <v>2</v>
      </c>
      <c r="H7" s="113">
        <v>3</v>
      </c>
      <c r="I7" s="101"/>
      <c r="J7" s="101"/>
      <c r="K7" s="114"/>
      <c r="L7" s="321" t="str">
        <f t="shared" si="0"/>
        <v xml:space="preserve"> </v>
      </c>
      <c r="M7" s="316" t="str">
        <f>IF(AND(E7&lt;&gt;0,I7&lt;&gt;0),(E7-I7)/I7, " ")</f>
        <v xml:space="preserve"> </v>
      </c>
      <c r="N7" s="315" t="str">
        <f t="shared" si="2"/>
        <v xml:space="preserve"> </v>
      </c>
      <c r="O7" s="316" t="str">
        <f t="shared" si="3"/>
        <v xml:space="preserve"> </v>
      </c>
      <c r="P7" s="315" t="str">
        <f t="shared" si="4"/>
        <v xml:space="preserve"> </v>
      </c>
      <c r="Q7" s="320" t="str">
        <f t="shared" si="5"/>
        <v xml:space="preserve"> </v>
      </c>
      <c r="R7" s="57">
        <f t="shared" si="6"/>
        <v>1</v>
      </c>
      <c r="S7" s="58">
        <f t="shared" si="7"/>
        <v>1</v>
      </c>
      <c r="T7" s="59">
        <f t="shared" si="8"/>
        <v>1</v>
      </c>
      <c r="U7" s="64">
        <f>IF(G7&gt;0,IFERROR((D7-B7)/(G7-B7)," ")," ")</f>
        <v>1</v>
      </c>
    </row>
    <row r="8" spans="1:22" ht="21" x14ac:dyDescent="0.5">
      <c r="A8" s="3" t="s">
        <v>6</v>
      </c>
      <c r="B8" s="113">
        <v>4</v>
      </c>
      <c r="C8" s="101"/>
      <c r="D8" s="101"/>
      <c r="E8" s="101"/>
      <c r="F8" s="101"/>
      <c r="G8" s="134"/>
      <c r="H8" s="113">
        <v>4</v>
      </c>
      <c r="I8" s="101"/>
      <c r="J8" s="101"/>
      <c r="K8" s="114"/>
      <c r="L8" s="45" t="str">
        <f t="shared" si="0"/>
        <v xml:space="preserve"> </v>
      </c>
      <c r="M8" s="32" t="str">
        <f t="shared" ref="M8:M9" si="10">IF(AND(E8&lt;&gt;0,I8&lt;&gt;0),(E8-I8)/I8, " ")</f>
        <v xml:space="preserve"> </v>
      </c>
      <c r="N8" s="33" t="str">
        <f t="shared" si="2"/>
        <v xml:space="preserve"> </v>
      </c>
      <c r="O8" s="32" t="str">
        <f t="shared" si="3"/>
        <v xml:space="preserve"> </v>
      </c>
      <c r="P8" s="33" t="str">
        <f t="shared" si="4"/>
        <v xml:space="preserve"> </v>
      </c>
      <c r="Q8" s="34" t="str">
        <f t="shared" si="5"/>
        <v xml:space="preserve"> </v>
      </c>
      <c r="R8" s="57" t="str">
        <f t="shared" si="6"/>
        <v/>
      </c>
      <c r="S8" s="58" t="str">
        <f t="shared" si="7"/>
        <v/>
      </c>
      <c r="T8" s="59" t="str">
        <f t="shared" si="8"/>
        <v/>
      </c>
      <c r="U8" s="64" t="str">
        <f t="shared" ref="U8:U9" si="11">IF(G8&gt;0,IFERROR((D8-B8)/(G8-B8)," ")," ")</f>
        <v xml:space="preserve"> </v>
      </c>
    </row>
    <row r="9" spans="1:22" ht="21" x14ac:dyDescent="0.5">
      <c r="A9" s="3" t="s">
        <v>8</v>
      </c>
      <c r="B9" s="113"/>
      <c r="C9" s="101"/>
      <c r="D9" s="101"/>
      <c r="E9" s="101"/>
      <c r="F9" s="101"/>
      <c r="G9" s="134"/>
      <c r="H9" s="113"/>
      <c r="I9" s="101">
        <v>1</v>
      </c>
      <c r="J9" s="101"/>
      <c r="K9" s="114"/>
      <c r="L9" s="45" t="str">
        <f t="shared" si="0"/>
        <v xml:space="preserve"> </v>
      </c>
      <c r="M9" s="32" t="str">
        <f t="shared" si="10"/>
        <v xml:space="preserve"> </v>
      </c>
      <c r="N9" s="33" t="str">
        <f t="shared" si="2"/>
        <v xml:space="preserve"> </v>
      </c>
      <c r="O9" s="32" t="str">
        <f t="shared" si="3"/>
        <v xml:space="preserve"> </v>
      </c>
      <c r="P9" s="33" t="str">
        <f t="shared" si="4"/>
        <v xml:space="preserve"> </v>
      </c>
      <c r="Q9" s="34" t="str">
        <f t="shared" si="5"/>
        <v xml:space="preserve"> </v>
      </c>
      <c r="R9" s="57" t="str">
        <f t="shared" si="6"/>
        <v/>
      </c>
      <c r="S9" s="58" t="str">
        <f t="shared" si="7"/>
        <v/>
      </c>
      <c r="T9" s="59" t="str">
        <f t="shared" si="8"/>
        <v/>
      </c>
      <c r="U9" s="64" t="str">
        <f t="shared" si="11"/>
        <v xml:space="preserve"> </v>
      </c>
    </row>
    <row r="10" spans="1:22" ht="21" x14ac:dyDescent="0.5">
      <c r="A10" s="3" t="s">
        <v>15</v>
      </c>
      <c r="B10" s="113"/>
      <c r="C10" s="101"/>
      <c r="D10" s="101"/>
      <c r="E10" s="101"/>
      <c r="F10" s="101"/>
      <c r="G10" s="134"/>
      <c r="H10" s="113"/>
      <c r="I10" s="101"/>
      <c r="J10" s="101"/>
      <c r="K10" s="114"/>
      <c r="L10" s="45" t="str">
        <f t="shared" si="0"/>
        <v xml:space="preserve"> </v>
      </c>
      <c r="M10" s="32" t="str">
        <f t="shared" si="1"/>
        <v xml:space="preserve"> </v>
      </c>
      <c r="N10" s="33" t="str">
        <f t="shared" si="2"/>
        <v xml:space="preserve"> </v>
      </c>
      <c r="O10" s="32" t="str">
        <f t="shared" si="3"/>
        <v xml:space="preserve"> </v>
      </c>
      <c r="P10" s="33" t="str">
        <f t="shared" si="4"/>
        <v xml:space="preserve"> </v>
      </c>
      <c r="Q10" s="34" t="str">
        <f t="shared" si="5"/>
        <v xml:space="preserve"> </v>
      </c>
      <c r="R10" s="57" t="str">
        <f t="shared" si="6"/>
        <v/>
      </c>
      <c r="S10" s="58" t="str">
        <f t="shared" si="7"/>
        <v/>
      </c>
      <c r="T10" s="59" t="str">
        <f t="shared" si="8"/>
        <v/>
      </c>
      <c r="U10" s="64" t="str">
        <f t="shared" si="9"/>
        <v xml:space="preserve"> </v>
      </c>
    </row>
    <row r="11" spans="1:22" ht="21" x14ac:dyDescent="0.5">
      <c r="A11" s="3" t="s">
        <v>9</v>
      </c>
      <c r="B11" s="113"/>
      <c r="C11" s="101"/>
      <c r="D11" s="101"/>
      <c r="E11" s="101">
        <v>2</v>
      </c>
      <c r="F11" s="101">
        <v>5</v>
      </c>
      <c r="G11" s="134">
        <v>5</v>
      </c>
      <c r="H11" s="113"/>
      <c r="I11" s="101">
        <v>1</v>
      </c>
      <c r="J11" s="101">
        <v>2</v>
      </c>
      <c r="K11" s="114">
        <v>4</v>
      </c>
      <c r="L11" s="45">
        <f t="shared" si="0"/>
        <v>1</v>
      </c>
      <c r="M11" s="32">
        <f t="shared" si="1"/>
        <v>1</v>
      </c>
      <c r="N11" s="33">
        <f t="shared" si="2"/>
        <v>3</v>
      </c>
      <c r="O11" s="32">
        <f t="shared" si="3"/>
        <v>1.5</v>
      </c>
      <c r="P11" s="33">
        <f t="shared" si="4"/>
        <v>1</v>
      </c>
      <c r="Q11" s="34">
        <f t="shared" si="5"/>
        <v>0.25</v>
      </c>
      <c r="R11" s="57"/>
      <c r="S11" s="58"/>
      <c r="T11" s="59"/>
      <c r="U11" s="64"/>
    </row>
    <row r="12" spans="1:22" ht="21" x14ac:dyDescent="0.5">
      <c r="A12" s="3" t="s">
        <v>10</v>
      </c>
      <c r="B12" s="113"/>
      <c r="C12" s="101">
        <v>43</v>
      </c>
      <c r="D12" s="101">
        <v>43</v>
      </c>
      <c r="E12" s="101">
        <v>43</v>
      </c>
      <c r="F12" s="101">
        <v>43</v>
      </c>
      <c r="G12" s="134">
        <v>43</v>
      </c>
      <c r="H12" s="113"/>
      <c r="I12" s="101">
        <v>13</v>
      </c>
      <c r="J12" s="101">
        <v>42</v>
      </c>
      <c r="K12" s="114"/>
      <c r="L12" s="45">
        <f t="shared" si="0"/>
        <v>30</v>
      </c>
      <c r="M12" s="32">
        <f t="shared" si="1"/>
        <v>2.3076923076923075</v>
      </c>
      <c r="N12" s="33">
        <f t="shared" si="2"/>
        <v>1</v>
      </c>
      <c r="O12" s="32">
        <f t="shared" si="3"/>
        <v>2.3809523809523808E-2</v>
      </c>
      <c r="P12" s="315" t="str">
        <f t="shared" si="4"/>
        <v xml:space="preserve"> </v>
      </c>
      <c r="Q12" s="320" t="str">
        <f t="shared" si="5"/>
        <v xml:space="preserve"> </v>
      </c>
      <c r="R12" s="57">
        <f t="shared" si="6"/>
        <v>1</v>
      </c>
      <c r="S12" s="58">
        <f t="shared" si="7"/>
        <v>1</v>
      </c>
      <c r="T12" s="59">
        <f t="shared" si="8"/>
        <v>1</v>
      </c>
      <c r="U12" s="64">
        <f t="shared" si="9"/>
        <v>1</v>
      </c>
    </row>
    <row r="13" spans="1:22" ht="21" x14ac:dyDescent="0.5">
      <c r="A13" s="3" t="s">
        <v>12</v>
      </c>
      <c r="B13" s="138">
        <v>1</v>
      </c>
      <c r="C13" s="101"/>
      <c r="D13" s="93">
        <v>4</v>
      </c>
      <c r="E13" s="101"/>
      <c r="F13" s="181">
        <v>7</v>
      </c>
      <c r="G13" s="134"/>
      <c r="H13" s="113">
        <v>1</v>
      </c>
      <c r="I13" s="101"/>
      <c r="J13" s="101">
        <v>7</v>
      </c>
      <c r="K13" s="114"/>
      <c r="L13" s="45" t="str">
        <f t="shared" si="0"/>
        <v xml:space="preserve"> </v>
      </c>
      <c r="M13" s="32" t="str">
        <f t="shared" si="1"/>
        <v xml:space="preserve"> </v>
      </c>
      <c r="N13" s="33">
        <f t="shared" si="2"/>
        <v>0</v>
      </c>
      <c r="O13" s="32">
        <f t="shared" si="3"/>
        <v>0</v>
      </c>
      <c r="P13" s="33" t="str">
        <f t="shared" si="4"/>
        <v xml:space="preserve"> </v>
      </c>
      <c r="Q13" s="34" t="str">
        <f t="shared" si="5"/>
        <v xml:space="preserve"> </v>
      </c>
      <c r="R13" s="57" t="str">
        <f t="shared" si="6"/>
        <v/>
      </c>
      <c r="S13" s="58">
        <f t="shared" si="7"/>
        <v>0.5714285714285714</v>
      </c>
      <c r="T13" s="59" t="str">
        <f t="shared" si="8"/>
        <v/>
      </c>
      <c r="U13" s="64" t="str">
        <f t="shared" si="9"/>
        <v xml:space="preserve"> </v>
      </c>
    </row>
    <row r="14" spans="1:22" ht="21" x14ac:dyDescent="0.5">
      <c r="A14" s="3" t="s">
        <v>13</v>
      </c>
      <c r="B14" s="113"/>
      <c r="C14" s="101"/>
      <c r="D14" s="101"/>
      <c r="E14" s="101"/>
      <c r="F14" s="101"/>
      <c r="G14" s="134"/>
      <c r="H14" s="113"/>
      <c r="I14" s="101"/>
      <c r="J14" s="101">
        <v>1</v>
      </c>
      <c r="K14" s="364">
        <v>7</v>
      </c>
      <c r="L14" s="45" t="str">
        <f t="shared" si="0"/>
        <v xml:space="preserve"> </v>
      </c>
      <c r="M14" s="32" t="str">
        <f t="shared" si="1"/>
        <v xml:space="preserve"> </v>
      </c>
      <c r="N14" s="33" t="str">
        <f t="shared" si="2"/>
        <v xml:space="preserve"> </v>
      </c>
      <c r="O14" s="32" t="str">
        <f t="shared" si="3"/>
        <v xml:space="preserve"> </v>
      </c>
      <c r="P14" s="33" t="str">
        <f t="shared" si="4"/>
        <v xml:space="preserve"> </v>
      </c>
      <c r="Q14" s="34" t="str">
        <f t="shared" si="5"/>
        <v xml:space="preserve"> </v>
      </c>
      <c r="R14" s="57" t="str">
        <f t="shared" si="6"/>
        <v/>
      </c>
      <c r="S14" s="58" t="str">
        <f>IFERROR(D14/F14,"")</f>
        <v/>
      </c>
      <c r="T14" s="59" t="str">
        <f t="shared" si="8"/>
        <v/>
      </c>
      <c r="U14" s="64" t="str">
        <f t="shared" si="9"/>
        <v xml:space="preserve"> </v>
      </c>
    </row>
    <row r="15" spans="1:22" ht="21" x14ac:dyDescent="0.5">
      <c r="A15" s="3" t="s">
        <v>16</v>
      </c>
      <c r="B15" s="400"/>
      <c r="C15" s="420"/>
      <c r="D15" s="420"/>
      <c r="E15" s="420"/>
      <c r="F15" s="420"/>
      <c r="G15" s="461"/>
      <c r="H15" s="400"/>
      <c r="I15" s="420"/>
      <c r="J15" s="420"/>
      <c r="K15" s="421"/>
      <c r="L15" s="436"/>
      <c r="M15" s="259"/>
      <c r="N15" s="414"/>
      <c r="O15" s="259"/>
      <c r="P15" s="414"/>
      <c r="Q15" s="262"/>
      <c r="R15" s="437"/>
      <c r="S15" s="438"/>
      <c r="T15" s="439"/>
      <c r="U15" s="516"/>
    </row>
    <row r="16" spans="1:22" ht="21" x14ac:dyDescent="0.5">
      <c r="A16" s="3" t="s">
        <v>4</v>
      </c>
      <c r="B16" s="113"/>
      <c r="C16" s="101"/>
      <c r="D16" s="101"/>
      <c r="E16" s="101"/>
      <c r="F16" s="101">
        <v>1</v>
      </c>
      <c r="G16" s="134">
        <v>1</v>
      </c>
      <c r="H16" s="113"/>
      <c r="I16" s="101"/>
      <c r="J16" s="101"/>
      <c r="K16" s="114"/>
      <c r="L16" s="45" t="str">
        <f t="shared" si="0"/>
        <v xml:space="preserve"> </v>
      </c>
      <c r="M16" s="32" t="str">
        <f t="shared" si="1"/>
        <v xml:space="preserve"> </v>
      </c>
      <c r="N16" s="315" t="str">
        <f t="shared" si="2"/>
        <v xml:space="preserve"> </v>
      </c>
      <c r="O16" s="316" t="str">
        <f t="shared" si="3"/>
        <v xml:space="preserve"> </v>
      </c>
      <c r="P16" s="315" t="str">
        <f t="shared" si="4"/>
        <v xml:space="preserve"> </v>
      </c>
      <c r="Q16" s="320" t="str">
        <f t="shared" si="5"/>
        <v xml:space="preserve"> </v>
      </c>
      <c r="R16" s="57" t="str">
        <f t="shared" si="6"/>
        <v/>
      </c>
      <c r="S16" s="58"/>
      <c r="T16" s="59"/>
      <c r="U16" s="64"/>
    </row>
    <row r="17" spans="1:21" ht="21" x14ac:dyDescent="0.5">
      <c r="A17" s="3" t="s">
        <v>19</v>
      </c>
      <c r="B17" s="113"/>
      <c r="C17" s="101"/>
      <c r="D17" s="101">
        <v>0</v>
      </c>
      <c r="E17" s="101">
        <v>1</v>
      </c>
      <c r="F17" s="101">
        <v>2</v>
      </c>
      <c r="G17" s="134"/>
      <c r="H17" s="113"/>
      <c r="I17" s="101">
        <v>1</v>
      </c>
      <c r="J17" s="101">
        <v>1</v>
      </c>
      <c r="K17" s="114"/>
      <c r="L17" s="45">
        <f t="shared" si="0"/>
        <v>0</v>
      </c>
      <c r="M17" s="32">
        <f t="shared" si="1"/>
        <v>0</v>
      </c>
      <c r="N17" s="33">
        <f t="shared" si="2"/>
        <v>1</v>
      </c>
      <c r="O17" s="32">
        <f t="shared" si="3"/>
        <v>1</v>
      </c>
      <c r="P17" s="33" t="str">
        <f t="shared" si="4"/>
        <v xml:space="preserve"> </v>
      </c>
      <c r="Q17" s="34" t="str">
        <f t="shared" si="5"/>
        <v xml:space="preserve"> </v>
      </c>
      <c r="R17" s="57"/>
      <c r="S17" s="58"/>
      <c r="T17" s="59" t="str">
        <f t="shared" si="8"/>
        <v/>
      </c>
      <c r="U17" s="64" t="str">
        <f t="shared" si="9"/>
        <v xml:space="preserve"> </v>
      </c>
    </row>
    <row r="18" spans="1:21" ht="21" x14ac:dyDescent="0.5">
      <c r="A18" s="3" t="s">
        <v>17</v>
      </c>
      <c r="B18" s="113"/>
      <c r="C18" s="101"/>
      <c r="D18" s="101">
        <v>1</v>
      </c>
      <c r="E18" s="101">
        <v>1</v>
      </c>
      <c r="F18" s="101">
        <v>1</v>
      </c>
      <c r="G18" s="134">
        <v>1</v>
      </c>
      <c r="H18" s="113"/>
      <c r="I18" s="90">
        <v>1</v>
      </c>
      <c r="J18" s="90">
        <v>1</v>
      </c>
      <c r="K18" s="116"/>
      <c r="L18" s="45">
        <f t="shared" si="0"/>
        <v>0</v>
      </c>
      <c r="M18" s="32">
        <f t="shared" si="1"/>
        <v>0</v>
      </c>
      <c r="N18" s="33">
        <f t="shared" si="2"/>
        <v>0</v>
      </c>
      <c r="O18" s="32">
        <f t="shared" si="3"/>
        <v>0</v>
      </c>
      <c r="P18" s="315" t="str">
        <f t="shared" si="4"/>
        <v xml:space="preserve"> </v>
      </c>
      <c r="Q18" s="320" t="str">
        <f t="shared" si="5"/>
        <v xml:space="preserve"> </v>
      </c>
      <c r="R18" s="57">
        <f t="shared" si="6"/>
        <v>1</v>
      </c>
      <c r="S18" s="58">
        <f t="shared" si="7"/>
        <v>1</v>
      </c>
      <c r="T18" s="59">
        <f t="shared" si="8"/>
        <v>1</v>
      </c>
      <c r="U18" s="64">
        <f t="shared" si="9"/>
        <v>1</v>
      </c>
    </row>
    <row r="19" spans="1:21" ht="21" x14ac:dyDescent="0.5">
      <c r="A19" s="3" t="s">
        <v>18</v>
      </c>
      <c r="B19" s="273"/>
      <c r="C19" s="274"/>
      <c r="D19" s="274"/>
      <c r="E19" s="274"/>
      <c r="F19" s="274"/>
      <c r="G19" s="275"/>
      <c r="H19" s="273"/>
      <c r="I19" s="274"/>
      <c r="J19" s="274"/>
      <c r="K19" s="276"/>
      <c r="L19" s="277" t="str">
        <f t="shared" si="0"/>
        <v xml:space="preserve"> </v>
      </c>
      <c r="M19" s="278" t="str">
        <f t="shared" si="1"/>
        <v xml:space="preserve"> </v>
      </c>
      <c r="N19" s="279" t="str">
        <f t="shared" si="2"/>
        <v xml:space="preserve"> </v>
      </c>
      <c r="O19" s="278" t="str">
        <f t="shared" si="3"/>
        <v xml:space="preserve"> </v>
      </c>
      <c r="P19" s="279" t="str">
        <f t="shared" si="4"/>
        <v xml:space="preserve"> </v>
      </c>
      <c r="Q19" s="280" t="str">
        <f t="shared" si="5"/>
        <v xml:space="preserve"> </v>
      </c>
      <c r="R19" s="281" t="str">
        <f t="shared" si="6"/>
        <v/>
      </c>
      <c r="S19" s="282" t="str">
        <f t="shared" si="7"/>
        <v/>
      </c>
      <c r="T19" s="283" t="str">
        <f t="shared" si="8"/>
        <v/>
      </c>
      <c r="U19" s="284" t="str">
        <f t="shared" si="9"/>
        <v xml:space="preserve"> </v>
      </c>
    </row>
    <row r="20" spans="1:21" ht="21" x14ac:dyDescent="0.5">
      <c r="A20" s="3" t="s">
        <v>14</v>
      </c>
      <c r="B20" s="273"/>
      <c r="C20" s="274"/>
      <c r="D20" s="274"/>
      <c r="E20" s="274"/>
      <c r="F20" s="274"/>
      <c r="G20" s="275"/>
      <c r="H20" s="273"/>
      <c r="I20" s="274"/>
      <c r="J20" s="274"/>
      <c r="K20" s="276"/>
      <c r="L20" s="277" t="str">
        <f t="shared" si="0"/>
        <v xml:space="preserve"> </v>
      </c>
      <c r="M20" s="278" t="str">
        <f t="shared" si="1"/>
        <v xml:space="preserve"> </v>
      </c>
      <c r="N20" s="279" t="str">
        <f t="shared" si="2"/>
        <v xml:space="preserve"> </v>
      </c>
      <c r="O20" s="278" t="str">
        <f t="shared" si="3"/>
        <v xml:space="preserve"> </v>
      </c>
      <c r="P20" s="279" t="str">
        <f t="shared" si="4"/>
        <v xml:space="preserve"> </v>
      </c>
      <c r="Q20" s="280" t="str">
        <f t="shared" si="5"/>
        <v xml:space="preserve"> </v>
      </c>
      <c r="R20" s="281" t="str">
        <f t="shared" si="6"/>
        <v/>
      </c>
      <c r="S20" s="282" t="str">
        <f t="shared" si="7"/>
        <v/>
      </c>
      <c r="T20" s="283" t="str">
        <f t="shared" si="8"/>
        <v/>
      </c>
      <c r="U20" s="284" t="str">
        <f t="shared" si="9"/>
        <v xml:space="preserve"> </v>
      </c>
    </row>
    <row r="21" spans="1:21" ht="21" x14ac:dyDescent="0.5">
      <c r="A21" s="3" t="s">
        <v>20</v>
      </c>
      <c r="B21" s="113"/>
      <c r="C21" s="101"/>
      <c r="D21" s="101"/>
      <c r="E21" s="101"/>
      <c r="F21" s="101"/>
      <c r="G21" s="134"/>
      <c r="H21" s="113"/>
      <c r="I21" s="101"/>
      <c r="J21" s="101"/>
      <c r="K21" s="114"/>
      <c r="L21" s="45" t="str">
        <f t="shared" si="0"/>
        <v xml:space="preserve"> </v>
      </c>
      <c r="M21" s="32" t="str">
        <f t="shared" si="1"/>
        <v xml:space="preserve"> </v>
      </c>
      <c r="N21" s="33" t="str">
        <f t="shared" si="2"/>
        <v xml:space="preserve"> </v>
      </c>
      <c r="O21" s="32" t="str">
        <f t="shared" si="3"/>
        <v xml:space="preserve"> </v>
      </c>
      <c r="P21" s="33" t="str">
        <f t="shared" si="4"/>
        <v xml:space="preserve"> </v>
      </c>
      <c r="Q21" s="34" t="str">
        <f t="shared" si="5"/>
        <v xml:space="preserve"> </v>
      </c>
      <c r="R21" s="57" t="str">
        <f t="shared" si="6"/>
        <v/>
      </c>
      <c r="S21" s="58" t="str">
        <f t="shared" si="7"/>
        <v/>
      </c>
      <c r="T21" s="59" t="str">
        <f t="shared" si="8"/>
        <v/>
      </c>
      <c r="U21" s="64" t="str">
        <f t="shared" si="9"/>
        <v xml:space="preserve"> </v>
      </c>
    </row>
    <row r="22" spans="1:21" ht="21" x14ac:dyDescent="0.5">
      <c r="A22" s="3" t="s">
        <v>21</v>
      </c>
      <c r="B22" s="113"/>
      <c r="C22" s="101">
        <v>1</v>
      </c>
      <c r="D22" s="101">
        <v>1</v>
      </c>
      <c r="E22" s="101"/>
      <c r="F22" s="101">
        <v>4</v>
      </c>
      <c r="G22" s="134"/>
      <c r="H22" s="113">
        <v>3</v>
      </c>
      <c r="I22" s="101"/>
      <c r="J22" s="101">
        <v>6</v>
      </c>
      <c r="K22" s="114"/>
      <c r="L22" s="45" t="str">
        <f t="shared" si="0"/>
        <v xml:space="preserve"> </v>
      </c>
      <c r="M22" s="32" t="str">
        <f t="shared" si="1"/>
        <v xml:space="preserve"> </v>
      </c>
      <c r="N22" s="33">
        <f t="shared" si="2"/>
        <v>-2</v>
      </c>
      <c r="O22" s="32">
        <f t="shared" si="3"/>
        <v>-0.33333333333333331</v>
      </c>
      <c r="P22" s="33" t="str">
        <f t="shared" si="4"/>
        <v xml:space="preserve"> </v>
      </c>
      <c r="Q22" s="34" t="str">
        <f t="shared" si="5"/>
        <v xml:space="preserve"> </v>
      </c>
      <c r="R22" s="57" t="str">
        <f t="shared" si="6"/>
        <v/>
      </c>
      <c r="S22" s="58">
        <f t="shared" si="7"/>
        <v>0.25</v>
      </c>
      <c r="T22" s="59" t="str">
        <f t="shared" si="8"/>
        <v/>
      </c>
      <c r="U22" s="64" t="str">
        <f t="shared" si="9"/>
        <v xml:space="preserve"> </v>
      </c>
    </row>
    <row r="23" spans="1:21" ht="21" x14ac:dyDescent="0.5">
      <c r="A23" s="3" t="s">
        <v>1</v>
      </c>
      <c r="B23" s="273"/>
      <c r="C23" s="274"/>
      <c r="D23" s="274"/>
      <c r="E23" s="274"/>
      <c r="F23" s="274"/>
      <c r="G23" s="275"/>
      <c r="H23" s="273"/>
      <c r="I23" s="274"/>
      <c r="J23" s="274"/>
      <c r="K23" s="276"/>
      <c r="L23" s="277" t="str">
        <f t="shared" si="0"/>
        <v xml:space="preserve"> </v>
      </c>
      <c r="M23" s="278" t="str">
        <f t="shared" si="1"/>
        <v xml:space="preserve"> </v>
      </c>
      <c r="N23" s="279" t="str">
        <f t="shared" si="2"/>
        <v xml:space="preserve"> </v>
      </c>
      <c r="O23" s="278" t="str">
        <f t="shared" si="3"/>
        <v xml:space="preserve"> </v>
      </c>
      <c r="P23" s="279" t="str">
        <f t="shared" si="4"/>
        <v xml:space="preserve"> </v>
      </c>
      <c r="Q23" s="280" t="str">
        <f t="shared" si="5"/>
        <v xml:space="preserve"> </v>
      </c>
      <c r="R23" s="281" t="str">
        <f t="shared" si="6"/>
        <v/>
      </c>
      <c r="S23" s="282" t="str">
        <f t="shared" si="7"/>
        <v/>
      </c>
      <c r="T23" s="283" t="str">
        <f t="shared" si="8"/>
        <v/>
      </c>
      <c r="U23" s="284" t="str">
        <f t="shared" si="9"/>
        <v xml:space="preserve"> </v>
      </c>
    </row>
    <row r="24" spans="1:21" ht="21" x14ac:dyDescent="0.5">
      <c r="A24" s="3" t="s">
        <v>22</v>
      </c>
      <c r="B24" s="113"/>
      <c r="C24" s="101"/>
      <c r="D24" s="101"/>
      <c r="E24" s="101"/>
      <c r="F24" s="101">
        <v>4</v>
      </c>
      <c r="G24" s="134"/>
      <c r="H24" s="113"/>
      <c r="I24" s="101"/>
      <c r="J24" s="101">
        <v>4</v>
      </c>
      <c r="K24" s="114"/>
      <c r="L24" s="45" t="str">
        <f t="shared" si="0"/>
        <v xml:space="preserve"> </v>
      </c>
      <c r="M24" s="32" t="str">
        <f t="shared" si="1"/>
        <v xml:space="preserve"> </v>
      </c>
      <c r="N24" s="33">
        <f t="shared" si="2"/>
        <v>0</v>
      </c>
      <c r="O24" s="32">
        <f t="shared" si="3"/>
        <v>0</v>
      </c>
      <c r="P24" s="33" t="str">
        <f t="shared" si="4"/>
        <v xml:space="preserve"> </v>
      </c>
      <c r="Q24" s="34" t="str">
        <f t="shared" si="5"/>
        <v xml:space="preserve"> </v>
      </c>
      <c r="R24" s="57" t="str">
        <f t="shared" si="6"/>
        <v/>
      </c>
      <c r="S24" s="58"/>
      <c r="T24" s="59" t="str">
        <f t="shared" si="8"/>
        <v/>
      </c>
      <c r="U24" s="64" t="str">
        <f t="shared" si="9"/>
        <v xml:space="preserve"> </v>
      </c>
    </row>
    <row r="25" spans="1:21" ht="21" x14ac:dyDescent="0.5">
      <c r="A25" s="3" t="s">
        <v>23</v>
      </c>
      <c r="B25" s="400"/>
      <c r="C25" s="420"/>
      <c r="D25" s="420"/>
      <c r="E25" s="420"/>
      <c r="F25" s="519"/>
      <c r="G25" s="520"/>
      <c r="H25" s="400"/>
      <c r="I25" s="420"/>
      <c r="J25" s="420"/>
      <c r="K25" s="421"/>
      <c r="L25" s="436"/>
      <c r="M25" s="259"/>
      <c r="N25" s="414"/>
      <c r="O25" s="259"/>
      <c r="P25" s="414"/>
      <c r="Q25" s="262"/>
      <c r="R25" s="437"/>
      <c r="S25" s="438"/>
      <c r="T25" s="439"/>
      <c r="U25" s="516"/>
    </row>
    <row r="26" spans="1:21" ht="21" x14ac:dyDescent="0.5">
      <c r="A26" s="3" t="s">
        <v>24</v>
      </c>
      <c r="B26" s="113"/>
      <c r="C26" s="101"/>
      <c r="D26" s="101"/>
      <c r="E26" s="101"/>
      <c r="F26" s="331">
        <v>1</v>
      </c>
      <c r="G26" s="332">
        <v>2</v>
      </c>
      <c r="H26" s="113"/>
      <c r="I26" s="101"/>
      <c r="J26" s="101">
        <v>1</v>
      </c>
      <c r="K26" s="114">
        <v>2</v>
      </c>
      <c r="L26" s="45" t="str">
        <f t="shared" si="0"/>
        <v xml:space="preserve"> </v>
      </c>
      <c r="M26" s="32" t="str">
        <f t="shared" si="1"/>
        <v xml:space="preserve"> </v>
      </c>
      <c r="N26" s="33">
        <f t="shared" si="2"/>
        <v>0</v>
      </c>
      <c r="O26" s="32">
        <f t="shared" si="3"/>
        <v>0</v>
      </c>
      <c r="P26" s="33">
        <f t="shared" si="4"/>
        <v>0</v>
      </c>
      <c r="Q26" s="34">
        <f t="shared" si="5"/>
        <v>0</v>
      </c>
      <c r="R26" s="57" t="str">
        <f t="shared" si="6"/>
        <v/>
      </c>
      <c r="S26" s="58"/>
      <c r="T26" s="59"/>
      <c r="U26" s="64"/>
    </row>
    <row r="27" spans="1:21" ht="21" x14ac:dyDescent="0.5">
      <c r="A27" s="3" t="s">
        <v>26</v>
      </c>
      <c r="B27" s="113"/>
      <c r="C27" s="101"/>
      <c r="D27" s="101"/>
      <c r="E27" s="101"/>
      <c r="F27" s="101"/>
      <c r="G27" s="134"/>
      <c r="H27" s="113">
        <v>0</v>
      </c>
      <c r="I27" s="101"/>
      <c r="J27" s="101">
        <v>1</v>
      </c>
      <c r="K27" s="114"/>
      <c r="L27" s="45" t="str">
        <f t="shared" si="0"/>
        <v xml:space="preserve"> </v>
      </c>
      <c r="M27" s="32" t="str">
        <f t="shared" si="1"/>
        <v xml:space="preserve"> </v>
      </c>
      <c r="N27" s="33" t="str">
        <f t="shared" si="2"/>
        <v xml:space="preserve"> </v>
      </c>
      <c r="O27" s="32" t="str">
        <f t="shared" si="3"/>
        <v xml:space="preserve"> </v>
      </c>
      <c r="P27" s="33" t="str">
        <f t="shared" si="4"/>
        <v xml:space="preserve"> </v>
      </c>
      <c r="Q27" s="34" t="str">
        <f t="shared" si="5"/>
        <v xml:space="preserve"> </v>
      </c>
      <c r="R27" s="57" t="str">
        <f t="shared" si="6"/>
        <v/>
      </c>
      <c r="S27" s="58" t="str">
        <f t="shared" si="7"/>
        <v/>
      </c>
      <c r="T27" s="59" t="str">
        <f t="shared" si="8"/>
        <v/>
      </c>
      <c r="U27" s="64" t="str">
        <f t="shared" si="9"/>
        <v xml:space="preserve"> </v>
      </c>
    </row>
    <row r="28" spans="1:21" ht="21" x14ac:dyDescent="0.5">
      <c r="A28" s="3" t="s">
        <v>27</v>
      </c>
      <c r="B28" s="273"/>
      <c r="C28" s="274"/>
      <c r="D28" s="274"/>
      <c r="E28" s="274"/>
      <c r="F28" s="274"/>
      <c r="G28" s="275"/>
      <c r="H28" s="273"/>
      <c r="I28" s="274"/>
      <c r="J28" s="274"/>
      <c r="K28" s="276"/>
      <c r="L28" s="277" t="str">
        <f t="shared" si="0"/>
        <v xml:space="preserve"> </v>
      </c>
      <c r="M28" s="278" t="str">
        <f t="shared" si="1"/>
        <v xml:space="preserve"> </v>
      </c>
      <c r="N28" s="279" t="str">
        <f t="shared" si="2"/>
        <v xml:space="preserve"> </v>
      </c>
      <c r="O28" s="278" t="str">
        <f t="shared" si="3"/>
        <v xml:space="preserve"> </v>
      </c>
      <c r="P28" s="279" t="str">
        <f t="shared" si="4"/>
        <v xml:space="preserve"> </v>
      </c>
      <c r="Q28" s="280" t="str">
        <f t="shared" si="5"/>
        <v xml:space="preserve"> </v>
      </c>
      <c r="R28" s="281" t="str">
        <f t="shared" si="6"/>
        <v/>
      </c>
      <c r="S28" s="282" t="str">
        <f t="shared" si="7"/>
        <v/>
      </c>
      <c r="T28" s="283" t="str">
        <f t="shared" si="8"/>
        <v/>
      </c>
      <c r="U28" s="284" t="str">
        <f t="shared" si="9"/>
        <v xml:space="preserve"> </v>
      </c>
    </row>
    <row r="29" spans="1:21" ht="21" x14ac:dyDescent="0.5">
      <c r="A29" s="3" t="s">
        <v>11</v>
      </c>
      <c r="B29" s="113">
        <v>1</v>
      </c>
      <c r="C29" s="101"/>
      <c r="D29" s="101">
        <v>2</v>
      </c>
      <c r="E29" s="101"/>
      <c r="F29" s="101">
        <v>6</v>
      </c>
      <c r="G29" s="134"/>
      <c r="H29" s="113">
        <v>1</v>
      </c>
      <c r="I29" s="101">
        <v>4</v>
      </c>
      <c r="J29" s="101">
        <v>6</v>
      </c>
      <c r="K29" s="114">
        <v>6</v>
      </c>
      <c r="L29" s="45" t="str">
        <f t="shared" si="0"/>
        <v xml:space="preserve"> </v>
      </c>
      <c r="M29" s="32" t="str">
        <f t="shared" si="1"/>
        <v xml:space="preserve"> </v>
      </c>
      <c r="N29" s="33">
        <f t="shared" si="2"/>
        <v>0</v>
      </c>
      <c r="O29" s="32">
        <f t="shared" si="3"/>
        <v>0</v>
      </c>
      <c r="P29" s="33" t="str">
        <f t="shared" si="4"/>
        <v xml:space="preserve"> </v>
      </c>
      <c r="Q29" s="34" t="str">
        <f t="shared" si="5"/>
        <v xml:space="preserve"> </v>
      </c>
      <c r="R29" s="57" t="str">
        <f t="shared" si="6"/>
        <v/>
      </c>
      <c r="S29" s="58">
        <f t="shared" si="7"/>
        <v>0.33333333333333331</v>
      </c>
      <c r="T29" s="59" t="str">
        <f t="shared" si="8"/>
        <v/>
      </c>
      <c r="U29" s="64" t="str">
        <f t="shared" si="9"/>
        <v xml:space="preserve"> </v>
      </c>
    </row>
    <row r="30" spans="1:21" ht="21" x14ac:dyDescent="0.5">
      <c r="A30" s="3" t="s">
        <v>25</v>
      </c>
      <c r="B30" s="113">
        <v>2</v>
      </c>
      <c r="C30" s="101">
        <v>7</v>
      </c>
      <c r="D30" s="101">
        <v>11</v>
      </c>
      <c r="E30" s="101"/>
      <c r="F30" s="101">
        <v>17</v>
      </c>
      <c r="G30" s="134">
        <v>17</v>
      </c>
      <c r="H30" s="113">
        <v>2</v>
      </c>
      <c r="I30" s="101"/>
      <c r="J30" s="101">
        <v>17</v>
      </c>
      <c r="K30" s="114">
        <v>17</v>
      </c>
      <c r="L30" s="45" t="str">
        <f t="shared" si="0"/>
        <v xml:space="preserve"> </v>
      </c>
      <c r="M30" s="32" t="str">
        <f t="shared" si="1"/>
        <v xml:space="preserve"> </v>
      </c>
      <c r="N30" s="33">
        <f t="shared" si="2"/>
        <v>0</v>
      </c>
      <c r="O30" s="32">
        <f t="shared" si="3"/>
        <v>0</v>
      </c>
      <c r="P30" s="33">
        <f t="shared" si="4"/>
        <v>0</v>
      </c>
      <c r="Q30" s="34">
        <f t="shared" si="5"/>
        <v>0</v>
      </c>
      <c r="R30" s="57" t="str">
        <f t="shared" si="6"/>
        <v/>
      </c>
      <c r="S30" s="58">
        <f t="shared" si="7"/>
        <v>0.6470588235294118</v>
      </c>
      <c r="T30" s="59">
        <f t="shared" si="8"/>
        <v>0.6470588235294118</v>
      </c>
      <c r="U30" s="64">
        <f t="shared" si="9"/>
        <v>0.6</v>
      </c>
    </row>
    <row r="31" spans="1:21" ht="21.5" thickBot="1" x14ac:dyDescent="0.55000000000000004">
      <c r="A31" s="328" t="s">
        <v>28</v>
      </c>
      <c r="B31" s="407"/>
      <c r="C31" s="424"/>
      <c r="D31" s="424"/>
      <c r="E31" s="424"/>
      <c r="F31" s="424"/>
      <c r="G31" s="468"/>
      <c r="H31" s="407"/>
      <c r="I31" s="424"/>
      <c r="J31" s="424"/>
      <c r="K31" s="425"/>
      <c r="L31" s="517"/>
      <c r="M31" s="261"/>
      <c r="N31" s="427"/>
      <c r="O31" s="261"/>
      <c r="P31" s="427"/>
      <c r="Q31" s="452"/>
      <c r="R31" s="453"/>
      <c r="S31" s="454"/>
      <c r="T31" s="455"/>
      <c r="U31" s="518"/>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0" spans="1:2" x14ac:dyDescent="0.35">
      <c r="A40" s="285"/>
      <c r="B40" t="s">
        <v>93</v>
      </c>
    </row>
    <row r="41" spans="1:2" ht="15" thickBot="1" x14ac:dyDescent="0.4">
      <c r="A41" t="s">
        <v>129</v>
      </c>
    </row>
    <row r="42" spans="1:2" ht="15" thickBot="1" x14ac:dyDescent="0.4">
      <c r="A42" s="389"/>
      <c r="B42" s="388" t="s">
        <v>126</v>
      </c>
    </row>
    <row r="43" spans="1:2" ht="15" thickBot="1" x14ac:dyDescent="0.4">
      <c r="A43" s="390"/>
      <c r="B43" t="s">
        <v>127</v>
      </c>
    </row>
    <row r="44" spans="1:2" ht="15" thickBot="1" x14ac:dyDescent="0.4">
      <c r="A44" s="391"/>
      <c r="B44" t="s">
        <v>128</v>
      </c>
    </row>
    <row r="45" spans="1:2" ht="15" thickBot="1" x14ac:dyDescent="0.4">
      <c r="A45" s="26"/>
      <c r="B45" t="s">
        <v>130</v>
      </c>
    </row>
    <row r="47" spans="1:2" x14ac:dyDescent="0.35">
      <c r="A47" s="36" t="s">
        <v>104</v>
      </c>
    </row>
    <row r="48" spans="1:2" x14ac:dyDescent="0.35">
      <c r="A48" s="66" t="s">
        <v>105</v>
      </c>
    </row>
    <row r="49" spans="1:1" x14ac:dyDescent="0.35">
      <c r="A49" s="36" t="s">
        <v>117</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 M6 M10:M14 M26:M29 M16:M24">
    <cfRule type="cellIs" dxfId="162" priority="58" operator="between">
      <formula>0.15</formula>
      <formula>1000</formula>
    </cfRule>
    <cfRule type="cellIs" dxfId="161" priority="59" operator="between">
      <formula>-0.15</formula>
      <formula>0.15</formula>
    </cfRule>
    <cfRule type="cellIs" dxfId="160" priority="60" operator="lessThan">
      <formula>-0.15</formula>
    </cfRule>
  </conditionalFormatting>
  <conditionalFormatting sqref="O4 O6 O10:O14 O26:O29 O16:O24">
    <cfRule type="cellIs" dxfId="159" priority="55" operator="between">
      <formula>0.15</formula>
      <formula>1000</formula>
    </cfRule>
    <cfRule type="cellIs" dxfId="158" priority="56" operator="between">
      <formula>-0.15</formula>
      <formula>0.15</formula>
    </cfRule>
    <cfRule type="cellIs" dxfId="157" priority="57" operator="lessThan">
      <formula>-0.15</formula>
    </cfRule>
  </conditionalFormatting>
  <conditionalFormatting sqref="Q4 Q6 Q10:Q14 Q26:Q29 Q16:Q24">
    <cfRule type="cellIs" dxfId="156" priority="52" operator="between">
      <formula>0.15</formula>
      <formula>1000</formula>
    </cfRule>
    <cfRule type="cellIs" dxfId="155" priority="53" operator="between">
      <formula>-0.15</formula>
      <formula>0.15</formula>
    </cfRule>
    <cfRule type="cellIs" dxfId="154" priority="54" operator="lessThan">
      <formula>-0.15</formula>
    </cfRule>
  </conditionalFormatting>
  <conditionalFormatting sqref="M5">
    <cfRule type="cellIs" dxfId="153" priority="49" operator="between">
      <formula>0.15</formula>
      <formula>1000</formula>
    </cfRule>
    <cfRule type="cellIs" dxfId="152" priority="50" operator="between">
      <formula>-0.15</formula>
      <formula>0.15</formula>
    </cfRule>
    <cfRule type="cellIs" dxfId="151" priority="51" operator="lessThan">
      <formula>-0.15</formula>
    </cfRule>
  </conditionalFormatting>
  <conditionalFormatting sqref="O5">
    <cfRule type="cellIs" dxfId="150" priority="46" operator="between">
      <formula>0.15</formula>
      <formula>1000</formula>
    </cfRule>
    <cfRule type="cellIs" dxfId="149" priority="47" operator="between">
      <formula>-0.15</formula>
      <formula>0.15</formula>
    </cfRule>
    <cfRule type="cellIs" dxfId="148" priority="48" operator="lessThan">
      <formula>-0.15</formula>
    </cfRule>
  </conditionalFormatting>
  <conditionalFormatting sqref="Q5">
    <cfRule type="cellIs" dxfId="147" priority="43" operator="between">
      <formula>0.15</formula>
      <formula>1000</formula>
    </cfRule>
    <cfRule type="cellIs" dxfId="146" priority="44" operator="between">
      <formula>-0.15</formula>
      <formula>0.15</formula>
    </cfRule>
    <cfRule type="cellIs" dxfId="145" priority="45" operator="lessThan">
      <formula>-0.15</formula>
    </cfRule>
  </conditionalFormatting>
  <conditionalFormatting sqref="M7">
    <cfRule type="cellIs" dxfId="144" priority="40" operator="between">
      <formula>0.15</formula>
      <formula>1000</formula>
    </cfRule>
    <cfRule type="cellIs" dxfId="143" priority="41" operator="between">
      <formula>-0.15</formula>
      <formula>0.15</formula>
    </cfRule>
    <cfRule type="cellIs" dxfId="142" priority="42" operator="lessThan">
      <formula>-0.15</formula>
    </cfRule>
  </conditionalFormatting>
  <conditionalFormatting sqref="O7">
    <cfRule type="cellIs" dxfId="141" priority="37" operator="between">
      <formula>0.15</formula>
      <formula>1000</formula>
    </cfRule>
    <cfRule type="cellIs" dxfId="140" priority="38" operator="between">
      <formula>-0.15</formula>
      <formula>0.15</formula>
    </cfRule>
    <cfRule type="cellIs" dxfId="139" priority="39" operator="lessThan">
      <formula>-0.15</formula>
    </cfRule>
  </conditionalFormatting>
  <conditionalFormatting sqref="Q7">
    <cfRule type="cellIs" dxfId="138" priority="34" operator="between">
      <formula>0.15</formula>
      <formula>1000</formula>
    </cfRule>
    <cfRule type="cellIs" dxfId="137" priority="35" operator="between">
      <formula>-0.15</formula>
      <formula>0.15</formula>
    </cfRule>
    <cfRule type="cellIs" dxfId="136" priority="36" operator="lessThan">
      <formula>-0.15</formula>
    </cfRule>
  </conditionalFormatting>
  <conditionalFormatting sqref="M8">
    <cfRule type="cellIs" dxfId="135" priority="31" operator="between">
      <formula>0.15</formula>
      <formula>1000</formula>
    </cfRule>
    <cfRule type="cellIs" dxfId="134" priority="32" operator="between">
      <formula>-0.15</formula>
      <formula>0.15</formula>
    </cfRule>
    <cfRule type="cellIs" dxfId="133" priority="33" operator="lessThan">
      <formula>-0.15</formula>
    </cfRule>
  </conditionalFormatting>
  <conditionalFormatting sqref="O8">
    <cfRule type="cellIs" dxfId="132" priority="28" operator="between">
      <formula>0.15</formula>
      <formula>1000</formula>
    </cfRule>
    <cfRule type="cellIs" dxfId="131" priority="29" operator="between">
      <formula>-0.15</formula>
      <formula>0.15</formula>
    </cfRule>
    <cfRule type="cellIs" dxfId="130" priority="30" operator="lessThan">
      <formula>-0.15</formula>
    </cfRule>
  </conditionalFormatting>
  <conditionalFormatting sqref="Q8">
    <cfRule type="cellIs" dxfId="129" priority="25" operator="between">
      <formula>0.15</formula>
      <formula>1000</formula>
    </cfRule>
    <cfRule type="cellIs" dxfId="128" priority="26" operator="between">
      <formula>-0.15</formula>
      <formula>0.15</formula>
    </cfRule>
    <cfRule type="cellIs" dxfId="127" priority="27" operator="lessThan">
      <formula>-0.15</formula>
    </cfRule>
  </conditionalFormatting>
  <conditionalFormatting sqref="M30">
    <cfRule type="cellIs" dxfId="126" priority="22" operator="between">
      <formula>0.15</formula>
      <formula>1000</formula>
    </cfRule>
    <cfRule type="cellIs" dxfId="125" priority="23" operator="between">
      <formula>-0.15</formula>
      <formula>0.15</formula>
    </cfRule>
    <cfRule type="cellIs" dxfId="124" priority="24" operator="lessThan">
      <formula>-0.15</formula>
    </cfRule>
  </conditionalFormatting>
  <conditionalFormatting sqref="O30">
    <cfRule type="cellIs" dxfId="123" priority="19" operator="between">
      <formula>0.15</formula>
      <formula>1000</formula>
    </cfRule>
    <cfRule type="cellIs" dxfId="122" priority="20" operator="between">
      <formula>-0.15</formula>
      <formula>0.15</formula>
    </cfRule>
    <cfRule type="cellIs" dxfId="121" priority="21" operator="lessThan">
      <formula>-0.15</formula>
    </cfRule>
  </conditionalFormatting>
  <conditionalFormatting sqref="Q30">
    <cfRule type="cellIs" dxfId="120" priority="16" operator="between">
      <formula>0.15</formula>
      <formula>1000</formula>
    </cfRule>
    <cfRule type="cellIs" dxfId="119" priority="17" operator="between">
      <formula>-0.15</formula>
      <formula>0.15</formula>
    </cfRule>
    <cfRule type="cellIs" dxfId="118" priority="18" operator="lessThan">
      <formula>-0.15</formula>
    </cfRule>
  </conditionalFormatting>
  <conditionalFormatting sqref="M9">
    <cfRule type="cellIs" dxfId="117" priority="13" operator="between">
      <formula>0.15</formula>
      <formula>1000</formula>
    </cfRule>
    <cfRule type="cellIs" dxfId="116" priority="14" operator="between">
      <formula>-0.15</formula>
      <formula>0.15</formula>
    </cfRule>
    <cfRule type="cellIs" dxfId="115" priority="15" operator="lessThan">
      <formula>-0.15</formula>
    </cfRule>
  </conditionalFormatting>
  <conditionalFormatting sqref="O9">
    <cfRule type="cellIs" dxfId="114" priority="10" operator="between">
      <formula>0.15</formula>
      <formula>1000</formula>
    </cfRule>
    <cfRule type="cellIs" dxfId="113" priority="11" operator="between">
      <formula>-0.15</formula>
      <formula>0.15</formula>
    </cfRule>
    <cfRule type="cellIs" dxfId="112" priority="12" operator="lessThan">
      <formula>-0.15</formula>
    </cfRule>
  </conditionalFormatting>
  <conditionalFormatting sqref="Q9">
    <cfRule type="cellIs" dxfId="111" priority="7" operator="between">
      <formula>0.15</formula>
      <formula>1000</formula>
    </cfRule>
    <cfRule type="cellIs" dxfId="110" priority="8" operator="between">
      <formula>-0.15</formula>
      <formula>0.15</formula>
    </cfRule>
    <cfRule type="cellIs" dxfId="109" priority="9" operator="lessThan">
      <formula>-0.15</formula>
    </cfRule>
  </conditionalFormatting>
  <pageMargins left="0.7" right="0.7" top="0.75" bottom="0.75" header="0.3" footer="0.3"/>
  <pageSetup paperSize="9" orientation="portrait" verticalDpi="9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V49"/>
  <sheetViews>
    <sheetView zoomScale="50" zoomScaleNormal="50" workbookViewId="0">
      <pane xSplit="1" ySplit="3" topLeftCell="B4" activePane="bottomRight" state="frozen"/>
      <selection pane="topRight" activeCell="B1" sqref="B1"/>
      <selection pane="bottomLeft" activeCell="A4" sqref="A4"/>
      <selection pane="bottomRight" activeCell="Y20" sqref="Y20"/>
    </sheetView>
  </sheetViews>
  <sheetFormatPr defaultRowHeight="14.5" x14ac:dyDescent="0.35"/>
  <cols>
    <col min="1" max="1" width="13" customWidth="1"/>
    <col min="21" max="21" width="13.453125" customWidth="1"/>
  </cols>
  <sheetData>
    <row r="1" spans="1:22" ht="15" customHeight="1" thickBot="1" x14ac:dyDescent="0.4">
      <c r="A1" s="592" t="s">
        <v>44</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18"/>
    </row>
    <row r="2" spans="1:22" ht="15" customHeight="1" thickBot="1" x14ac:dyDescent="0.4">
      <c r="A2" s="592"/>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row>
    <row r="3" spans="1:22" ht="15" thickBot="1" x14ac:dyDescent="0.4">
      <c r="A3" s="593"/>
      <c r="B3" s="92">
        <v>2016</v>
      </c>
      <c r="C3" s="79">
        <v>2017</v>
      </c>
      <c r="D3" s="46">
        <v>2018</v>
      </c>
      <c r="E3" s="47">
        <v>2020</v>
      </c>
      <c r="F3" s="48">
        <v>2025</v>
      </c>
      <c r="G3" s="47">
        <v>2030</v>
      </c>
      <c r="H3" s="49">
        <v>2016</v>
      </c>
      <c r="I3" s="50">
        <v>2020</v>
      </c>
      <c r="J3" s="48">
        <v>2025</v>
      </c>
      <c r="K3" s="51">
        <v>2030</v>
      </c>
      <c r="L3" s="591">
        <v>2020</v>
      </c>
      <c r="M3" s="590"/>
      <c r="N3" s="591">
        <v>2025</v>
      </c>
      <c r="O3" s="590"/>
      <c r="P3" s="591">
        <v>2030</v>
      </c>
      <c r="Q3" s="590"/>
      <c r="R3" s="77">
        <v>2020</v>
      </c>
      <c r="S3" s="20">
        <v>2025</v>
      </c>
      <c r="T3" s="115">
        <v>2030</v>
      </c>
      <c r="U3" s="584"/>
    </row>
    <row r="4" spans="1:22" ht="21" x14ac:dyDescent="0.5">
      <c r="A4" s="1" t="s">
        <v>2</v>
      </c>
      <c r="B4" s="67"/>
      <c r="C4" s="136"/>
      <c r="D4" s="136"/>
      <c r="E4" s="136"/>
      <c r="F4" s="136"/>
      <c r="G4" s="68"/>
      <c r="H4" s="89"/>
      <c r="I4" s="83"/>
      <c r="J4" s="83"/>
      <c r="K4" s="120"/>
      <c r="L4" s="44" t="str">
        <f>IF(AND(E4&lt;&gt;0,I4&lt;&gt;0),E4-I4, " ")</f>
        <v xml:space="preserve"> </v>
      </c>
      <c r="M4" s="28" t="str">
        <f>IF(AND(E4&lt;&gt;0,I4&lt;&gt;0),(E4-I4)/I4, " ")</f>
        <v xml:space="preserve"> </v>
      </c>
      <c r="N4" s="29" t="str">
        <f>IF(AND(F4&lt;&gt;0,J4&lt;&gt;0),F4-J4, " ")</f>
        <v xml:space="preserve"> </v>
      </c>
      <c r="O4" s="28" t="str">
        <f>IF(AND(F4&lt;&gt;0,J4&lt;&gt;0),(F4-J4)/J4, " ")</f>
        <v xml:space="preserve"> </v>
      </c>
      <c r="P4" s="29" t="str">
        <f>IF(AND(G4&lt;&gt;0,K4&lt;&gt;0),G4-K4, " ")</f>
        <v xml:space="preserve"> </v>
      </c>
      <c r="Q4" s="30" t="str">
        <f>IF(AND(G4&lt;&gt;0,K4&lt;&gt;0),(G4-K4)/K4, " ")</f>
        <v xml:space="preserve"> </v>
      </c>
      <c r="R4" s="54" t="str">
        <f>IFERROR(D4/E4,"")</f>
        <v/>
      </c>
      <c r="S4" s="55" t="str">
        <f>IFERROR(D4/F4,"")</f>
        <v/>
      </c>
      <c r="T4" s="56" t="str">
        <f>IFERROR(D4/G4,"")</f>
        <v/>
      </c>
      <c r="U4" s="62" t="str">
        <f>IF(G4&gt;0,IFERROR((D4-B4)/(G4-B4)," ")," ")</f>
        <v xml:space="preserve"> </v>
      </c>
    </row>
    <row r="5" spans="1:22" ht="21" x14ac:dyDescent="0.5">
      <c r="A5" s="3" t="s">
        <v>3</v>
      </c>
      <c r="B5" s="88"/>
      <c r="C5" s="70"/>
      <c r="D5" s="70"/>
      <c r="E5" s="70"/>
      <c r="F5" s="70"/>
      <c r="G5" s="65"/>
      <c r="H5" s="88"/>
      <c r="I5" s="70"/>
      <c r="J5" s="70"/>
      <c r="K5" s="71"/>
      <c r="L5" s="45" t="str">
        <f t="shared" ref="L5:L30" si="0">IF(AND(E5&lt;&gt;0,I5&lt;&gt;0),E5-I5, " ")</f>
        <v xml:space="preserve"> </v>
      </c>
      <c r="M5" s="32" t="str">
        <f t="shared" ref="M5:M30" si="1">IF(AND(E5&lt;&gt;0,I5&lt;&gt;0),(E5-I5)/I5, " ")</f>
        <v xml:space="preserve"> </v>
      </c>
      <c r="N5" s="33" t="str">
        <f t="shared" ref="N5:N30" si="2">IF(AND(F5&lt;&gt;0,J5&lt;&gt;0),F5-J5, " ")</f>
        <v xml:space="preserve"> </v>
      </c>
      <c r="O5" s="32" t="str">
        <f t="shared" ref="O5:O30" si="3">IF(AND(F5&lt;&gt;0,J5&lt;&gt;0),(F5-J5)/J5, " ")</f>
        <v xml:space="preserve"> </v>
      </c>
      <c r="P5" s="33" t="str">
        <f t="shared" ref="P5:P30" si="4">IF(AND(G5&lt;&gt;0,K5&lt;&gt;0),G5-K5, " ")</f>
        <v xml:space="preserve"> </v>
      </c>
      <c r="Q5" s="34" t="str">
        <f t="shared" ref="Q5:Q30" si="5">IF(AND(G5&lt;&gt;0,K5&lt;&gt;0),(G5-K5)/K5, " ")</f>
        <v xml:space="preserve"> </v>
      </c>
      <c r="R5" s="57" t="str">
        <f t="shared" ref="R5:R30" si="6">IFERROR(D5/E5,"")</f>
        <v/>
      </c>
      <c r="S5" s="58" t="str">
        <f t="shared" ref="S5:S30" si="7">IFERROR(D5/F5,"")</f>
        <v/>
      </c>
      <c r="T5" s="59" t="str">
        <f t="shared" ref="T5:T30" si="8">IFERROR(D5/G5,"")</f>
        <v/>
      </c>
      <c r="U5" s="64" t="str">
        <f t="shared" ref="U5:U30" si="9">IF(G5&gt;0,IFERROR((D5-B5)/(G5-B5)," ")," ")</f>
        <v xml:space="preserve"> </v>
      </c>
    </row>
    <row r="6" spans="1:22" ht="21" x14ac:dyDescent="0.5">
      <c r="A6" s="3" t="s">
        <v>5</v>
      </c>
      <c r="B6" s="293"/>
      <c r="C6" s="294"/>
      <c r="D6" s="294"/>
      <c r="E6" s="294"/>
      <c r="F6" s="294"/>
      <c r="G6" s="295"/>
      <c r="H6" s="292"/>
      <c r="I6" s="287"/>
      <c r="J6" s="287"/>
      <c r="K6" s="288"/>
      <c r="L6" s="277" t="str">
        <f t="shared" si="0"/>
        <v xml:space="preserve"> </v>
      </c>
      <c r="M6" s="278" t="str">
        <f t="shared" si="1"/>
        <v xml:space="preserve"> </v>
      </c>
      <c r="N6" s="279" t="str">
        <f t="shared" si="2"/>
        <v xml:space="preserve"> </v>
      </c>
      <c r="O6" s="278" t="str">
        <f t="shared" si="3"/>
        <v xml:space="preserve"> </v>
      </c>
      <c r="P6" s="279" t="str">
        <f t="shared" si="4"/>
        <v xml:space="preserve"> </v>
      </c>
      <c r="Q6" s="280" t="str">
        <f t="shared" si="5"/>
        <v xml:space="preserve"> </v>
      </c>
      <c r="R6" s="281" t="str">
        <f t="shared" si="6"/>
        <v/>
      </c>
      <c r="S6" s="282" t="str">
        <f t="shared" si="7"/>
        <v/>
      </c>
      <c r="T6" s="283" t="str">
        <f t="shared" si="8"/>
        <v/>
      </c>
      <c r="U6" s="284" t="str">
        <f t="shared" si="9"/>
        <v xml:space="preserve"> </v>
      </c>
    </row>
    <row r="7" spans="1:22" ht="21" x14ac:dyDescent="0.5">
      <c r="A7" s="3" t="s">
        <v>7</v>
      </c>
      <c r="B7" s="88">
        <v>3</v>
      </c>
      <c r="C7" s="70">
        <v>3</v>
      </c>
      <c r="D7" s="70">
        <v>3</v>
      </c>
      <c r="E7" s="70">
        <v>3</v>
      </c>
      <c r="F7" s="70">
        <v>4</v>
      </c>
      <c r="G7" s="65">
        <v>4</v>
      </c>
      <c r="H7" s="88">
        <v>1</v>
      </c>
      <c r="I7" s="70"/>
      <c r="J7" s="70"/>
      <c r="K7" s="71"/>
      <c r="L7" s="321" t="str">
        <f t="shared" si="0"/>
        <v xml:space="preserve"> </v>
      </c>
      <c r="M7" s="316" t="str">
        <f>IF(AND(E7&lt;&gt;0,I7&lt;&gt;0),(E7-I7)/I7, " ")</f>
        <v xml:space="preserve"> </v>
      </c>
      <c r="N7" s="315" t="str">
        <f t="shared" si="2"/>
        <v xml:space="preserve"> </v>
      </c>
      <c r="O7" s="316" t="str">
        <f t="shared" si="3"/>
        <v xml:space="preserve"> </v>
      </c>
      <c r="P7" s="315" t="str">
        <f t="shared" si="4"/>
        <v xml:space="preserve"> </v>
      </c>
      <c r="Q7" s="320" t="str">
        <f t="shared" si="5"/>
        <v xml:space="preserve"> </v>
      </c>
      <c r="R7" s="57">
        <f t="shared" si="6"/>
        <v>1</v>
      </c>
      <c r="S7" s="58">
        <f t="shared" si="7"/>
        <v>0.75</v>
      </c>
      <c r="T7" s="59">
        <f t="shared" si="8"/>
        <v>0.75</v>
      </c>
      <c r="U7" s="64">
        <f t="shared" si="9"/>
        <v>0</v>
      </c>
    </row>
    <row r="8" spans="1:22" ht="21" x14ac:dyDescent="0.5">
      <c r="A8" s="3" t="s">
        <v>6</v>
      </c>
      <c r="B8" s="85">
        <v>2</v>
      </c>
      <c r="C8" s="86">
        <v>2</v>
      </c>
      <c r="D8" s="86">
        <v>2</v>
      </c>
      <c r="E8" s="86"/>
      <c r="F8" s="86"/>
      <c r="G8" s="87"/>
      <c r="H8" s="85">
        <v>2</v>
      </c>
      <c r="I8" s="86"/>
      <c r="J8" s="86"/>
      <c r="K8" s="137"/>
      <c r="L8" s="45" t="str">
        <f t="shared" si="0"/>
        <v xml:space="preserve"> </v>
      </c>
      <c r="M8" s="32" t="str">
        <f t="shared" ref="M8:M9" si="10">IF(AND(E8&lt;&gt;0,I8&lt;&gt;0),(E8-I8)/I8, " ")</f>
        <v xml:space="preserve"> </v>
      </c>
      <c r="N8" s="33" t="str">
        <f t="shared" si="2"/>
        <v xml:space="preserve"> </v>
      </c>
      <c r="O8" s="32" t="str">
        <f t="shared" si="3"/>
        <v xml:space="preserve"> </v>
      </c>
      <c r="P8" s="33" t="str">
        <f t="shared" si="4"/>
        <v xml:space="preserve"> </v>
      </c>
      <c r="Q8" s="34" t="str">
        <f t="shared" si="5"/>
        <v xml:space="preserve"> </v>
      </c>
      <c r="R8" s="57" t="str">
        <f t="shared" si="6"/>
        <v/>
      </c>
      <c r="S8" s="58" t="str">
        <f t="shared" si="7"/>
        <v/>
      </c>
      <c r="T8" s="59" t="str">
        <f t="shared" si="8"/>
        <v/>
      </c>
      <c r="U8" s="64" t="str">
        <f t="shared" si="9"/>
        <v xml:space="preserve"> </v>
      </c>
    </row>
    <row r="9" spans="1:22" ht="21" x14ac:dyDescent="0.5">
      <c r="A9" s="3" t="s">
        <v>8</v>
      </c>
      <c r="B9" s="85"/>
      <c r="C9" s="86"/>
      <c r="D9" s="86"/>
      <c r="E9" s="86"/>
      <c r="F9" s="86"/>
      <c r="G9" s="87"/>
      <c r="H9" s="85">
        <v>1</v>
      </c>
      <c r="I9" s="86"/>
      <c r="J9" s="86"/>
      <c r="K9" s="137"/>
      <c r="L9" s="45" t="str">
        <f t="shared" si="0"/>
        <v xml:space="preserve"> </v>
      </c>
      <c r="M9" s="32" t="str">
        <f t="shared" si="10"/>
        <v xml:space="preserve"> </v>
      </c>
      <c r="N9" s="33" t="str">
        <f t="shared" si="2"/>
        <v xml:space="preserve"> </v>
      </c>
      <c r="O9" s="32" t="str">
        <f t="shared" si="3"/>
        <v xml:space="preserve"> </v>
      </c>
      <c r="P9" s="33" t="str">
        <f t="shared" si="4"/>
        <v xml:space="preserve"> </v>
      </c>
      <c r="Q9" s="34" t="str">
        <f t="shared" si="5"/>
        <v xml:space="preserve"> </v>
      </c>
      <c r="R9" s="57" t="str">
        <f t="shared" si="6"/>
        <v/>
      </c>
      <c r="S9" s="58" t="str">
        <f t="shared" si="7"/>
        <v/>
      </c>
      <c r="T9" s="59" t="str">
        <f t="shared" si="8"/>
        <v/>
      </c>
      <c r="U9" s="64" t="str">
        <f t="shared" si="9"/>
        <v xml:space="preserve"> </v>
      </c>
    </row>
    <row r="10" spans="1:22" ht="21" x14ac:dyDescent="0.5">
      <c r="A10" s="3" t="s">
        <v>15</v>
      </c>
      <c r="B10" s="88"/>
      <c r="C10" s="70"/>
      <c r="D10" s="70"/>
      <c r="E10" s="70"/>
      <c r="F10" s="70"/>
      <c r="G10" s="65"/>
      <c r="H10" s="88"/>
      <c r="I10" s="70"/>
      <c r="J10" s="70"/>
      <c r="K10" s="71"/>
      <c r="L10" s="45" t="str">
        <f t="shared" si="0"/>
        <v xml:space="preserve"> </v>
      </c>
      <c r="M10" s="32" t="str">
        <f t="shared" si="1"/>
        <v xml:space="preserve"> </v>
      </c>
      <c r="N10" s="33" t="str">
        <f t="shared" si="2"/>
        <v xml:space="preserve"> </v>
      </c>
      <c r="O10" s="32" t="str">
        <f t="shared" si="3"/>
        <v xml:space="preserve"> </v>
      </c>
      <c r="P10" s="33" t="str">
        <f t="shared" si="4"/>
        <v xml:space="preserve"> </v>
      </c>
      <c r="Q10" s="34" t="str">
        <f t="shared" si="5"/>
        <v xml:space="preserve"> </v>
      </c>
      <c r="R10" s="57" t="str">
        <f t="shared" si="6"/>
        <v/>
      </c>
      <c r="S10" s="58" t="str">
        <f t="shared" si="7"/>
        <v/>
      </c>
      <c r="T10" s="59" t="str">
        <f t="shared" si="8"/>
        <v/>
      </c>
      <c r="U10" s="64" t="str">
        <f t="shared" si="9"/>
        <v xml:space="preserve"> </v>
      </c>
    </row>
    <row r="11" spans="1:22" ht="21" x14ac:dyDescent="0.5">
      <c r="A11" s="3" t="s">
        <v>9</v>
      </c>
      <c r="B11" s="88"/>
      <c r="C11" s="70"/>
      <c r="D11" s="70"/>
      <c r="E11" s="70"/>
      <c r="F11" s="70"/>
      <c r="G11" s="65"/>
      <c r="H11" s="88"/>
      <c r="I11" s="70"/>
      <c r="J11" s="70"/>
      <c r="K11" s="71"/>
      <c r="L11" s="45" t="str">
        <f t="shared" si="0"/>
        <v xml:space="preserve"> </v>
      </c>
      <c r="M11" s="32" t="str">
        <f t="shared" si="1"/>
        <v xml:space="preserve"> </v>
      </c>
      <c r="N11" s="33" t="str">
        <f t="shared" si="2"/>
        <v xml:space="preserve"> </v>
      </c>
      <c r="O11" s="32" t="str">
        <f t="shared" si="3"/>
        <v xml:space="preserve"> </v>
      </c>
      <c r="P11" s="33" t="str">
        <f t="shared" si="4"/>
        <v xml:space="preserve"> </v>
      </c>
      <c r="Q11" s="34" t="str">
        <f t="shared" si="5"/>
        <v xml:space="preserve"> </v>
      </c>
      <c r="R11" s="57" t="str">
        <f t="shared" si="6"/>
        <v/>
      </c>
      <c r="S11" s="58" t="str">
        <f t="shared" si="7"/>
        <v/>
      </c>
      <c r="T11" s="59" t="str">
        <f t="shared" si="8"/>
        <v/>
      </c>
      <c r="U11" s="64" t="str">
        <f t="shared" si="9"/>
        <v xml:space="preserve"> </v>
      </c>
    </row>
    <row r="12" spans="1:22" ht="21" x14ac:dyDescent="0.5">
      <c r="A12" s="3" t="s">
        <v>10</v>
      </c>
      <c r="B12" s="88"/>
      <c r="C12" s="70">
        <v>1</v>
      </c>
      <c r="D12" s="70">
        <v>1</v>
      </c>
      <c r="E12" s="70">
        <v>9</v>
      </c>
      <c r="F12" s="70">
        <v>10</v>
      </c>
      <c r="G12" s="65">
        <v>12</v>
      </c>
      <c r="H12" s="88"/>
      <c r="I12" s="70">
        <v>3</v>
      </c>
      <c r="J12" s="70"/>
      <c r="K12" s="71"/>
      <c r="L12" s="45">
        <f t="shared" si="0"/>
        <v>6</v>
      </c>
      <c r="M12" s="32">
        <f t="shared" si="1"/>
        <v>2</v>
      </c>
      <c r="N12" s="315" t="str">
        <f t="shared" si="2"/>
        <v xml:space="preserve"> </v>
      </c>
      <c r="O12" s="316" t="str">
        <f t="shared" si="3"/>
        <v xml:space="preserve"> </v>
      </c>
      <c r="P12" s="315" t="str">
        <f t="shared" si="4"/>
        <v xml:space="preserve"> </v>
      </c>
      <c r="Q12" s="320" t="str">
        <f t="shared" si="5"/>
        <v xml:space="preserve"> </v>
      </c>
      <c r="R12" s="57">
        <f t="shared" si="6"/>
        <v>0.1111111111111111</v>
      </c>
      <c r="S12" s="58">
        <f t="shared" si="7"/>
        <v>0.1</v>
      </c>
      <c r="T12" s="59">
        <f t="shared" si="8"/>
        <v>8.3333333333333329E-2</v>
      </c>
      <c r="U12" s="64">
        <f t="shared" si="9"/>
        <v>8.3333333333333329E-2</v>
      </c>
    </row>
    <row r="13" spans="1:22" ht="21" x14ac:dyDescent="0.5">
      <c r="A13" s="3" t="s">
        <v>12</v>
      </c>
      <c r="B13" s="88"/>
      <c r="C13" s="70"/>
      <c r="D13" s="70"/>
      <c r="E13" s="70"/>
      <c r="F13" s="70"/>
      <c r="G13" s="65"/>
      <c r="H13" s="88"/>
      <c r="I13" s="70"/>
      <c r="J13" s="70"/>
      <c r="K13" s="71"/>
      <c r="L13" s="45" t="str">
        <f t="shared" si="0"/>
        <v xml:space="preserve"> </v>
      </c>
      <c r="M13" s="32" t="str">
        <f t="shared" si="1"/>
        <v xml:space="preserve"> </v>
      </c>
      <c r="N13" s="33" t="str">
        <f t="shared" si="2"/>
        <v xml:space="preserve"> </v>
      </c>
      <c r="O13" s="32" t="str">
        <f t="shared" si="3"/>
        <v xml:space="preserve"> </v>
      </c>
      <c r="P13" s="33" t="str">
        <f t="shared" si="4"/>
        <v xml:space="preserve"> </v>
      </c>
      <c r="Q13" s="34" t="str">
        <f t="shared" si="5"/>
        <v xml:space="preserve"> </v>
      </c>
      <c r="R13" s="57" t="str">
        <f t="shared" si="6"/>
        <v/>
      </c>
      <c r="S13" s="58" t="str">
        <f t="shared" si="7"/>
        <v/>
      </c>
      <c r="T13" s="59" t="str">
        <f t="shared" si="8"/>
        <v/>
      </c>
      <c r="U13" s="64" t="str">
        <f t="shared" si="9"/>
        <v xml:space="preserve"> </v>
      </c>
    </row>
    <row r="14" spans="1:22" ht="21" x14ac:dyDescent="0.5">
      <c r="A14" s="3" t="s">
        <v>13</v>
      </c>
      <c r="B14" s="88"/>
      <c r="C14" s="70"/>
      <c r="D14" s="70"/>
      <c r="E14" s="70"/>
      <c r="F14" s="70"/>
      <c r="G14" s="65"/>
      <c r="H14" s="88"/>
      <c r="I14" s="70"/>
      <c r="J14" s="70"/>
      <c r="K14" s="71"/>
      <c r="L14" s="45" t="str">
        <f t="shared" si="0"/>
        <v xml:space="preserve"> </v>
      </c>
      <c r="M14" s="32" t="str">
        <f t="shared" si="1"/>
        <v xml:space="preserve"> </v>
      </c>
      <c r="N14" s="33" t="str">
        <f t="shared" si="2"/>
        <v xml:space="preserve"> </v>
      </c>
      <c r="O14" s="32" t="str">
        <f t="shared" si="3"/>
        <v xml:space="preserve"> </v>
      </c>
      <c r="P14" s="33" t="str">
        <f t="shared" si="4"/>
        <v xml:space="preserve"> </v>
      </c>
      <c r="Q14" s="34" t="str">
        <f t="shared" si="5"/>
        <v xml:space="preserve"> </v>
      </c>
      <c r="R14" s="57" t="str">
        <f t="shared" si="6"/>
        <v/>
      </c>
      <c r="S14" s="58" t="str">
        <f>IFERROR(D14/F14,"")</f>
        <v/>
      </c>
      <c r="T14" s="59" t="str">
        <f t="shared" si="8"/>
        <v/>
      </c>
      <c r="U14" s="64" t="str">
        <f t="shared" si="9"/>
        <v xml:space="preserve"> </v>
      </c>
    </row>
    <row r="15" spans="1:22" ht="21" x14ac:dyDescent="0.5">
      <c r="A15" s="3" t="s">
        <v>16</v>
      </c>
      <c r="B15" s="479"/>
      <c r="C15" s="477"/>
      <c r="D15" s="477"/>
      <c r="E15" s="477"/>
      <c r="F15" s="477"/>
      <c r="G15" s="478"/>
      <c r="H15" s="479"/>
      <c r="I15" s="477"/>
      <c r="J15" s="477"/>
      <c r="K15" s="480"/>
      <c r="L15" s="436"/>
      <c r="M15" s="259"/>
      <c r="N15" s="414"/>
      <c r="O15" s="259"/>
      <c r="P15" s="414"/>
      <c r="Q15" s="262"/>
      <c r="R15" s="437"/>
      <c r="S15" s="438"/>
      <c r="T15" s="439"/>
      <c r="U15" s="516"/>
    </row>
    <row r="16" spans="1:22" ht="21" x14ac:dyDescent="0.5">
      <c r="A16" s="3" t="s">
        <v>4</v>
      </c>
      <c r="B16" s="88"/>
      <c r="C16" s="70"/>
      <c r="D16" s="70"/>
      <c r="E16" s="70"/>
      <c r="F16" s="70"/>
      <c r="G16" s="65"/>
      <c r="H16" s="88"/>
      <c r="I16" s="70"/>
      <c r="J16" s="70"/>
      <c r="K16" s="71"/>
      <c r="L16" s="45" t="str">
        <f t="shared" si="0"/>
        <v xml:space="preserve"> </v>
      </c>
      <c r="M16" s="32" t="str">
        <f t="shared" si="1"/>
        <v xml:space="preserve"> </v>
      </c>
      <c r="N16" s="33" t="str">
        <f t="shared" si="2"/>
        <v xml:space="preserve"> </v>
      </c>
      <c r="O16" s="32" t="str">
        <f t="shared" si="3"/>
        <v xml:space="preserve"> </v>
      </c>
      <c r="P16" s="33" t="str">
        <f t="shared" si="4"/>
        <v xml:space="preserve"> </v>
      </c>
      <c r="Q16" s="34" t="str">
        <f t="shared" si="5"/>
        <v xml:space="preserve"> </v>
      </c>
      <c r="R16" s="57" t="str">
        <f t="shared" si="6"/>
        <v/>
      </c>
      <c r="S16" s="58" t="str">
        <f t="shared" si="7"/>
        <v/>
      </c>
      <c r="T16" s="59" t="str">
        <f t="shared" si="8"/>
        <v/>
      </c>
      <c r="U16" s="64" t="str">
        <f t="shared" si="9"/>
        <v xml:space="preserve"> </v>
      </c>
    </row>
    <row r="17" spans="1:21" ht="21" x14ac:dyDescent="0.5">
      <c r="A17" s="3" t="s">
        <v>19</v>
      </c>
      <c r="B17" s="88"/>
      <c r="C17" s="70"/>
      <c r="D17" s="70"/>
      <c r="E17" s="70"/>
      <c r="F17" s="70"/>
      <c r="G17" s="65"/>
      <c r="H17" s="88"/>
      <c r="I17" s="70"/>
      <c r="J17" s="70"/>
      <c r="K17" s="71"/>
      <c r="L17" s="45" t="str">
        <f t="shared" si="0"/>
        <v xml:space="preserve"> </v>
      </c>
      <c r="M17" s="32" t="str">
        <f t="shared" si="1"/>
        <v xml:space="preserve"> </v>
      </c>
      <c r="N17" s="33" t="str">
        <f t="shared" si="2"/>
        <v xml:space="preserve"> </v>
      </c>
      <c r="O17" s="32" t="str">
        <f t="shared" si="3"/>
        <v xml:space="preserve"> </v>
      </c>
      <c r="P17" s="33" t="str">
        <f t="shared" si="4"/>
        <v xml:space="preserve"> </v>
      </c>
      <c r="Q17" s="34" t="str">
        <f t="shared" si="5"/>
        <v xml:space="preserve"> </v>
      </c>
      <c r="R17" s="57" t="str">
        <f t="shared" si="6"/>
        <v/>
      </c>
      <c r="S17" s="58" t="str">
        <f t="shared" si="7"/>
        <v/>
      </c>
      <c r="T17" s="59" t="str">
        <f t="shared" si="8"/>
        <v/>
      </c>
      <c r="U17" s="64" t="str">
        <f t="shared" si="9"/>
        <v xml:space="preserve"> </v>
      </c>
    </row>
    <row r="18" spans="1:21" ht="21" x14ac:dyDescent="0.5">
      <c r="A18" s="3" t="s">
        <v>17</v>
      </c>
      <c r="B18" s="88">
        <v>1</v>
      </c>
      <c r="C18" s="70">
        <v>1</v>
      </c>
      <c r="D18" s="70">
        <v>1</v>
      </c>
      <c r="E18" s="70">
        <v>1</v>
      </c>
      <c r="F18" s="70">
        <v>1</v>
      </c>
      <c r="G18" s="65">
        <v>1</v>
      </c>
      <c r="H18" s="88"/>
      <c r="I18" s="90"/>
      <c r="J18" s="90"/>
      <c r="K18" s="116"/>
      <c r="L18" s="321" t="str">
        <f t="shared" si="0"/>
        <v xml:space="preserve"> </v>
      </c>
      <c r="M18" s="316" t="str">
        <f t="shared" si="1"/>
        <v xml:space="preserve"> </v>
      </c>
      <c r="N18" s="315" t="str">
        <f t="shared" si="2"/>
        <v xml:space="preserve"> </v>
      </c>
      <c r="O18" s="316" t="str">
        <f t="shared" si="3"/>
        <v xml:space="preserve"> </v>
      </c>
      <c r="P18" s="315" t="str">
        <f t="shared" si="4"/>
        <v xml:space="preserve"> </v>
      </c>
      <c r="Q18" s="320" t="str">
        <f t="shared" si="5"/>
        <v xml:space="preserve"> </v>
      </c>
      <c r="R18" s="57">
        <f t="shared" si="6"/>
        <v>1</v>
      </c>
      <c r="S18" s="58">
        <f t="shared" si="7"/>
        <v>1</v>
      </c>
      <c r="T18" s="59">
        <f t="shared" si="8"/>
        <v>1</v>
      </c>
      <c r="U18" s="64" t="str">
        <f t="shared" si="9"/>
        <v xml:space="preserve"> </v>
      </c>
    </row>
    <row r="19" spans="1:21" ht="21" x14ac:dyDescent="0.5">
      <c r="A19" s="3" t="s">
        <v>18</v>
      </c>
      <c r="B19" s="286"/>
      <c r="C19" s="287"/>
      <c r="D19" s="287"/>
      <c r="E19" s="287"/>
      <c r="F19" s="287"/>
      <c r="G19" s="290"/>
      <c r="H19" s="286"/>
      <c r="I19" s="287"/>
      <c r="J19" s="287"/>
      <c r="K19" s="288"/>
      <c r="L19" s="277" t="str">
        <f t="shared" si="0"/>
        <v xml:space="preserve"> </v>
      </c>
      <c r="M19" s="278" t="str">
        <f t="shared" si="1"/>
        <v xml:space="preserve"> </v>
      </c>
      <c r="N19" s="279" t="str">
        <f t="shared" si="2"/>
        <v xml:space="preserve"> </v>
      </c>
      <c r="O19" s="278" t="str">
        <f t="shared" si="3"/>
        <v xml:space="preserve"> </v>
      </c>
      <c r="P19" s="279" t="str">
        <f t="shared" si="4"/>
        <v xml:space="preserve"> </v>
      </c>
      <c r="Q19" s="280" t="str">
        <f t="shared" si="5"/>
        <v xml:space="preserve"> </v>
      </c>
      <c r="R19" s="281" t="str">
        <f t="shared" si="6"/>
        <v/>
      </c>
      <c r="S19" s="282" t="str">
        <f t="shared" si="7"/>
        <v/>
      </c>
      <c r="T19" s="283" t="str">
        <f t="shared" si="8"/>
        <v/>
      </c>
      <c r="U19" s="284" t="str">
        <f t="shared" si="9"/>
        <v xml:space="preserve"> </v>
      </c>
    </row>
    <row r="20" spans="1:21" ht="21" x14ac:dyDescent="0.5">
      <c r="A20" s="3" t="s">
        <v>14</v>
      </c>
      <c r="B20" s="286"/>
      <c r="C20" s="287"/>
      <c r="D20" s="287"/>
      <c r="E20" s="287"/>
      <c r="F20" s="287"/>
      <c r="G20" s="290"/>
      <c r="H20" s="286"/>
      <c r="I20" s="287"/>
      <c r="J20" s="287"/>
      <c r="K20" s="288"/>
      <c r="L20" s="277" t="str">
        <f t="shared" si="0"/>
        <v xml:space="preserve"> </v>
      </c>
      <c r="M20" s="278" t="str">
        <f t="shared" si="1"/>
        <v xml:space="preserve"> </v>
      </c>
      <c r="N20" s="279" t="str">
        <f t="shared" si="2"/>
        <v xml:space="preserve"> </v>
      </c>
      <c r="O20" s="278" t="str">
        <f t="shared" si="3"/>
        <v xml:space="preserve"> </v>
      </c>
      <c r="P20" s="279" t="str">
        <f t="shared" si="4"/>
        <v xml:space="preserve"> </v>
      </c>
      <c r="Q20" s="280" t="str">
        <f t="shared" si="5"/>
        <v xml:space="preserve"> </v>
      </c>
      <c r="R20" s="281" t="str">
        <f t="shared" si="6"/>
        <v/>
      </c>
      <c r="S20" s="282" t="str">
        <f t="shared" si="7"/>
        <v/>
      </c>
      <c r="T20" s="283" t="str">
        <f t="shared" si="8"/>
        <v/>
      </c>
      <c r="U20" s="284" t="str">
        <f t="shared" si="9"/>
        <v xml:space="preserve"> </v>
      </c>
    </row>
    <row r="21" spans="1:21" ht="21" x14ac:dyDescent="0.5">
      <c r="A21" s="3" t="s">
        <v>20</v>
      </c>
      <c r="B21" s="88"/>
      <c r="C21" s="70"/>
      <c r="D21" s="70"/>
      <c r="E21" s="70"/>
      <c r="F21" s="70"/>
      <c r="G21" s="65"/>
      <c r="H21" s="88"/>
      <c r="I21" s="70"/>
      <c r="J21" s="70"/>
      <c r="K21" s="71"/>
      <c r="L21" s="45" t="str">
        <f t="shared" si="0"/>
        <v xml:space="preserve"> </v>
      </c>
      <c r="M21" s="32" t="str">
        <f t="shared" si="1"/>
        <v xml:space="preserve"> </v>
      </c>
      <c r="N21" s="33" t="str">
        <f t="shared" si="2"/>
        <v xml:space="preserve"> </v>
      </c>
      <c r="O21" s="32" t="str">
        <f t="shared" si="3"/>
        <v xml:space="preserve"> </v>
      </c>
      <c r="P21" s="33" t="str">
        <f t="shared" si="4"/>
        <v xml:space="preserve"> </v>
      </c>
      <c r="Q21" s="34" t="str">
        <f t="shared" si="5"/>
        <v xml:space="preserve"> </v>
      </c>
      <c r="R21" s="57" t="str">
        <f t="shared" si="6"/>
        <v/>
      </c>
      <c r="S21" s="58" t="str">
        <f t="shared" si="7"/>
        <v/>
      </c>
      <c r="T21" s="59" t="str">
        <f t="shared" si="8"/>
        <v/>
      </c>
      <c r="U21" s="64" t="str">
        <f t="shared" si="9"/>
        <v xml:space="preserve"> </v>
      </c>
    </row>
    <row r="22" spans="1:21" ht="21" x14ac:dyDescent="0.5">
      <c r="A22" s="3" t="s">
        <v>21</v>
      </c>
      <c r="B22" s="88"/>
      <c r="C22" s="70"/>
      <c r="D22" s="70">
        <v>11</v>
      </c>
      <c r="E22" s="70">
        <v>11</v>
      </c>
      <c r="F22" s="70">
        <v>29.5</v>
      </c>
      <c r="G22" s="65">
        <v>48</v>
      </c>
      <c r="H22" s="88"/>
      <c r="I22" s="70"/>
      <c r="J22" s="70"/>
      <c r="K22" s="71"/>
      <c r="L22" s="321" t="str">
        <f t="shared" si="0"/>
        <v xml:space="preserve"> </v>
      </c>
      <c r="M22" s="316" t="str">
        <f t="shared" si="1"/>
        <v xml:space="preserve"> </v>
      </c>
      <c r="N22" s="315" t="str">
        <f t="shared" si="2"/>
        <v xml:space="preserve"> </v>
      </c>
      <c r="O22" s="316" t="str">
        <f t="shared" si="3"/>
        <v xml:space="preserve"> </v>
      </c>
      <c r="P22" s="315" t="str">
        <f t="shared" si="4"/>
        <v xml:space="preserve"> </v>
      </c>
      <c r="Q22" s="320" t="str">
        <f t="shared" si="5"/>
        <v xml:space="preserve"> </v>
      </c>
      <c r="R22" s="57">
        <f t="shared" si="6"/>
        <v>1</v>
      </c>
      <c r="S22" s="58">
        <f t="shared" si="7"/>
        <v>0.3728813559322034</v>
      </c>
      <c r="T22" s="59">
        <f t="shared" si="8"/>
        <v>0.22916666666666666</v>
      </c>
      <c r="U22" s="64">
        <f t="shared" si="9"/>
        <v>0.22916666666666666</v>
      </c>
    </row>
    <row r="23" spans="1:21" ht="21" x14ac:dyDescent="0.5">
      <c r="A23" s="3" t="s">
        <v>1</v>
      </c>
      <c r="B23" s="286"/>
      <c r="C23" s="287"/>
      <c r="D23" s="287"/>
      <c r="E23" s="287"/>
      <c r="F23" s="287"/>
      <c r="G23" s="290"/>
      <c r="H23" s="286"/>
      <c r="I23" s="287"/>
      <c r="J23" s="287"/>
      <c r="K23" s="288"/>
      <c r="L23" s="277" t="str">
        <f t="shared" si="0"/>
        <v xml:space="preserve"> </v>
      </c>
      <c r="M23" s="278" t="str">
        <f t="shared" si="1"/>
        <v xml:space="preserve"> </v>
      </c>
      <c r="N23" s="279" t="str">
        <f t="shared" si="2"/>
        <v xml:space="preserve"> </v>
      </c>
      <c r="O23" s="278" t="str">
        <f t="shared" si="3"/>
        <v xml:space="preserve"> </v>
      </c>
      <c r="P23" s="279" t="str">
        <f t="shared" si="4"/>
        <v xml:space="preserve"> </v>
      </c>
      <c r="Q23" s="280" t="str">
        <f t="shared" si="5"/>
        <v xml:space="preserve"> </v>
      </c>
      <c r="R23" s="281" t="str">
        <f t="shared" si="6"/>
        <v/>
      </c>
      <c r="S23" s="282" t="str">
        <f t="shared" si="7"/>
        <v/>
      </c>
      <c r="T23" s="283" t="str">
        <f t="shared" si="8"/>
        <v/>
      </c>
      <c r="U23" s="284" t="str">
        <f t="shared" si="9"/>
        <v xml:space="preserve"> </v>
      </c>
    </row>
    <row r="24" spans="1:21" ht="21" x14ac:dyDescent="0.5">
      <c r="A24" s="3" t="s">
        <v>22</v>
      </c>
      <c r="B24" s="88"/>
      <c r="C24" s="70"/>
      <c r="D24" s="70"/>
      <c r="E24" s="70"/>
      <c r="F24" s="70"/>
      <c r="G24" s="65"/>
      <c r="H24" s="88"/>
      <c r="I24" s="70"/>
      <c r="J24" s="70"/>
      <c r="K24" s="71"/>
      <c r="L24" s="45" t="str">
        <f t="shared" si="0"/>
        <v xml:space="preserve"> </v>
      </c>
      <c r="M24" s="32" t="str">
        <f t="shared" si="1"/>
        <v xml:space="preserve"> </v>
      </c>
      <c r="N24" s="33" t="str">
        <f t="shared" si="2"/>
        <v xml:space="preserve"> </v>
      </c>
      <c r="O24" s="32" t="str">
        <f t="shared" si="3"/>
        <v xml:space="preserve"> </v>
      </c>
      <c r="P24" s="33" t="str">
        <f t="shared" si="4"/>
        <v xml:space="preserve"> </v>
      </c>
      <c r="Q24" s="34" t="str">
        <f t="shared" si="5"/>
        <v xml:space="preserve"> </v>
      </c>
      <c r="R24" s="57" t="str">
        <f t="shared" si="6"/>
        <v/>
      </c>
      <c r="S24" s="58" t="str">
        <f t="shared" si="7"/>
        <v/>
      </c>
      <c r="T24" s="59" t="str">
        <f t="shared" si="8"/>
        <v/>
      </c>
      <c r="U24" s="64" t="str">
        <f t="shared" si="9"/>
        <v xml:space="preserve"> </v>
      </c>
    </row>
    <row r="25" spans="1:21" ht="21" x14ac:dyDescent="0.5">
      <c r="A25" s="3" t="s">
        <v>23</v>
      </c>
      <c r="B25" s="479"/>
      <c r="C25" s="477"/>
      <c r="D25" s="477"/>
      <c r="E25" s="477"/>
      <c r="F25" s="477"/>
      <c r="G25" s="478"/>
      <c r="H25" s="479"/>
      <c r="I25" s="477"/>
      <c r="J25" s="477"/>
      <c r="K25" s="480"/>
      <c r="L25" s="436"/>
      <c r="M25" s="259"/>
      <c r="N25" s="414"/>
      <c r="O25" s="259"/>
      <c r="P25" s="414"/>
      <c r="Q25" s="262"/>
      <c r="R25" s="437"/>
      <c r="S25" s="438"/>
      <c r="T25" s="439"/>
      <c r="U25" s="516"/>
    </row>
    <row r="26" spans="1:21" ht="21" x14ac:dyDescent="0.5">
      <c r="A26" s="3" t="s">
        <v>24</v>
      </c>
      <c r="B26" s="88"/>
      <c r="C26" s="70"/>
      <c r="D26" s="70"/>
      <c r="E26" s="70"/>
      <c r="F26" s="70"/>
      <c r="G26" s="65"/>
      <c r="H26" s="88"/>
      <c r="I26" s="70"/>
      <c r="J26" s="70"/>
      <c r="K26" s="71"/>
      <c r="L26" s="45" t="str">
        <f t="shared" si="0"/>
        <v xml:space="preserve"> </v>
      </c>
      <c r="M26" s="32" t="str">
        <f t="shared" si="1"/>
        <v xml:space="preserve"> </v>
      </c>
      <c r="N26" s="33" t="str">
        <f t="shared" si="2"/>
        <v xml:space="preserve"> </v>
      </c>
      <c r="O26" s="32" t="str">
        <f t="shared" si="3"/>
        <v xml:space="preserve"> </v>
      </c>
      <c r="P26" s="33" t="str">
        <f t="shared" si="4"/>
        <v xml:space="preserve"> </v>
      </c>
      <c r="Q26" s="34" t="str">
        <f t="shared" si="5"/>
        <v xml:space="preserve"> </v>
      </c>
      <c r="R26" s="57" t="str">
        <f t="shared" si="6"/>
        <v/>
      </c>
      <c r="S26" s="58" t="str">
        <f t="shared" si="7"/>
        <v/>
      </c>
      <c r="T26" s="59" t="str">
        <f t="shared" si="8"/>
        <v/>
      </c>
      <c r="U26" s="64" t="str">
        <f t="shared" si="9"/>
        <v xml:space="preserve"> </v>
      </c>
    </row>
    <row r="27" spans="1:21" ht="21" x14ac:dyDescent="0.5">
      <c r="A27" s="3" t="s">
        <v>26</v>
      </c>
      <c r="B27" s="88"/>
      <c r="C27" s="70"/>
      <c r="D27" s="70"/>
      <c r="E27" s="70"/>
      <c r="F27" s="70"/>
      <c r="G27" s="65"/>
      <c r="H27" s="88"/>
      <c r="I27" s="70"/>
      <c r="J27" s="70"/>
      <c r="K27" s="71"/>
      <c r="L27" s="45" t="str">
        <f t="shared" si="0"/>
        <v xml:space="preserve"> </v>
      </c>
      <c r="M27" s="32" t="str">
        <f t="shared" si="1"/>
        <v xml:space="preserve"> </v>
      </c>
      <c r="N27" s="33" t="str">
        <f t="shared" si="2"/>
        <v xml:space="preserve"> </v>
      </c>
      <c r="O27" s="32" t="str">
        <f t="shared" si="3"/>
        <v xml:space="preserve"> </v>
      </c>
      <c r="P27" s="33" t="str">
        <f t="shared" si="4"/>
        <v xml:space="preserve"> </v>
      </c>
      <c r="Q27" s="34" t="str">
        <f t="shared" si="5"/>
        <v xml:space="preserve"> </v>
      </c>
      <c r="R27" s="57" t="str">
        <f t="shared" si="6"/>
        <v/>
      </c>
      <c r="S27" s="58" t="str">
        <f t="shared" si="7"/>
        <v/>
      </c>
      <c r="T27" s="59" t="str">
        <f t="shared" si="8"/>
        <v/>
      </c>
      <c r="U27" s="64" t="str">
        <f t="shared" si="9"/>
        <v xml:space="preserve"> </v>
      </c>
    </row>
    <row r="28" spans="1:21" ht="21" x14ac:dyDescent="0.5">
      <c r="A28" s="3" t="s">
        <v>27</v>
      </c>
      <c r="B28" s="286"/>
      <c r="C28" s="287"/>
      <c r="D28" s="287"/>
      <c r="E28" s="287"/>
      <c r="F28" s="287"/>
      <c r="G28" s="290"/>
      <c r="H28" s="286"/>
      <c r="I28" s="287"/>
      <c r="J28" s="287"/>
      <c r="K28" s="288"/>
      <c r="L28" s="277" t="str">
        <f t="shared" si="0"/>
        <v xml:space="preserve"> </v>
      </c>
      <c r="M28" s="278" t="str">
        <f t="shared" si="1"/>
        <v xml:space="preserve"> </v>
      </c>
      <c r="N28" s="279" t="str">
        <f t="shared" si="2"/>
        <v xml:space="preserve"> </v>
      </c>
      <c r="O28" s="278" t="str">
        <f t="shared" si="3"/>
        <v xml:space="preserve"> </v>
      </c>
      <c r="P28" s="279" t="str">
        <f t="shared" si="4"/>
        <v xml:space="preserve"> </v>
      </c>
      <c r="Q28" s="280" t="str">
        <f t="shared" si="5"/>
        <v xml:space="preserve"> </v>
      </c>
      <c r="R28" s="281" t="str">
        <f t="shared" si="6"/>
        <v/>
      </c>
      <c r="S28" s="282" t="str">
        <f t="shared" si="7"/>
        <v/>
      </c>
      <c r="T28" s="283" t="str">
        <f t="shared" si="8"/>
        <v/>
      </c>
      <c r="U28" s="284" t="str">
        <f t="shared" si="9"/>
        <v xml:space="preserve"> </v>
      </c>
    </row>
    <row r="29" spans="1:21" ht="21" x14ac:dyDescent="0.5">
      <c r="A29" s="3" t="s">
        <v>11</v>
      </c>
      <c r="B29" s="88"/>
      <c r="C29" s="70"/>
      <c r="D29" s="70">
        <v>4</v>
      </c>
      <c r="E29" s="70"/>
      <c r="F29" s="70"/>
      <c r="G29" s="65"/>
      <c r="H29" s="88">
        <v>17</v>
      </c>
      <c r="I29" s="70"/>
      <c r="J29" s="70"/>
      <c r="K29" s="71"/>
      <c r="L29" s="45" t="str">
        <f t="shared" si="0"/>
        <v xml:space="preserve"> </v>
      </c>
      <c r="M29" s="32" t="str">
        <f t="shared" si="1"/>
        <v xml:space="preserve"> </v>
      </c>
      <c r="N29" s="33" t="str">
        <f t="shared" si="2"/>
        <v xml:space="preserve"> </v>
      </c>
      <c r="O29" s="32" t="str">
        <f t="shared" si="3"/>
        <v xml:space="preserve"> </v>
      </c>
      <c r="P29" s="33" t="str">
        <f t="shared" si="4"/>
        <v xml:space="preserve"> </v>
      </c>
      <c r="Q29" s="34" t="str">
        <f t="shared" si="5"/>
        <v xml:space="preserve"> </v>
      </c>
      <c r="R29" s="57" t="str">
        <f t="shared" si="6"/>
        <v/>
      </c>
      <c r="S29" s="58" t="str">
        <f t="shared" si="7"/>
        <v/>
      </c>
      <c r="T29" s="59" t="str">
        <f t="shared" si="8"/>
        <v/>
      </c>
      <c r="U29" s="64" t="str">
        <f t="shared" si="9"/>
        <v xml:space="preserve"> </v>
      </c>
    </row>
    <row r="30" spans="1:21" ht="21" x14ac:dyDescent="0.5">
      <c r="A30" s="3" t="s">
        <v>25</v>
      </c>
      <c r="B30" s="85"/>
      <c r="C30" s="86"/>
      <c r="D30" s="86"/>
      <c r="E30" s="86"/>
      <c r="F30" s="86"/>
      <c r="G30" s="87"/>
      <c r="H30" s="85"/>
      <c r="I30" s="86"/>
      <c r="J30" s="86"/>
      <c r="K30" s="137"/>
      <c r="L30" s="45" t="str">
        <f t="shared" si="0"/>
        <v xml:space="preserve"> </v>
      </c>
      <c r="M30" s="32" t="str">
        <f t="shared" si="1"/>
        <v xml:space="preserve"> </v>
      </c>
      <c r="N30" s="33" t="str">
        <f t="shared" si="2"/>
        <v xml:space="preserve"> </v>
      </c>
      <c r="O30" s="32" t="str">
        <f t="shared" si="3"/>
        <v xml:space="preserve"> </v>
      </c>
      <c r="P30" s="33" t="str">
        <f t="shared" si="4"/>
        <v xml:space="preserve"> </v>
      </c>
      <c r="Q30" s="34" t="str">
        <f t="shared" si="5"/>
        <v xml:space="preserve"> </v>
      </c>
      <c r="R30" s="57" t="str">
        <f t="shared" si="6"/>
        <v/>
      </c>
      <c r="S30" s="58" t="str">
        <f t="shared" si="7"/>
        <v/>
      </c>
      <c r="T30" s="59" t="str">
        <f t="shared" si="8"/>
        <v/>
      </c>
      <c r="U30" s="64" t="str">
        <f t="shared" si="9"/>
        <v xml:space="preserve"> </v>
      </c>
    </row>
    <row r="31" spans="1:21" ht="21.5" thickBot="1" x14ac:dyDescent="0.55000000000000004">
      <c r="A31" s="328" t="s">
        <v>28</v>
      </c>
      <c r="B31" s="482"/>
      <c r="C31" s="483"/>
      <c r="D31" s="483"/>
      <c r="E31" s="483"/>
      <c r="F31" s="483"/>
      <c r="G31" s="487"/>
      <c r="H31" s="482"/>
      <c r="I31" s="483"/>
      <c r="J31" s="483"/>
      <c r="K31" s="485"/>
      <c r="L31" s="517"/>
      <c r="M31" s="261"/>
      <c r="N31" s="427"/>
      <c r="O31" s="261"/>
      <c r="P31" s="427"/>
      <c r="Q31" s="452"/>
      <c r="R31" s="453"/>
      <c r="S31" s="454"/>
      <c r="T31" s="455"/>
      <c r="U31" s="518"/>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0" spans="1:2" x14ac:dyDescent="0.35">
      <c r="A40" s="285"/>
      <c r="B40" t="s">
        <v>93</v>
      </c>
    </row>
    <row r="41" spans="1:2" ht="15" thickBot="1" x14ac:dyDescent="0.4">
      <c r="A41" t="s">
        <v>129</v>
      </c>
    </row>
    <row r="42" spans="1:2" ht="15" thickBot="1" x14ac:dyDescent="0.4">
      <c r="A42" s="389"/>
      <c r="B42" s="388" t="s">
        <v>126</v>
      </c>
    </row>
    <row r="43" spans="1:2" ht="15" thickBot="1" x14ac:dyDescent="0.4">
      <c r="A43" s="390"/>
      <c r="B43" t="s">
        <v>127</v>
      </c>
    </row>
    <row r="44" spans="1:2" ht="15" thickBot="1" x14ac:dyDescent="0.4">
      <c r="A44" s="391"/>
      <c r="B44" t="s">
        <v>128</v>
      </c>
    </row>
    <row r="45" spans="1:2" ht="15" thickBot="1" x14ac:dyDescent="0.4">
      <c r="A45" s="26"/>
      <c r="B45" t="s">
        <v>130</v>
      </c>
    </row>
    <row r="47" spans="1:2" x14ac:dyDescent="0.35">
      <c r="A47" s="36" t="s">
        <v>104</v>
      </c>
      <c r="B47" s="38"/>
    </row>
    <row r="48" spans="1:2" x14ac:dyDescent="0.35">
      <c r="A48" s="66" t="s">
        <v>105</v>
      </c>
    </row>
    <row r="49" spans="1:1" x14ac:dyDescent="0.35">
      <c r="A49" s="36" t="s">
        <v>117</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7 M10:M14 M26:M29 M16:M24">
    <cfRule type="cellIs" dxfId="108" priority="52" operator="between">
      <formula>0.15</formula>
      <formula>1000</formula>
    </cfRule>
    <cfRule type="cellIs" dxfId="107" priority="53" operator="between">
      <formula>-0.15</formula>
      <formula>0.15</formula>
    </cfRule>
    <cfRule type="cellIs" dxfId="106" priority="54" operator="lessThan">
      <formula>-0.15</formula>
    </cfRule>
  </conditionalFormatting>
  <conditionalFormatting sqref="O4:O7 O10:O14 O26:O29 O16:O24">
    <cfRule type="cellIs" dxfId="105" priority="49" operator="between">
      <formula>0.15</formula>
      <formula>1000</formula>
    </cfRule>
    <cfRule type="cellIs" dxfId="104" priority="50" operator="between">
      <formula>-0.15</formula>
      <formula>0.15</formula>
    </cfRule>
    <cfRule type="cellIs" dxfId="103" priority="51" operator="lessThan">
      <formula>-0.15</formula>
    </cfRule>
  </conditionalFormatting>
  <conditionalFormatting sqref="Q4:Q7 Q10:Q14 Q26:Q29 Q16:Q24">
    <cfRule type="cellIs" dxfId="102" priority="46" operator="between">
      <formula>0.15</formula>
      <formula>1000</formula>
    </cfRule>
    <cfRule type="cellIs" dxfId="101" priority="47" operator="between">
      <formula>-0.15</formula>
      <formula>0.15</formula>
    </cfRule>
    <cfRule type="cellIs" dxfId="100" priority="48" operator="lessThan">
      <formula>-0.15</formula>
    </cfRule>
  </conditionalFormatting>
  <conditionalFormatting sqref="M8">
    <cfRule type="cellIs" dxfId="99" priority="43" operator="between">
      <formula>0.15</formula>
      <formula>1000</formula>
    </cfRule>
    <cfRule type="cellIs" dxfId="98" priority="44" operator="between">
      <formula>-0.15</formula>
      <formula>0.15</formula>
    </cfRule>
    <cfRule type="cellIs" dxfId="97" priority="45" operator="lessThan">
      <formula>-0.15</formula>
    </cfRule>
  </conditionalFormatting>
  <conditionalFormatting sqref="O8">
    <cfRule type="cellIs" dxfId="96" priority="40" operator="between">
      <formula>0.15</formula>
      <formula>1000</formula>
    </cfRule>
    <cfRule type="cellIs" dxfId="95" priority="41" operator="between">
      <formula>-0.15</formula>
      <formula>0.15</formula>
    </cfRule>
    <cfRule type="cellIs" dxfId="94" priority="42" operator="lessThan">
      <formula>-0.15</formula>
    </cfRule>
  </conditionalFormatting>
  <conditionalFormatting sqref="Q8">
    <cfRule type="cellIs" dxfId="93" priority="37" operator="between">
      <formula>0.15</formula>
      <formula>1000</formula>
    </cfRule>
    <cfRule type="cellIs" dxfId="92" priority="38" operator="between">
      <formula>-0.15</formula>
      <formula>0.15</formula>
    </cfRule>
    <cfRule type="cellIs" dxfId="91" priority="39" operator="lessThan">
      <formula>-0.15</formula>
    </cfRule>
  </conditionalFormatting>
  <conditionalFormatting sqref="M30">
    <cfRule type="cellIs" dxfId="90" priority="34" operator="between">
      <formula>0.15</formula>
      <formula>1000</formula>
    </cfRule>
    <cfRule type="cellIs" dxfId="89" priority="35" operator="between">
      <formula>-0.15</formula>
      <formula>0.15</formula>
    </cfRule>
    <cfRule type="cellIs" dxfId="88" priority="36" operator="lessThan">
      <formula>-0.15</formula>
    </cfRule>
  </conditionalFormatting>
  <conditionalFormatting sqref="O30">
    <cfRule type="cellIs" dxfId="87" priority="31" operator="between">
      <formula>0.15</formula>
      <formula>1000</formula>
    </cfRule>
    <cfRule type="cellIs" dxfId="86" priority="32" operator="between">
      <formula>-0.15</formula>
      <formula>0.15</formula>
    </cfRule>
    <cfRule type="cellIs" dxfId="85" priority="33" operator="lessThan">
      <formula>-0.15</formula>
    </cfRule>
  </conditionalFormatting>
  <conditionalFormatting sqref="Q30">
    <cfRule type="cellIs" dxfId="84" priority="28" operator="between">
      <formula>0.15</formula>
      <formula>1000</formula>
    </cfRule>
    <cfRule type="cellIs" dxfId="83" priority="29" operator="between">
      <formula>-0.15</formula>
      <formula>0.15</formula>
    </cfRule>
    <cfRule type="cellIs" dxfId="82" priority="30" operator="lessThan">
      <formula>-0.15</formula>
    </cfRule>
  </conditionalFormatting>
  <conditionalFormatting sqref="M9">
    <cfRule type="cellIs" dxfId="81" priority="25" operator="between">
      <formula>0.15</formula>
      <formula>1000</formula>
    </cfRule>
    <cfRule type="cellIs" dxfId="80" priority="26" operator="between">
      <formula>-0.15</formula>
      <formula>0.15</formula>
    </cfRule>
    <cfRule type="cellIs" dxfId="79" priority="27" operator="lessThan">
      <formula>-0.15</formula>
    </cfRule>
  </conditionalFormatting>
  <conditionalFormatting sqref="O9">
    <cfRule type="cellIs" dxfId="78" priority="22" operator="between">
      <formula>0.15</formula>
      <formula>1000</formula>
    </cfRule>
    <cfRule type="cellIs" dxfId="77" priority="23" operator="between">
      <formula>-0.15</formula>
      <formula>0.15</formula>
    </cfRule>
    <cfRule type="cellIs" dxfId="76" priority="24" operator="lessThan">
      <formula>-0.15</formula>
    </cfRule>
  </conditionalFormatting>
  <conditionalFormatting sqref="Q9">
    <cfRule type="cellIs" dxfId="75" priority="19" operator="between">
      <formula>0.15</formula>
      <formula>1000</formula>
    </cfRule>
    <cfRule type="cellIs" dxfId="74" priority="20" operator="between">
      <formula>-0.15</formula>
      <formula>0.15</formula>
    </cfRule>
    <cfRule type="cellIs" dxfId="73" priority="21" operator="lessThan">
      <formula>-0.15</formula>
    </cfRule>
  </conditionalFormatting>
  <pageMargins left="0.7" right="0.7" top="0.75" bottom="0.75" header="0.3" footer="0.3"/>
  <pageSetup paperSize="9" orientation="portrait" verticalDpi="9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48"/>
  <sheetViews>
    <sheetView zoomScale="45" zoomScaleNormal="45" workbookViewId="0">
      <pane xSplit="1" ySplit="3" topLeftCell="B13" activePane="bottomRight" state="frozen"/>
      <selection pane="topRight" activeCell="B1" sqref="B1"/>
      <selection pane="bottomLeft" activeCell="A4" sqref="A4"/>
      <selection pane="bottomRight" activeCell="AC27" sqref="AC27"/>
    </sheetView>
  </sheetViews>
  <sheetFormatPr defaultRowHeight="14.5" x14ac:dyDescent="0.35"/>
  <cols>
    <col min="1" max="1" width="13.81640625" customWidth="1"/>
    <col min="7" max="7" width="13.81640625" customWidth="1"/>
    <col min="21" max="21" width="13.453125" style="52" customWidth="1"/>
    <col min="22" max="22" width="23.81640625" customWidth="1"/>
  </cols>
  <sheetData>
    <row r="1" spans="1:23" ht="15" customHeight="1" thickBot="1" x14ac:dyDescent="0.4">
      <c r="A1" s="579" t="s">
        <v>40</v>
      </c>
      <c r="B1" s="585" t="s">
        <v>29</v>
      </c>
      <c r="C1" s="586"/>
      <c r="D1" s="586"/>
      <c r="E1" s="586"/>
      <c r="F1" s="586"/>
      <c r="G1" s="587"/>
      <c r="H1" s="585" t="s">
        <v>0</v>
      </c>
      <c r="I1" s="586"/>
      <c r="J1" s="586"/>
      <c r="K1" s="587"/>
      <c r="L1" s="582" t="s">
        <v>30</v>
      </c>
      <c r="M1" s="582"/>
      <c r="N1" s="582"/>
      <c r="O1" s="582"/>
      <c r="P1" s="582"/>
      <c r="Q1" s="588"/>
      <c r="R1" s="581" t="s">
        <v>33</v>
      </c>
      <c r="S1" s="582"/>
      <c r="T1" s="582"/>
      <c r="U1" s="583" t="s">
        <v>34</v>
      </c>
      <c r="V1" s="365" t="s">
        <v>35</v>
      </c>
      <c r="W1" s="18"/>
    </row>
    <row r="2" spans="1:23" ht="15" customHeight="1" thickBot="1" x14ac:dyDescent="0.4">
      <c r="A2" s="579"/>
      <c r="B2" s="585"/>
      <c r="C2" s="586"/>
      <c r="D2" s="586"/>
      <c r="E2" s="586"/>
      <c r="F2" s="586"/>
      <c r="G2" s="587"/>
      <c r="H2" s="585"/>
      <c r="I2" s="586"/>
      <c r="J2" s="586"/>
      <c r="K2" s="587"/>
      <c r="L2" s="80" t="s">
        <v>31</v>
      </c>
      <c r="M2" s="80" t="s">
        <v>32</v>
      </c>
      <c r="N2" s="10" t="s">
        <v>31</v>
      </c>
      <c r="O2" s="80" t="s">
        <v>32</v>
      </c>
      <c r="P2" s="10" t="s">
        <v>31</v>
      </c>
      <c r="Q2" s="80" t="s">
        <v>32</v>
      </c>
      <c r="R2" s="581" t="s">
        <v>32</v>
      </c>
      <c r="S2" s="582"/>
      <c r="T2" s="582"/>
      <c r="U2" s="584"/>
      <c r="V2" s="366" t="s">
        <v>32</v>
      </c>
    </row>
    <row r="3" spans="1:23" ht="15" thickBot="1" x14ac:dyDescent="0.4">
      <c r="A3" s="580"/>
      <c r="B3" s="92">
        <v>2016</v>
      </c>
      <c r="C3" s="79">
        <v>2017</v>
      </c>
      <c r="D3" s="46">
        <v>2018</v>
      </c>
      <c r="E3" s="47">
        <v>2020</v>
      </c>
      <c r="F3" s="48">
        <v>2025</v>
      </c>
      <c r="G3" s="48">
        <v>2030</v>
      </c>
      <c r="H3" s="49">
        <v>2016</v>
      </c>
      <c r="I3" s="50">
        <v>2020</v>
      </c>
      <c r="J3" s="48">
        <v>2025</v>
      </c>
      <c r="K3" s="51">
        <v>2030</v>
      </c>
      <c r="L3" s="589">
        <v>2020</v>
      </c>
      <c r="M3" s="590"/>
      <c r="N3" s="591">
        <v>2025</v>
      </c>
      <c r="O3" s="590"/>
      <c r="P3" s="591">
        <v>2030</v>
      </c>
      <c r="Q3" s="590"/>
      <c r="R3" s="77">
        <v>2020</v>
      </c>
      <c r="S3" s="20">
        <v>2025</v>
      </c>
      <c r="T3" s="115">
        <v>2030</v>
      </c>
      <c r="U3" s="584"/>
      <c r="V3" s="373"/>
    </row>
    <row r="4" spans="1:23" ht="21" x14ac:dyDescent="0.5">
      <c r="A4" s="258" t="s">
        <v>2</v>
      </c>
      <c r="B4" s="117">
        <v>665</v>
      </c>
      <c r="C4" s="118">
        <v>1983</v>
      </c>
      <c r="D4" s="118">
        <v>3530</v>
      </c>
      <c r="E4" s="118">
        <v>7300</v>
      </c>
      <c r="F4" s="118">
        <v>35400</v>
      </c>
      <c r="G4" s="119">
        <v>94500</v>
      </c>
      <c r="H4" s="89">
        <v>606</v>
      </c>
      <c r="I4" s="83">
        <v>8324</v>
      </c>
      <c r="J4" s="83"/>
      <c r="K4" s="120"/>
      <c r="L4" s="27">
        <f>IFERROR(IF(AND(E4&lt;&gt;0,I4&lt;&gt;0),E4-I4," "),"")</f>
        <v>-1024</v>
      </c>
      <c r="M4" s="28">
        <f>IFERROR(IF(AND(E4&lt;&gt;0,I4&lt;&gt;0),(E4-I4)/I4, " ")," ")</f>
        <v>-0.12301777991350313</v>
      </c>
      <c r="N4" s="312" t="str">
        <f>IFERROR(IF(AND(F4&lt;&gt;0,J4&lt;&gt;0),F4-J4," "),"")</f>
        <v xml:space="preserve"> </v>
      </c>
      <c r="O4" s="313" t="str">
        <f>IFERROR(IF(AND(F4&lt;&gt;0,J4&lt;&gt;0),(F4-J4)/J4, " ")," ")</f>
        <v xml:space="preserve"> </v>
      </c>
      <c r="P4" s="312" t="str">
        <f>IFERROR(IF(AND(G4&lt;&gt;0,K4&lt;&gt;0),G4-K4," "),"")</f>
        <v xml:space="preserve"> </v>
      </c>
      <c r="Q4" s="314" t="str">
        <f>IFERROR(IF(AND(G4&lt;&gt;0,K4&lt;&gt;0),(G4-K4)/K4, " ")," ")</f>
        <v xml:space="preserve"> </v>
      </c>
      <c r="R4" s="122">
        <f>IFERROR(D4/E4,"")</f>
        <v>0.48356164383561645</v>
      </c>
      <c r="S4" s="121">
        <f>IFERROR(D4/F4,"")</f>
        <v>9.9717514124293791E-2</v>
      </c>
      <c r="T4" s="339">
        <f>IFERROR(D4/G4,"")</f>
        <v>3.7354497354497355E-2</v>
      </c>
      <c r="U4" s="341" t="s">
        <v>55</v>
      </c>
      <c r="V4" s="374">
        <v>0.41</v>
      </c>
    </row>
    <row r="5" spans="1:23" ht="21" x14ac:dyDescent="0.5">
      <c r="A5" s="3" t="s">
        <v>3</v>
      </c>
      <c r="B5" s="106">
        <v>32</v>
      </c>
      <c r="C5" s="99">
        <v>89</v>
      </c>
      <c r="D5" s="99">
        <v>145</v>
      </c>
      <c r="E5" s="99">
        <v>300</v>
      </c>
      <c r="F5" s="99">
        <v>2000</v>
      </c>
      <c r="G5" s="107">
        <v>5000</v>
      </c>
      <c r="H5" s="113">
        <v>43</v>
      </c>
      <c r="I5" s="101">
        <v>2500</v>
      </c>
      <c r="J5" s="101">
        <v>6000</v>
      </c>
      <c r="K5" s="114">
        <v>9000</v>
      </c>
      <c r="L5" s="31">
        <f t="shared" ref="L5:L30" si="0">IFERROR(IF(AND(E5&lt;&gt;0,I5&lt;&gt;0),E5-I5," "),"")</f>
        <v>-2200</v>
      </c>
      <c r="M5" s="32">
        <f t="shared" ref="M5:M30" si="1">IFERROR(IF(AND(E5&lt;&gt;0,I5&lt;&gt;0),(E5-I5)/I5, " ")," ")</f>
        <v>-0.88</v>
      </c>
      <c r="N5" s="33">
        <f t="shared" ref="N5:N30" si="2">IFERROR(IF(AND(F5&lt;&gt;0,J5&lt;&gt;0),F5-J5," "),"")</f>
        <v>-4000</v>
      </c>
      <c r="O5" s="32">
        <f t="shared" ref="O5:O30" si="3">IFERROR(IF(AND(F5&lt;&gt;0,J5&lt;&gt;0),(F5-J5)/J5, " ")," ")</f>
        <v>-0.66666666666666663</v>
      </c>
      <c r="P5" s="33">
        <f t="shared" ref="P5:P30" si="4">IFERROR(IF(AND(G5&lt;&gt;0,K5&lt;&gt;0),G5-K5," "),"")</f>
        <v>-4000</v>
      </c>
      <c r="Q5" s="60">
        <f t="shared" ref="Q5:Q30" si="5">IFERROR(IF(AND(G5&lt;&gt;0,K5&lt;&gt;0),(G5-K5)/K5, " ")," ")</f>
        <v>-0.44444444444444442</v>
      </c>
      <c r="R5" s="123">
        <f t="shared" ref="R5:R30" si="6">IFERROR(D5/E5,"")</f>
        <v>0.48333333333333334</v>
      </c>
      <c r="S5" s="100">
        <f t="shared" ref="S5:S30" si="7">IFERROR(D5/F5,"")</f>
        <v>7.2499999999999995E-2</v>
      </c>
      <c r="T5" s="340">
        <f t="shared" ref="T5:T30" si="8">IFERROR(D5/G5,"")</f>
        <v>2.9000000000000001E-2</v>
      </c>
      <c r="U5" s="342" t="s">
        <v>55</v>
      </c>
      <c r="V5" s="375">
        <v>0.4320399984115384</v>
      </c>
    </row>
    <row r="6" spans="1:23" ht="21" x14ac:dyDescent="0.5">
      <c r="A6" s="3" t="s">
        <v>5</v>
      </c>
      <c r="B6" s="108">
        <v>451</v>
      </c>
      <c r="C6" s="101"/>
      <c r="D6" s="99">
        <v>749</v>
      </c>
      <c r="E6" s="93">
        <v>1300</v>
      </c>
      <c r="F6" s="99">
        <v>6200</v>
      </c>
      <c r="G6" s="107">
        <v>19000</v>
      </c>
      <c r="H6" s="69"/>
      <c r="I6" s="101">
        <v>1300</v>
      </c>
      <c r="J6" s="101"/>
      <c r="K6" s="114"/>
      <c r="L6" s="31">
        <f t="shared" si="0"/>
        <v>0</v>
      </c>
      <c r="M6" s="32">
        <f t="shared" si="1"/>
        <v>0</v>
      </c>
      <c r="N6" s="315" t="str">
        <f t="shared" si="2"/>
        <v xml:space="preserve"> </v>
      </c>
      <c r="O6" s="316" t="str">
        <f t="shared" si="3"/>
        <v xml:space="preserve"> </v>
      </c>
      <c r="P6" s="315" t="str">
        <f t="shared" si="4"/>
        <v xml:space="preserve"> </v>
      </c>
      <c r="Q6" s="317" t="str">
        <f t="shared" si="5"/>
        <v xml:space="preserve"> </v>
      </c>
      <c r="R6" s="123">
        <f t="shared" si="6"/>
        <v>0.57615384615384613</v>
      </c>
      <c r="S6" s="100">
        <f t="shared" si="7"/>
        <v>0.12080645161290322</v>
      </c>
      <c r="T6" s="340">
        <f t="shared" si="8"/>
        <v>3.9421052631578947E-2</v>
      </c>
      <c r="U6" s="343" t="s">
        <v>55</v>
      </c>
      <c r="V6" s="375">
        <f>EXP(0.2769)-1</f>
        <v>0.31903446099346744</v>
      </c>
    </row>
    <row r="7" spans="1:23" ht="21" x14ac:dyDescent="0.5">
      <c r="A7" s="3" t="s">
        <v>7</v>
      </c>
      <c r="B7" s="109">
        <v>1749</v>
      </c>
      <c r="C7" s="102">
        <v>2698.5</v>
      </c>
      <c r="D7" s="102">
        <v>3648</v>
      </c>
      <c r="E7" s="102">
        <v>5419</v>
      </c>
      <c r="F7" s="102">
        <v>9848</v>
      </c>
      <c r="G7" s="110">
        <v>29437</v>
      </c>
      <c r="H7" s="111">
        <v>1749</v>
      </c>
      <c r="I7" s="103">
        <v>3000</v>
      </c>
      <c r="J7" s="103"/>
      <c r="K7" s="112"/>
      <c r="L7" s="31">
        <f t="shared" si="0"/>
        <v>2419</v>
      </c>
      <c r="M7" s="32">
        <f t="shared" si="1"/>
        <v>0.80633333333333335</v>
      </c>
      <c r="N7" s="315" t="str">
        <f t="shared" si="2"/>
        <v xml:space="preserve"> </v>
      </c>
      <c r="O7" s="316" t="str">
        <f t="shared" si="3"/>
        <v xml:space="preserve"> </v>
      </c>
      <c r="P7" s="315" t="str">
        <f t="shared" si="4"/>
        <v xml:space="preserve"> </v>
      </c>
      <c r="Q7" s="317" t="str">
        <f t="shared" si="5"/>
        <v xml:space="preserve"> </v>
      </c>
      <c r="R7" s="123">
        <f t="shared" si="6"/>
        <v>0.67318693485883008</v>
      </c>
      <c r="S7" s="100">
        <f t="shared" si="7"/>
        <v>0.3704305442729488</v>
      </c>
      <c r="T7" s="340">
        <f t="shared" si="8"/>
        <v>0.12392567177361824</v>
      </c>
      <c r="U7" s="343" t="s">
        <v>55</v>
      </c>
      <c r="V7" s="375">
        <v>0.21142820709330246</v>
      </c>
    </row>
    <row r="8" spans="1:23" ht="21" x14ac:dyDescent="0.5">
      <c r="A8" s="3" t="s">
        <v>6</v>
      </c>
      <c r="B8" s="109">
        <v>6300</v>
      </c>
      <c r="C8" s="102">
        <v>10469</v>
      </c>
      <c r="D8" s="102">
        <v>17245</v>
      </c>
      <c r="E8" s="102">
        <v>43000</v>
      </c>
      <c r="F8" s="102"/>
      <c r="G8" s="110">
        <v>1000000</v>
      </c>
      <c r="H8" s="111">
        <v>6213</v>
      </c>
      <c r="I8" s="103">
        <v>43000</v>
      </c>
      <c r="J8" s="103"/>
      <c r="K8" s="112"/>
      <c r="L8" s="31">
        <f t="shared" si="0"/>
        <v>0</v>
      </c>
      <c r="M8" s="32">
        <f t="shared" si="1"/>
        <v>0</v>
      </c>
      <c r="N8" s="33" t="str">
        <f t="shared" si="2"/>
        <v xml:space="preserve"> </v>
      </c>
      <c r="O8" s="32" t="str">
        <f t="shared" si="3"/>
        <v xml:space="preserve"> </v>
      </c>
      <c r="P8" s="315" t="str">
        <f t="shared" si="4"/>
        <v xml:space="preserve"> </v>
      </c>
      <c r="Q8" s="317" t="str">
        <f t="shared" si="5"/>
        <v xml:space="preserve"> </v>
      </c>
      <c r="R8" s="123">
        <f t="shared" si="6"/>
        <v>0.401046511627907</v>
      </c>
      <c r="S8" s="100" t="str">
        <f t="shared" si="7"/>
        <v/>
      </c>
      <c r="T8" s="340">
        <f t="shared" si="8"/>
        <v>1.7245E-2</v>
      </c>
      <c r="U8" s="342" t="s">
        <v>55</v>
      </c>
      <c r="V8" s="375">
        <v>0.42304650566964042</v>
      </c>
    </row>
    <row r="9" spans="1:23" ht="21" x14ac:dyDescent="0.5">
      <c r="A9" s="3" t="s">
        <v>8</v>
      </c>
      <c r="B9" s="111">
        <v>384</v>
      </c>
      <c r="C9" s="103"/>
      <c r="D9" s="103">
        <v>394</v>
      </c>
      <c r="E9" s="103"/>
      <c r="F9" s="103"/>
      <c r="G9" s="112"/>
      <c r="H9" s="111"/>
      <c r="I9" s="103">
        <v>384</v>
      </c>
      <c r="J9" s="103">
        <v>384</v>
      </c>
      <c r="K9" s="112"/>
      <c r="L9" s="31" t="str">
        <f t="shared" si="0"/>
        <v xml:space="preserve"> </v>
      </c>
      <c r="M9" s="32" t="str">
        <f t="shared" si="1"/>
        <v xml:space="preserve"> </v>
      </c>
      <c r="N9" s="33" t="str">
        <f t="shared" si="2"/>
        <v xml:space="preserve"> </v>
      </c>
      <c r="O9" s="32" t="str">
        <f t="shared" si="3"/>
        <v xml:space="preserve"> </v>
      </c>
      <c r="P9" s="33" t="str">
        <f t="shared" si="4"/>
        <v xml:space="preserve"> </v>
      </c>
      <c r="Q9" s="60" t="str">
        <f t="shared" si="5"/>
        <v xml:space="preserve"> </v>
      </c>
      <c r="R9" s="123" t="str">
        <f t="shared" si="6"/>
        <v/>
      </c>
      <c r="S9" s="100" t="str">
        <f t="shared" si="7"/>
        <v/>
      </c>
      <c r="T9" s="340" t="str">
        <f t="shared" si="8"/>
        <v/>
      </c>
      <c r="U9" s="338"/>
      <c r="V9" s="375"/>
    </row>
    <row r="10" spans="1:23" ht="21" x14ac:dyDescent="0.5">
      <c r="A10" s="3" t="s">
        <v>15</v>
      </c>
      <c r="B10" s="113">
        <v>790</v>
      </c>
      <c r="C10" s="101">
        <v>798</v>
      </c>
      <c r="D10" s="101">
        <v>806</v>
      </c>
      <c r="E10" s="101">
        <v>950</v>
      </c>
      <c r="F10" s="101">
        <v>1100</v>
      </c>
      <c r="G10" s="114">
        <v>1200</v>
      </c>
      <c r="H10" s="113">
        <v>832</v>
      </c>
      <c r="I10" s="101">
        <v>950</v>
      </c>
      <c r="J10" s="101">
        <v>1100</v>
      </c>
      <c r="K10" s="114">
        <v>1250</v>
      </c>
      <c r="L10" s="31">
        <f t="shared" si="0"/>
        <v>0</v>
      </c>
      <c r="M10" s="32">
        <f t="shared" si="1"/>
        <v>0</v>
      </c>
      <c r="N10" s="33">
        <f t="shared" si="2"/>
        <v>0</v>
      </c>
      <c r="O10" s="32">
        <f t="shared" si="3"/>
        <v>0</v>
      </c>
      <c r="P10" s="33">
        <f t="shared" si="4"/>
        <v>-50</v>
      </c>
      <c r="Q10" s="60">
        <f t="shared" si="5"/>
        <v>-0.04</v>
      </c>
      <c r="R10" s="123">
        <f t="shared" si="6"/>
        <v>0.84842105263157896</v>
      </c>
      <c r="S10" s="100">
        <f t="shared" si="7"/>
        <v>0.73272727272727278</v>
      </c>
      <c r="T10" s="340">
        <f t="shared" si="8"/>
        <v>0.67166666666666663</v>
      </c>
      <c r="U10" s="344" t="s">
        <v>85</v>
      </c>
      <c r="V10" s="375">
        <v>2.9939435471891818E-2</v>
      </c>
    </row>
    <row r="11" spans="1:23" ht="21" x14ac:dyDescent="0.5">
      <c r="A11" s="3" t="s">
        <v>9</v>
      </c>
      <c r="B11" s="113">
        <v>32</v>
      </c>
      <c r="C11" s="101">
        <v>37</v>
      </c>
      <c r="D11" s="101">
        <v>46</v>
      </c>
      <c r="E11" s="101">
        <v>700</v>
      </c>
      <c r="F11" s="101">
        <v>4000</v>
      </c>
      <c r="G11" s="114">
        <v>10000</v>
      </c>
      <c r="H11" s="113">
        <v>3</v>
      </c>
      <c r="I11" s="101">
        <v>700</v>
      </c>
      <c r="J11" s="101">
        <v>4000</v>
      </c>
      <c r="K11" s="114">
        <v>10000</v>
      </c>
      <c r="L11" s="31">
        <f t="shared" si="0"/>
        <v>0</v>
      </c>
      <c r="M11" s="32">
        <f t="shared" si="1"/>
        <v>0</v>
      </c>
      <c r="N11" s="33">
        <f t="shared" si="2"/>
        <v>0</v>
      </c>
      <c r="O11" s="32">
        <f t="shared" si="3"/>
        <v>0</v>
      </c>
      <c r="P11" s="33">
        <f t="shared" si="4"/>
        <v>0</v>
      </c>
      <c r="Q11" s="60">
        <f t="shared" si="5"/>
        <v>0</v>
      </c>
      <c r="R11" s="123">
        <f t="shared" si="6"/>
        <v>6.5714285714285711E-2</v>
      </c>
      <c r="S11" s="100">
        <f t="shared" si="7"/>
        <v>1.15E-2</v>
      </c>
      <c r="T11" s="340">
        <f t="shared" si="8"/>
        <v>4.5999999999999999E-3</v>
      </c>
      <c r="U11" s="345" t="s">
        <v>85</v>
      </c>
      <c r="V11" s="375">
        <v>0.48809979396681413</v>
      </c>
    </row>
    <row r="12" spans="1:23" ht="21" x14ac:dyDescent="0.5">
      <c r="A12" s="3" t="s">
        <v>10</v>
      </c>
      <c r="B12" s="111">
        <v>4547</v>
      </c>
      <c r="C12" s="103">
        <v>4700</v>
      </c>
      <c r="D12" s="103">
        <v>5187</v>
      </c>
      <c r="E12" s="103">
        <v>10000</v>
      </c>
      <c r="F12" s="103">
        <v>17000</v>
      </c>
      <c r="G12" s="112"/>
      <c r="H12" s="111">
        <v>4547</v>
      </c>
      <c r="I12" s="103"/>
      <c r="J12" s="103"/>
      <c r="K12" s="112"/>
      <c r="L12" s="318" t="str">
        <f t="shared" si="0"/>
        <v xml:space="preserve"> </v>
      </c>
      <c r="M12" s="316" t="str">
        <f t="shared" si="1"/>
        <v xml:space="preserve"> </v>
      </c>
      <c r="N12" s="315" t="str">
        <f t="shared" si="2"/>
        <v xml:space="preserve"> </v>
      </c>
      <c r="O12" s="316" t="str">
        <f t="shared" si="3"/>
        <v xml:space="preserve"> </v>
      </c>
      <c r="P12" s="33" t="str">
        <f t="shared" si="4"/>
        <v xml:space="preserve"> </v>
      </c>
      <c r="Q12" s="60" t="str">
        <f t="shared" si="5"/>
        <v xml:space="preserve"> </v>
      </c>
      <c r="R12" s="123">
        <f t="shared" si="6"/>
        <v>0.51870000000000005</v>
      </c>
      <c r="S12" s="100">
        <f t="shared" si="7"/>
        <v>0.30511764705882355</v>
      </c>
      <c r="T12" s="340" t="str">
        <f t="shared" si="8"/>
        <v/>
      </c>
      <c r="U12" s="346" t="s">
        <v>85</v>
      </c>
      <c r="V12" s="375">
        <v>0.15580838547321818</v>
      </c>
    </row>
    <row r="13" spans="1:23" ht="21" x14ac:dyDescent="0.5">
      <c r="A13" s="3" t="s">
        <v>12</v>
      </c>
      <c r="B13" s="113">
        <v>15400</v>
      </c>
      <c r="C13" s="101">
        <v>21600</v>
      </c>
      <c r="D13" s="101">
        <v>24800</v>
      </c>
      <c r="E13" s="101">
        <v>35000</v>
      </c>
      <c r="F13" s="90">
        <v>100000</v>
      </c>
      <c r="G13" s="114"/>
      <c r="H13" s="113">
        <v>11749</v>
      </c>
      <c r="I13" s="101">
        <v>35000</v>
      </c>
      <c r="J13" s="101"/>
      <c r="K13" s="114"/>
      <c r="L13" s="31">
        <f t="shared" si="0"/>
        <v>0</v>
      </c>
      <c r="M13" s="32">
        <f t="shared" si="1"/>
        <v>0</v>
      </c>
      <c r="N13" s="315" t="str">
        <f t="shared" si="2"/>
        <v xml:space="preserve"> </v>
      </c>
      <c r="O13" s="316" t="str">
        <f t="shared" si="3"/>
        <v xml:space="preserve"> </v>
      </c>
      <c r="P13" s="33" t="str">
        <f t="shared" si="4"/>
        <v xml:space="preserve"> </v>
      </c>
      <c r="Q13" s="60" t="str">
        <f t="shared" si="5"/>
        <v xml:space="preserve"> </v>
      </c>
      <c r="R13" s="123">
        <f t="shared" si="6"/>
        <v>0.70857142857142852</v>
      </c>
      <c r="S13" s="100">
        <f t="shared" si="7"/>
        <v>0.248</v>
      </c>
      <c r="T13" s="340" t="str">
        <f t="shared" si="8"/>
        <v/>
      </c>
      <c r="U13" s="342" t="s">
        <v>55</v>
      </c>
      <c r="V13" s="375">
        <v>0.23121316954886773</v>
      </c>
    </row>
    <row r="14" spans="1:23" ht="21" x14ac:dyDescent="0.5">
      <c r="A14" s="3" t="s">
        <v>13</v>
      </c>
      <c r="B14" s="111">
        <v>92</v>
      </c>
      <c r="C14" s="103">
        <v>167</v>
      </c>
      <c r="D14" s="103">
        <v>315</v>
      </c>
      <c r="E14" s="103">
        <v>515</v>
      </c>
      <c r="F14" s="101"/>
      <c r="G14" s="114"/>
      <c r="H14" s="113">
        <v>126</v>
      </c>
      <c r="I14" s="103">
        <v>296</v>
      </c>
      <c r="J14" s="103">
        <v>602</v>
      </c>
      <c r="K14" s="112">
        <v>806</v>
      </c>
      <c r="L14" s="31">
        <f t="shared" si="0"/>
        <v>219</v>
      </c>
      <c r="M14" s="32">
        <f t="shared" si="1"/>
        <v>0.73986486486486491</v>
      </c>
      <c r="N14" s="33" t="str">
        <f t="shared" si="2"/>
        <v xml:space="preserve"> </v>
      </c>
      <c r="O14" s="32" t="str">
        <f t="shared" si="3"/>
        <v xml:space="preserve"> </v>
      </c>
      <c r="P14" s="33" t="str">
        <f t="shared" si="4"/>
        <v xml:space="preserve"> </v>
      </c>
      <c r="Q14" s="60" t="str">
        <f t="shared" si="5"/>
        <v xml:space="preserve"> </v>
      </c>
      <c r="R14" s="123">
        <f t="shared" si="6"/>
        <v>0.61165048543689315</v>
      </c>
      <c r="S14" s="100" t="str">
        <f>IFERROR(D14/F14,"")</f>
        <v/>
      </c>
      <c r="T14" s="340" t="str">
        <f t="shared" si="8"/>
        <v/>
      </c>
      <c r="U14" s="347" t="s">
        <v>56</v>
      </c>
      <c r="V14" s="375">
        <v>0.53818015482411408</v>
      </c>
    </row>
    <row r="15" spans="1:23" ht="21" x14ac:dyDescent="0.5">
      <c r="A15" s="3" t="s">
        <v>16</v>
      </c>
      <c r="B15" s="410"/>
      <c r="C15" s="411"/>
      <c r="D15" s="411"/>
      <c r="E15" s="411"/>
      <c r="F15" s="411"/>
      <c r="G15" s="412"/>
      <c r="H15" s="410"/>
      <c r="I15" s="411"/>
      <c r="J15" s="411"/>
      <c r="K15" s="412"/>
      <c r="L15" s="413"/>
      <c r="M15" s="259"/>
      <c r="N15" s="414"/>
      <c r="O15" s="259"/>
      <c r="P15" s="414"/>
      <c r="Q15" s="415"/>
      <c r="R15" s="416"/>
      <c r="S15" s="417"/>
      <c r="T15" s="418"/>
      <c r="U15" s="419"/>
      <c r="V15" s="371"/>
    </row>
    <row r="16" spans="1:23" ht="21" x14ac:dyDescent="0.5">
      <c r="A16" s="3" t="s">
        <v>4</v>
      </c>
      <c r="B16" s="111">
        <v>32</v>
      </c>
      <c r="C16" s="103">
        <v>32</v>
      </c>
      <c r="D16" s="103">
        <v>36</v>
      </c>
      <c r="E16" s="103">
        <v>42</v>
      </c>
      <c r="F16" s="103">
        <v>81</v>
      </c>
      <c r="G16" s="112">
        <v>100</v>
      </c>
      <c r="H16" s="111">
        <v>32</v>
      </c>
      <c r="I16" s="103">
        <v>100</v>
      </c>
      <c r="J16" s="95">
        <v>100</v>
      </c>
      <c r="K16" s="260">
        <v>100</v>
      </c>
      <c r="L16" s="31">
        <f t="shared" si="0"/>
        <v>-58</v>
      </c>
      <c r="M16" s="32">
        <f t="shared" si="1"/>
        <v>-0.57999999999999996</v>
      </c>
      <c r="N16" s="33">
        <f t="shared" si="2"/>
        <v>-19</v>
      </c>
      <c r="O16" s="32">
        <f t="shared" si="3"/>
        <v>-0.19</v>
      </c>
      <c r="P16" s="33">
        <f t="shared" si="4"/>
        <v>0</v>
      </c>
      <c r="Q16" s="60">
        <f t="shared" si="5"/>
        <v>0</v>
      </c>
      <c r="R16" s="123">
        <f t="shared" si="6"/>
        <v>0.8571428571428571</v>
      </c>
      <c r="S16" s="100">
        <f t="shared" si="7"/>
        <v>0.44444444444444442</v>
      </c>
      <c r="T16" s="340">
        <f t="shared" si="8"/>
        <v>0.36</v>
      </c>
      <c r="U16" s="346" t="s">
        <v>85</v>
      </c>
      <c r="V16" s="375">
        <v>9.0569459799804131E-2</v>
      </c>
    </row>
    <row r="17" spans="1:22" ht="21" x14ac:dyDescent="0.5">
      <c r="A17" s="3" t="s">
        <v>19</v>
      </c>
      <c r="B17" s="113">
        <v>18</v>
      </c>
      <c r="C17" s="101">
        <v>21</v>
      </c>
      <c r="D17" s="101">
        <v>231</v>
      </c>
      <c r="E17" s="101">
        <v>379</v>
      </c>
      <c r="F17" s="101">
        <v>466</v>
      </c>
      <c r="G17" s="114">
        <v>466</v>
      </c>
      <c r="H17" s="113">
        <v>12</v>
      </c>
      <c r="I17" s="101">
        <v>150</v>
      </c>
      <c r="J17" s="101"/>
      <c r="K17" s="114"/>
      <c r="L17" s="31">
        <f t="shared" si="0"/>
        <v>229</v>
      </c>
      <c r="M17" s="32">
        <f t="shared" si="1"/>
        <v>1.5266666666666666</v>
      </c>
      <c r="N17" s="315" t="str">
        <f t="shared" si="2"/>
        <v xml:space="preserve"> </v>
      </c>
      <c r="O17" s="316" t="str">
        <f t="shared" si="3"/>
        <v xml:space="preserve"> </v>
      </c>
      <c r="P17" s="315" t="str">
        <f t="shared" si="4"/>
        <v xml:space="preserve"> </v>
      </c>
      <c r="Q17" s="317" t="str">
        <f t="shared" si="5"/>
        <v xml:space="preserve"> </v>
      </c>
      <c r="R17" s="123">
        <f t="shared" si="6"/>
        <v>0.60949868073878632</v>
      </c>
      <c r="S17" s="100">
        <f t="shared" si="7"/>
        <v>0.49570815450643779</v>
      </c>
      <c r="T17" s="340">
        <f t="shared" si="8"/>
        <v>0.49570815450643779</v>
      </c>
      <c r="U17" s="347" t="s">
        <v>56</v>
      </c>
      <c r="V17" s="375">
        <v>0.2255625952536644</v>
      </c>
    </row>
    <row r="18" spans="1:22" ht="21" x14ac:dyDescent="0.5">
      <c r="A18" s="3" t="s">
        <v>17</v>
      </c>
      <c r="B18" s="113">
        <v>5</v>
      </c>
      <c r="C18" s="101">
        <v>29</v>
      </c>
      <c r="D18" s="101">
        <v>212</v>
      </c>
      <c r="E18" s="101">
        <v>298</v>
      </c>
      <c r="F18" s="101">
        <v>310</v>
      </c>
      <c r="G18" s="114">
        <v>15055</v>
      </c>
      <c r="H18" s="113"/>
      <c r="I18" s="90">
        <v>100</v>
      </c>
      <c r="J18" s="90">
        <v>100</v>
      </c>
      <c r="K18" s="116"/>
      <c r="L18" s="31">
        <f t="shared" si="0"/>
        <v>198</v>
      </c>
      <c r="M18" s="32">
        <f t="shared" si="1"/>
        <v>1.98</v>
      </c>
      <c r="N18" s="33">
        <f t="shared" si="2"/>
        <v>210</v>
      </c>
      <c r="O18" s="32">
        <f t="shared" si="3"/>
        <v>2.1</v>
      </c>
      <c r="P18" s="315" t="str">
        <f t="shared" si="4"/>
        <v xml:space="preserve"> </v>
      </c>
      <c r="Q18" s="317" t="str">
        <f t="shared" si="5"/>
        <v xml:space="preserve"> </v>
      </c>
      <c r="R18" s="123">
        <f t="shared" si="6"/>
        <v>0.71140939597315433</v>
      </c>
      <c r="S18" s="100">
        <f t="shared" si="7"/>
        <v>0.68387096774193545</v>
      </c>
      <c r="T18" s="340">
        <f t="shared" si="8"/>
        <v>1.4081700431750249E-2</v>
      </c>
      <c r="U18" s="348" t="s">
        <v>55</v>
      </c>
      <c r="V18" s="375">
        <v>0.65980479154708305</v>
      </c>
    </row>
    <row r="19" spans="1:22" ht="21" x14ac:dyDescent="0.5">
      <c r="A19" s="3" t="s">
        <v>18</v>
      </c>
      <c r="B19" s="113">
        <v>212</v>
      </c>
      <c r="C19" s="101">
        <v>337</v>
      </c>
      <c r="D19" s="101">
        <v>841</v>
      </c>
      <c r="E19" s="101">
        <v>1635</v>
      </c>
      <c r="F19" s="101">
        <v>5160</v>
      </c>
      <c r="G19" s="114">
        <v>10320</v>
      </c>
      <c r="H19" s="113">
        <v>155</v>
      </c>
      <c r="I19" s="101">
        <v>1758</v>
      </c>
      <c r="J19" s="101">
        <v>1962</v>
      </c>
      <c r="K19" s="114">
        <v>2170</v>
      </c>
      <c r="L19" s="31">
        <f t="shared" si="0"/>
        <v>-123</v>
      </c>
      <c r="M19" s="32">
        <f t="shared" si="1"/>
        <v>-6.9965870307167236E-2</v>
      </c>
      <c r="N19" s="33">
        <f t="shared" si="2"/>
        <v>3198</v>
      </c>
      <c r="O19" s="32">
        <f t="shared" si="3"/>
        <v>1.6299694189602447</v>
      </c>
      <c r="P19" s="33">
        <f t="shared" si="4"/>
        <v>8150</v>
      </c>
      <c r="Q19" s="60">
        <f t="shared" si="5"/>
        <v>3.7557603686635943</v>
      </c>
      <c r="R19" s="123">
        <f t="shared" si="6"/>
        <v>0.5143730886850153</v>
      </c>
      <c r="S19" s="100">
        <f t="shared" si="7"/>
        <v>0.16298449612403101</v>
      </c>
      <c r="T19" s="340">
        <f t="shared" si="8"/>
        <v>8.1492248062015507E-2</v>
      </c>
      <c r="U19" s="342" t="s">
        <v>55</v>
      </c>
      <c r="V19" s="375">
        <v>0.30800097703057583</v>
      </c>
    </row>
    <row r="20" spans="1:22" ht="21" x14ac:dyDescent="0.5">
      <c r="A20" s="3" t="s">
        <v>14</v>
      </c>
      <c r="B20" s="113">
        <v>128</v>
      </c>
      <c r="C20" s="101">
        <v>48</v>
      </c>
      <c r="D20" s="101">
        <v>671</v>
      </c>
      <c r="E20" s="101">
        <v>1500</v>
      </c>
      <c r="F20" s="103">
        <v>14600</v>
      </c>
      <c r="G20" s="112">
        <v>35000</v>
      </c>
      <c r="H20" s="113">
        <v>128</v>
      </c>
      <c r="I20" s="101">
        <v>2250</v>
      </c>
      <c r="J20" s="101">
        <v>8100</v>
      </c>
      <c r="K20" s="114">
        <v>18100</v>
      </c>
      <c r="L20" s="31">
        <f t="shared" si="0"/>
        <v>-750</v>
      </c>
      <c r="M20" s="32">
        <f t="shared" si="1"/>
        <v>-0.33333333333333331</v>
      </c>
      <c r="N20" s="33">
        <f t="shared" si="2"/>
        <v>6500</v>
      </c>
      <c r="O20" s="32">
        <f t="shared" si="3"/>
        <v>0.80246913580246915</v>
      </c>
      <c r="P20" s="33">
        <f t="shared" si="4"/>
        <v>16900</v>
      </c>
      <c r="Q20" s="60">
        <f t="shared" si="5"/>
        <v>0.93370165745856348</v>
      </c>
      <c r="R20" s="123">
        <f t="shared" si="6"/>
        <v>0.44733333333333336</v>
      </c>
      <c r="S20" s="100">
        <f t="shared" si="7"/>
        <v>4.5958904109589041E-2</v>
      </c>
      <c r="T20" s="340">
        <f t="shared" si="8"/>
        <v>1.9171428571428572E-2</v>
      </c>
      <c r="U20" s="342" t="s">
        <v>55</v>
      </c>
      <c r="V20" s="375">
        <v>0.45310115471434664</v>
      </c>
    </row>
    <row r="21" spans="1:22" ht="21" x14ac:dyDescent="0.5">
      <c r="A21" s="3" t="s">
        <v>20</v>
      </c>
      <c r="B21" s="111">
        <v>102</v>
      </c>
      <c r="C21" s="103">
        <v>102</v>
      </c>
      <c r="D21" s="103">
        <v>102</v>
      </c>
      <c r="E21" s="103">
        <v>362</v>
      </c>
      <c r="F21" s="103"/>
      <c r="G21" s="112"/>
      <c r="H21" s="111">
        <v>102</v>
      </c>
      <c r="I21" s="103">
        <v>590</v>
      </c>
      <c r="J21" s="103"/>
      <c r="K21" s="112"/>
      <c r="L21" s="31">
        <f t="shared" si="0"/>
        <v>-228</v>
      </c>
      <c r="M21" s="32">
        <f t="shared" si="1"/>
        <v>-0.38644067796610171</v>
      </c>
      <c r="N21" s="33" t="str">
        <f t="shared" si="2"/>
        <v xml:space="preserve"> </v>
      </c>
      <c r="O21" s="32" t="str">
        <f t="shared" si="3"/>
        <v xml:space="preserve"> </v>
      </c>
      <c r="P21" s="33" t="str">
        <f t="shared" si="4"/>
        <v xml:space="preserve"> </v>
      </c>
      <c r="Q21" s="60" t="str">
        <f t="shared" si="5"/>
        <v xml:space="preserve"> </v>
      </c>
      <c r="R21" s="123">
        <f t="shared" si="6"/>
        <v>0.28176795580110497</v>
      </c>
      <c r="S21" s="100" t="str">
        <f t="shared" si="7"/>
        <v/>
      </c>
      <c r="T21" s="340" t="str">
        <f t="shared" si="8"/>
        <v/>
      </c>
      <c r="U21" s="346" t="s">
        <v>85</v>
      </c>
      <c r="V21" s="375">
        <v>0.37259073293281886</v>
      </c>
    </row>
    <row r="22" spans="1:22" ht="21" x14ac:dyDescent="0.5">
      <c r="A22" s="3" t="s">
        <v>21</v>
      </c>
      <c r="B22" s="113">
        <v>26693</v>
      </c>
      <c r="C22" s="101">
        <v>33623</v>
      </c>
      <c r="D22" s="101">
        <v>38977</v>
      </c>
      <c r="E22" s="101">
        <v>50000</v>
      </c>
      <c r="F22" s="101"/>
      <c r="G22" s="114"/>
      <c r="H22" s="113">
        <v>10400</v>
      </c>
      <c r="I22" s="101">
        <v>17844</v>
      </c>
      <c r="J22" s="101"/>
      <c r="K22" s="114"/>
      <c r="L22" s="31">
        <f t="shared" si="0"/>
        <v>32156</v>
      </c>
      <c r="M22" s="32">
        <f t="shared" si="1"/>
        <v>1.8020623178659494</v>
      </c>
      <c r="N22" s="33" t="str">
        <f t="shared" si="2"/>
        <v xml:space="preserve"> </v>
      </c>
      <c r="O22" s="32" t="str">
        <f t="shared" si="3"/>
        <v xml:space="preserve"> </v>
      </c>
      <c r="P22" s="33" t="str">
        <f t="shared" si="4"/>
        <v xml:space="preserve"> </v>
      </c>
      <c r="Q22" s="60" t="str">
        <f t="shared" si="5"/>
        <v xml:space="preserve"> </v>
      </c>
      <c r="R22" s="123">
        <f t="shared" si="6"/>
        <v>0.77954000000000001</v>
      </c>
      <c r="S22" s="100" t="str">
        <f t="shared" si="7"/>
        <v/>
      </c>
      <c r="T22" s="340" t="str">
        <f t="shared" si="8"/>
        <v/>
      </c>
      <c r="U22" s="349" t="s">
        <v>56</v>
      </c>
      <c r="V22" s="375">
        <v>0.16987862018930655</v>
      </c>
    </row>
    <row r="23" spans="1:22" ht="21" x14ac:dyDescent="0.5">
      <c r="A23" s="3" t="s">
        <v>1</v>
      </c>
      <c r="B23" s="111">
        <v>2356</v>
      </c>
      <c r="C23" s="103">
        <v>3596</v>
      </c>
      <c r="D23" s="103">
        <v>4178</v>
      </c>
      <c r="E23" s="103">
        <v>3500</v>
      </c>
      <c r="F23" s="103"/>
      <c r="G23" s="112"/>
      <c r="H23" s="111">
        <v>1650</v>
      </c>
      <c r="I23" s="103">
        <v>4100</v>
      </c>
      <c r="J23" s="103"/>
      <c r="K23" s="112"/>
      <c r="L23" s="31">
        <f t="shared" si="0"/>
        <v>-600</v>
      </c>
      <c r="M23" s="32">
        <f t="shared" si="1"/>
        <v>-0.14634146341463414</v>
      </c>
      <c r="N23" s="33" t="str">
        <f t="shared" si="2"/>
        <v xml:space="preserve"> </v>
      </c>
      <c r="O23" s="32" t="str">
        <f t="shared" si="3"/>
        <v xml:space="preserve"> </v>
      </c>
      <c r="P23" s="33" t="str">
        <f t="shared" si="4"/>
        <v xml:space="preserve"> </v>
      </c>
      <c r="Q23" s="60" t="str">
        <f t="shared" si="5"/>
        <v xml:space="preserve"> </v>
      </c>
      <c r="R23" s="123">
        <f t="shared" si="6"/>
        <v>1.1937142857142857</v>
      </c>
      <c r="S23" s="100" t="str">
        <f t="shared" si="7"/>
        <v/>
      </c>
      <c r="T23" s="340" t="str">
        <f t="shared" si="8"/>
        <v/>
      </c>
      <c r="U23" s="349" t="s">
        <v>56</v>
      </c>
      <c r="V23" s="375">
        <v>0.1039558984490736</v>
      </c>
    </row>
    <row r="24" spans="1:22" ht="21" x14ac:dyDescent="0.5">
      <c r="A24" s="3" t="s">
        <v>22</v>
      </c>
      <c r="B24" s="113">
        <v>324</v>
      </c>
      <c r="C24" s="101"/>
      <c r="D24" s="101">
        <v>769</v>
      </c>
      <c r="E24" s="101">
        <v>6400</v>
      </c>
      <c r="F24" s="101"/>
      <c r="G24" s="114"/>
      <c r="H24" s="113"/>
      <c r="I24" s="101">
        <v>6859</v>
      </c>
      <c r="J24" s="101"/>
      <c r="K24" s="114"/>
      <c r="L24" s="31">
        <f t="shared" si="0"/>
        <v>-459</v>
      </c>
      <c r="M24" s="32">
        <f t="shared" si="1"/>
        <v>-6.6919376002332706E-2</v>
      </c>
      <c r="N24" s="33" t="str">
        <f t="shared" si="2"/>
        <v xml:space="preserve"> </v>
      </c>
      <c r="O24" s="32" t="str">
        <f t="shared" si="3"/>
        <v xml:space="preserve"> </v>
      </c>
      <c r="P24" s="33" t="str">
        <f t="shared" si="4"/>
        <v xml:space="preserve"> </v>
      </c>
      <c r="Q24" s="60" t="str">
        <f t="shared" si="5"/>
        <v xml:space="preserve"> </v>
      </c>
      <c r="R24" s="123">
        <f t="shared" si="6"/>
        <v>0.12015625000000001</v>
      </c>
      <c r="S24" s="100" t="str">
        <f t="shared" si="7"/>
        <v/>
      </c>
      <c r="T24" s="340" t="str">
        <f t="shared" si="8"/>
        <v/>
      </c>
      <c r="U24" s="350" t="s">
        <v>85</v>
      </c>
      <c r="V24" s="375">
        <v>1.1081272623697567</v>
      </c>
    </row>
    <row r="25" spans="1:22" ht="21" x14ac:dyDescent="0.5">
      <c r="A25" s="3" t="s">
        <v>23</v>
      </c>
      <c r="B25" s="410"/>
      <c r="C25" s="411"/>
      <c r="D25" s="411"/>
      <c r="E25" s="411"/>
      <c r="F25" s="420"/>
      <c r="G25" s="421"/>
      <c r="H25" s="400"/>
      <c r="I25" s="411"/>
      <c r="J25" s="411"/>
      <c r="K25" s="412"/>
      <c r="L25" s="413"/>
      <c r="M25" s="259"/>
      <c r="N25" s="414"/>
      <c r="O25" s="414"/>
      <c r="P25" s="414"/>
      <c r="Q25" s="414"/>
      <c r="R25" s="416"/>
      <c r="S25" s="416"/>
      <c r="T25" s="422"/>
      <c r="U25" s="423"/>
      <c r="V25" s="371"/>
    </row>
    <row r="26" spans="1:22" ht="21" x14ac:dyDescent="0.5">
      <c r="A26" s="3" t="s">
        <v>24</v>
      </c>
      <c r="B26" s="113">
        <v>150</v>
      </c>
      <c r="C26" s="101"/>
      <c r="D26" s="101">
        <v>335</v>
      </c>
      <c r="E26" s="101">
        <v>292</v>
      </c>
      <c r="F26" s="101"/>
      <c r="G26" s="114">
        <v>362</v>
      </c>
      <c r="H26" s="113">
        <v>150</v>
      </c>
      <c r="I26" s="101">
        <v>292</v>
      </c>
      <c r="J26" s="101"/>
      <c r="K26" s="114">
        <v>362</v>
      </c>
      <c r="L26" s="31">
        <f t="shared" si="0"/>
        <v>0</v>
      </c>
      <c r="M26" s="32">
        <f t="shared" si="1"/>
        <v>0</v>
      </c>
      <c r="N26" s="33" t="str">
        <f t="shared" si="2"/>
        <v xml:space="preserve"> </v>
      </c>
      <c r="O26" s="32" t="str">
        <f t="shared" si="3"/>
        <v xml:space="preserve"> </v>
      </c>
      <c r="P26" s="33">
        <f t="shared" si="4"/>
        <v>0</v>
      </c>
      <c r="Q26" s="60">
        <f t="shared" si="5"/>
        <v>0</v>
      </c>
      <c r="R26" s="123">
        <f t="shared" si="6"/>
        <v>1.1472602739726028</v>
      </c>
      <c r="S26" s="100" t="str">
        <f t="shared" si="7"/>
        <v/>
      </c>
      <c r="T26" s="340">
        <f t="shared" si="8"/>
        <v>0.925414364640884</v>
      </c>
      <c r="U26" s="349" t="s">
        <v>56</v>
      </c>
      <c r="V26" s="375">
        <v>5.6540614675494316E-2</v>
      </c>
    </row>
    <row r="27" spans="1:22" ht="21" x14ac:dyDescent="0.5">
      <c r="A27" s="3" t="s">
        <v>26</v>
      </c>
      <c r="B27" s="113">
        <v>228</v>
      </c>
      <c r="C27" s="101">
        <v>295</v>
      </c>
      <c r="D27" s="101">
        <v>328</v>
      </c>
      <c r="E27" s="101">
        <v>1200</v>
      </c>
      <c r="F27" s="101">
        <v>7000</v>
      </c>
      <c r="G27" s="114">
        <v>22300</v>
      </c>
      <c r="H27" s="113">
        <v>136</v>
      </c>
      <c r="I27" s="101">
        <v>1200</v>
      </c>
      <c r="J27" s="101">
        <v>7000</v>
      </c>
      <c r="K27" s="114">
        <v>22300</v>
      </c>
      <c r="L27" s="31">
        <f t="shared" si="0"/>
        <v>0</v>
      </c>
      <c r="M27" s="32">
        <f t="shared" si="1"/>
        <v>0</v>
      </c>
      <c r="N27" s="33">
        <f t="shared" si="2"/>
        <v>0</v>
      </c>
      <c r="O27" s="32">
        <f t="shared" si="3"/>
        <v>0</v>
      </c>
      <c r="P27" s="33">
        <f t="shared" si="4"/>
        <v>0</v>
      </c>
      <c r="Q27" s="60">
        <f t="shared" si="5"/>
        <v>0</v>
      </c>
      <c r="R27" s="123">
        <f t="shared" si="6"/>
        <v>0.27333333333333332</v>
      </c>
      <c r="S27" s="100">
        <f t="shared" si="7"/>
        <v>4.6857142857142854E-2</v>
      </c>
      <c r="T27" s="340">
        <f t="shared" si="8"/>
        <v>1.4708520179372197E-2</v>
      </c>
      <c r="U27" s="350" t="s">
        <v>85</v>
      </c>
      <c r="V27" s="375">
        <v>0.39</v>
      </c>
    </row>
    <row r="28" spans="1:22" ht="21" x14ac:dyDescent="0.5">
      <c r="A28" s="3" t="s">
        <v>27</v>
      </c>
      <c r="B28" s="113">
        <v>115</v>
      </c>
      <c r="C28" s="101">
        <v>150</v>
      </c>
      <c r="D28" s="101">
        <v>237</v>
      </c>
      <c r="E28" s="101">
        <v>750</v>
      </c>
      <c r="F28" s="101">
        <v>1500</v>
      </c>
      <c r="G28" s="114">
        <v>3000</v>
      </c>
      <c r="H28" s="113">
        <v>440</v>
      </c>
      <c r="I28" s="101">
        <v>750</v>
      </c>
      <c r="J28" s="101">
        <v>1500</v>
      </c>
      <c r="K28" s="114"/>
      <c r="L28" s="31">
        <f t="shared" si="0"/>
        <v>0</v>
      </c>
      <c r="M28" s="32">
        <f t="shared" si="1"/>
        <v>0</v>
      </c>
      <c r="N28" s="33">
        <f t="shared" si="2"/>
        <v>0</v>
      </c>
      <c r="O28" s="32">
        <f t="shared" si="3"/>
        <v>0</v>
      </c>
      <c r="P28" s="315" t="str">
        <f t="shared" si="4"/>
        <v xml:space="preserve"> </v>
      </c>
      <c r="Q28" s="317" t="str">
        <f t="shared" si="5"/>
        <v xml:space="preserve"> </v>
      </c>
      <c r="R28" s="123">
        <f t="shared" si="6"/>
        <v>0.316</v>
      </c>
      <c r="S28" s="100">
        <f t="shared" si="7"/>
        <v>0.158</v>
      </c>
      <c r="T28" s="340">
        <f t="shared" si="8"/>
        <v>7.9000000000000001E-2</v>
      </c>
      <c r="U28" s="343" t="s">
        <v>55</v>
      </c>
      <c r="V28" s="375">
        <v>0.24495576603956382</v>
      </c>
    </row>
    <row r="29" spans="1:22" ht="21" x14ac:dyDescent="0.5">
      <c r="A29" s="3" t="s">
        <v>11</v>
      </c>
      <c r="B29" s="113">
        <v>684</v>
      </c>
      <c r="C29" s="101">
        <v>1322</v>
      </c>
      <c r="D29" s="101">
        <v>2399</v>
      </c>
      <c r="E29" s="101">
        <v>2000</v>
      </c>
      <c r="F29" s="101"/>
      <c r="G29" s="114">
        <v>25000</v>
      </c>
      <c r="H29" s="113">
        <v>630</v>
      </c>
      <c r="I29" s="101">
        <v>2000</v>
      </c>
      <c r="J29" s="101"/>
      <c r="K29" s="114">
        <v>25000</v>
      </c>
      <c r="L29" s="31">
        <f t="shared" si="0"/>
        <v>0</v>
      </c>
      <c r="M29" s="32">
        <f t="shared" si="1"/>
        <v>0</v>
      </c>
      <c r="N29" s="33" t="str">
        <f t="shared" si="2"/>
        <v xml:space="preserve"> </v>
      </c>
      <c r="O29" s="32" t="str">
        <f t="shared" si="3"/>
        <v xml:space="preserve"> </v>
      </c>
      <c r="P29" s="133">
        <f t="shared" si="4"/>
        <v>0</v>
      </c>
      <c r="Q29" s="317">
        <f t="shared" si="5"/>
        <v>0</v>
      </c>
      <c r="R29" s="123">
        <f t="shared" si="6"/>
        <v>1.1995</v>
      </c>
      <c r="S29" s="100" t="str">
        <f t="shared" si="7"/>
        <v/>
      </c>
      <c r="T29" s="340">
        <f t="shared" si="8"/>
        <v>9.5960000000000004E-2</v>
      </c>
      <c r="U29" s="342" t="s">
        <v>55</v>
      </c>
      <c r="V29" s="375">
        <v>0.29201110432206878</v>
      </c>
    </row>
    <row r="30" spans="1:22" ht="21" x14ac:dyDescent="0.5">
      <c r="A30" s="3" t="s">
        <v>25</v>
      </c>
      <c r="B30" s="111">
        <v>2600</v>
      </c>
      <c r="C30" s="103">
        <v>4700</v>
      </c>
      <c r="D30" s="103">
        <v>6700</v>
      </c>
      <c r="E30" s="103">
        <v>9000</v>
      </c>
      <c r="F30" s="103"/>
      <c r="G30" s="112"/>
      <c r="H30" s="111">
        <v>2487</v>
      </c>
      <c r="I30" s="103">
        <v>9000</v>
      </c>
      <c r="J30" s="103"/>
      <c r="K30" s="112"/>
      <c r="L30" s="131">
        <f t="shared" si="0"/>
        <v>0</v>
      </c>
      <c r="M30" s="132">
        <f t="shared" si="1"/>
        <v>0</v>
      </c>
      <c r="N30" s="133" t="str">
        <f t="shared" si="2"/>
        <v xml:space="preserve"> </v>
      </c>
      <c r="O30" s="132" t="str">
        <f t="shared" si="3"/>
        <v xml:space="preserve"> </v>
      </c>
      <c r="P30" s="133" t="str">
        <f t="shared" si="4"/>
        <v xml:space="preserve"> </v>
      </c>
      <c r="Q30" s="135" t="str">
        <f t="shared" si="5"/>
        <v xml:space="preserve"> </v>
      </c>
      <c r="R30" s="123">
        <f t="shared" si="6"/>
        <v>0.74444444444444446</v>
      </c>
      <c r="S30" s="100" t="str">
        <f t="shared" si="7"/>
        <v/>
      </c>
      <c r="T30" s="340" t="str">
        <f t="shared" si="8"/>
        <v/>
      </c>
      <c r="U30" s="351" t="s">
        <v>56</v>
      </c>
      <c r="V30" s="375">
        <v>0.36397059326638437</v>
      </c>
    </row>
    <row r="31" spans="1:22" ht="21.5" thickBot="1" x14ac:dyDescent="0.55000000000000004">
      <c r="A31" s="328" t="s">
        <v>28</v>
      </c>
      <c r="B31" s="407"/>
      <c r="C31" s="424"/>
      <c r="D31" s="424"/>
      <c r="E31" s="424"/>
      <c r="F31" s="424"/>
      <c r="G31" s="425"/>
      <c r="H31" s="407"/>
      <c r="I31" s="424"/>
      <c r="J31" s="424"/>
      <c r="K31" s="425"/>
      <c r="L31" s="426"/>
      <c r="M31" s="261"/>
      <c r="N31" s="427"/>
      <c r="O31" s="261"/>
      <c r="P31" s="427"/>
      <c r="Q31" s="428"/>
      <c r="R31" s="429"/>
      <c r="S31" s="430"/>
      <c r="T31" s="431"/>
      <c r="U31" s="432"/>
      <c r="V31" s="372"/>
    </row>
    <row r="35" spans="1:10" x14ac:dyDescent="0.35">
      <c r="A35" s="35" t="s">
        <v>36</v>
      </c>
    </row>
    <row r="36" spans="1:10" ht="15" thickBot="1" x14ac:dyDescent="0.4"/>
    <row r="37" spans="1:10" ht="15" thickBot="1" x14ac:dyDescent="0.4">
      <c r="A37" s="21"/>
      <c r="B37" t="s">
        <v>125</v>
      </c>
    </row>
    <row r="38" spans="1:10" ht="15" thickBot="1" x14ac:dyDescent="0.4">
      <c r="A38" s="256"/>
      <c r="B38" t="s">
        <v>37</v>
      </c>
    </row>
    <row r="39" spans="1:10" ht="15" thickBot="1" x14ac:dyDescent="0.4">
      <c r="A39" s="257"/>
      <c r="B39" t="s">
        <v>91</v>
      </c>
    </row>
    <row r="40" spans="1:10" ht="15" thickBot="1" x14ac:dyDescent="0.4">
      <c r="A40" t="s">
        <v>129</v>
      </c>
    </row>
    <row r="41" spans="1:10" ht="15" thickBot="1" x14ac:dyDescent="0.4">
      <c r="A41" s="389"/>
      <c r="B41" s="388" t="s">
        <v>126</v>
      </c>
    </row>
    <row r="42" spans="1:10" ht="15" thickBot="1" x14ac:dyDescent="0.4">
      <c r="A42" s="390"/>
      <c r="B42" t="s">
        <v>127</v>
      </c>
    </row>
    <row r="43" spans="1:10" ht="15" thickBot="1" x14ac:dyDescent="0.4">
      <c r="A43" s="391"/>
      <c r="B43" t="s">
        <v>128</v>
      </c>
    </row>
    <row r="44" spans="1:10" ht="15" thickBot="1" x14ac:dyDescent="0.4">
      <c r="A44" s="26"/>
      <c r="B44" t="s">
        <v>130</v>
      </c>
    </row>
    <row r="46" spans="1:10" x14ac:dyDescent="0.35">
      <c r="A46" s="36" t="s">
        <v>104</v>
      </c>
      <c r="B46" s="369"/>
      <c r="C46" s="369"/>
      <c r="D46" s="369"/>
      <c r="E46" s="369"/>
      <c r="F46" s="369"/>
      <c r="G46" s="369"/>
      <c r="H46" s="369"/>
      <c r="I46" s="369"/>
      <c r="J46" s="369"/>
    </row>
    <row r="47" spans="1:10" x14ac:dyDescent="0.35">
      <c r="A47" s="66" t="s">
        <v>105</v>
      </c>
      <c r="I47" s="369"/>
      <c r="J47" s="369"/>
    </row>
    <row r="48" spans="1:10" x14ac:dyDescent="0.35">
      <c r="A48" s="36" t="s">
        <v>108</v>
      </c>
      <c r="B48" s="369"/>
      <c r="C48" s="369"/>
      <c r="D48" s="369"/>
      <c r="E48" s="369"/>
      <c r="F48" s="369"/>
      <c r="G48" s="369"/>
      <c r="H48" s="369"/>
      <c r="I48" s="369"/>
      <c r="J48" s="369"/>
    </row>
  </sheetData>
  <mergeCells count="12">
    <mergeCell ref="A1:A3"/>
    <mergeCell ref="R1:T1"/>
    <mergeCell ref="R2:T2"/>
    <mergeCell ref="U1:U3"/>
    <mergeCell ref="H2:K2"/>
    <mergeCell ref="B1:G1"/>
    <mergeCell ref="H1:K1"/>
    <mergeCell ref="L1:Q1"/>
    <mergeCell ref="L3:M3"/>
    <mergeCell ref="N3:O3"/>
    <mergeCell ref="P3:Q3"/>
    <mergeCell ref="B2:G2"/>
  </mergeCells>
  <conditionalFormatting sqref="M21">
    <cfRule type="cellIs" dxfId="1005" priority="103" operator="between">
      <formula>0.15</formula>
      <formula>1000</formula>
    </cfRule>
    <cfRule type="cellIs" dxfId="1004" priority="104" operator="between">
      <formula>-0.15</formula>
      <formula>0.15</formula>
    </cfRule>
    <cfRule type="cellIs" dxfId="1003" priority="105" operator="lessThan">
      <formula>-0.15</formula>
    </cfRule>
  </conditionalFormatting>
  <conditionalFormatting sqref="O21">
    <cfRule type="cellIs" dxfId="1002" priority="100" operator="between">
      <formula>0.15</formula>
      <formula>1000</formula>
    </cfRule>
    <cfRule type="cellIs" dxfId="1001" priority="101" operator="between">
      <formula>-0.15</formula>
      <formula>0.15</formula>
    </cfRule>
    <cfRule type="cellIs" dxfId="1000" priority="102" operator="lessThan">
      <formula>-0.15</formula>
    </cfRule>
  </conditionalFormatting>
  <conditionalFormatting sqref="Q21">
    <cfRule type="cellIs" dxfId="999" priority="97" operator="between">
      <formula>0.15</formula>
      <formula>1000</formula>
    </cfRule>
    <cfRule type="cellIs" dxfId="998" priority="98" operator="between">
      <formula>-0.15</formula>
      <formula>0.15</formula>
    </cfRule>
    <cfRule type="cellIs" dxfId="997" priority="99" operator="lessThan">
      <formula>-0.15</formula>
    </cfRule>
  </conditionalFormatting>
  <conditionalFormatting sqref="O12">
    <cfRule type="cellIs" dxfId="996" priority="91" operator="between">
      <formula>0.15</formula>
      <formula>1000</formula>
    </cfRule>
    <cfRule type="cellIs" dxfId="995" priority="92" operator="between">
      <formula>-0.15</formula>
      <formula>0.15</formula>
    </cfRule>
    <cfRule type="cellIs" dxfId="994" priority="93" operator="lessThan">
      <formula>-0.15</formula>
    </cfRule>
  </conditionalFormatting>
  <conditionalFormatting sqref="Q12">
    <cfRule type="cellIs" dxfId="993" priority="88" operator="between">
      <formula>0.15</formula>
      <formula>1000</formula>
    </cfRule>
    <cfRule type="cellIs" dxfId="992" priority="89" operator="between">
      <formula>-0.15</formula>
      <formula>0.15</formula>
    </cfRule>
    <cfRule type="cellIs" dxfId="991" priority="90" operator="lessThan">
      <formula>-0.15</formula>
    </cfRule>
  </conditionalFormatting>
  <conditionalFormatting sqref="M7">
    <cfRule type="cellIs" dxfId="990" priority="85" operator="between">
      <formula>0.15</formula>
      <formula>1000</formula>
    </cfRule>
    <cfRule type="cellIs" dxfId="989" priority="86" operator="between">
      <formula>-0.15</formula>
      <formula>0.15</formula>
    </cfRule>
    <cfRule type="cellIs" dxfId="988" priority="87" operator="lessThan">
      <formula>-0.15</formula>
    </cfRule>
  </conditionalFormatting>
  <conditionalFormatting sqref="O7">
    <cfRule type="cellIs" dxfId="987" priority="82" operator="between">
      <formula>0.15</formula>
      <formula>1000</formula>
    </cfRule>
    <cfRule type="cellIs" dxfId="986" priority="83" operator="between">
      <formula>-0.15</formula>
      <formula>0.15</formula>
    </cfRule>
    <cfRule type="cellIs" dxfId="985" priority="84" operator="lessThan">
      <formula>-0.15</formula>
    </cfRule>
  </conditionalFormatting>
  <conditionalFormatting sqref="Q7">
    <cfRule type="cellIs" dxfId="984" priority="79" operator="between">
      <formula>0.15</formula>
      <formula>1000</formula>
    </cfRule>
    <cfRule type="cellIs" dxfId="983" priority="80" operator="between">
      <formula>-0.15</formula>
      <formula>0.15</formula>
    </cfRule>
    <cfRule type="cellIs" dxfId="982" priority="81" operator="lessThan">
      <formula>-0.15</formula>
    </cfRule>
  </conditionalFormatting>
  <conditionalFormatting sqref="M8">
    <cfRule type="cellIs" dxfId="981" priority="76" operator="between">
      <formula>0.15</formula>
      <formula>1000</formula>
    </cfRule>
    <cfRule type="cellIs" dxfId="980" priority="77" operator="between">
      <formula>-0.15</formula>
      <formula>0.15</formula>
    </cfRule>
    <cfRule type="cellIs" dxfId="979" priority="78" operator="lessThan">
      <formula>-0.15</formula>
    </cfRule>
  </conditionalFormatting>
  <conditionalFormatting sqref="O8">
    <cfRule type="cellIs" dxfId="978" priority="73" operator="between">
      <formula>0.15</formula>
      <formula>1000</formula>
    </cfRule>
    <cfRule type="cellIs" dxfId="977" priority="74" operator="between">
      <formula>-0.15</formula>
      <formula>0.15</formula>
    </cfRule>
    <cfRule type="cellIs" dxfId="976" priority="75" operator="lessThan">
      <formula>-0.15</formula>
    </cfRule>
  </conditionalFormatting>
  <conditionalFormatting sqref="Q8">
    <cfRule type="cellIs" dxfId="975" priority="70" operator="between">
      <formula>0.15</formula>
      <formula>1000</formula>
    </cfRule>
    <cfRule type="cellIs" dxfId="974" priority="71" operator="between">
      <formula>-0.15</formula>
      <formula>0.15</formula>
    </cfRule>
    <cfRule type="cellIs" dxfId="973" priority="72" operator="lessThan">
      <formula>-0.15</formula>
    </cfRule>
  </conditionalFormatting>
  <conditionalFormatting sqref="M23">
    <cfRule type="cellIs" dxfId="972" priority="67" operator="between">
      <formula>0.15</formula>
      <formula>1000</formula>
    </cfRule>
    <cfRule type="cellIs" dxfId="971" priority="68" operator="between">
      <formula>-0.15</formula>
      <formula>0.15</formula>
    </cfRule>
    <cfRule type="cellIs" dxfId="970" priority="69" operator="lessThan">
      <formula>-0.15</formula>
    </cfRule>
  </conditionalFormatting>
  <conditionalFormatting sqref="O23">
    <cfRule type="cellIs" dxfId="969" priority="64" operator="between">
      <formula>0.15</formula>
      <formula>1000</formula>
    </cfRule>
    <cfRule type="cellIs" dxfId="968" priority="65" operator="between">
      <formula>-0.15</formula>
      <formula>0.15</formula>
    </cfRule>
    <cfRule type="cellIs" dxfId="967" priority="66" operator="lessThan">
      <formula>-0.15</formula>
    </cfRule>
  </conditionalFormatting>
  <conditionalFormatting sqref="Q23">
    <cfRule type="cellIs" dxfId="966" priority="61" operator="between">
      <formula>0.15</formula>
      <formula>1000</formula>
    </cfRule>
    <cfRule type="cellIs" dxfId="965" priority="62" operator="between">
      <formula>-0.15</formula>
      <formula>0.15</formula>
    </cfRule>
    <cfRule type="cellIs" dxfId="964" priority="63" operator="lessThan">
      <formula>-0.15</formula>
    </cfRule>
  </conditionalFormatting>
  <conditionalFormatting sqref="M30">
    <cfRule type="cellIs" dxfId="963" priority="58" operator="between">
      <formula>0.15</formula>
      <formula>1000</formula>
    </cfRule>
    <cfRule type="cellIs" dxfId="962" priority="59" operator="between">
      <formula>-0.15</formula>
      <formula>0.15</formula>
    </cfRule>
    <cfRule type="cellIs" dxfId="961" priority="60" operator="lessThan">
      <formula>-0.15</formula>
    </cfRule>
  </conditionalFormatting>
  <conditionalFormatting sqref="O30">
    <cfRule type="cellIs" dxfId="960" priority="55" operator="between">
      <formula>0.15</formula>
      <formula>1000</formula>
    </cfRule>
    <cfRule type="cellIs" dxfId="959" priority="56" operator="between">
      <formula>-0.15</formula>
      <formula>0.15</formula>
    </cfRule>
    <cfRule type="cellIs" dxfId="958" priority="57" operator="lessThan">
      <formula>-0.15</formula>
    </cfRule>
  </conditionalFormatting>
  <conditionalFormatting sqref="Q30">
    <cfRule type="cellIs" dxfId="957" priority="52" operator="between">
      <formula>0.15</formula>
      <formula>1000</formula>
    </cfRule>
    <cfRule type="cellIs" dxfId="956" priority="53" operator="between">
      <formula>-0.15</formula>
      <formula>0.15</formula>
    </cfRule>
    <cfRule type="cellIs" dxfId="955" priority="54" operator="lessThan">
      <formula>-0.15</formula>
    </cfRule>
  </conditionalFormatting>
  <conditionalFormatting sqref="Q4">
    <cfRule type="cellIs" dxfId="954" priority="25" operator="between">
      <formula>0.15</formula>
      <formula>1000</formula>
    </cfRule>
    <cfRule type="cellIs" dxfId="953" priority="26" operator="between">
      <formula>-0.15</formula>
      <formula>0.15</formula>
    </cfRule>
    <cfRule type="cellIs" dxfId="952" priority="27" operator="lessThan">
      <formula>-0.15</formula>
    </cfRule>
  </conditionalFormatting>
  <conditionalFormatting sqref="M4">
    <cfRule type="cellIs" dxfId="951" priority="31" operator="between">
      <formula>0.15</formula>
      <formula>1000</formula>
    </cfRule>
    <cfRule type="cellIs" dxfId="950" priority="32" operator="between">
      <formula>-0.15</formula>
      <formula>0.15</formula>
    </cfRule>
    <cfRule type="cellIs" dxfId="949" priority="33" operator="lessThan">
      <formula>-0.15</formula>
    </cfRule>
  </conditionalFormatting>
  <conditionalFormatting sqref="O4">
    <cfRule type="cellIs" dxfId="948" priority="28" operator="between">
      <formula>0.15</formula>
      <formula>1000</formula>
    </cfRule>
    <cfRule type="cellIs" dxfId="947" priority="29" operator="between">
      <formula>-0.15</formula>
      <formula>0.15</formula>
    </cfRule>
    <cfRule type="cellIs" dxfId="946" priority="30" operator="lessThan">
      <formula>-0.15</formula>
    </cfRule>
  </conditionalFormatting>
  <conditionalFormatting sqref="M22 M17:M20 M10:M14 M5:M6 M24 M26:M29">
    <cfRule type="cellIs" dxfId="945" priority="112" operator="between">
      <formula>0.15</formula>
      <formula>1000</formula>
    </cfRule>
    <cfRule type="cellIs" dxfId="944" priority="113" operator="between">
      <formula>-0.15</formula>
      <formula>0.15</formula>
    </cfRule>
    <cfRule type="cellIs" dxfId="943" priority="114" operator="lessThan">
      <formula>-0.15</formula>
    </cfRule>
  </conditionalFormatting>
  <conditionalFormatting sqref="O5:O6 O22 O13:O14 O10:O11 O17:O20 O24 O26:O29">
    <cfRule type="cellIs" dxfId="942" priority="109" operator="between">
      <formula>0.15</formula>
      <formula>1000</formula>
    </cfRule>
    <cfRule type="cellIs" dxfId="941" priority="110" operator="between">
      <formula>-0.15</formula>
      <formula>0.15</formula>
    </cfRule>
    <cfRule type="cellIs" dxfId="940" priority="111" operator="lessThan">
      <formula>-0.15</formula>
    </cfRule>
  </conditionalFormatting>
  <conditionalFormatting sqref="Q5:Q6 Q22 Q13:Q14 Q10:Q11 Q17:Q20 Q24 Q26:Q29">
    <cfRule type="cellIs" dxfId="939" priority="106" operator="between">
      <formula>0.15</formula>
      <formula>1000</formula>
    </cfRule>
    <cfRule type="cellIs" dxfId="938" priority="107" operator="between">
      <formula>-0.15</formula>
      <formula>0.15</formula>
    </cfRule>
    <cfRule type="cellIs" dxfId="937" priority="108" operator="lessThan">
      <formula>-0.15</formula>
    </cfRule>
  </conditionalFormatting>
  <conditionalFormatting sqref="M9">
    <cfRule type="cellIs" dxfId="936" priority="49" operator="between">
      <formula>0.15</formula>
      <formula>1000</formula>
    </cfRule>
    <cfRule type="cellIs" dxfId="935" priority="50" operator="between">
      <formula>-0.15</formula>
      <formula>0.15</formula>
    </cfRule>
    <cfRule type="cellIs" dxfId="934" priority="51" operator="lessThan">
      <formula>-0.15</formula>
    </cfRule>
  </conditionalFormatting>
  <conditionalFormatting sqref="O9">
    <cfRule type="cellIs" dxfId="933" priority="46" operator="between">
      <formula>0.15</formula>
      <formula>1000</formula>
    </cfRule>
    <cfRule type="cellIs" dxfId="932" priority="47" operator="between">
      <formula>-0.15</formula>
      <formula>0.15</formula>
    </cfRule>
    <cfRule type="cellIs" dxfId="931" priority="48" operator="lessThan">
      <formula>-0.15</formula>
    </cfRule>
  </conditionalFormatting>
  <conditionalFormatting sqref="Q9">
    <cfRule type="cellIs" dxfId="930" priority="43" operator="between">
      <formula>0.15</formula>
      <formula>1000</formula>
    </cfRule>
    <cfRule type="cellIs" dxfId="929" priority="44" operator="between">
      <formula>-0.15</formula>
      <formula>0.15</formula>
    </cfRule>
    <cfRule type="cellIs" dxfId="928" priority="45" operator="lessThan">
      <formula>-0.15</formula>
    </cfRule>
  </conditionalFormatting>
  <conditionalFormatting sqref="M16">
    <cfRule type="cellIs" dxfId="927" priority="40" operator="between">
      <formula>0.15</formula>
      <formula>1000</formula>
    </cfRule>
    <cfRule type="cellIs" dxfId="926" priority="41" operator="between">
      <formula>-0.15</formula>
      <formula>0.15</formula>
    </cfRule>
    <cfRule type="cellIs" dxfId="925" priority="42" operator="lessThan">
      <formula>-0.15</formula>
    </cfRule>
  </conditionalFormatting>
  <conditionalFormatting sqref="O16">
    <cfRule type="cellIs" dxfId="924" priority="37" operator="between">
      <formula>0.15</formula>
      <formula>1000</formula>
    </cfRule>
    <cfRule type="cellIs" dxfId="923" priority="38" operator="between">
      <formula>-0.15</formula>
      <formula>0.15</formula>
    </cfRule>
    <cfRule type="cellIs" dxfId="922" priority="39" operator="lessThan">
      <formula>-0.15</formula>
    </cfRule>
  </conditionalFormatting>
  <conditionalFormatting sqref="Q16">
    <cfRule type="cellIs" dxfId="921" priority="34" operator="between">
      <formula>0.15</formula>
      <formula>1000</formula>
    </cfRule>
    <cfRule type="cellIs" dxfId="920" priority="35" operator="between">
      <formula>-0.15</formula>
      <formula>0.15</formula>
    </cfRule>
    <cfRule type="cellIs" dxfId="919" priority="36" operator="lessThan">
      <formula>-0.15</formula>
    </cfRule>
  </conditionalFormatting>
  <pageMargins left="0.7" right="0.7" top="0.75" bottom="0.75" header="0.3" footer="0.3"/>
  <pageSetup paperSize="9" orientation="portrait" verticalDpi="90"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V48"/>
  <sheetViews>
    <sheetView zoomScale="53" zoomScaleNormal="53" workbookViewId="0">
      <pane xSplit="1" ySplit="3" topLeftCell="B10" activePane="bottomRight" state="frozen"/>
      <selection pane="topRight" activeCell="B1" sqref="B1"/>
      <selection pane="bottomLeft" activeCell="A4" sqref="A4"/>
      <selection pane="bottomRight" activeCell="B31" activeCellId="2" sqref="B15:U15 B25:U25 B31:U31"/>
    </sheetView>
  </sheetViews>
  <sheetFormatPr defaultRowHeight="14.5" x14ac:dyDescent="0.35"/>
  <cols>
    <col min="1" max="1" width="15.54296875" customWidth="1"/>
    <col min="21" max="21" width="13.453125" customWidth="1"/>
  </cols>
  <sheetData>
    <row r="1" spans="1:22" ht="21.65" customHeight="1" thickBot="1" x14ac:dyDescent="0.4">
      <c r="A1" s="592" t="s">
        <v>52</v>
      </c>
      <c r="B1" s="585" t="s">
        <v>29</v>
      </c>
      <c r="C1" s="586"/>
      <c r="D1" s="586"/>
      <c r="E1" s="586"/>
      <c r="F1" s="586"/>
      <c r="G1" s="587"/>
      <c r="H1" s="585" t="s">
        <v>0</v>
      </c>
      <c r="I1" s="586"/>
      <c r="J1" s="586"/>
      <c r="K1" s="587"/>
      <c r="L1" s="581" t="s">
        <v>30</v>
      </c>
      <c r="M1" s="582"/>
      <c r="N1" s="582"/>
      <c r="O1" s="582"/>
      <c r="P1" s="582"/>
      <c r="Q1" s="588"/>
      <c r="R1" s="581" t="s">
        <v>33</v>
      </c>
      <c r="S1" s="582"/>
      <c r="T1" s="588"/>
      <c r="U1" s="583" t="s">
        <v>34</v>
      </c>
      <c r="V1" s="18"/>
    </row>
    <row r="2" spans="1:22" ht="20.149999999999999" customHeight="1" thickBot="1" x14ac:dyDescent="0.4">
      <c r="A2" s="592"/>
      <c r="B2" s="585"/>
      <c r="C2" s="586"/>
      <c r="D2" s="586"/>
      <c r="E2" s="586"/>
      <c r="F2" s="586"/>
      <c r="G2" s="587"/>
      <c r="H2" s="585"/>
      <c r="I2" s="586"/>
      <c r="J2" s="586"/>
      <c r="K2" s="587"/>
      <c r="L2" s="10" t="s">
        <v>31</v>
      </c>
      <c r="M2" s="80" t="s">
        <v>32</v>
      </c>
      <c r="N2" s="10" t="s">
        <v>31</v>
      </c>
      <c r="O2" s="80" t="s">
        <v>32</v>
      </c>
      <c r="P2" s="10" t="s">
        <v>31</v>
      </c>
      <c r="Q2" s="80" t="s">
        <v>32</v>
      </c>
      <c r="R2" s="581" t="s">
        <v>32</v>
      </c>
      <c r="S2" s="582"/>
      <c r="T2" s="588"/>
      <c r="U2" s="584"/>
    </row>
    <row r="3" spans="1:22" ht="23.5" customHeight="1" thickBot="1" x14ac:dyDescent="0.4">
      <c r="A3" s="593"/>
      <c r="B3" s="92">
        <v>2016</v>
      </c>
      <c r="C3" s="79">
        <v>2017</v>
      </c>
      <c r="D3" s="46">
        <v>2018</v>
      </c>
      <c r="E3" s="47">
        <v>2020</v>
      </c>
      <c r="F3" s="48">
        <v>2025</v>
      </c>
      <c r="G3" s="47">
        <v>2030</v>
      </c>
      <c r="H3" s="49">
        <v>2016</v>
      </c>
      <c r="I3" s="50">
        <v>2020</v>
      </c>
      <c r="J3" s="48">
        <v>2025</v>
      </c>
      <c r="K3" s="51">
        <v>2030</v>
      </c>
      <c r="L3" s="594">
        <v>2020</v>
      </c>
      <c r="M3" s="596"/>
      <c r="N3" s="594">
        <v>2025</v>
      </c>
      <c r="O3" s="596"/>
      <c r="P3" s="594">
        <v>2030</v>
      </c>
      <c r="Q3" s="596"/>
      <c r="R3" s="77">
        <v>2020</v>
      </c>
      <c r="S3" s="20">
        <v>2025</v>
      </c>
      <c r="T3" s="115">
        <v>2030</v>
      </c>
      <c r="U3" s="599"/>
    </row>
    <row r="4" spans="1:22" ht="21" x14ac:dyDescent="0.5">
      <c r="A4" s="1" t="s">
        <v>2</v>
      </c>
      <c r="B4" s="149"/>
      <c r="C4" s="150"/>
      <c r="D4" s="150"/>
      <c r="E4" s="150"/>
      <c r="F4" s="150"/>
      <c r="G4" s="151"/>
      <c r="H4" s="89"/>
      <c r="I4" s="83"/>
      <c r="J4" s="83"/>
      <c r="K4" s="120"/>
      <c r="L4" s="44" t="str">
        <f>IF(AND(E4&lt;&gt;0,I4&lt;&gt;0),E4-I4, " ")</f>
        <v xml:space="preserve"> </v>
      </c>
      <c r="M4" s="28" t="str">
        <f>IF(AND(E4&lt;&gt;0,I4&lt;&gt;0),(E4-I4)/I4, " ")</f>
        <v xml:space="preserve"> </v>
      </c>
      <c r="N4" s="29" t="str">
        <f>IF(AND(F4&lt;&gt;0,J4&lt;&gt;0),F4-J4, " ")</f>
        <v xml:space="preserve"> </v>
      </c>
      <c r="O4" s="28" t="str">
        <f>IF(AND(F4&lt;&gt;0,J4&lt;&gt;0),(F4-J4)/J4, " ")</f>
        <v xml:space="preserve"> </v>
      </c>
      <c r="P4" s="29" t="str">
        <f>IF(AND(G4&lt;&gt;0,K4&lt;&gt;0),G4-K4, " ")</f>
        <v xml:space="preserve"> </v>
      </c>
      <c r="Q4" s="30" t="str">
        <f>IF(AND(G4&lt;&gt;0,K4&lt;&gt;0),(G4-K4)/K4, " ")</f>
        <v xml:space="preserve"> </v>
      </c>
      <c r="R4" s="54" t="str">
        <f>IFERROR(D4/E4,"")</f>
        <v/>
      </c>
      <c r="S4" s="55" t="str">
        <f>IFERROR(D4/F4,"")</f>
        <v/>
      </c>
      <c r="T4" s="61" t="str">
        <f>IFERROR(D4/G4,"")</f>
        <v/>
      </c>
      <c r="U4" s="62" t="str">
        <f>IF(G4&gt;0,IFERROR((D4-B4)/(G4-B4)," ")," ")</f>
        <v xml:space="preserve"> </v>
      </c>
    </row>
    <row r="5" spans="1:22" ht="21" x14ac:dyDescent="0.5">
      <c r="A5" s="3" t="s">
        <v>3</v>
      </c>
      <c r="B5" s="113">
        <v>6</v>
      </c>
      <c r="C5" s="101">
        <v>6</v>
      </c>
      <c r="D5" s="101">
        <v>6</v>
      </c>
      <c r="E5" s="101">
        <v>6</v>
      </c>
      <c r="F5" s="101">
        <v>7</v>
      </c>
      <c r="G5" s="134">
        <v>7</v>
      </c>
      <c r="H5" s="113">
        <v>1</v>
      </c>
      <c r="I5" s="101"/>
      <c r="J5" s="101"/>
      <c r="K5" s="114"/>
      <c r="L5" s="321" t="str">
        <f t="shared" ref="L5:L30" si="0">IF(AND(E5&lt;&gt;0,I5&lt;&gt;0),E5-I5, " ")</f>
        <v xml:space="preserve"> </v>
      </c>
      <c r="M5" s="316" t="str">
        <f t="shared" ref="M5:M30" si="1">IF(AND(E5&lt;&gt;0,I5&lt;&gt;0),(E5-I5)/I5, " ")</f>
        <v xml:space="preserve"> </v>
      </c>
      <c r="N5" s="315" t="str">
        <f t="shared" ref="N5:N30" si="2">IF(AND(F5&lt;&gt;0,J5&lt;&gt;0),F5-J5, " ")</f>
        <v xml:space="preserve"> </v>
      </c>
      <c r="O5" s="316" t="str">
        <f t="shared" ref="O5:O30" si="3">IF(AND(F5&lt;&gt;0,J5&lt;&gt;0),(F5-J5)/J5, " ")</f>
        <v xml:space="preserve"> </v>
      </c>
      <c r="P5" s="315" t="str">
        <f t="shared" ref="P5:P30" si="4">IF(AND(G5&lt;&gt;0,K5&lt;&gt;0),G5-K5, " ")</f>
        <v xml:space="preserve"> </v>
      </c>
      <c r="Q5" s="320" t="str">
        <f t="shared" ref="Q5:Q30" si="5">IF(AND(G5&lt;&gt;0,K5&lt;&gt;0),(G5-K5)/K5, " ")</f>
        <v xml:space="preserve"> </v>
      </c>
      <c r="R5" s="57">
        <f t="shared" ref="R5:R30" si="6">IFERROR(D5/E5,"")</f>
        <v>1</v>
      </c>
      <c r="S5" s="58">
        <f t="shared" ref="S5:S30" si="7">IFERROR(D5/F5,"")</f>
        <v>0.8571428571428571</v>
      </c>
      <c r="T5" s="63">
        <f t="shared" ref="T5:T30" si="8">IFERROR(D5/G5,"")</f>
        <v>0.8571428571428571</v>
      </c>
      <c r="U5" s="64">
        <f t="shared" ref="U5:U30" si="9">IF(G5&gt;0,IFERROR((D5-B5)/(G5-B5)," ")," ")</f>
        <v>0</v>
      </c>
    </row>
    <row r="6" spans="1:22" ht="21" x14ac:dyDescent="0.5">
      <c r="A6" s="3" t="s">
        <v>5</v>
      </c>
      <c r="B6" s="113"/>
      <c r="C6" s="101"/>
      <c r="D6" s="101"/>
      <c r="E6" s="101"/>
      <c r="F6" s="101"/>
      <c r="G6" s="134"/>
      <c r="H6" s="69"/>
      <c r="I6" s="101"/>
      <c r="J6" s="101"/>
      <c r="K6" s="114"/>
      <c r="L6" s="45" t="str">
        <f t="shared" si="0"/>
        <v xml:space="preserve"> </v>
      </c>
      <c r="M6" s="32" t="str">
        <f t="shared" si="1"/>
        <v xml:space="preserve"> </v>
      </c>
      <c r="N6" s="33" t="str">
        <f t="shared" si="2"/>
        <v xml:space="preserve"> </v>
      </c>
      <c r="O6" s="32" t="str">
        <f t="shared" si="3"/>
        <v xml:space="preserve"> </v>
      </c>
      <c r="P6" s="33" t="str">
        <f t="shared" si="4"/>
        <v xml:space="preserve"> </v>
      </c>
      <c r="Q6" s="34" t="str">
        <f t="shared" si="5"/>
        <v xml:space="preserve"> </v>
      </c>
      <c r="R6" s="57" t="str">
        <f t="shared" si="6"/>
        <v/>
      </c>
      <c r="S6" s="58" t="str">
        <f t="shared" si="7"/>
        <v/>
      </c>
      <c r="T6" s="63" t="str">
        <f t="shared" si="8"/>
        <v/>
      </c>
      <c r="U6" s="64" t="str">
        <f t="shared" si="9"/>
        <v xml:space="preserve"> </v>
      </c>
    </row>
    <row r="7" spans="1:22" ht="21" x14ac:dyDescent="0.5">
      <c r="A7" s="3" t="s">
        <v>7</v>
      </c>
      <c r="B7" s="113"/>
      <c r="C7" s="101"/>
      <c r="D7" s="101"/>
      <c r="E7" s="101"/>
      <c r="F7" s="101"/>
      <c r="G7" s="134"/>
      <c r="H7" s="113"/>
      <c r="I7" s="101"/>
      <c r="J7" s="101"/>
      <c r="K7" s="114"/>
      <c r="L7" s="45" t="str">
        <f t="shared" si="0"/>
        <v xml:space="preserve"> </v>
      </c>
      <c r="M7" s="32" t="str">
        <f>IF(AND(E7&lt;&gt;0,I7&lt;&gt;0),(E7-I7)/I7, " ")</f>
        <v xml:space="preserve"> </v>
      </c>
      <c r="N7" s="33" t="str">
        <f t="shared" si="2"/>
        <v xml:space="preserve"> </v>
      </c>
      <c r="O7" s="32" t="str">
        <f t="shared" si="3"/>
        <v xml:space="preserve"> </v>
      </c>
      <c r="P7" s="33" t="str">
        <f t="shared" si="4"/>
        <v xml:space="preserve"> </v>
      </c>
      <c r="Q7" s="34" t="str">
        <f t="shared" si="5"/>
        <v xml:space="preserve"> </v>
      </c>
      <c r="R7" s="57" t="str">
        <f t="shared" si="6"/>
        <v/>
      </c>
      <c r="S7" s="58" t="str">
        <f t="shared" si="7"/>
        <v/>
      </c>
      <c r="T7" s="63" t="str">
        <f t="shared" si="8"/>
        <v/>
      </c>
      <c r="U7" s="64" t="str">
        <f t="shared" si="9"/>
        <v xml:space="preserve"> </v>
      </c>
    </row>
    <row r="8" spans="1:22" ht="21" x14ac:dyDescent="0.5">
      <c r="A8" s="3" t="s">
        <v>6</v>
      </c>
      <c r="B8" s="113"/>
      <c r="C8" s="101"/>
      <c r="D8" s="101"/>
      <c r="E8" s="101"/>
      <c r="F8" s="101"/>
      <c r="G8" s="134"/>
      <c r="H8" s="113"/>
      <c r="I8" s="101"/>
      <c r="J8" s="101"/>
      <c r="K8" s="114"/>
      <c r="L8" s="45" t="str">
        <f t="shared" si="0"/>
        <v xml:space="preserve"> </v>
      </c>
      <c r="M8" s="32" t="str">
        <f t="shared" ref="M8" si="10">IF(AND(E8&lt;&gt;0,I8&lt;&gt;0),(E8-I8)/I8, " ")</f>
        <v xml:space="preserve"> </v>
      </c>
      <c r="N8" s="33" t="str">
        <f t="shared" si="2"/>
        <v xml:space="preserve"> </v>
      </c>
      <c r="O8" s="32" t="str">
        <f t="shared" si="3"/>
        <v xml:space="preserve"> </v>
      </c>
      <c r="P8" s="33" t="str">
        <f t="shared" si="4"/>
        <v xml:space="preserve"> </v>
      </c>
      <c r="Q8" s="34" t="str">
        <f t="shared" si="5"/>
        <v xml:space="preserve"> </v>
      </c>
      <c r="R8" s="57" t="str">
        <f t="shared" si="6"/>
        <v/>
      </c>
      <c r="S8" s="58" t="str">
        <f t="shared" si="7"/>
        <v/>
      </c>
      <c r="T8" s="63" t="str">
        <f t="shared" si="8"/>
        <v/>
      </c>
      <c r="U8" s="64" t="str">
        <f t="shared" si="9"/>
        <v xml:space="preserve"> </v>
      </c>
    </row>
    <row r="9" spans="1:22" ht="21" x14ac:dyDescent="0.5">
      <c r="A9" s="3" t="s">
        <v>8</v>
      </c>
      <c r="B9" s="113"/>
      <c r="C9" s="101"/>
      <c r="D9" s="101"/>
      <c r="E9" s="101"/>
      <c r="F9" s="101"/>
      <c r="G9" s="134"/>
      <c r="H9" s="113">
        <v>5</v>
      </c>
      <c r="I9" s="101">
        <v>5</v>
      </c>
      <c r="J9" s="101">
        <v>5</v>
      </c>
      <c r="K9" s="114">
        <v>5</v>
      </c>
      <c r="L9" s="45" t="str">
        <f t="shared" si="0"/>
        <v xml:space="preserve"> </v>
      </c>
      <c r="M9" s="32" t="str">
        <f t="shared" si="1"/>
        <v xml:space="preserve"> </v>
      </c>
      <c r="N9" s="33" t="str">
        <f t="shared" si="2"/>
        <v xml:space="preserve"> </v>
      </c>
      <c r="O9" s="32" t="str">
        <f t="shared" si="3"/>
        <v xml:space="preserve"> </v>
      </c>
      <c r="P9" s="33" t="str">
        <f t="shared" si="4"/>
        <v xml:space="preserve"> </v>
      </c>
      <c r="Q9" s="34" t="str">
        <f t="shared" si="5"/>
        <v xml:space="preserve"> </v>
      </c>
      <c r="R9" s="57" t="str">
        <f t="shared" si="6"/>
        <v/>
      </c>
      <c r="S9" s="58" t="str">
        <f t="shared" si="7"/>
        <v/>
      </c>
      <c r="T9" s="63" t="str">
        <f t="shared" si="8"/>
        <v/>
      </c>
      <c r="U9" s="64" t="str">
        <f t="shared" si="9"/>
        <v xml:space="preserve"> </v>
      </c>
    </row>
    <row r="10" spans="1:22" ht="21" x14ac:dyDescent="0.5">
      <c r="A10" s="3" t="s">
        <v>15</v>
      </c>
      <c r="B10" s="217">
        <v>0</v>
      </c>
      <c r="C10" s="216">
        <v>0</v>
      </c>
      <c r="D10" s="216">
        <v>46</v>
      </c>
      <c r="E10" s="101"/>
      <c r="F10" s="101"/>
      <c r="G10" s="134"/>
      <c r="H10" s="113"/>
      <c r="I10" s="101">
        <v>1</v>
      </c>
      <c r="J10" s="101">
        <v>1</v>
      </c>
      <c r="K10" s="114">
        <v>1</v>
      </c>
      <c r="L10" s="45" t="str">
        <f t="shared" si="0"/>
        <v xml:space="preserve"> </v>
      </c>
      <c r="M10" s="32" t="str">
        <f t="shared" si="1"/>
        <v xml:space="preserve"> </v>
      </c>
      <c r="N10" s="33" t="str">
        <f t="shared" si="2"/>
        <v xml:space="preserve"> </v>
      </c>
      <c r="O10" s="32" t="str">
        <f t="shared" si="3"/>
        <v xml:space="preserve"> </v>
      </c>
      <c r="P10" s="33" t="str">
        <f t="shared" si="4"/>
        <v xml:space="preserve"> </v>
      </c>
      <c r="Q10" s="34" t="str">
        <f t="shared" si="5"/>
        <v xml:space="preserve"> </v>
      </c>
      <c r="R10" s="57" t="str">
        <f t="shared" si="6"/>
        <v/>
      </c>
      <c r="S10" s="58" t="str">
        <f t="shared" si="7"/>
        <v/>
      </c>
      <c r="T10" s="63" t="str">
        <f t="shared" si="8"/>
        <v/>
      </c>
      <c r="U10" s="64" t="str">
        <f t="shared" si="9"/>
        <v xml:space="preserve"> </v>
      </c>
    </row>
    <row r="11" spans="1:22" ht="21" x14ac:dyDescent="0.5">
      <c r="A11" s="3" t="s">
        <v>9</v>
      </c>
      <c r="B11" s="113">
        <v>55</v>
      </c>
      <c r="C11" s="101">
        <v>55</v>
      </c>
      <c r="D11" s="101">
        <v>55</v>
      </c>
      <c r="E11" s="101"/>
      <c r="F11" s="101">
        <v>97</v>
      </c>
      <c r="G11" s="134">
        <v>97</v>
      </c>
      <c r="H11" s="113"/>
      <c r="I11" s="101"/>
      <c r="J11" s="101"/>
      <c r="K11" s="114"/>
      <c r="L11" s="45" t="str">
        <f t="shared" si="0"/>
        <v xml:space="preserve"> </v>
      </c>
      <c r="M11" s="32" t="str">
        <f t="shared" si="1"/>
        <v xml:space="preserve"> </v>
      </c>
      <c r="N11" s="315" t="str">
        <f t="shared" si="2"/>
        <v xml:space="preserve"> </v>
      </c>
      <c r="O11" s="316" t="str">
        <f t="shared" si="3"/>
        <v xml:space="preserve"> </v>
      </c>
      <c r="P11" s="315" t="str">
        <f t="shared" si="4"/>
        <v xml:space="preserve"> </v>
      </c>
      <c r="Q11" s="320" t="str">
        <f t="shared" si="5"/>
        <v xml:space="preserve"> </v>
      </c>
      <c r="R11" s="57" t="str">
        <f t="shared" si="6"/>
        <v/>
      </c>
      <c r="S11" s="58">
        <f t="shared" si="7"/>
        <v>0.5670103092783505</v>
      </c>
      <c r="T11" s="63">
        <f t="shared" si="8"/>
        <v>0.5670103092783505</v>
      </c>
      <c r="U11" s="64">
        <f t="shared" si="9"/>
        <v>0</v>
      </c>
    </row>
    <row r="12" spans="1:22" ht="21" x14ac:dyDescent="0.5">
      <c r="A12" s="3" t="s">
        <v>10</v>
      </c>
      <c r="B12" s="113">
        <v>406</v>
      </c>
      <c r="C12" s="101">
        <v>424</v>
      </c>
      <c r="D12" s="101">
        <v>434</v>
      </c>
      <c r="E12" s="101"/>
      <c r="F12" s="101"/>
      <c r="G12" s="134">
        <v>470</v>
      </c>
      <c r="H12" s="113">
        <v>410</v>
      </c>
      <c r="I12" s="101"/>
      <c r="J12" s="101"/>
      <c r="K12" s="114"/>
      <c r="L12" s="45" t="str">
        <f t="shared" si="0"/>
        <v xml:space="preserve"> </v>
      </c>
      <c r="M12" s="32" t="str">
        <f t="shared" si="1"/>
        <v xml:space="preserve"> </v>
      </c>
      <c r="N12" s="33" t="str">
        <f t="shared" si="2"/>
        <v xml:space="preserve"> </v>
      </c>
      <c r="O12" s="32" t="str">
        <f t="shared" si="3"/>
        <v xml:space="preserve"> </v>
      </c>
      <c r="P12" s="315" t="str">
        <f t="shared" si="4"/>
        <v xml:space="preserve"> </v>
      </c>
      <c r="Q12" s="320" t="str">
        <f t="shared" si="5"/>
        <v xml:space="preserve"> </v>
      </c>
      <c r="R12" s="57" t="str">
        <f t="shared" si="6"/>
        <v/>
      </c>
      <c r="S12" s="58" t="str">
        <f t="shared" si="7"/>
        <v/>
      </c>
      <c r="T12" s="63">
        <f t="shared" si="8"/>
        <v>0.92340425531914894</v>
      </c>
      <c r="U12" s="64">
        <f t="shared" si="9"/>
        <v>0.4375</v>
      </c>
    </row>
    <row r="13" spans="1:22" ht="21" x14ac:dyDescent="0.5">
      <c r="A13" s="3" t="s">
        <v>12</v>
      </c>
      <c r="B13" s="113"/>
      <c r="C13" s="101"/>
      <c r="D13" s="101"/>
      <c r="E13" s="101"/>
      <c r="F13" s="101"/>
      <c r="G13" s="134"/>
      <c r="H13" s="113">
        <v>504</v>
      </c>
      <c r="I13" s="101"/>
      <c r="J13" s="101"/>
      <c r="K13" s="114"/>
      <c r="L13" s="45" t="str">
        <f t="shared" si="0"/>
        <v xml:space="preserve"> </v>
      </c>
      <c r="M13" s="32" t="str">
        <f t="shared" si="1"/>
        <v xml:space="preserve"> </v>
      </c>
      <c r="N13" s="33" t="str">
        <f t="shared" si="2"/>
        <v xml:space="preserve"> </v>
      </c>
      <c r="O13" s="32" t="str">
        <f t="shared" si="3"/>
        <v xml:space="preserve"> </v>
      </c>
      <c r="P13" s="33" t="str">
        <f t="shared" si="4"/>
        <v xml:space="preserve"> </v>
      </c>
      <c r="Q13" s="34" t="str">
        <f t="shared" si="5"/>
        <v xml:space="preserve"> </v>
      </c>
      <c r="R13" s="57" t="str">
        <f t="shared" si="6"/>
        <v/>
      </c>
      <c r="S13" s="58" t="str">
        <f t="shared" si="7"/>
        <v/>
      </c>
      <c r="T13" s="63" t="str">
        <f t="shared" si="8"/>
        <v/>
      </c>
      <c r="U13" s="64" t="str">
        <f t="shared" si="9"/>
        <v xml:space="preserve"> </v>
      </c>
    </row>
    <row r="14" spans="1:22" ht="21" x14ac:dyDescent="0.5">
      <c r="A14" s="3" t="s">
        <v>13</v>
      </c>
      <c r="B14" s="113"/>
      <c r="C14" s="101"/>
      <c r="D14" s="101"/>
      <c r="E14" s="101"/>
      <c r="F14" s="101"/>
      <c r="G14" s="134"/>
      <c r="H14" s="113">
        <v>9</v>
      </c>
      <c r="I14" s="101">
        <v>9</v>
      </c>
      <c r="J14" s="101">
        <v>9</v>
      </c>
      <c r="K14" s="114">
        <v>9</v>
      </c>
      <c r="L14" s="45" t="str">
        <f t="shared" si="0"/>
        <v xml:space="preserve"> </v>
      </c>
      <c r="M14" s="32" t="str">
        <f t="shared" si="1"/>
        <v xml:space="preserve"> </v>
      </c>
      <c r="N14" s="33" t="str">
        <f t="shared" si="2"/>
        <v xml:space="preserve"> </v>
      </c>
      <c r="O14" s="32" t="str">
        <f t="shared" si="3"/>
        <v xml:space="preserve"> </v>
      </c>
      <c r="P14" s="33" t="str">
        <f t="shared" si="4"/>
        <v xml:space="preserve"> </v>
      </c>
      <c r="Q14" s="34" t="str">
        <f t="shared" si="5"/>
        <v xml:space="preserve"> </v>
      </c>
      <c r="R14" s="57" t="str">
        <f t="shared" si="6"/>
        <v/>
      </c>
      <c r="S14" s="58" t="str">
        <f>IFERROR(D14/F14,"")</f>
        <v/>
      </c>
      <c r="T14" s="63" t="str">
        <f t="shared" si="8"/>
        <v/>
      </c>
      <c r="U14" s="64" t="str">
        <f t="shared" si="9"/>
        <v xml:space="preserve"> </v>
      </c>
    </row>
    <row r="15" spans="1:22" ht="21" x14ac:dyDescent="0.5">
      <c r="A15" s="3" t="s">
        <v>16</v>
      </c>
      <c r="B15" s="400"/>
      <c r="C15" s="420"/>
      <c r="D15" s="420"/>
      <c r="E15" s="420"/>
      <c r="F15" s="420"/>
      <c r="G15" s="461"/>
      <c r="H15" s="400"/>
      <c r="I15" s="420"/>
      <c r="J15" s="420"/>
      <c r="K15" s="421"/>
      <c r="L15" s="436"/>
      <c r="M15" s="259"/>
      <c r="N15" s="414"/>
      <c r="O15" s="259"/>
      <c r="P15" s="414"/>
      <c r="Q15" s="262"/>
      <c r="R15" s="437"/>
      <c r="S15" s="438"/>
      <c r="T15" s="521"/>
      <c r="U15" s="516"/>
    </row>
    <row r="16" spans="1:22" ht="21" x14ac:dyDescent="0.5">
      <c r="A16" s="3" t="s">
        <v>4</v>
      </c>
      <c r="B16" s="113"/>
      <c r="C16" s="101"/>
      <c r="D16" s="101"/>
      <c r="E16" s="101"/>
      <c r="F16" s="101"/>
      <c r="G16" s="134"/>
      <c r="H16" s="113"/>
      <c r="I16" s="101">
        <v>2</v>
      </c>
      <c r="J16" s="101"/>
      <c r="K16" s="114"/>
      <c r="L16" s="45" t="str">
        <f t="shared" si="0"/>
        <v xml:space="preserve"> </v>
      </c>
      <c r="M16" s="32" t="str">
        <f t="shared" si="1"/>
        <v xml:space="preserve"> </v>
      </c>
      <c r="N16" s="33" t="str">
        <f t="shared" si="2"/>
        <v xml:space="preserve"> </v>
      </c>
      <c r="O16" s="32" t="str">
        <f t="shared" si="3"/>
        <v xml:space="preserve"> </v>
      </c>
      <c r="P16" s="33" t="str">
        <f t="shared" si="4"/>
        <v xml:space="preserve"> </v>
      </c>
      <c r="Q16" s="34" t="str">
        <f t="shared" si="5"/>
        <v xml:space="preserve"> </v>
      </c>
      <c r="R16" s="57" t="str">
        <f t="shared" si="6"/>
        <v/>
      </c>
      <c r="S16" s="58" t="str">
        <f t="shared" si="7"/>
        <v/>
      </c>
      <c r="T16" s="63" t="str">
        <f t="shared" si="8"/>
        <v/>
      </c>
      <c r="U16" s="64" t="str">
        <f t="shared" si="9"/>
        <v xml:space="preserve"> </v>
      </c>
    </row>
    <row r="17" spans="1:21" ht="21" x14ac:dyDescent="0.5">
      <c r="A17" s="3" t="s">
        <v>19</v>
      </c>
      <c r="B17" s="113"/>
      <c r="C17" s="101"/>
      <c r="D17" s="101"/>
      <c r="E17" s="101"/>
      <c r="F17" s="101"/>
      <c r="G17" s="134"/>
      <c r="H17" s="113"/>
      <c r="I17" s="101"/>
      <c r="J17" s="101"/>
      <c r="K17" s="114"/>
      <c r="L17" s="45" t="str">
        <f t="shared" si="0"/>
        <v xml:space="preserve"> </v>
      </c>
      <c r="M17" s="32" t="str">
        <f t="shared" si="1"/>
        <v xml:space="preserve"> </v>
      </c>
      <c r="N17" s="33" t="str">
        <f t="shared" si="2"/>
        <v xml:space="preserve"> </v>
      </c>
      <c r="O17" s="32" t="str">
        <f t="shared" si="3"/>
        <v xml:space="preserve"> </v>
      </c>
      <c r="P17" s="33" t="str">
        <f t="shared" si="4"/>
        <v xml:space="preserve"> </v>
      </c>
      <c r="Q17" s="34" t="str">
        <f t="shared" si="5"/>
        <v xml:space="preserve"> </v>
      </c>
      <c r="R17" s="57" t="str">
        <f t="shared" si="6"/>
        <v/>
      </c>
      <c r="S17" s="58" t="str">
        <f t="shared" si="7"/>
        <v/>
      </c>
      <c r="T17" s="63" t="str">
        <f t="shared" si="8"/>
        <v/>
      </c>
      <c r="U17" s="64" t="str">
        <f t="shared" si="9"/>
        <v xml:space="preserve"> </v>
      </c>
    </row>
    <row r="18" spans="1:21" ht="21" x14ac:dyDescent="0.5">
      <c r="A18" s="3" t="s">
        <v>17</v>
      </c>
      <c r="B18" s="113">
        <v>37</v>
      </c>
      <c r="C18" s="101">
        <v>37</v>
      </c>
      <c r="D18" s="101">
        <v>37</v>
      </c>
      <c r="E18" s="101">
        <v>44</v>
      </c>
      <c r="F18" s="101">
        <v>45</v>
      </c>
      <c r="G18" s="134">
        <v>45</v>
      </c>
      <c r="H18" s="113"/>
      <c r="I18" s="90"/>
      <c r="J18" s="90"/>
      <c r="K18" s="116"/>
      <c r="L18" s="321" t="str">
        <f t="shared" si="0"/>
        <v xml:space="preserve"> </v>
      </c>
      <c r="M18" s="316" t="str">
        <f t="shared" si="1"/>
        <v xml:space="preserve"> </v>
      </c>
      <c r="N18" s="315" t="str">
        <f t="shared" si="2"/>
        <v xml:space="preserve"> </v>
      </c>
      <c r="O18" s="316" t="str">
        <f t="shared" si="3"/>
        <v xml:space="preserve"> </v>
      </c>
      <c r="P18" s="315" t="str">
        <f t="shared" si="4"/>
        <v xml:space="preserve"> </v>
      </c>
      <c r="Q18" s="320" t="str">
        <f t="shared" si="5"/>
        <v xml:space="preserve"> </v>
      </c>
      <c r="R18" s="57">
        <f t="shared" si="6"/>
        <v>0.84090909090909094</v>
      </c>
      <c r="S18" s="58">
        <f t="shared" si="7"/>
        <v>0.82222222222222219</v>
      </c>
      <c r="T18" s="63">
        <f t="shared" si="8"/>
        <v>0.82222222222222219</v>
      </c>
      <c r="U18" s="64">
        <f t="shared" si="9"/>
        <v>0</v>
      </c>
    </row>
    <row r="19" spans="1:21" ht="21" x14ac:dyDescent="0.5">
      <c r="A19" s="3" t="s">
        <v>18</v>
      </c>
      <c r="B19" s="113">
        <v>24</v>
      </c>
      <c r="C19" s="101">
        <v>44</v>
      </c>
      <c r="D19" s="101">
        <v>44</v>
      </c>
      <c r="E19" s="101">
        <v>44</v>
      </c>
      <c r="F19" s="101">
        <v>44</v>
      </c>
      <c r="G19" s="134">
        <v>44</v>
      </c>
      <c r="H19" s="113">
        <v>24</v>
      </c>
      <c r="I19" s="101">
        <v>28</v>
      </c>
      <c r="J19" s="101"/>
      <c r="K19" s="114"/>
      <c r="L19" s="45">
        <f t="shared" si="0"/>
        <v>16</v>
      </c>
      <c r="M19" s="32">
        <f t="shared" si="1"/>
        <v>0.5714285714285714</v>
      </c>
      <c r="N19" s="315" t="str">
        <f t="shared" si="2"/>
        <v xml:space="preserve"> </v>
      </c>
      <c r="O19" s="316" t="str">
        <f t="shared" si="3"/>
        <v xml:space="preserve"> </v>
      </c>
      <c r="P19" s="315" t="str">
        <f t="shared" si="4"/>
        <v xml:space="preserve"> </v>
      </c>
      <c r="Q19" s="320" t="str">
        <f t="shared" si="5"/>
        <v xml:space="preserve"> </v>
      </c>
      <c r="R19" s="57">
        <f t="shared" si="6"/>
        <v>1</v>
      </c>
      <c r="S19" s="58">
        <f t="shared" si="7"/>
        <v>1</v>
      </c>
      <c r="T19" s="63">
        <f t="shared" si="8"/>
        <v>1</v>
      </c>
      <c r="U19" s="64">
        <f t="shared" si="9"/>
        <v>1</v>
      </c>
    </row>
    <row r="20" spans="1:21" ht="21" x14ac:dyDescent="0.5">
      <c r="A20" s="3" t="s">
        <v>14</v>
      </c>
      <c r="B20" s="113">
        <v>46</v>
      </c>
      <c r="C20" s="101">
        <v>49</v>
      </c>
      <c r="D20" s="101">
        <v>52</v>
      </c>
      <c r="E20" s="101"/>
      <c r="F20" s="101"/>
      <c r="G20" s="134"/>
      <c r="H20" s="113">
        <v>9</v>
      </c>
      <c r="I20" s="101"/>
      <c r="J20" s="101"/>
      <c r="K20" s="114"/>
      <c r="L20" s="45" t="str">
        <f t="shared" si="0"/>
        <v xml:space="preserve"> </v>
      </c>
      <c r="M20" s="32" t="str">
        <f t="shared" si="1"/>
        <v xml:space="preserve"> </v>
      </c>
      <c r="N20" s="33" t="str">
        <f t="shared" si="2"/>
        <v xml:space="preserve"> </v>
      </c>
      <c r="O20" s="32" t="str">
        <f t="shared" si="3"/>
        <v xml:space="preserve"> </v>
      </c>
      <c r="P20" s="33" t="str">
        <f t="shared" si="4"/>
        <v xml:space="preserve"> </v>
      </c>
      <c r="Q20" s="34" t="str">
        <f t="shared" si="5"/>
        <v xml:space="preserve"> </v>
      </c>
      <c r="R20" s="57" t="str">
        <f t="shared" si="6"/>
        <v/>
      </c>
      <c r="S20" s="58" t="str">
        <f t="shared" si="7"/>
        <v/>
      </c>
      <c r="T20" s="63" t="str">
        <f t="shared" si="8"/>
        <v/>
      </c>
      <c r="U20" s="64" t="str">
        <f t="shared" si="9"/>
        <v xml:space="preserve"> </v>
      </c>
    </row>
    <row r="21" spans="1:21" ht="21" x14ac:dyDescent="0.5">
      <c r="A21" s="3" t="s">
        <v>20</v>
      </c>
      <c r="B21" s="113"/>
      <c r="C21" s="101"/>
      <c r="D21" s="101"/>
      <c r="E21" s="101"/>
      <c r="F21" s="101"/>
      <c r="G21" s="134"/>
      <c r="H21" s="113"/>
      <c r="I21" s="101"/>
      <c r="J21" s="101"/>
      <c r="K21" s="114"/>
      <c r="L21" s="45" t="str">
        <f t="shared" si="0"/>
        <v xml:space="preserve"> </v>
      </c>
      <c r="M21" s="32" t="str">
        <f t="shared" si="1"/>
        <v xml:space="preserve"> </v>
      </c>
      <c r="N21" s="33" t="str">
        <f t="shared" si="2"/>
        <v xml:space="preserve"> </v>
      </c>
      <c r="O21" s="32" t="str">
        <f t="shared" si="3"/>
        <v xml:space="preserve"> </v>
      </c>
      <c r="P21" s="33" t="str">
        <f t="shared" si="4"/>
        <v xml:space="preserve"> </v>
      </c>
      <c r="Q21" s="34" t="str">
        <f t="shared" si="5"/>
        <v xml:space="preserve"> </v>
      </c>
      <c r="R21" s="57" t="str">
        <f t="shared" si="6"/>
        <v/>
      </c>
      <c r="S21" s="58" t="str">
        <f t="shared" si="7"/>
        <v/>
      </c>
      <c r="T21" s="63" t="str">
        <f t="shared" si="8"/>
        <v/>
      </c>
      <c r="U21" s="64" t="str">
        <f t="shared" si="9"/>
        <v xml:space="preserve"> </v>
      </c>
    </row>
    <row r="22" spans="1:21" ht="21" x14ac:dyDescent="0.5">
      <c r="A22" s="3" t="s">
        <v>21</v>
      </c>
      <c r="B22" s="113"/>
      <c r="C22" s="101"/>
      <c r="D22" s="101">
        <v>73</v>
      </c>
      <c r="E22" s="101">
        <v>73</v>
      </c>
      <c r="F22" s="101"/>
      <c r="G22" s="134"/>
      <c r="H22" s="113">
        <v>64</v>
      </c>
      <c r="I22" s="101">
        <v>67</v>
      </c>
      <c r="J22" s="101"/>
      <c r="K22" s="114"/>
      <c r="L22" s="45">
        <f t="shared" si="0"/>
        <v>6</v>
      </c>
      <c r="M22" s="32">
        <f t="shared" si="1"/>
        <v>8.9552238805970144E-2</v>
      </c>
      <c r="N22" s="33" t="str">
        <f t="shared" si="2"/>
        <v xml:space="preserve"> </v>
      </c>
      <c r="O22" s="32" t="str">
        <f t="shared" si="3"/>
        <v xml:space="preserve"> </v>
      </c>
      <c r="P22" s="33" t="str">
        <f t="shared" si="4"/>
        <v xml:space="preserve"> </v>
      </c>
      <c r="Q22" s="34" t="str">
        <f t="shared" si="5"/>
        <v xml:space="preserve"> </v>
      </c>
      <c r="R22" s="57">
        <f t="shared" si="6"/>
        <v>1</v>
      </c>
      <c r="S22" s="58" t="str">
        <f t="shared" si="7"/>
        <v/>
      </c>
      <c r="T22" s="63" t="str">
        <f t="shared" si="8"/>
        <v/>
      </c>
      <c r="U22" s="64" t="str">
        <f t="shared" si="9"/>
        <v xml:space="preserve"> </v>
      </c>
    </row>
    <row r="23" spans="1:21" ht="21" x14ac:dyDescent="0.5">
      <c r="A23" s="3" t="s">
        <v>1</v>
      </c>
      <c r="B23" s="113">
        <v>42</v>
      </c>
      <c r="C23" s="101">
        <v>42</v>
      </c>
      <c r="D23" s="101">
        <v>42</v>
      </c>
      <c r="E23" s="101">
        <v>42</v>
      </c>
      <c r="F23" s="101">
        <v>42</v>
      </c>
      <c r="G23" s="134">
        <v>42</v>
      </c>
      <c r="H23" s="113">
        <v>42</v>
      </c>
      <c r="I23" s="101">
        <v>42</v>
      </c>
      <c r="J23" s="101">
        <v>42</v>
      </c>
      <c r="K23" s="114">
        <v>42</v>
      </c>
      <c r="L23" s="45">
        <f t="shared" si="0"/>
        <v>0</v>
      </c>
      <c r="M23" s="32">
        <f t="shared" si="1"/>
        <v>0</v>
      </c>
      <c r="N23" s="33">
        <f t="shared" si="2"/>
        <v>0</v>
      </c>
      <c r="O23" s="32">
        <f t="shared" si="3"/>
        <v>0</v>
      </c>
      <c r="P23" s="33">
        <f t="shared" si="4"/>
        <v>0</v>
      </c>
      <c r="Q23" s="34">
        <f t="shared" si="5"/>
        <v>0</v>
      </c>
      <c r="R23" s="57">
        <f t="shared" si="6"/>
        <v>1</v>
      </c>
      <c r="S23" s="58">
        <f t="shared" si="7"/>
        <v>1</v>
      </c>
      <c r="T23" s="63">
        <f t="shared" si="8"/>
        <v>1</v>
      </c>
      <c r="U23" s="64" t="str">
        <f t="shared" si="9"/>
        <v xml:space="preserve"> </v>
      </c>
    </row>
    <row r="24" spans="1:21" ht="21" x14ac:dyDescent="0.5">
      <c r="A24" s="3" t="s">
        <v>22</v>
      </c>
      <c r="B24" s="113"/>
      <c r="C24" s="101"/>
      <c r="D24" s="101"/>
      <c r="E24" s="101"/>
      <c r="F24" s="101"/>
      <c r="G24" s="134"/>
      <c r="H24" s="113"/>
      <c r="I24" s="101"/>
      <c r="J24" s="101"/>
      <c r="K24" s="114"/>
      <c r="L24" s="45" t="str">
        <f t="shared" si="0"/>
        <v xml:space="preserve"> </v>
      </c>
      <c r="M24" s="32" t="str">
        <f t="shared" si="1"/>
        <v xml:space="preserve"> </v>
      </c>
      <c r="N24" s="33" t="str">
        <f t="shared" si="2"/>
        <v xml:space="preserve"> </v>
      </c>
      <c r="O24" s="32" t="str">
        <f t="shared" si="3"/>
        <v xml:space="preserve"> </v>
      </c>
      <c r="P24" s="33" t="str">
        <f t="shared" si="4"/>
        <v xml:space="preserve"> </v>
      </c>
      <c r="Q24" s="34" t="str">
        <f t="shared" si="5"/>
        <v xml:space="preserve"> </v>
      </c>
      <c r="R24" s="57" t="str">
        <f t="shared" si="6"/>
        <v/>
      </c>
      <c r="S24" s="58" t="str">
        <f t="shared" si="7"/>
        <v/>
      </c>
      <c r="T24" s="63" t="str">
        <f t="shared" si="8"/>
        <v/>
      </c>
      <c r="U24" s="64" t="str">
        <f t="shared" si="9"/>
        <v xml:space="preserve"> </v>
      </c>
    </row>
    <row r="25" spans="1:21" ht="21" x14ac:dyDescent="0.5">
      <c r="A25" s="3" t="s">
        <v>23</v>
      </c>
      <c r="B25" s="400"/>
      <c r="C25" s="420"/>
      <c r="D25" s="420"/>
      <c r="E25" s="420"/>
      <c r="F25" s="420"/>
      <c r="G25" s="461"/>
      <c r="H25" s="400"/>
      <c r="I25" s="420"/>
      <c r="J25" s="420"/>
      <c r="K25" s="421"/>
      <c r="L25" s="436"/>
      <c r="M25" s="259"/>
      <c r="N25" s="414"/>
      <c r="O25" s="259"/>
      <c r="P25" s="414"/>
      <c r="Q25" s="262"/>
      <c r="R25" s="437"/>
      <c r="S25" s="438"/>
      <c r="T25" s="521"/>
      <c r="U25" s="516"/>
    </row>
    <row r="26" spans="1:21" ht="21" x14ac:dyDescent="0.5">
      <c r="A26" s="3" t="s">
        <v>24</v>
      </c>
      <c r="B26" s="113">
        <v>24</v>
      </c>
      <c r="C26" s="101">
        <v>26</v>
      </c>
      <c r="D26" s="101">
        <v>28</v>
      </c>
      <c r="E26" s="101">
        <v>31</v>
      </c>
      <c r="F26" s="101">
        <v>78</v>
      </c>
      <c r="G26" s="134">
        <v>131</v>
      </c>
      <c r="H26" s="113">
        <v>17</v>
      </c>
      <c r="I26" s="101"/>
      <c r="J26" s="101"/>
      <c r="K26" s="114"/>
      <c r="L26" s="321" t="str">
        <f t="shared" si="0"/>
        <v xml:space="preserve"> </v>
      </c>
      <c r="M26" s="316" t="str">
        <f t="shared" si="1"/>
        <v xml:space="preserve"> </v>
      </c>
      <c r="N26" s="315" t="str">
        <f t="shared" si="2"/>
        <v xml:space="preserve"> </v>
      </c>
      <c r="O26" s="316" t="str">
        <f t="shared" si="3"/>
        <v xml:space="preserve"> </v>
      </c>
      <c r="P26" s="315" t="str">
        <f t="shared" si="4"/>
        <v xml:space="preserve"> </v>
      </c>
      <c r="Q26" s="320" t="str">
        <f t="shared" si="5"/>
        <v xml:space="preserve"> </v>
      </c>
      <c r="R26" s="57">
        <f t="shared" si="6"/>
        <v>0.90322580645161288</v>
      </c>
      <c r="S26" s="58">
        <f t="shared" si="7"/>
        <v>0.35897435897435898</v>
      </c>
      <c r="T26" s="63">
        <f t="shared" si="8"/>
        <v>0.21374045801526717</v>
      </c>
      <c r="U26" s="64">
        <f t="shared" si="9"/>
        <v>3.7383177570093455E-2</v>
      </c>
    </row>
    <row r="27" spans="1:21" ht="21" x14ac:dyDescent="0.5">
      <c r="A27" s="3" t="s">
        <v>26</v>
      </c>
      <c r="B27" s="113"/>
      <c r="C27" s="101"/>
      <c r="D27" s="101"/>
      <c r="E27" s="101"/>
      <c r="F27" s="101"/>
      <c r="G27" s="134"/>
      <c r="H27" s="113">
        <v>1</v>
      </c>
      <c r="I27" s="101"/>
      <c r="J27" s="101">
        <v>2</v>
      </c>
      <c r="K27" s="114"/>
      <c r="L27" s="45" t="str">
        <f t="shared" si="0"/>
        <v xml:space="preserve"> </v>
      </c>
      <c r="M27" s="32" t="str">
        <f t="shared" si="1"/>
        <v xml:space="preserve"> </v>
      </c>
      <c r="N27" s="33" t="str">
        <f t="shared" si="2"/>
        <v xml:space="preserve"> </v>
      </c>
      <c r="O27" s="32" t="str">
        <f t="shared" si="3"/>
        <v xml:space="preserve"> </v>
      </c>
      <c r="P27" s="33" t="str">
        <f t="shared" si="4"/>
        <v xml:space="preserve"> </v>
      </c>
      <c r="Q27" s="34" t="str">
        <f t="shared" si="5"/>
        <v xml:space="preserve"> </v>
      </c>
      <c r="R27" s="57" t="str">
        <f t="shared" si="6"/>
        <v/>
      </c>
      <c r="S27" s="58" t="str">
        <f t="shared" si="7"/>
        <v/>
      </c>
      <c r="T27" s="63" t="str">
        <f t="shared" si="8"/>
        <v/>
      </c>
      <c r="U27" s="64" t="str">
        <f t="shared" si="9"/>
        <v xml:space="preserve"> </v>
      </c>
    </row>
    <row r="28" spans="1:21" ht="21" x14ac:dyDescent="0.5">
      <c r="A28" s="3" t="s">
        <v>27</v>
      </c>
      <c r="B28" s="113"/>
      <c r="C28" s="101"/>
      <c r="D28" s="101"/>
      <c r="E28" s="101"/>
      <c r="F28" s="101"/>
      <c r="G28" s="134"/>
      <c r="H28" s="113"/>
      <c r="I28" s="101"/>
      <c r="J28" s="101"/>
      <c r="K28" s="114"/>
      <c r="L28" s="45" t="str">
        <f t="shared" si="0"/>
        <v xml:space="preserve"> </v>
      </c>
      <c r="M28" s="32" t="str">
        <f t="shared" si="1"/>
        <v xml:space="preserve"> </v>
      </c>
      <c r="N28" s="33" t="str">
        <f t="shared" si="2"/>
        <v xml:space="preserve"> </v>
      </c>
      <c r="O28" s="32" t="str">
        <f t="shared" si="3"/>
        <v xml:space="preserve"> </v>
      </c>
      <c r="P28" s="33" t="str">
        <f t="shared" si="4"/>
        <v xml:space="preserve"> </v>
      </c>
      <c r="Q28" s="34" t="str">
        <f t="shared" si="5"/>
        <v xml:space="preserve"> </v>
      </c>
      <c r="R28" s="57" t="str">
        <f t="shared" si="6"/>
        <v/>
      </c>
      <c r="S28" s="58" t="str">
        <f t="shared" si="7"/>
        <v/>
      </c>
      <c r="T28" s="63" t="str">
        <f t="shared" si="8"/>
        <v/>
      </c>
      <c r="U28" s="64" t="str">
        <f t="shared" si="9"/>
        <v xml:space="preserve"> </v>
      </c>
    </row>
    <row r="29" spans="1:21" ht="21" x14ac:dyDescent="0.5">
      <c r="A29" s="3" t="s">
        <v>11</v>
      </c>
      <c r="B29" s="113"/>
      <c r="C29" s="101"/>
      <c r="D29" s="101"/>
      <c r="E29" s="101"/>
      <c r="F29" s="101"/>
      <c r="G29" s="134"/>
      <c r="H29" s="113">
        <v>3</v>
      </c>
      <c r="I29" s="101"/>
      <c r="J29" s="101"/>
      <c r="K29" s="114"/>
      <c r="L29" s="45" t="str">
        <f t="shared" si="0"/>
        <v xml:space="preserve"> </v>
      </c>
      <c r="M29" s="32" t="str">
        <f t="shared" si="1"/>
        <v xml:space="preserve"> </v>
      </c>
      <c r="N29" s="33" t="str">
        <f t="shared" si="2"/>
        <v xml:space="preserve"> </v>
      </c>
      <c r="O29" s="32" t="str">
        <f t="shared" si="3"/>
        <v xml:space="preserve"> </v>
      </c>
      <c r="P29" s="33" t="str">
        <f t="shared" si="4"/>
        <v xml:space="preserve"> </v>
      </c>
      <c r="Q29" s="34" t="str">
        <f t="shared" si="5"/>
        <v xml:space="preserve"> </v>
      </c>
      <c r="R29" s="57" t="str">
        <f t="shared" si="6"/>
        <v/>
      </c>
      <c r="S29" s="58" t="str">
        <f t="shared" si="7"/>
        <v/>
      </c>
      <c r="T29" s="63" t="str">
        <f t="shared" si="8"/>
        <v/>
      </c>
      <c r="U29" s="64" t="str">
        <f t="shared" si="9"/>
        <v xml:space="preserve"> </v>
      </c>
    </row>
    <row r="30" spans="1:21" ht="21" x14ac:dyDescent="0.5">
      <c r="A30" s="3" t="s">
        <v>25</v>
      </c>
      <c r="B30" s="113"/>
      <c r="C30" s="101"/>
      <c r="D30" s="101"/>
      <c r="E30" s="101"/>
      <c r="F30" s="101"/>
      <c r="G30" s="134"/>
      <c r="H30" s="113">
        <v>10</v>
      </c>
      <c r="I30" s="101"/>
      <c r="J30" s="101"/>
      <c r="K30" s="114"/>
      <c r="L30" s="45" t="str">
        <f t="shared" si="0"/>
        <v xml:space="preserve"> </v>
      </c>
      <c r="M30" s="32" t="str">
        <f t="shared" si="1"/>
        <v xml:space="preserve"> </v>
      </c>
      <c r="N30" s="33" t="str">
        <f t="shared" si="2"/>
        <v xml:space="preserve"> </v>
      </c>
      <c r="O30" s="32" t="str">
        <f t="shared" si="3"/>
        <v xml:space="preserve"> </v>
      </c>
      <c r="P30" s="33" t="str">
        <f t="shared" si="4"/>
        <v xml:space="preserve"> </v>
      </c>
      <c r="Q30" s="34" t="str">
        <f t="shared" si="5"/>
        <v xml:space="preserve"> </v>
      </c>
      <c r="R30" s="57" t="str">
        <f t="shared" si="6"/>
        <v/>
      </c>
      <c r="S30" s="58" t="str">
        <f t="shared" si="7"/>
        <v/>
      </c>
      <c r="T30" s="63" t="str">
        <f t="shared" si="8"/>
        <v/>
      </c>
      <c r="U30" s="64" t="str">
        <f t="shared" si="9"/>
        <v xml:space="preserve"> </v>
      </c>
    </row>
    <row r="31" spans="1:21" ht="21.5" thickBot="1" x14ac:dyDescent="0.55000000000000004">
      <c r="A31" s="328" t="s">
        <v>28</v>
      </c>
      <c r="B31" s="407"/>
      <c r="C31" s="424"/>
      <c r="D31" s="424"/>
      <c r="E31" s="424"/>
      <c r="F31" s="424"/>
      <c r="G31" s="468"/>
      <c r="H31" s="407"/>
      <c r="I31" s="424"/>
      <c r="J31" s="424"/>
      <c r="K31" s="425"/>
      <c r="L31" s="517"/>
      <c r="M31" s="261"/>
      <c r="N31" s="427"/>
      <c r="O31" s="261"/>
      <c r="P31" s="427"/>
      <c r="Q31" s="452"/>
      <c r="R31" s="453"/>
      <c r="S31" s="454"/>
      <c r="T31" s="522"/>
      <c r="U31" s="518"/>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0" spans="1:2" ht="15" thickBot="1" x14ac:dyDescent="0.4">
      <c r="A40" t="s">
        <v>129</v>
      </c>
    </row>
    <row r="41" spans="1:2" ht="15" thickBot="1" x14ac:dyDescent="0.4">
      <c r="A41" s="389"/>
      <c r="B41" s="388" t="s">
        <v>126</v>
      </c>
    </row>
    <row r="42" spans="1:2" ht="15" thickBot="1" x14ac:dyDescent="0.4">
      <c r="A42" s="390"/>
      <c r="B42" t="s">
        <v>127</v>
      </c>
    </row>
    <row r="43" spans="1:2" ht="15" thickBot="1" x14ac:dyDescent="0.4">
      <c r="A43" s="391"/>
      <c r="B43" t="s">
        <v>128</v>
      </c>
    </row>
    <row r="44" spans="1:2" ht="15" thickBot="1" x14ac:dyDescent="0.4">
      <c r="A44" s="26"/>
      <c r="B44" t="s">
        <v>130</v>
      </c>
    </row>
    <row r="46" spans="1:2" x14ac:dyDescent="0.35">
      <c r="A46" s="36" t="s">
        <v>104</v>
      </c>
    </row>
    <row r="47" spans="1:2" x14ac:dyDescent="0.35">
      <c r="A47" s="66" t="s">
        <v>105</v>
      </c>
    </row>
    <row r="48" spans="1:2" x14ac:dyDescent="0.35">
      <c r="A48" s="36" t="s">
        <v>118</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7 M11:M14 M9 M17:M24 M26:M30">
    <cfRule type="cellIs" dxfId="72" priority="53" operator="between">
      <formula>0.15</formula>
      <formula>1000</formula>
    </cfRule>
    <cfRule type="cellIs" dxfId="71" priority="54" operator="between">
      <formula>-0.15</formula>
      <formula>0.15</formula>
    </cfRule>
    <cfRule type="cellIs" dxfId="70" priority="55" operator="lessThan">
      <formula>-0.15</formula>
    </cfRule>
  </conditionalFormatting>
  <conditionalFormatting sqref="O4:O7 O11:O14 O9 O17:O24 O26:O30">
    <cfRule type="cellIs" dxfId="69" priority="50" operator="between">
      <formula>0.15</formula>
      <formula>1000</formula>
    </cfRule>
    <cfRule type="cellIs" dxfId="68" priority="51" operator="between">
      <formula>-0.15</formula>
      <formula>0.15</formula>
    </cfRule>
    <cfRule type="cellIs" dxfId="67" priority="52" operator="lessThan">
      <formula>-0.15</formula>
    </cfRule>
  </conditionalFormatting>
  <conditionalFormatting sqref="Q4:Q7 Q11:Q14 Q9 Q17:Q24 Q26:Q30">
    <cfRule type="cellIs" dxfId="66" priority="47" operator="between">
      <formula>0.15</formula>
      <formula>1000</formula>
    </cfRule>
    <cfRule type="cellIs" dxfId="65" priority="48" operator="between">
      <formula>-0.15</formula>
      <formula>0.15</formula>
    </cfRule>
    <cfRule type="cellIs" dxfId="64" priority="49" operator="lessThan">
      <formula>-0.15</formula>
    </cfRule>
  </conditionalFormatting>
  <conditionalFormatting sqref="M10">
    <cfRule type="cellIs" dxfId="63" priority="44" operator="between">
      <formula>0.15</formula>
      <formula>1000</formula>
    </cfRule>
    <cfRule type="cellIs" dxfId="62" priority="45" operator="between">
      <formula>-0.15</formula>
      <formula>0.15</formula>
    </cfRule>
    <cfRule type="cellIs" dxfId="61" priority="46" operator="lessThan">
      <formula>-0.15</formula>
    </cfRule>
  </conditionalFormatting>
  <conditionalFormatting sqref="O10">
    <cfRule type="cellIs" dxfId="60" priority="41" operator="between">
      <formula>0.15</formula>
      <formula>1000</formula>
    </cfRule>
    <cfRule type="cellIs" dxfId="59" priority="42" operator="between">
      <formula>-0.15</formula>
      <formula>0.15</formula>
    </cfRule>
    <cfRule type="cellIs" dxfId="58" priority="43" operator="lessThan">
      <formula>-0.15</formula>
    </cfRule>
  </conditionalFormatting>
  <conditionalFormatting sqref="Q10">
    <cfRule type="cellIs" dxfId="57" priority="38" operator="between">
      <formula>0.15</formula>
      <formula>1000</formula>
    </cfRule>
    <cfRule type="cellIs" dxfId="56" priority="39" operator="between">
      <formula>-0.15</formula>
      <formula>0.15</formula>
    </cfRule>
    <cfRule type="cellIs" dxfId="55" priority="40" operator="lessThan">
      <formula>-0.15</formula>
    </cfRule>
  </conditionalFormatting>
  <conditionalFormatting sqref="B10:D10">
    <cfRule type="containsBlanks" dxfId="54" priority="37">
      <formula>LEN(TRIM(B10))=0</formula>
    </cfRule>
  </conditionalFormatting>
  <conditionalFormatting sqref="M8">
    <cfRule type="cellIs" dxfId="53" priority="34" operator="between">
      <formula>0.15</formula>
      <formula>1000</formula>
    </cfRule>
    <cfRule type="cellIs" dxfId="52" priority="35" operator="between">
      <formula>-0.15</formula>
      <formula>0.15</formula>
    </cfRule>
    <cfRule type="cellIs" dxfId="51" priority="36" operator="lessThan">
      <formula>-0.15</formula>
    </cfRule>
  </conditionalFormatting>
  <conditionalFormatting sqref="O8">
    <cfRule type="cellIs" dxfId="50" priority="31" operator="between">
      <formula>0.15</formula>
      <formula>1000</formula>
    </cfRule>
    <cfRule type="cellIs" dxfId="49" priority="32" operator="between">
      <formula>-0.15</formula>
      <formula>0.15</formula>
    </cfRule>
    <cfRule type="cellIs" dxfId="48" priority="33" operator="lessThan">
      <formula>-0.15</formula>
    </cfRule>
  </conditionalFormatting>
  <conditionalFormatting sqref="Q8">
    <cfRule type="cellIs" dxfId="47" priority="28" operator="between">
      <formula>0.15</formula>
      <formula>1000</formula>
    </cfRule>
    <cfRule type="cellIs" dxfId="46" priority="29" operator="between">
      <formula>-0.15</formula>
      <formula>0.15</formula>
    </cfRule>
    <cfRule type="cellIs" dxfId="45" priority="30" operator="lessThan">
      <formula>-0.15</formula>
    </cfRule>
  </conditionalFormatting>
  <conditionalFormatting sqref="M16">
    <cfRule type="cellIs" dxfId="44" priority="25" operator="between">
      <formula>0.15</formula>
      <formula>1000</formula>
    </cfRule>
    <cfRule type="cellIs" dxfId="43" priority="26" operator="between">
      <formula>-0.15</formula>
      <formula>0.15</formula>
    </cfRule>
    <cfRule type="cellIs" dxfId="42" priority="27" operator="lessThan">
      <formula>-0.15</formula>
    </cfRule>
  </conditionalFormatting>
  <conditionalFormatting sqref="O16">
    <cfRule type="cellIs" dxfId="41" priority="22" operator="between">
      <formula>0.15</formula>
      <formula>1000</formula>
    </cfRule>
    <cfRule type="cellIs" dxfId="40" priority="23" operator="between">
      <formula>-0.15</formula>
      <formula>0.15</formula>
    </cfRule>
    <cfRule type="cellIs" dxfId="39" priority="24" operator="lessThan">
      <formula>-0.15</formula>
    </cfRule>
  </conditionalFormatting>
  <conditionalFormatting sqref="Q16">
    <cfRule type="cellIs" dxfId="38" priority="19" operator="between">
      <formula>0.15</formula>
      <formula>1000</formula>
    </cfRule>
    <cfRule type="cellIs" dxfId="37" priority="20" operator="between">
      <formula>-0.15</formula>
      <formula>0.15</formula>
    </cfRule>
    <cfRule type="cellIs" dxfId="36" priority="21" operator="lessThan">
      <formula>-0.15</formula>
    </cfRule>
  </conditionalFormatting>
  <pageMargins left="0.7" right="0.7" top="0.75" bottom="0.75" header="0.3" footer="0.3"/>
  <pageSetup paperSize="9" orientation="portrait" verticalDpi="90"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V43"/>
  <sheetViews>
    <sheetView zoomScale="40" zoomScaleNormal="40" workbookViewId="0">
      <pane xSplit="1" ySplit="3" topLeftCell="B4" activePane="bottomRight" state="frozen"/>
      <selection pane="topRight" activeCell="B1" sqref="B1"/>
      <selection pane="bottomLeft" activeCell="A4" sqref="A4"/>
      <selection pane="bottomRight" activeCell="AA36" sqref="AA36"/>
    </sheetView>
  </sheetViews>
  <sheetFormatPr defaultRowHeight="14.5" x14ac:dyDescent="0.35"/>
  <cols>
    <col min="1" max="1" width="13" customWidth="1"/>
    <col min="21" max="21" width="13.453125" customWidth="1"/>
  </cols>
  <sheetData>
    <row r="1" spans="1:22" ht="15" customHeight="1" thickBot="1" x14ac:dyDescent="0.4">
      <c r="A1" s="592" t="s">
        <v>53</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18"/>
    </row>
    <row r="2" spans="1:22" ht="15" customHeight="1" thickBot="1" x14ac:dyDescent="0.4">
      <c r="A2" s="592"/>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row>
    <row r="3" spans="1:22" ht="15" thickBot="1" x14ac:dyDescent="0.4">
      <c r="A3" s="593"/>
      <c r="B3" s="92">
        <v>2016</v>
      </c>
      <c r="C3" s="79">
        <v>2017</v>
      </c>
      <c r="D3" s="46">
        <v>2018</v>
      </c>
      <c r="E3" s="47">
        <v>2020</v>
      </c>
      <c r="F3" s="48">
        <v>2025</v>
      </c>
      <c r="G3" s="47">
        <v>2030</v>
      </c>
      <c r="H3" s="49">
        <v>2016</v>
      </c>
      <c r="I3" s="50">
        <v>2020</v>
      </c>
      <c r="J3" s="48">
        <v>2025</v>
      </c>
      <c r="K3" s="51">
        <v>2030</v>
      </c>
      <c r="L3" s="591">
        <v>2020</v>
      </c>
      <c r="M3" s="590"/>
      <c r="N3" s="591">
        <v>2025</v>
      </c>
      <c r="O3" s="590"/>
      <c r="P3" s="591">
        <v>2030</v>
      </c>
      <c r="Q3" s="590"/>
      <c r="R3" s="77">
        <v>2020</v>
      </c>
      <c r="S3" s="20">
        <v>2025</v>
      </c>
      <c r="T3" s="115">
        <v>2030</v>
      </c>
      <c r="U3" s="584"/>
    </row>
    <row r="4" spans="1:22" ht="21" x14ac:dyDescent="0.5">
      <c r="A4" s="1" t="s">
        <v>2</v>
      </c>
      <c r="B4" s="149">
        <v>1090</v>
      </c>
      <c r="C4" s="150">
        <v>1044</v>
      </c>
      <c r="D4" s="150">
        <v>1036</v>
      </c>
      <c r="E4" s="150">
        <v>982</v>
      </c>
      <c r="F4" s="150">
        <v>937</v>
      </c>
      <c r="G4" s="151">
        <v>950</v>
      </c>
      <c r="H4" s="89"/>
      <c r="I4" s="83"/>
      <c r="J4" s="83"/>
      <c r="K4" s="120"/>
      <c r="L4" s="44" t="str">
        <f>IF(AND(E4&lt;&gt;0,I4&lt;&gt;0),E4-I4, " ")</f>
        <v xml:space="preserve"> </v>
      </c>
      <c r="M4" s="28" t="str">
        <f>IF(AND(E4&lt;&gt;0,I4&lt;&gt;0),(E4-I4)/I4, " ")</f>
        <v xml:space="preserve"> </v>
      </c>
      <c r="N4" s="29" t="str">
        <f>IF(AND(F4&lt;&gt;0,J4&lt;&gt;0),F4-J4, " ")</f>
        <v xml:space="preserve"> </v>
      </c>
      <c r="O4" s="28" t="str">
        <f>IF(AND(F4&lt;&gt;0,J4&lt;&gt;0),(F4-J4)/J4, " ")</f>
        <v xml:space="preserve"> </v>
      </c>
      <c r="P4" s="29" t="str">
        <f>IF(AND(G4&lt;&gt;0,K4&lt;&gt;0),G4-K4, " ")</f>
        <v xml:space="preserve"> </v>
      </c>
      <c r="Q4" s="30" t="str">
        <f>IF(AND(G4&lt;&gt;0,K4&lt;&gt;0),(G4-K4)/K4, " ")</f>
        <v xml:space="preserve"> </v>
      </c>
      <c r="R4" s="54">
        <f>IFERROR(D4/E4,"")</f>
        <v>1.0549898167006111</v>
      </c>
      <c r="S4" s="55">
        <f>IFERROR(D4/F4,"")</f>
        <v>1.1056563500533618</v>
      </c>
      <c r="T4" s="61">
        <f>IFERROR(D4/G4,"")</f>
        <v>1.0905263157894738</v>
      </c>
      <c r="U4" s="62">
        <f>IF(G4&gt;0,IFERROR((D4-B4)/(G4-B4)," ")," ")</f>
        <v>0.38571428571428573</v>
      </c>
    </row>
    <row r="5" spans="1:22" ht="21" x14ac:dyDescent="0.5">
      <c r="A5" s="3" t="s">
        <v>3</v>
      </c>
      <c r="B5" s="113"/>
      <c r="C5" s="101"/>
      <c r="D5" s="101"/>
      <c r="E5" s="101"/>
      <c r="F5" s="101"/>
      <c r="G5" s="134"/>
      <c r="H5" s="113"/>
      <c r="I5" s="101"/>
      <c r="J5" s="101"/>
      <c r="K5" s="114"/>
      <c r="L5" s="45" t="str">
        <f t="shared" ref="L5:L30" si="0">IF(AND(E5&lt;&gt;0,I5&lt;&gt;0),E5-I5, " ")</f>
        <v xml:space="preserve"> </v>
      </c>
      <c r="M5" s="32" t="str">
        <f t="shared" ref="M5:M30" si="1">IF(AND(E5&lt;&gt;0,I5&lt;&gt;0),(E5-I5)/I5, " ")</f>
        <v xml:space="preserve"> </v>
      </c>
      <c r="N5" s="33" t="str">
        <f t="shared" ref="N5:N30" si="2">IF(AND(F5&lt;&gt;0,J5&lt;&gt;0),F5-J5, " ")</f>
        <v xml:space="preserve"> </v>
      </c>
      <c r="O5" s="32" t="str">
        <f t="shared" ref="O5:O30" si="3">IF(AND(F5&lt;&gt;0,J5&lt;&gt;0),(F5-J5)/J5, " ")</f>
        <v xml:space="preserve"> </v>
      </c>
      <c r="P5" s="33" t="str">
        <f t="shared" ref="P5:P30" si="4">IF(AND(G5&lt;&gt;0,K5&lt;&gt;0),G5-K5, " ")</f>
        <v xml:space="preserve"> </v>
      </c>
      <c r="Q5" s="34" t="str">
        <f t="shared" ref="Q5:Q30" si="5">IF(AND(G5&lt;&gt;0,K5&lt;&gt;0),(G5-K5)/K5, " ")</f>
        <v xml:space="preserve"> </v>
      </c>
      <c r="R5" s="57" t="str">
        <f t="shared" ref="R5:R30" si="6">IFERROR(D5/E5,"")</f>
        <v/>
      </c>
      <c r="S5" s="58" t="str">
        <f t="shared" ref="S5:S30" si="7">IFERROR(D5/F5,"")</f>
        <v/>
      </c>
      <c r="T5" s="63" t="str">
        <f t="shared" ref="T5:T30" si="8">IFERROR(D5/G5,"")</f>
        <v/>
      </c>
      <c r="U5" s="64" t="str">
        <f t="shared" ref="U5:U30" si="9">IF(G5&gt;0,IFERROR((D5-B5)/(G5-B5)," ")," ")</f>
        <v xml:space="preserve"> </v>
      </c>
    </row>
    <row r="6" spans="1:22" ht="21" x14ac:dyDescent="0.5">
      <c r="A6" s="3" t="s">
        <v>5</v>
      </c>
      <c r="B6" s="69">
        <v>814</v>
      </c>
      <c r="C6" s="94">
        <v>844</v>
      </c>
      <c r="D6" s="94">
        <v>843</v>
      </c>
      <c r="E6" s="94">
        <v>843</v>
      </c>
      <c r="F6" s="94">
        <v>850</v>
      </c>
      <c r="G6" s="218">
        <v>900</v>
      </c>
      <c r="H6" s="69"/>
      <c r="I6" s="101"/>
      <c r="J6" s="101"/>
      <c r="K6" s="114"/>
      <c r="L6" s="45" t="str">
        <f t="shared" si="0"/>
        <v xml:space="preserve"> </v>
      </c>
      <c r="M6" s="32" t="str">
        <f t="shared" si="1"/>
        <v xml:space="preserve"> </v>
      </c>
      <c r="N6" s="33" t="str">
        <f t="shared" si="2"/>
        <v xml:space="preserve"> </v>
      </c>
      <c r="O6" s="32" t="str">
        <f t="shared" si="3"/>
        <v xml:space="preserve"> </v>
      </c>
      <c r="P6" s="33" t="str">
        <f t="shared" si="4"/>
        <v xml:space="preserve"> </v>
      </c>
      <c r="Q6" s="34" t="str">
        <f t="shared" si="5"/>
        <v xml:space="preserve"> </v>
      </c>
      <c r="R6" s="57">
        <f t="shared" si="6"/>
        <v>1</v>
      </c>
      <c r="S6" s="58">
        <f t="shared" si="7"/>
        <v>0.99176470588235299</v>
      </c>
      <c r="T6" s="63">
        <f t="shared" si="8"/>
        <v>0.93666666666666665</v>
      </c>
      <c r="U6" s="64">
        <f t="shared" si="9"/>
        <v>0.33720930232558138</v>
      </c>
    </row>
    <row r="7" spans="1:22" ht="21" x14ac:dyDescent="0.5">
      <c r="A7" s="3" t="s">
        <v>7</v>
      </c>
      <c r="B7" s="69">
        <v>345</v>
      </c>
      <c r="C7" s="94">
        <v>248</v>
      </c>
      <c r="D7" s="94">
        <v>253</v>
      </c>
      <c r="E7" s="94">
        <v>253</v>
      </c>
      <c r="F7" s="94">
        <v>295</v>
      </c>
      <c r="G7" s="218">
        <v>353</v>
      </c>
      <c r="H7" s="219"/>
      <c r="I7" s="101"/>
      <c r="J7" s="101"/>
      <c r="K7" s="114"/>
      <c r="L7" s="45" t="str">
        <f t="shared" si="0"/>
        <v xml:space="preserve"> </v>
      </c>
      <c r="M7" s="32" t="str">
        <f>IF(AND(E7&lt;&gt;0,I7&lt;&gt;0),(E7-I7)/I7, " ")</f>
        <v xml:space="preserve"> </v>
      </c>
      <c r="N7" s="33" t="str">
        <f t="shared" si="2"/>
        <v xml:space="preserve"> </v>
      </c>
      <c r="O7" s="32" t="str">
        <f t="shared" si="3"/>
        <v xml:space="preserve"> </v>
      </c>
      <c r="P7" s="33" t="str">
        <f t="shared" si="4"/>
        <v xml:space="preserve"> </v>
      </c>
      <c r="Q7" s="34" t="str">
        <f t="shared" si="5"/>
        <v xml:space="preserve"> </v>
      </c>
      <c r="R7" s="57">
        <f t="shared" si="6"/>
        <v>1</v>
      </c>
      <c r="S7" s="58">
        <f t="shared" si="7"/>
        <v>0.85762711864406782</v>
      </c>
      <c r="T7" s="63">
        <f t="shared" si="8"/>
        <v>0.71671388101983002</v>
      </c>
      <c r="U7" s="64">
        <f t="shared" si="9"/>
        <v>-11.5</v>
      </c>
    </row>
    <row r="8" spans="1:22" ht="21" x14ac:dyDescent="0.5">
      <c r="A8" s="3" t="s">
        <v>6</v>
      </c>
      <c r="B8" s="113">
        <v>5572</v>
      </c>
      <c r="C8" s="101"/>
      <c r="D8" s="101">
        <v>6173</v>
      </c>
      <c r="E8" s="101"/>
      <c r="F8" s="101"/>
      <c r="G8" s="134"/>
      <c r="H8" s="113"/>
      <c r="I8" s="101"/>
      <c r="J8" s="101"/>
      <c r="K8" s="114"/>
      <c r="L8" s="45" t="str">
        <f t="shared" si="0"/>
        <v xml:space="preserve"> </v>
      </c>
      <c r="M8" s="32" t="str">
        <f t="shared" si="1"/>
        <v xml:space="preserve"> </v>
      </c>
      <c r="N8" s="33" t="str">
        <f t="shared" si="2"/>
        <v xml:space="preserve"> </v>
      </c>
      <c r="O8" s="32" t="str">
        <f t="shared" si="3"/>
        <v xml:space="preserve"> </v>
      </c>
      <c r="P8" s="33" t="str">
        <f t="shared" si="4"/>
        <v xml:space="preserve"> </v>
      </c>
      <c r="Q8" s="34" t="str">
        <f t="shared" si="5"/>
        <v xml:space="preserve"> </v>
      </c>
      <c r="R8" s="57" t="str">
        <f t="shared" si="6"/>
        <v/>
      </c>
      <c r="S8" s="58" t="str">
        <f t="shared" si="7"/>
        <v/>
      </c>
      <c r="T8" s="63" t="str">
        <f t="shared" si="8"/>
        <v/>
      </c>
      <c r="U8" s="64" t="str">
        <f t="shared" si="9"/>
        <v xml:space="preserve"> </v>
      </c>
    </row>
    <row r="9" spans="1:22" ht="21" x14ac:dyDescent="0.5">
      <c r="A9" s="3" t="s">
        <v>8</v>
      </c>
      <c r="B9" s="113"/>
      <c r="C9" s="101"/>
      <c r="D9" s="101"/>
      <c r="E9" s="101"/>
      <c r="F9" s="101"/>
      <c r="G9" s="134"/>
      <c r="H9" s="113"/>
      <c r="I9" s="101"/>
      <c r="J9" s="101"/>
      <c r="K9" s="114"/>
      <c r="L9" s="45" t="str">
        <f t="shared" si="0"/>
        <v xml:space="preserve"> </v>
      </c>
      <c r="M9" s="32" t="str">
        <f t="shared" si="1"/>
        <v xml:space="preserve"> </v>
      </c>
      <c r="N9" s="33" t="str">
        <f t="shared" si="2"/>
        <v xml:space="preserve"> </v>
      </c>
      <c r="O9" s="32" t="str">
        <f t="shared" si="3"/>
        <v xml:space="preserve"> </v>
      </c>
      <c r="P9" s="33" t="str">
        <f t="shared" si="4"/>
        <v xml:space="preserve"> </v>
      </c>
      <c r="Q9" s="34" t="str">
        <f t="shared" si="5"/>
        <v xml:space="preserve"> </v>
      </c>
      <c r="R9" s="57" t="str">
        <f t="shared" si="6"/>
        <v/>
      </c>
      <c r="S9" s="58" t="str">
        <f t="shared" si="7"/>
        <v/>
      </c>
      <c r="T9" s="63" t="str">
        <f t="shared" si="8"/>
        <v/>
      </c>
      <c r="U9" s="64" t="str">
        <f t="shared" si="9"/>
        <v xml:space="preserve"> </v>
      </c>
    </row>
    <row r="10" spans="1:22" ht="21" x14ac:dyDescent="0.5">
      <c r="A10" s="3" t="s">
        <v>15</v>
      </c>
      <c r="B10" s="113"/>
      <c r="C10" s="101"/>
      <c r="D10" s="101"/>
      <c r="E10" s="101"/>
      <c r="F10" s="101"/>
      <c r="G10" s="134"/>
      <c r="H10" s="113"/>
      <c r="I10" s="101"/>
      <c r="J10" s="101"/>
      <c r="K10" s="114"/>
      <c r="L10" s="45" t="str">
        <f t="shared" si="0"/>
        <v xml:space="preserve"> </v>
      </c>
      <c r="M10" s="32" t="str">
        <f t="shared" si="1"/>
        <v xml:space="preserve"> </v>
      </c>
      <c r="N10" s="33" t="str">
        <f t="shared" si="2"/>
        <v xml:space="preserve"> </v>
      </c>
      <c r="O10" s="32" t="str">
        <f t="shared" si="3"/>
        <v xml:space="preserve"> </v>
      </c>
      <c r="P10" s="33" t="str">
        <f t="shared" si="4"/>
        <v xml:space="preserve"> </v>
      </c>
      <c r="Q10" s="34" t="str">
        <f t="shared" si="5"/>
        <v xml:space="preserve"> </v>
      </c>
      <c r="R10" s="57" t="str">
        <f t="shared" si="6"/>
        <v/>
      </c>
      <c r="S10" s="58" t="str">
        <f t="shared" si="7"/>
        <v/>
      </c>
      <c r="T10" s="63" t="str">
        <f t="shared" si="8"/>
        <v/>
      </c>
      <c r="U10" s="64" t="str">
        <f t="shared" si="9"/>
        <v xml:space="preserve"> </v>
      </c>
    </row>
    <row r="11" spans="1:22" ht="21" x14ac:dyDescent="0.5">
      <c r="A11" s="3" t="s">
        <v>9</v>
      </c>
      <c r="B11" s="113">
        <v>30</v>
      </c>
      <c r="C11" s="101">
        <v>30</v>
      </c>
      <c r="D11" s="101">
        <v>30</v>
      </c>
      <c r="E11" s="101"/>
      <c r="F11" s="101"/>
      <c r="G11" s="134"/>
      <c r="H11" s="113"/>
      <c r="I11" s="101"/>
      <c r="J11" s="101"/>
      <c r="K11" s="114"/>
      <c r="L11" s="45" t="str">
        <f t="shared" si="0"/>
        <v xml:space="preserve"> </v>
      </c>
      <c r="M11" s="32" t="str">
        <f t="shared" si="1"/>
        <v xml:space="preserve"> </v>
      </c>
      <c r="N11" s="33" t="str">
        <f t="shared" si="2"/>
        <v xml:space="preserve"> </v>
      </c>
      <c r="O11" s="32" t="str">
        <f t="shared" si="3"/>
        <v xml:space="preserve"> </v>
      </c>
      <c r="P11" s="33" t="str">
        <f t="shared" si="4"/>
        <v xml:space="preserve"> </v>
      </c>
      <c r="Q11" s="34" t="str">
        <f t="shared" si="5"/>
        <v xml:space="preserve"> </v>
      </c>
      <c r="R11" s="57" t="str">
        <f t="shared" si="6"/>
        <v/>
      </c>
      <c r="S11" s="58" t="str">
        <f t="shared" si="7"/>
        <v/>
      </c>
      <c r="T11" s="63" t="str">
        <f t="shared" si="8"/>
        <v/>
      </c>
      <c r="U11" s="64" t="str">
        <f t="shared" si="9"/>
        <v xml:space="preserve"> </v>
      </c>
    </row>
    <row r="12" spans="1:22" ht="21" x14ac:dyDescent="0.5">
      <c r="A12" s="3" t="s">
        <v>10</v>
      </c>
      <c r="B12" s="113"/>
      <c r="C12" s="101"/>
      <c r="D12" s="101"/>
      <c r="E12" s="101"/>
      <c r="F12" s="101"/>
      <c r="G12" s="134"/>
      <c r="H12" s="113"/>
      <c r="I12" s="101"/>
      <c r="J12" s="101"/>
      <c r="K12" s="114"/>
      <c r="L12" s="45" t="str">
        <f t="shared" si="0"/>
        <v xml:space="preserve"> </v>
      </c>
      <c r="M12" s="32" t="str">
        <f t="shared" si="1"/>
        <v xml:space="preserve"> </v>
      </c>
      <c r="N12" s="33" t="str">
        <f t="shared" si="2"/>
        <v xml:space="preserve"> </v>
      </c>
      <c r="O12" s="32" t="str">
        <f t="shared" si="3"/>
        <v xml:space="preserve"> </v>
      </c>
      <c r="P12" s="33" t="str">
        <f t="shared" si="4"/>
        <v xml:space="preserve"> </v>
      </c>
      <c r="Q12" s="34" t="str">
        <f t="shared" si="5"/>
        <v xml:space="preserve"> </v>
      </c>
      <c r="R12" s="57" t="str">
        <f t="shared" si="6"/>
        <v/>
      </c>
      <c r="S12" s="58" t="str">
        <f t="shared" si="7"/>
        <v/>
      </c>
      <c r="T12" s="63" t="str">
        <f t="shared" si="8"/>
        <v/>
      </c>
      <c r="U12" s="64" t="str">
        <f t="shared" si="9"/>
        <v xml:space="preserve"> </v>
      </c>
    </row>
    <row r="13" spans="1:22" ht="21" x14ac:dyDescent="0.5">
      <c r="A13" s="3" t="s">
        <v>12</v>
      </c>
      <c r="B13" s="113"/>
      <c r="C13" s="101"/>
      <c r="D13" s="101"/>
      <c r="E13" s="101"/>
      <c r="F13" s="101"/>
      <c r="G13" s="134"/>
      <c r="H13" s="113"/>
      <c r="I13" s="101"/>
      <c r="J13" s="101"/>
      <c r="K13" s="114"/>
      <c r="L13" s="45" t="str">
        <f t="shared" si="0"/>
        <v xml:space="preserve"> </v>
      </c>
      <c r="M13" s="32" t="str">
        <f t="shared" si="1"/>
        <v xml:space="preserve"> </v>
      </c>
      <c r="N13" s="33" t="str">
        <f t="shared" si="2"/>
        <v xml:space="preserve"> </v>
      </c>
      <c r="O13" s="32" t="str">
        <f t="shared" si="3"/>
        <v xml:space="preserve"> </v>
      </c>
      <c r="P13" s="33" t="str">
        <f t="shared" si="4"/>
        <v xml:space="preserve"> </v>
      </c>
      <c r="Q13" s="34" t="str">
        <f t="shared" si="5"/>
        <v xml:space="preserve"> </v>
      </c>
      <c r="R13" s="57" t="str">
        <f t="shared" si="6"/>
        <v/>
      </c>
      <c r="S13" s="58" t="str">
        <f t="shared" si="7"/>
        <v/>
      </c>
      <c r="T13" s="63" t="str">
        <f t="shared" si="8"/>
        <v/>
      </c>
      <c r="U13" s="64" t="str">
        <f t="shared" si="9"/>
        <v xml:space="preserve"> </v>
      </c>
    </row>
    <row r="14" spans="1:22" ht="21" x14ac:dyDescent="0.5">
      <c r="A14" s="3" t="s">
        <v>13</v>
      </c>
      <c r="B14" s="113"/>
      <c r="C14" s="101"/>
      <c r="D14" s="101"/>
      <c r="E14" s="101"/>
      <c r="F14" s="101"/>
      <c r="G14" s="134"/>
      <c r="H14" s="113"/>
      <c r="I14" s="101"/>
      <c r="J14" s="101"/>
      <c r="K14" s="114"/>
      <c r="L14" s="45" t="str">
        <f t="shared" si="0"/>
        <v xml:space="preserve"> </v>
      </c>
      <c r="M14" s="32" t="str">
        <f t="shared" si="1"/>
        <v xml:space="preserve"> </v>
      </c>
      <c r="N14" s="33" t="str">
        <f t="shared" si="2"/>
        <v xml:space="preserve"> </v>
      </c>
      <c r="O14" s="32" t="str">
        <f t="shared" si="3"/>
        <v xml:space="preserve"> </v>
      </c>
      <c r="P14" s="33" t="str">
        <f t="shared" si="4"/>
        <v xml:space="preserve"> </v>
      </c>
      <c r="Q14" s="34" t="str">
        <f t="shared" si="5"/>
        <v xml:space="preserve"> </v>
      </c>
      <c r="R14" s="57" t="str">
        <f t="shared" si="6"/>
        <v/>
      </c>
      <c r="S14" s="58" t="str">
        <f>IFERROR(D14/F14,"")</f>
        <v/>
      </c>
      <c r="T14" s="63" t="str">
        <f t="shared" si="8"/>
        <v/>
      </c>
      <c r="U14" s="64" t="str">
        <f t="shared" si="9"/>
        <v xml:space="preserve"> </v>
      </c>
    </row>
    <row r="15" spans="1:22" ht="21" x14ac:dyDescent="0.5">
      <c r="A15" s="3" t="s">
        <v>16</v>
      </c>
      <c r="B15" s="400"/>
      <c r="C15" s="420"/>
      <c r="D15" s="420"/>
      <c r="E15" s="420"/>
      <c r="F15" s="420"/>
      <c r="G15" s="461"/>
      <c r="H15" s="400"/>
      <c r="I15" s="420"/>
      <c r="J15" s="420"/>
      <c r="K15" s="421"/>
      <c r="L15" s="436"/>
      <c r="M15" s="259"/>
      <c r="N15" s="414"/>
      <c r="O15" s="259"/>
      <c r="P15" s="414"/>
      <c r="Q15" s="262"/>
      <c r="R15" s="437"/>
      <c r="S15" s="438"/>
      <c r="T15" s="521"/>
      <c r="U15" s="516"/>
    </row>
    <row r="16" spans="1:22" ht="21" x14ac:dyDescent="0.5">
      <c r="A16" s="3" t="s">
        <v>4</v>
      </c>
      <c r="B16" s="113"/>
      <c r="C16" s="101"/>
      <c r="D16" s="101"/>
      <c r="E16" s="101"/>
      <c r="F16" s="101"/>
      <c r="G16" s="134"/>
      <c r="H16" s="113"/>
      <c r="I16" s="101"/>
      <c r="J16" s="101"/>
      <c r="K16" s="114"/>
      <c r="L16" s="45" t="str">
        <f t="shared" si="0"/>
        <v xml:space="preserve"> </v>
      </c>
      <c r="M16" s="32" t="str">
        <f t="shared" si="1"/>
        <v xml:space="preserve"> </v>
      </c>
      <c r="N16" s="33" t="str">
        <f t="shared" si="2"/>
        <v xml:space="preserve"> </v>
      </c>
      <c r="O16" s="32" t="str">
        <f t="shared" si="3"/>
        <v xml:space="preserve"> </v>
      </c>
      <c r="P16" s="33" t="str">
        <f t="shared" si="4"/>
        <v xml:space="preserve"> </v>
      </c>
      <c r="Q16" s="34" t="str">
        <f t="shared" si="5"/>
        <v xml:space="preserve"> </v>
      </c>
      <c r="R16" s="57" t="str">
        <f t="shared" si="6"/>
        <v/>
      </c>
      <c r="S16" s="58" t="str">
        <f t="shared" si="7"/>
        <v/>
      </c>
      <c r="T16" s="63" t="str">
        <f t="shared" si="8"/>
        <v/>
      </c>
      <c r="U16" s="64" t="str">
        <f t="shared" si="9"/>
        <v xml:space="preserve"> </v>
      </c>
    </row>
    <row r="17" spans="1:21" ht="21" x14ac:dyDescent="0.5">
      <c r="A17" s="3" t="s">
        <v>19</v>
      </c>
      <c r="B17" s="113"/>
      <c r="C17" s="101"/>
      <c r="D17" s="101"/>
      <c r="E17" s="101"/>
      <c r="F17" s="101"/>
      <c r="G17" s="134"/>
      <c r="H17" s="113"/>
      <c r="I17" s="101"/>
      <c r="J17" s="101"/>
      <c r="K17" s="114"/>
      <c r="L17" s="45" t="str">
        <f t="shared" si="0"/>
        <v xml:space="preserve"> </v>
      </c>
      <c r="M17" s="32" t="str">
        <f t="shared" si="1"/>
        <v xml:space="preserve"> </v>
      </c>
      <c r="N17" s="33" t="str">
        <f t="shared" si="2"/>
        <v xml:space="preserve"> </v>
      </c>
      <c r="O17" s="32" t="str">
        <f t="shared" si="3"/>
        <v xml:space="preserve"> </v>
      </c>
      <c r="P17" s="33" t="str">
        <f t="shared" si="4"/>
        <v xml:space="preserve"> </v>
      </c>
      <c r="Q17" s="34" t="str">
        <f t="shared" si="5"/>
        <v xml:space="preserve"> </v>
      </c>
      <c r="R17" s="57" t="str">
        <f t="shared" si="6"/>
        <v/>
      </c>
      <c r="S17" s="58" t="str">
        <f t="shared" si="7"/>
        <v/>
      </c>
      <c r="T17" s="63" t="str">
        <f t="shared" si="8"/>
        <v/>
      </c>
      <c r="U17" s="64" t="str">
        <f t="shared" si="9"/>
        <v xml:space="preserve"> </v>
      </c>
    </row>
    <row r="18" spans="1:21" ht="21" x14ac:dyDescent="0.5">
      <c r="A18" s="3" t="s">
        <v>17</v>
      </c>
      <c r="B18" s="113">
        <v>0</v>
      </c>
      <c r="C18" s="101">
        <v>0</v>
      </c>
      <c r="D18" s="101">
        <v>13</v>
      </c>
      <c r="E18" s="101">
        <v>13</v>
      </c>
      <c r="F18" s="101">
        <v>22</v>
      </c>
      <c r="G18" s="134">
        <v>22</v>
      </c>
      <c r="H18" s="113"/>
      <c r="I18" s="90"/>
      <c r="J18" s="90"/>
      <c r="K18" s="116"/>
      <c r="L18" s="45" t="str">
        <f t="shared" si="0"/>
        <v xml:space="preserve"> </v>
      </c>
      <c r="M18" s="32" t="str">
        <f t="shared" si="1"/>
        <v xml:space="preserve"> </v>
      </c>
      <c r="N18" s="33" t="str">
        <f t="shared" si="2"/>
        <v xml:space="preserve"> </v>
      </c>
      <c r="O18" s="32" t="str">
        <f t="shared" si="3"/>
        <v xml:space="preserve"> </v>
      </c>
      <c r="P18" s="33" t="str">
        <f t="shared" si="4"/>
        <v xml:space="preserve"> </v>
      </c>
      <c r="Q18" s="34" t="str">
        <f t="shared" si="5"/>
        <v xml:space="preserve"> </v>
      </c>
      <c r="R18" s="57">
        <f t="shared" si="6"/>
        <v>1</v>
      </c>
      <c r="S18" s="58">
        <f t="shared" si="7"/>
        <v>0.59090909090909094</v>
      </c>
      <c r="T18" s="63">
        <f t="shared" si="8"/>
        <v>0.59090909090909094</v>
      </c>
      <c r="U18" s="64">
        <f t="shared" si="9"/>
        <v>0.59090909090909094</v>
      </c>
    </row>
    <row r="19" spans="1:21" ht="21" x14ac:dyDescent="0.5">
      <c r="A19" s="3" t="s">
        <v>18</v>
      </c>
      <c r="B19" s="113"/>
      <c r="C19" s="101"/>
      <c r="D19" s="101"/>
      <c r="E19" s="101"/>
      <c r="F19" s="101"/>
      <c r="G19" s="134"/>
      <c r="H19" s="113"/>
      <c r="I19" s="101"/>
      <c r="J19" s="101"/>
      <c r="K19" s="114"/>
      <c r="L19" s="45" t="str">
        <f t="shared" si="0"/>
        <v xml:space="preserve"> </v>
      </c>
      <c r="M19" s="32" t="str">
        <f t="shared" si="1"/>
        <v xml:space="preserve"> </v>
      </c>
      <c r="N19" s="33" t="str">
        <f t="shared" si="2"/>
        <v xml:space="preserve"> </v>
      </c>
      <c r="O19" s="32" t="str">
        <f t="shared" si="3"/>
        <v xml:space="preserve"> </v>
      </c>
      <c r="P19" s="33" t="str">
        <f t="shared" si="4"/>
        <v xml:space="preserve"> </v>
      </c>
      <c r="Q19" s="34" t="str">
        <f t="shared" si="5"/>
        <v xml:space="preserve"> </v>
      </c>
      <c r="R19" s="57" t="str">
        <f t="shared" si="6"/>
        <v/>
      </c>
      <c r="S19" s="58" t="str">
        <f t="shared" si="7"/>
        <v/>
      </c>
      <c r="T19" s="63" t="str">
        <f t="shared" si="8"/>
        <v/>
      </c>
      <c r="U19" s="64" t="str">
        <f t="shared" si="9"/>
        <v xml:space="preserve"> </v>
      </c>
    </row>
    <row r="20" spans="1:21" ht="21" x14ac:dyDescent="0.5">
      <c r="A20" s="3" t="s">
        <v>14</v>
      </c>
      <c r="B20" s="113">
        <v>658</v>
      </c>
      <c r="C20" s="101">
        <v>675</v>
      </c>
      <c r="D20" s="101">
        <v>672</v>
      </c>
      <c r="E20" s="101">
        <v>680</v>
      </c>
      <c r="F20" s="101">
        <v>673</v>
      </c>
      <c r="G20" s="134">
        <v>663</v>
      </c>
      <c r="H20" s="113"/>
      <c r="I20" s="101"/>
      <c r="J20" s="101"/>
      <c r="K20" s="114"/>
      <c r="L20" s="45" t="str">
        <f t="shared" si="0"/>
        <v xml:space="preserve"> </v>
      </c>
      <c r="M20" s="32" t="str">
        <f t="shared" si="1"/>
        <v xml:space="preserve"> </v>
      </c>
      <c r="N20" s="33" t="str">
        <f t="shared" si="2"/>
        <v xml:space="preserve"> </v>
      </c>
      <c r="O20" s="32" t="str">
        <f t="shared" si="3"/>
        <v xml:space="preserve"> </v>
      </c>
      <c r="P20" s="33" t="str">
        <f t="shared" si="4"/>
        <v xml:space="preserve"> </v>
      </c>
      <c r="Q20" s="34" t="str">
        <f t="shared" si="5"/>
        <v xml:space="preserve"> </v>
      </c>
      <c r="R20" s="57">
        <f t="shared" si="6"/>
        <v>0.9882352941176471</v>
      </c>
      <c r="S20" s="58">
        <f t="shared" si="7"/>
        <v>0.99851411589895989</v>
      </c>
      <c r="T20" s="63">
        <f t="shared" si="8"/>
        <v>1.0135746606334841</v>
      </c>
      <c r="U20" s="64">
        <f t="shared" si="9"/>
        <v>2.8</v>
      </c>
    </row>
    <row r="21" spans="1:21" ht="21" x14ac:dyDescent="0.5">
      <c r="A21" s="3" t="s">
        <v>20</v>
      </c>
      <c r="B21" s="113"/>
      <c r="C21" s="101"/>
      <c r="D21" s="101"/>
      <c r="E21" s="101"/>
      <c r="F21" s="101"/>
      <c r="G21" s="134"/>
      <c r="H21" s="113"/>
      <c r="I21" s="101"/>
      <c r="J21" s="101"/>
      <c r="K21" s="114"/>
      <c r="L21" s="45" t="str">
        <f t="shared" si="0"/>
        <v xml:space="preserve"> </v>
      </c>
      <c r="M21" s="32" t="str">
        <f t="shared" si="1"/>
        <v xml:space="preserve"> </v>
      </c>
      <c r="N21" s="33" t="str">
        <f t="shared" si="2"/>
        <v xml:space="preserve"> </v>
      </c>
      <c r="O21" s="32" t="str">
        <f t="shared" si="3"/>
        <v xml:space="preserve"> </v>
      </c>
      <c r="P21" s="33" t="str">
        <f t="shared" si="4"/>
        <v xml:space="preserve"> </v>
      </c>
      <c r="Q21" s="34" t="str">
        <f t="shared" si="5"/>
        <v xml:space="preserve"> </v>
      </c>
      <c r="R21" s="57" t="str">
        <f t="shared" si="6"/>
        <v/>
      </c>
      <c r="S21" s="58" t="str">
        <f t="shared" si="7"/>
        <v/>
      </c>
      <c r="T21" s="63" t="str">
        <f t="shared" si="8"/>
        <v/>
      </c>
      <c r="U21" s="64" t="str">
        <f t="shared" si="9"/>
        <v xml:space="preserve"> </v>
      </c>
    </row>
    <row r="22" spans="1:21" ht="21" x14ac:dyDescent="0.5">
      <c r="A22" s="3" t="s">
        <v>21</v>
      </c>
      <c r="B22" s="113"/>
      <c r="C22" s="101"/>
      <c r="D22" s="101"/>
      <c r="E22" s="101"/>
      <c r="F22" s="101"/>
      <c r="G22" s="134"/>
      <c r="H22" s="113"/>
      <c r="I22" s="101"/>
      <c r="J22" s="101"/>
      <c r="K22" s="114"/>
      <c r="L22" s="45" t="str">
        <f t="shared" si="0"/>
        <v xml:space="preserve"> </v>
      </c>
      <c r="M22" s="32" t="str">
        <f t="shared" si="1"/>
        <v xml:space="preserve"> </v>
      </c>
      <c r="N22" s="33" t="str">
        <f t="shared" si="2"/>
        <v xml:space="preserve"> </v>
      </c>
      <c r="O22" s="32" t="str">
        <f t="shared" si="3"/>
        <v xml:space="preserve"> </v>
      </c>
      <c r="P22" s="33" t="str">
        <f t="shared" si="4"/>
        <v xml:space="preserve"> </v>
      </c>
      <c r="Q22" s="34" t="str">
        <f t="shared" si="5"/>
        <v xml:space="preserve"> </v>
      </c>
      <c r="R22" s="57" t="str">
        <f t="shared" si="6"/>
        <v/>
      </c>
      <c r="S22" s="58" t="str">
        <f t="shared" si="7"/>
        <v/>
      </c>
      <c r="T22" s="63" t="str">
        <f t="shared" si="8"/>
        <v/>
      </c>
      <c r="U22" s="64" t="str">
        <f t="shared" si="9"/>
        <v xml:space="preserve"> </v>
      </c>
    </row>
    <row r="23" spans="1:21" ht="21" x14ac:dyDescent="0.5">
      <c r="A23" s="3" t="s">
        <v>1</v>
      </c>
      <c r="B23" s="113">
        <v>844</v>
      </c>
      <c r="C23" s="101">
        <v>851</v>
      </c>
      <c r="D23" s="101">
        <v>824</v>
      </c>
      <c r="E23" s="101"/>
      <c r="F23" s="101"/>
      <c r="G23" s="134"/>
      <c r="H23" s="113"/>
      <c r="I23" s="101"/>
      <c r="J23" s="101"/>
      <c r="K23" s="114"/>
      <c r="L23" s="45" t="str">
        <f t="shared" si="0"/>
        <v xml:space="preserve"> </v>
      </c>
      <c r="M23" s="32" t="str">
        <f t="shared" si="1"/>
        <v xml:space="preserve"> </v>
      </c>
      <c r="N23" s="33" t="str">
        <f t="shared" si="2"/>
        <v xml:space="preserve"> </v>
      </c>
      <c r="O23" s="32" t="str">
        <f t="shared" si="3"/>
        <v xml:space="preserve"> </v>
      </c>
      <c r="P23" s="33" t="str">
        <f t="shared" si="4"/>
        <v xml:space="preserve"> </v>
      </c>
      <c r="Q23" s="34" t="str">
        <f t="shared" si="5"/>
        <v xml:space="preserve"> </v>
      </c>
      <c r="R23" s="57" t="str">
        <f t="shared" si="6"/>
        <v/>
      </c>
      <c r="S23" s="58" t="str">
        <f t="shared" si="7"/>
        <v/>
      </c>
      <c r="T23" s="63" t="str">
        <f t="shared" si="8"/>
        <v/>
      </c>
      <c r="U23" s="64" t="str">
        <f t="shared" si="9"/>
        <v xml:space="preserve"> </v>
      </c>
    </row>
    <row r="24" spans="1:21" ht="21" x14ac:dyDescent="0.5">
      <c r="A24" s="3" t="s">
        <v>22</v>
      </c>
      <c r="B24" s="113"/>
      <c r="C24" s="101"/>
      <c r="D24" s="101"/>
      <c r="E24" s="101"/>
      <c r="F24" s="101"/>
      <c r="G24" s="134"/>
      <c r="H24" s="113"/>
      <c r="I24" s="101"/>
      <c r="J24" s="101"/>
      <c r="K24" s="114"/>
      <c r="L24" s="45" t="str">
        <f t="shared" si="0"/>
        <v xml:space="preserve"> </v>
      </c>
      <c r="M24" s="32" t="str">
        <f t="shared" si="1"/>
        <v xml:space="preserve"> </v>
      </c>
      <c r="N24" s="33" t="str">
        <f t="shared" si="2"/>
        <v xml:space="preserve"> </v>
      </c>
      <c r="O24" s="32" t="str">
        <f t="shared" si="3"/>
        <v xml:space="preserve"> </v>
      </c>
      <c r="P24" s="33" t="str">
        <f t="shared" si="4"/>
        <v xml:space="preserve"> </v>
      </c>
      <c r="Q24" s="34" t="str">
        <f t="shared" si="5"/>
        <v xml:space="preserve"> </v>
      </c>
      <c r="R24" s="57" t="str">
        <f t="shared" si="6"/>
        <v/>
      </c>
      <c r="S24" s="58" t="str">
        <f t="shared" si="7"/>
        <v/>
      </c>
      <c r="T24" s="63" t="str">
        <f t="shared" si="8"/>
        <v/>
      </c>
      <c r="U24" s="64" t="str">
        <f t="shared" si="9"/>
        <v xml:space="preserve"> </v>
      </c>
    </row>
    <row r="25" spans="1:21" ht="21" x14ac:dyDescent="0.5">
      <c r="A25" s="3" t="s">
        <v>23</v>
      </c>
      <c r="B25" s="400"/>
      <c r="C25" s="420"/>
      <c r="D25" s="420"/>
      <c r="E25" s="420"/>
      <c r="F25" s="420"/>
      <c r="G25" s="461"/>
      <c r="H25" s="400"/>
      <c r="I25" s="420"/>
      <c r="J25" s="420"/>
      <c r="K25" s="421"/>
      <c r="L25" s="436"/>
      <c r="M25" s="259"/>
      <c r="N25" s="414"/>
      <c r="O25" s="259"/>
      <c r="P25" s="414"/>
      <c r="Q25" s="262"/>
      <c r="R25" s="437"/>
      <c r="S25" s="438"/>
      <c r="T25" s="521"/>
      <c r="U25" s="516"/>
    </row>
    <row r="26" spans="1:21" ht="21" x14ac:dyDescent="0.5">
      <c r="A26" s="3" t="s">
        <v>24</v>
      </c>
      <c r="B26" s="113">
        <v>542</v>
      </c>
      <c r="C26" s="101">
        <v>536</v>
      </c>
      <c r="D26" s="101">
        <v>526</v>
      </c>
      <c r="E26" s="101">
        <v>210</v>
      </c>
      <c r="F26" s="101"/>
      <c r="G26" s="134"/>
      <c r="H26" s="113"/>
      <c r="I26" s="101"/>
      <c r="J26" s="101"/>
      <c r="K26" s="114"/>
      <c r="L26" s="45" t="str">
        <f t="shared" si="0"/>
        <v xml:space="preserve"> </v>
      </c>
      <c r="M26" s="32" t="str">
        <f t="shared" si="1"/>
        <v xml:space="preserve"> </v>
      </c>
      <c r="N26" s="33" t="str">
        <f t="shared" si="2"/>
        <v xml:space="preserve"> </v>
      </c>
      <c r="O26" s="32" t="str">
        <f t="shared" si="3"/>
        <v xml:space="preserve"> </v>
      </c>
      <c r="P26" s="33" t="str">
        <f t="shared" si="4"/>
        <v xml:space="preserve"> </v>
      </c>
      <c r="Q26" s="34" t="str">
        <f t="shared" si="5"/>
        <v xml:space="preserve"> </v>
      </c>
      <c r="R26" s="57">
        <f t="shared" si="6"/>
        <v>2.5047619047619047</v>
      </c>
      <c r="S26" s="58" t="str">
        <f t="shared" si="7"/>
        <v/>
      </c>
      <c r="T26" s="63" t="str">
        <f t="shared" si="8"/>
        <v/>
      </c>
      <c r="U26" s="64" t="str">
        <f t="shared" si="9"/>
        <v xml:space="preserve"> </v>
      </c>
    </row>
    <row r="27" spans="1:21" ht="21" x14ac:dyDescent="0.5">
      <c r="A27" s="3" t="s">
        <v>26</v>
      </c>
      <c r="B27" s="113"/>
      <c r="C27" s="101"/>
      <c r="D27" s="101"/>
      <c r="E27" s="101"/>
      <c r="F27" s="101"/>
      <c r="G27" s="134"/>
      <c r="H27" s="113"/>
      <c r="I27" s="101"/>
      <c r="J27" s="101"/>
      <c r="K27" s="114"/>
      <c r="L27" s="45" t="str">
        <f t="shared" si="0"/>
        <v xml:space="preserve"> </v>
      </c>
      <c r="M27" s="32" t="str">
        <f t="shared" si="1"/>
        <v xml:space="preserve"> </v>
      </c>
      <c r="N27" s="33" t="str">
        <f t="shared" si="2"/>
        <v xml:space="preserve"> </v>
      </c>
      <c r="O27" s="32" t="str">
        <f t="shared" si="3"/>
        <v xml:space="preserve"> </v>
      </c>
      <c r="P27" s="33" t="str">
        <f t="shared" si="4"/>
        <v xml:space="preserve"> </v>
      </c>
      <c r="Q27" s="34" t="str">
        <f t="shared" si="5"/>
        <v xml:space="preserve"> </v>
      </c>
      <c r="R27" s="57" t="str">
        <f t="shared" si="6"/>
        <v/>
      </c>
      <c r="S27" s="58" t="str">
        <f t="shared" si="7"/>
        <v/>
      </c>
      <c r="T27" s="63" t="str">
        <f t="shared" si="8"/>
        <v/>
      </c>
      <c r="U27" s="64" t="str">
        <f t="shared" si="9"/>
        <v xml:space="preserve"> </v>
      </c>
    </row>
    <row r="28" spans="1:21" ht="21" x14ac:dyDescent="0.5">
      <c r="A28" s="3" t="s">
        <v>27</v>
      </c>
      <c r="B28" s="113"/>
      <c r="C28" s="101"/>
      <c r="D28" s="101"/>
      <c r="E28" s="101"/>
      <c r="F28" s="101"/>
      <c r="G28" s="134"/>
      <c r="H28" s="113"/>
      <c r="I28" s="101"/>
      <c r="J28" s="101"/>
      <c r="K28" s="114"/>
      <c r="L28" s="45" t="str">
        <f t="shared" si="0"/>
        <v xml:space="preserve"> </v>
      </c>
      <c r="M28" s="32" t="str">
        <f t="shared" si="1"/>
        <v xml:space="preserve"> </v>
      </c>
      <c r="N28" s="33" t="str">
        <f t="shared" si="2"/>
        <v xml:space="preserve"> </v>
      </c>
      <c r="O28" s="32" t="str">
        <f t="shared" si="3"/>
        <v xml:space="preserve"> </v>
      </c>
      <c r="P28" s="33" t="str">
        <f t="shared" si="4"/>
        <v xml:space="preserve"> </v>
      </c>
      <c r="Q28" s="34" t="str">
        <f t="shared" si="5"/>
        <v xml:space="preserve"> </v>
      </c>
      <c r="R28" s="57" t="str">
        <f t="shared" si="6"/>
        <v/>
      </c>
      <c r="S28" s="58" t="str">
        <f t="shared" si="7"/>
        <v/>
      </c>
      <c r="T28" s="63" t="str">
        <f t="shared" si="8"/>
        <v/>
      </c>
      <c r="U28" s="64" t="str">
        <f t="shared" si="9"/>
        <v xml:space="preserve"> </v>
      </c>
    </row>
    <row r="29" spans="1:21" ht="21" x14ac:dyDescent="0.5">
      <c r="A29" s="3" t="s">
        <v>11</v>
      </c>
      <c r="B29" s="113"/>
      <c r="C29" s="101"/>
      <c r="D29" s="101"/>
      <c r="E29" s="101"/>
      <c r="F29" s="101"/>
      <c r="G29" s="134"/>
      <c r="H29" s="113"/>
      <c r="I29" s="101"/>
      <c r="J29" s="101"/>
      <c r="K29" s="114"/>
      <c r="L29" s="45" t="str">
        <f t="shared" si="0"/>
        <v xml:space="preserve"> </v>
      </c>
      <c r="M29" s="32" t="str">
        <f t="shared" si="1"/>
        <v xml:space="preserve"> </v>
      </c>
      <c r="N29" s="33" t="str">
        <f t="shared" si="2"/>
        <v xml:space="preserve"> </v>
      </c>
      <c r="O29" s="32" t="str">
        <f t="shared" si="3"/>
        <v xml:space="preserve"> </v>
      </c>
      <c r="P29" s="33" t="str">
        <f t="shared" si="4"/>
        <v xml:space="preserve"> </v>
      </c>
      <c r="Q29" s="34" t="str">
        <f t="shared" si="5"/>
        <v xml:space="preserve"> </v>
      </c>
      <c r="R29" s="57" t="str">
        <f t="shared" si="6"/>
        <v/>
      </c>
      <c r="S29" s="58" t="str">
        <f t="shared" si="7"/>
        <v/>
      </c>
      <c r="T29" s="63" t="str">
        <f t="shared" si="8"/>
        <v/>
      </c>
      <c r="U29" s="64" t="str">
        <f t="shared" si="9"/>
        <v xml:space="preserve"> </v>
      </c>
    </row>
    <row r="30" spans="1:21" ht="21" x14ac:dyDescent="0.5">
      <c r="A30" s="3" t="s">
        <v>25</v>
      </c>
      <c r="B30" s="113">
        <f>C30-141</f>
        <v>2558</v>
      </c>
      <c r="C30" s="101">
        <v>2699</v>
      </c>
      <c r="D30" s="159"/>
      <c r="E30" s="101"/>
      <c r="F30" s="101"/>
      <c r="G30" s="134"/>
      <c r="H30" s="113"/>
      <c r="I30" s="101"/>
      <c r="J30" s="101"/>
      <c r="K30" s="114"/>
      <c r="L30" s="45" t="str">
        <f t="shared" si="0"/>
        <v xml:space="preserve"> </v>
      </c>
      <c r="M30" s="32" t="str">
        <f t="shared" si="1"/>
        <v xml:space="preserve"> </v>
      </c>
      <c r="N30" s="33" t="str">
        <f t="shared" si="2"/>
        <v xml:space="preserve"> </v>
      </c>
      <c r="O30" s="32" t="str">
        <f t="shared" si="3"/>
        <v xml:space="preserve"> </v>
      </c>
      <c r="P30" s="33" t="str">
        <f t="shared" si="4"/>
        <v xml:space="preserve"> </v>
      </c>
      <c r="Q30" s="34" t="str">
        <f t="shared" si="5"/>
        <v xml:space="preserve"> </v>
      </c>
      <c r="R30" s="57" t="str">
        <f t="shared" si="6"/>
        <v/>
      </c>
      <c r="S30" s="58" t="str">
        <f t="shared" si="7"/>
        <v/>
      </c>
      <c r="T30" s="63" t="str">
        <f t="shared" si="8"/>
        <v/>
      </c>
      <c r="U30" s="64" t="str">
        <f t="shared" si="9"/>
        <v xml:space="preserve"> </v>
      </c>
    </row>
    <row r="31" spans="1:21" ht="21.5" thickBot="1" x14ac:dyDescent="0.55000000000000004">
      <c r="A31" s="328" t="s">
        <v>28</v>
      </c>
      <c r="B31" s="407"/>
      <c r="C31" s="424"/>
      <c r="D31" s="424"/>
      <c r="E31" s="424"/>
      <c r="F31" s="424"/>
      <c r="G31" s="468"/>
      <c r="H31" s="407"/>
      <c r="I31" s="424"/>
      <c r="J31" s="424"/>
      <c r="K31" s="425"/>
      <c r="L31" s="517"/>
      <c r="M31" s="261"/>
      <c r="N31" s="427"/>
      <c r="O31" s="261"/>
      <c r="P31" s="427"/>
      <c r="Q31" s="452"/>
      <c r="R31" s="453"/>
      <c r="S31" s="454"/>
      <c r="T31" s="522"/>
      <c r="U31" s="518"/>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1" spans="1:2" x14ac:dyDescent="0.35">
      <c r="A41" s="36" t="s">
        <v>104</v>
      </c>
    </row>
    <row r="42" spans="1:2" x14ac:dyDescent="0.35">
      <c r="A42" s="66" t="s">
        <v>105</v>
      </c>
    </row>
    <row r="43" spans="1:2" x14ac:dyDescent="0.35">
      <c r="A43" s="36" t="s">
        <v>119</v>
      </c>
      <c r="B43" s="38"/>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14 M22:M24 M26:M29 M16:M20">
    <cfRule type="cellIs" dxfId="35" priority="43" operator="between">
      <formula>0.15</formula>
      <formula>1000</formula>
    </cfRule>
    <cfRule type="cellIs" dxfId="34" priority="44" operator="between">
      <formula>-0.15</formula>
      <formula>0.15</formula>
    </cfRule>
    <cfRule type="cellIs" dxfId="33" priority="45" operator="lessThan">
      <formula>-0.15</formula>
    </cfRule>
  </conditionalFormatting>
  <conditionalFormatting sqref="O4:O14 O22:O24 O26:O29 O16:O20">
    <cfRule type="cellIs" dxfId="32" priority="40" operator="between">
      <formula>0.15</formula>
      <formula>1000</formula>
    </cfRule>
    <cfRule type="cellIs" dxfId="31" priority="41" operator="between">
      <formula>-0.15</formula>
      <formula>0.15</formula>
    </cfRule>
    <cfRule type="cellIs" dxfId="30" priority="42" operator="lessThan">
      <formula>-0.15</formula>
    </cfRule>
  </conditionalFormatting>
  <conditionalFormatting sqref="Q4:Q14 Q22:Q24 Q26:Q29 Q16:Q20">
    <cfRule type="cellIs" dxfId="29" priority="37" operator="between">
      <formula>0.15</formula>
      <formula>1000</formula>
    </cfRule>
    <cfRule type="cellIs" dxfId="28" priority="38" operator="between">
      <formula>-0.15</formula>
      <formula>0.15</formula>
    </cfRule>
    <cfRule type="cellIs" dxfId="27" priority="39" operator="lessThan">
      <formula>-0.15</formula>
    </cfRule>
  </conditionalFormatting>
  <conditionalFormatting sqref="M21">
    <cfRule type="cellIs" dxfId="26" priority="34" operator="between">
      <formula>0.15</formula>
      <formula>1000</formula>
    </cfRule>
    <cfRule type="cellIs" dxfId="25" priority="35" operator="between">
      <formula>-0.15</formula>
      <formula>0.15</formula>
    </cfRule>
    <cfRule type="cellIs" dxfId="24" priority="36" operator="lessThan">
      <formula>-0.15</formula>
    </cfRule>
  </conditionalFormatting>
  <conditionalFormatting sqref="O21">
    <cfRule type="cellIs" dxfId="23" priority="31" operator="between">
      <formula>0.15</formula>
      <formula>1000</formula>
    </cfRule>
    <cfRule type="cellIs" dxfId="22" priority="32" operator="between">
      <formula>-0.15</formula>
      <formula>0.15</formula>
    </cfRule>
    <cfRule type="cellIs" dxfId="21" priority="33" operator="lessThan">
      <formula>-0.15</formula>
    </cfRule>
  </conditionalFormatting>
  <conditionalFormatting sqref="Q21">
    <cfRule type="cellIs" dxfId="20" priority="28" operator="between">
      <formula>0.15</formula>
      <formula>1000</formula>
    </cfRule>
    <cfRule type="cellIs" dxfId="19" priority="29" operator="between">
      <formula>-0.15</formula>
      <formula>0.15</formula>
    </cfRule>
    <cfRule type="cellIs" dxfId="18" priority="30" operator="lessThan">
      <formula>-0.15</formula>
    </cfRule>
  </conditionalFormatting>
  <conditionalFormatting sqref="M30">
    <cfRule type="cellIs" dxfId="17" priority="25" operator="between">
      <formula>0.15</formula>
      <formula>1000</formula>
    </cfRule>
    <cfRule type="cellIs" dxfId="16" priority="26" operator="between">
      <formula>-0.15</formula>
      <formula>0.15</formula>
    </cfRule>
    <cfRule type="cellIs" dxfId="15" priority="27" operator="lessThan">
      <formula>-0.15</formula>
    </cfRule>
  </conditionalFormatting>
  <conditionalFormatting sqref="O30">
    <cfRule type="cellIs" dxfId="14" priority="22" operator="between">
      <formula>0.15</formula>
      <formula>1000</formula>
    </cfRule>
    <cfRule type="cellIs" dxfId="13" priority="23" operator="between">
      <formula>-0.15</formula>
      <formula>0.15</formula>
    </cfRule>
    <cfRule type="cellIs" dxfId="12" priority="24" operator="lessThan">
      <formula>-0.15</formula>
    </cfRule>
  </conditionalFormatting>
  <conditionalFormatting sqref="Q30">
    <cfRule type="cellIs" dxfId="11" priority="19" operator="between">
      <formula>0.15</formula>
      <formula>1000</formula>
    </cfRule>
    <cfRule type="cellIs" dxfId="10" priority="20" operator="between">
      <formula>-0.15</formula>
      <formula>0.15</formula>
    </cfRule>
    <cfRule type="cellIs" dxfId="9" priority="21" operator="lessThan">
      <formula>-0.15</formula>
    </cfRule>
  </conditionalFormatting>
  <pageMargins left="0.7" right="0.7" top="0.75" bottom="0.75" header="0.3" footer="0.3"/>
  <pageSetup paperSize="9" orientation="portrait" verticalDpi="90"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V43"/>
  <sheetViews>
    <sheetView zoomScale="40" zoomScaleNormal="40" workbookViewId="0">
      <pane xSplit="1" ySplit="3" topLeftCell="B4" activePane="bottomRight" state="frozen"/>
      <selection pane="topRight" activeCell="B1" sqref="B1"/>
      <selection pane="bottomLeft" activeCell="A4" sqref="A4"/>
      <selection pane="bottomRight" activeCell="D8" sqref="D8"/>
    </sheetView>
  </sheetViews>
  <sheetFormatPr defaultRowHeight="14.5" x14ac:dyDescent="0.35"/>
  <cols>
    <col min="1" max="1" width="13" customWidth="1"/>
    <col min="21" max="21" width="13.453125" customWidth="1"/>
  </cols>
  <sheetData>
    <row r="1" spans="1:22" ht="15" customHeight="1" thickBot="1" x14ac:dyDescent="0.4">
      <c r="A1" s="592" t="s">
        <v>54</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18"/>
    </row>
    <row r="2" spans="1:22" ht="15" customHeight="1" thickBot="1" x14ac:dyDescent="0.4">
      <c r="A2" s="592"/>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row>
    <row r="3" spans="1:22" ht="15" thickBot="1" x14ac:dyDescent="0.4">
      <c r="A3" s="593"/>
      <c r="B3" s="12">
        <v>2016</v>
      </c>
      <c r="C3" s="13">
        <v>2017</v>
      </c>
      <c r="D3" s="14">
        <v>2018</v>
      </c>
      <c r="E3" s="74">
        <v>2020</v>
      </c>
      <c r="F3" s="9">
        <v>2025</v>
      </c>
      <c r="G3" s="74">
        <v>2030</v>
      </c>
      <c r="H3" s="8">
        <v>2016</v>
      </c>
      <c r="I3" s="75">
        <v>2020</v>
      </c>
      <c r="J3" s="9">
        <v>2025</v>
      </c>
      <c r="K3" s="76">
        <v>2030</v>
      </c>
      <c r="L3" s="591">
        <v>2020</v>
      </c>
      <c r="M3" s="590"/>
      <c r="N3" s="591">
        <v>2025</v>
      </c>
      <c r="O3" s="590"/>
      <c r="P3" s="591">
        <v>2030</v>
      </c>
      <c r="Q3" s="590"/>
      <c r="R3" s="77">
        <v>2020</v>
      </c>
      <c r="S3" s="20">
        <v>2025</v>
      </c>
      <c r="T3" s="115">
        <v>2030</v>
      </c>
      <c r="U3" s="584"/>
    </row>
    <row r="4" spans="1:22" ht="21" x14ac:dyDescent="0.5">
      <c r="A4" s="1" t="s">
        <v>2</v>
      </c>
      <c r="B4" s="67"/>
      <c r="C4" s="136"/>
      <c r="D4" s="136"/>
      <c r="E4" s="136"/>
      <c r="F4" s="136"/>
      <c r="G4" s="68"/>
      <c r="H4" s="23"/>
      <c r="I4" s="2"/>
      <c r="J4" s="2"/>
      <c r="K4" s="15"/>
      <c r="L4" s="27" t="str">
        <f>IF(AND(E4&lt;&gt;0,I4&lt;&gt;0),E4-I4, " ")</f>
        <v xml:space="preserve"> </v>
      </c>
      <c r="M4" s="28" t="str">
        <f>IF(AND(E4&lt;&gt;0,I4&lt;&gt;0),(E4-I4)/I4, " ")</f>
        <v xml:space="preserve"> </v>
      </c>
      <c r="N4" s="29" t="str">
        <f>IF(AND(F4&lt;&gt;0,J4&lt;&gt;0),F4-J4, " ")</f>
        <v xml:space="preserve"> </v>
      </c>
      <c r="O4" s="28" t="str">
        <f>IF(AND(F4&lt;&gt;0,J4&lt;&gt;0),(F4-J4)/J4, " ")</f>
        <v xml:space="preserve"> </v>
      </c>
      <c r="P4" s="29" t="str">
        <f>IF(AND(G4&lt;&gt;0,K4&lt;&gt;0),G4-K4, " ")</f>
        <v xml:space="preserve"> </v>
      </c>
      <c r="Q4" s="30" t="str">
        <f>IF(AND(G4&lt;&gt;0,K4&lt;&gt;0),(G4-K4)/K4, " ")</f>
        <v xml:space="preserve"> </v>
      </c>
      <c r="R4" s="54" t="str">
        <f>IFERROR(D4/E4,"")</f>
        <v/>
      </c>
      <c r="S4" s="55" t="str">
        <f>IFERROR(D4/F4,"")</f>
        <v/>
      </c>
      <c r="T4" s="61" t="str">
        <f>IFERROR(D4/G4,"")</f>
        <v/>
      </c>
      <c r="U4" s="62" t="str">
        <f>IF(G4&gt;0,IFERROR((D4-B4)/(G4-B4)," ")," ")</f>
        <v xml:space="preserve"> </v>
      </c>
    </row>
    <row r="5" spans="1:22" ht="21" x14ac:dyDescent="0.5">
      <c r="A5" s="3" t="s">
        <v>3</v>
      </c>
      <c r="B5" s="88"/>
      <c r="C5" s="70"/>
      <c r="D5" s="70"/>
      <c r="E5" s="70"/>
      <c r="F5" s="70"/>
      <c r="G5" s="65"/>
      <c r="H5" s="4"/>
      <c r="I5" s="5"/>
      <c r="J5" s="5"/>
      <c r="K5" s="16"/>
      <c r="L5" s="31" t="str">
        <f t="shared" ref="L5:L30" si="0">IF(AND(E5&lt;&gt;0,I5&lt;&gt;0),E5-I5, " ")</f>
        <v xml:space="preserve"> </v>
      </c>
      <c r="M5" s="32" t="str">
        <f t="shared" ref="M5:M30" si="1">IF(AND(E5&lt;&gt;0,I5&lt;&gt;0),(E5-I5)/I5, " ")</f>
        <v xml:space="preserve"> </v>
      </c>
      <c r="N5" s="33" t="str">
        <f t="shared" ref="N5:N30" si="2">IF(AND(F5&lt;&gt;0,J5&lt;&gt;0),F5-J5, " ")</f>
        <v xml:space="preserve"> </v>
      </c>
      <c r="O5" s="32" t="str">
        <f t="shared" ref="O5:O30" si="3">IF(AND(F5&lt;&gt;0,J5&lt;&gt;0),(F5-J5)/J5, " ")</f>
        <v xml:space="preserve"> </v>
      </c>
      <c r="P5" s="33" t="str">
        <f t="shared" ref="P5:P30" si="4">IF(AND(G5&lt;&gt;0,K5&lt;&gt;0),G5-K5, " ")</f>
        <v xml:space="preserve"> </v>
      </c>
      <c r="Q5" s="34" t="str">
        <f t="shared" ref="Q5:Q30" si="5">IF(AND(G5&lt;&gt;0,K5&lt;&gt;0),(G5-K5)/K5, " ")</f>
        <v xml:space="preserve"> </v>
      </c>
      <c r="R5" s="57" t="str">
        <f t="shared" ref="R5:R30" si="6">IFERROR(D5/E5,"")</f>
        <v/>
      </c>
      <c r="S5" s="58" t="str">
        <f t="shared" ref="S5:S30" si="7">IFERROR(D5/F5,"")</f>
        <v/>
      </c>
      <c r="T5" s="63" t="str">
        <f t="shared" ref="T5:T30" si="8">IFERROR(D5/G5,"")</f>
        <v/>
      </c>
      <c r="U5" s="64" t="str">
        <f t="shared" ref="U5:U30" si="9">IF(G5&gt;0,IFERROR((D5-B5)/(G5-B5)," ")," ")</f>
        <v xml:space="preserve"> </v>
      </c>
    </row>
    <row r="6" spans="1:22" ht="21" x14ac:dyDescent="0.5">
      <c r="A6" s="3" t="s">
        <v>5</v>
      </c>
      <c r="B6" s="88"/>
      <c r="C6" s="70"/>
      <c r="D6" s="70"/>
      <c r="E6" s="70"/>
      <c r="F6" s="70"/>
      <c r="G6" s="65"/>
      <c r="H6" s="24"/>
      <c r="I6" s="5"/>
      <c r="J6" s="5"/>
      <c r="K6" s="16"/>
      <c r="L6" s="31" t="str">
        <f t="shared" si="0"/>
        <v xml:space="preserve"> </v>
      </c>
      <c r="M6" s="32" t="str">
        <f t="shared" si="1"/>
        <v xml:space="preserve"> </v>
      </c>
      <c r="N6" s="33" t="str">
        <f t="shared" si="2"/>
        <v xml:space="preserve"> </v>
      </c>
      <c r="O6" s="32" t="str">
        <f t="shared" si="3"/>
        <v xml:space="preserve"> </v>
      </c>
      <c r="P6" s="33" t="str">
        <f t="shared" si="4"/>
        <v xml:space="preserve"> </v>
      </c>
      <c r="Q6" s="34" t="str">
        <f t="shared" si="5"/>
        <v xml:space="preserve"> </v>
      </c>
      <c r="R6" s="57" t="str">
        <f t="shared" si="6"/>
        <v/>
      </c>
      <c r="S6" s="58" t="str">
        <f t="shared" si="7"/>
        <v/>
      </c>
      <c r="T6" s="63" t="str">
        <f t="shared" si="8"/>
        <v/>
      </c>
      <c r="U6" s="64" t="str">
        <f t="shared" si="9"/>
        <v xml:space="preserve"> </v>
      </c>
    </row>
    <row r="7" spans="1:22" ht="21" x14ac:dyDescent="0.5">
      <c r="A7" s="3" t="s">
        <v>7</v>
      </c>
      <c r="B7" s="88"/>
      <c r="C7" s="70"/>
      <c r="D7" s="70"/>
      <c r="E7" s="70"/>
      <c r="F7" s="70"/>
      <c r="G7" s="65"/>
      <c r="H7" s="4"/>
      <c r="I7" s="5"/>
      <c r="J7" s="5"/>
      <c r="K7" s="16"/>
      <c r="L7" s="31" t="str">
        <f t="shared" si="0"/>
        <v xml:space="preserve"> </v>
      </c>
      <c r="M7" s="32" t="str">
        <f>IF(AND(E7&lt;&gt;0,I7&lt;&gt;0),(E7-I7)/I7, " ")</f>
        <v xml:space="preserve"> </v>
      </c>
      <c r="N7" s="33" t="str">
        <f t="shared" si="2"/>
        <v xml:space="preserve"> </v>
      </c>
      <c r="O7" s="32" t="str">
        <f t="shared" si="3"/>
        <v xml:space="preserve"> </v>
      </c>
      <c r="P7" s="33" t="str">
        <f t="shared" si="4"/>
        <v xml:space="preserve"> </v>
      </c>
      <c r="Q7" s="34" t="str">
        <f t="shared" si="5"/>
        <v xml:space="preserve"> </v>
      </c>
      <c r="R7" s="57" t="str">
        <f t="shared" si="6"/>
        <v/>
      </c>
      <c r="S7" s="58" t="str">
        <f t="shared" si="7"/>
        <v/>
      </c>
      <c r="T7" s="63" t="str">
        <f t="shared" si="8"/>
        <v/>
      </c>
      <c r="U7" s="64" t="str">
        <f t="shared" si="9"/>
        <v xml:space="preserve"> </v>
      </c>
    </row>
    <row r="8" spans="1:22" ht="21" x14ac:dyDescent="0.5">
      <c r="A8" s="3" t="s">
        <v>6</v>
      </c>
      <c r="B8" s="88"/>
      <c r="C8" s="70"/>
      <c r="D8" s="70">
        <v>2</v>
      </c>
      <c r="E8" s="70"/>
      <c r="F8" s="70"/>
      <c r="G8" s="65"/>
      <c r="H8" s="4"/>
      <c r="I8" s="5"/>
      <c r="J8" s="5"/>
      <c r="K8" s="16"/>
      <c r="L8" s="31" t="str">
        <f t="shared" si="0"/>
        <v xml:space="preserve"> </v>
      </c>
      <c r="M8" s="32" t="str">
        <f t="shared" si="1"/>
        <v xml:space="preserve"> </v>
      </c>
      <c r="N8" s="33" t="str">
        <f t="shared" si="2"/>
        <v xml:space="preserve"> </v>
      </c>
      <c r="O8" s="32" t="str">
        <f t="shared" si="3"/>
        <v xml:space="preserve"> </v>
      </c>
      <c r="P8" s="33" t="str">
        <f t="shared" si="4"/>
        <v xml:space="preserve"> </v>
      </c>
      <c r="Q8" s="34" t="str">
        <f t="shared" si="5"/>
        <v xml:space="preserve"> </v>
      </c>
      <c r="R8" s="57" t="str">
        <f t="shared" si="6"/>
        <v/>
      </c>
      <c r="S8" s="58" t="str">
        <f t="shared" si="7"/>
        <v/>
      </c>
      <c r="T8" s="63" t="str">
        <f t="shared" si="8"/>
        <v/>
      </c>
      <c r="U8" s="64" t="str">
        <f t="shared" si="9"/>
        <v xml:space="preserve"> </v>
      </c>
    </row>
    <row r="9" spans="1:22" ht="21" x14ac:dyDescent="0.5">
      <c r="A9" s="3" t="s">
        <v>8</v>
      </c>
      <c r="B9" s="88"/>
      <c r="C9" s="70"/>
      <c r="D9" s="70"/>
      <c r="E9" s="70"/>
      <c r="F9" s="70"/>
      <c r="G9" s="65"/>
      <c r="H9" s="4"/>
      <c r="I9" s="5"/>
      <c r="J9" s="5"/>
      <c r="K9" s="16"/>
      <c r="L9" s="31" t="str">
        <f t="shared" si="0"/>
        <v xml:space="preserve"> </v>
      </c>
      <c r="M9" s="32" t="str">
        <f t="shared" si="1"/>
        <v xml:space="preserve"> </v>
      </c>
      <c r="N9" s="33" t="str">
        <f t="shared" si="2"/>
        <v xml:space="preserve"> </v>
      </c>
      <c r="O9" s="32" t="str">
        <f t="shared" si="3"/>
        <v xml:space="preserve"> </v>
      </c>
      <c r="P9" s="33" t="str">
        <f t="shared" si="4"/>
        <v xml:space="preserve"> </v>
      </c>
      <c r="Q9" s="34" t="str">
        <f t="shared" si="5"/>
        <v xml:space="preserve"> </v>
      </c>
      <c r="R9" s="57" t="str">
        <f t="shared" si="6"/>
        <v/>
      </c>
      <c r="S9" s="58" t="str">
        <f t="shared" si="7"/>
        <v/>
      </c>
      <c r="T9" s="63" t="str">
        <f t="shared" si="8"/>
        <v/>
      </c>
      <c r="U9" s="64" t="str">
        <f t="shared" si="9"/>
        <v xml:space="preserve"> </v>
      </c>
    </row>
    <row r="10" spans="1:22" ht="21" x14ac:dyDescent="0.5">
      <c r="A10" s="3" t="s">
        <v>15</v>
      </c>
      <c r="B10" s="88"/>
      <c r="C10" s="70"/>
      <c r="D10" s="70"/>
      <c r="E10" s="70"/>
      <c r="F10" s="70"/>
      <c r="G10" s="65"/>
      <c r="H10" s="4"/>
      <c r="I10" s="5"/>
      <c r="J10" s="5"/>
      <c r="K10" s="16"/>
      <c r="L10" s="31" t="str">
        <f t="shared" si="0"/>
        <v xml:space="preserve"> </v>
      </c>
      <c r="M10" s="32" t="str">
        <f t="shared" si="1"/>
        <v xml:space="preserve"> </v>
      </c>
      <c r="N10" s="33" t="str">
        <f t="shared" si="2"/>
        <v xml:space="preserve"> </v>
      </c>
      <c r="O10" s="32" t="str">
        <f t="shared" si="3"/>
        <v xml:space="preserve"> </v>
      </c>
      <c r="P10" s="33" t="str">
        <f t="shared" si="4"/>
        <v xml:space="preserve"> </v>
      </c>
      <c r="Q10" s="34" t="str">
        <f t="shared" si="5"/>
        <v xml:space="preserve"> </v>
      </c>
      <c r="R10" s="57" t="str">
        <f t="shared" si="6"/>
        <v/>
      </c>
      <c r="S10" s="58" t="str">
        <f t="shared" si="7"/>
        <v/>
      </c>
      <c r="T10" s="63" t="str">
        <f t="shared" si="8"/>
        <v/>
      </c>
      <c r="U10" s="64" t="str">
        <f t="shared" si="9"/>
        <v xml:space="preserve"> </v>
      </c>
    </row>
    <row r="11" spans="1:22" ht="21" x14ac:dyDescent="0.5">
      <c r="A11" s="3" t="s">
        <v>9</v>
      </c>
      <c r="B11" s="88"/>
      <c r="C11" s="70"/>
      <c r="D11" s="70"/>
      <c r="E11" s="70"/>
      <c r="F11" s="70"/>
      <c r="G11" s="65"/>
      <c r="H11" s="4"/>
      <c r="I11" s="5"/>
      <c r="J11" s="5"/>
      <c r="K11" s="16"/>
      <c r="L11" s="31" t="str">
        <f t="shared" si="0"/>
        <v xml:space="preserve"> </v>
      </c>
      <c r="M11" s="32" t="str">
        <f t="shared" si="1"/>
        <v xml:space="preserve"> </v>
      </c>
      <c r="N11" s="33" t="str">
        <f t="shared" si="2"/>
        <v xml:space="preserve"> </v>
      </c>
      <c r="O11" s="32" t="str">
        <f t="shared" si="3"/>
        <v xml:space="preserve"> </v>
      </c>
      <c r="P11" s="33" t="str">
        <f t="shared" si="4"/>
        <v xml:space="preserve"> </v>
      </c>
      <c r="Q11" s="34" t="str">
        <f t="shared" si="5"/>
        <v xml:space="preserve"> </v>
      </c>
      <c r="R11" s="57" t="str">
        <f t="shared" si="6"/>
        <v/>
      </c>
      <c r="S11" s="58" t="str">
        <f t="shared" si="7"/>
        <v/>
      </c>
      <c r="T11" s="63" t="str">
        <f t="shared" si="8"/>
        <v/>
      </c>
      <c r="U11" s="64" t="str">
        <f t="shared" si="9"/>
        <v xml:space="preserve"> </v>
      </c>
    </row>
    <row r="12" spans="1:22" ht="21" x14ac:dyDescent="0.5">
      <c r="A12" s="3" t="s">
        <v>10</v>
      </c>
      <c r="B12" s="88"/>
      <c r="C12" s="70"/>
      <c r="D12" s="70"/>
      <c r="E12" s="70"/>
      <c r="F12" s="70"/>
      <c r="G12" s="65"/>
      <c r="H12" s="4"/>
      <c r="I12" s="5"/>
      <c r="J12" s="5"/>
      <c r="K12" s="16"/>
      <c r="L12" s="31" t="str">
        <f t="shared" si="0"/>
        <v xml:space="preserve"> </v>
      </c>
      <c r="M12" s="32" t="str">
        <f t="shared" si="1"/>
        <v xml:space="preserve"> </v>
      </c>
      <c r="N12" s="33" t="str">
        <f t="shared" si="2"/>
        <v xml:space="preserve"> </v>
      </c>
      <c r="O12" s="32" t="str">
        <f t="shared" si="3"/>
        <v xml:space="preserve"> </v>
      </c>
      <c r="P12" s="33" t="str">
        <f t="shared" si="4"/>
        <v xml:space="preserve"> </v>
      </c>
      <c r="Q12" s="34" t="str">
        <f t="shared" si="5"/>
        <v xml:space="preserve"> </v>
      </c>
      <c r="R12" s="57" t="str">
        <f t="shared" si="6"/>
        <v/>
      </c>
      <c r="S12" s="58" t="str">
        <f t="shared" si="7"/>
        <v/>
      </c>
      <c r="T12" s="63" t="str">
        <f t="shared" si="8"/>
        <v/>
      </c>
      <c r="U12" s="64" t="str">
        <f t="shared" si="9"/>
        <v xml:space="preserve"> </v>
      </c>
    </row>
    <row r="13" spans="1:22" ht="21" x14ac:dyDescent="0.5">
      <c r="A13" s="3" t="s">
        <v>12</v>
      </c>
      <c r="B13" s="88"/>
      <c r="C13" s="70"/>
      <c r="D13" s="70"/>
      <c r="E13" s="70"/>
      <c r="F13" s="70">
        <v>15</v>
      </c>
      <c r="G13" s="65"/>
      <c r="H13" s="4"/>
      <c r="I13" s="5"/>
      <c r="J13" s="5"/>
      <c r="K13" s="16"/>
      <c r="L13" s="31" t="str">
        <f t="shared" si="0"/>
        <v xml:space="preserve"> </v>
      </c>
      <c r="M13" s="32" t="str">
        <f t="shared" si="1"/>
        <v xml:space="preserve"> </v>
      </c>
      <c r="N13" s="33" t="str">
        <f t="shared" si="2"/>
        <v xml:space="preserve"> </v>
      </c>
      <c r="O13" s="32" t="str">
        <f t="shared" si="3"/>
        <v xml:space="preserve"> </v>
      </c>
      <c r="P13" s="33" t="str">
        <f t="shared" si="4"/>
        <v xml:space="preserve"> </v>
      </c>
      <c r="Q13" s="34" t="str">
        <f t="shared" si="5"/>
        <v xml:space="preserve"> </v>
      </c>
      <c r="R13" s="57" t="str">
        <f t="shared" si="6"/>
        <v/>
      </c>
      <c r="S13" s="58">
        <f t="shared" si="7"/>
        <v>0</v>
      </c>
      <c r="T13" s="63" t="str">
        <f t="shared" si="8"/>
        <v/>
      </c>
      <c r="U13" s="64" t="str">
        <f t="shared" si="9"/>
        <v xml:space="preserve"> </v>
      </c>
    </row>
    <row r="14" spans="1:22" ht="21" x14ac:dyDescent="0.5">
      <c r="A14" s="3" t="s">
        <v>13</v>
      </c>
      <c r="B14" s="88"/>
      <c r="C14" s="70"/>
      <c r="D14" s="70"/>
      <c r="E14" s="70"/>
      <c r="F14" s="70"/>
      <c r="G14" s="65"/>
      <c r="H14" s="4"/>
      <c r="I14" s="5"/>
      <c r="J14" s="5"/>
      <c r="K14" s="16"/>
      <c r="L14" s="31" t="str">
        <f t="shared" si="0"/>
        <v xml:space="preserve"> </v>
      </c>
      <c r="M14" s="32" t="str">
        <f t="shared" si="1"/>
        <v xml:space="preserve"> </v>
      </c>
      <c r="N14" s="33" t="str">
        <f t="shared" si="2"/>
        <v xml:space="preserve"> </v>
      </c>
      <c r="O14" s="32" t="str">
        <f t="shared" si="3"/>
        <v xml:space="preserve"> </v>
      </c>
      <c r="P14" s="33" t="str">
        <f t="shared" si="4"/>
        <v xml:space="preserve"> </v>
      </c>
      <c r="Q14" s="34" t="str">
        <f t="shared" si="5"/>
        <v xml:space="preserve"> </v>
      </c>
      <c r="R14" s="57" t="str">
        <f t="shared" si="6"/>
        <v/>
      </c>
      <c r="S14" s="58" t="str">
        <f>IFERROR(D14/F14,"")</f>
        <v/>
      </c>
      <c r="T14" s="63" t="str">
        <f t="shared" si="8"/>
        <v/>
      </c>
      <c r="U14" s="64" t="str">
        <f t="shared" si="9"/>
        <v xml:space="preserve"> </v>
      </c>
    </row>
    <row r="15" spans="1:22" ht="21" x14ac:dyDescent="0.5">
      <c r="A15" s="3" t="s">
        <v>16</v>
      </c>
      <c r="B15" s="479"/>
      <c r="C15" s="477"/>
      <c r="D15" s="477"/>
      <c r="E15" s="477"/>
      <c r="F15" s="477"/>
      <c r="G15" s="478"/>
      <c r="H15" s="479"/>
      <c r="I15" s="477"/>
      <c r="J15" s="477"/>
      <c r="K15" s="478"/>
      <c r="L15" s="413"/>
      <c r="M15" s="259"/>
      <c r="N15" s="414"/>
      <c r="O15" s="259"/>
      <c r="P15" s="414"/>
      <c r="Q15" s="262"/>
      <c r="R15" s="437"/>
      <c r="S15" s="438"/>
      <c r="T15" s="521"/>
      <c r="U15" s="516"/>
    </row>
    <row r="16" spans="1:22" ht="21" x14ac:dyDescent="0.5">
      <c r="A16" s="3" t="s">
        <v>4</v>
      </c>
      <c r="B16" s="88"/>
      <c r="C16" s="70"/>
      <c r="D16" s="70"/>
      <c r="E16" s="70"/>
      <c r="F16" s="70"/>
      <c r="G16" s="65"/>
      <c r="H16" s="4"/>
      <c r="I16" s="5"/>
      <c r="J16" s="5"/>
      <c r="K16" s="16"/>
      <c r="L16" s="31" t="str">
        <f t="shared" si="0"/>
        <v xml:space="preserve"> </v>
      </c>
      <c r="M16" s="32" t="str">
        <f t="shared" si="1"/>
        <v xml:space="preserve"> </v>
      </c>
      <c r="N16" s="33" t="str">
        <f t="shared" si="2"/>
        <v xml:space="preserve"> </v>
      </c>
      <c r="O16" s="32" t="str">
        <f t="shared" si="3"/>
        <v xml:space="preserve"> </v>
      </c>
      <c r="P16" s="33" t="str">
        <f t="shared" si="4"/>
        <v xml:space="preserve"> </v>
      </c>
      <c r="Q16" s="34" t="str">
        <f t="shared" si="5"/>
        <v xml:space="preserve"> </v>
      </c>
      <c r="R16" s="57" t="str">
        <f t="shared" si="6"/>
        <v/>
      </c>
      <c r="S16" s="58" t="str">
        <f t="shared" si="7"/>
        <v/>
      </c>
      <c r="T16" s="63" t="str">
        <f t="shared" si="8"/>
        <v/>
      </c>
      <c r="U16" s="64" t="str">
        <f t="shared" si="9"/>
        <v xml:space="preserve"> </v>
      </c>
    </row>
    <row r="17" spans="1:21" ht="21" x14ac:dyDescent="0.5">
      <c r="A17" s="3" t="s">
        <v>19</v>
      </c>
      <c r="B17" s="88"/>
      <c r="C17" s="70"/>
      <c r="D17" s="70"/>
      <c r="E17" s="70"/>
      <c r="F17" s="70"/>
      <c r="G17" s="65"/>
      <c r="H17" s="4"/>
      <c r="I17" s="5"/>
      <c r="J17" s="5"/>
      <c r="K17" s="16"/>
      <c r="L17" s="31" t="str">
        <f t="shared" si="0"/>
        <v xml:space="preserve"> </v>
      </c>
      <c r="M17" s="32" t="str">
        <f t="shared" si="1"/>
        <v xml:space="preserve"> </v>
      </c>
      <c r="N17" s="33" t="str">
        <f t="shared" si="2"/>
        <v xml:space="preserve"> </v>
      </c>
      <c r="O17" s="32" t="str">
        <f t="shared" si="3"/>
        <v xml:space="preserve"> </v>
      </c>
      <c r="P17" s="33" t="str">
        <f t="shared" si="4"/>
        <v xml:space="preserve"> </v>
      </c>
      <c r="Q17" s="34" t="str">
        <f t="shared" si="5"/>
        <v xml:space="preserve"> </v>
      </c>
      <c r="R17" s="57" t="str">
        <f t="shared" si="6"/>
        <v/>
      </c>
      <c r="S17" s="58" t="str">
        <f t="shared" si="7"/>
        <v/>
      </c>
      <c r="T17" s="63" t="str">
        <f t="shared" si="8"/>
        <v/>
      </c>
      <c r="U17" s="64" t="str">
        <f t="shared" si="9"/>
        <v xml:space="preserve"> </v>
      </c>
    </row>
    <row r="18" spans="1:21" ht="21" x14ac:dyDescent="0.5">
      <c r="A18" s="3" t="s">
        <v>17</v>
      </c>
      <c r="B18" s="88"/>
      <c r="C18" s="70"/>
      <c r="D18" s="70"/>
      <c r="E18" s="70"/>
      <c r="F18" s="70"/>
      <c r="G18" s="65"/>
      <c r="H18" s="4"/>
      <c r="I18" s="6"/>
      <c r="J18" s="6"/>
      <c r="K18" s="17"/>
      <c r="L18" s="31" t="str">
        <f t="shared" si="0"/>
        <v xml:space="preserve"> </v>
      </c>
      <c r="M18" s="32" t="str">
        <f t="shared" si="1"/>
        <v xml:space="preserve"> </v>
      </c>
      <c r="N18" s="33" t="str">
        <f t="shared" si="2"/>
        <v xml:space="preserve"> </v>
      </c>
      <c r="O18" s="32" t="str">
        <f t="shared" si="3"/>
        <v xml:space="preserve"> </v>
      </c>
      <c r="P18" s="33" t="str">
        <f t="shared" si="4"/>
        <v xml:space="preserve"> </v>
      </c>
      <c r="Q18" s="34" t="str">
        <f t="shared" si="5"/>
        <v xml:space="preserve"> </v>
      </c>
      <c r="R18" s="57" t="str">
        <f t="shared" si="6"/>
        <v/>
      </c>
      <c r="S18" s="58" t="str">
        <f t="shared" si="7"/>
        <v/>
      </c>
      <c r="T18" s="63" t="str">
        <f t="shared" si="8"/>
        <v/>
      </c>
      <c r="U18" s="64" t="str">
        <f t="shared" si="9"/>
        <v xml:space="preserve"> </v>
      </c>
    </row>
    <row r="19" spans="1:21" ht="21" x14ac:dyDescent="0.5">
      <c r="A19" s="3" t="s">
        <v>18</v>
      </c>
      <c r="B19" s="88"/>
      <c r="C19" s="70"/>
      <c r="D19" s="70"/>
      <c r="E19" s="70"/>
      <c r="F19" s="70"/>
      <c r="G19" s="65"/>
      <c r="H19" s="4"/>
      <c r="I19" s="5"/>
      <c r="J19" s="5"/>
      <c r="K19" s="16"/>
      <c r="L19" s="31" t="str">
        <f t="shared" si="0"/>
        <v xml:space="preserve"> </v>
      </c>
      <c r="M19" s="32" t="str">
        <f t="shared" si="1"/>
        <v xml:space="preserve"> </v>
      </c>
      <c r="N19" s="33" t="str">
        <f t="shared" si="2"/>
        <v xml:space="preserve"> </v>
      </c>
      <c r="O19" s="32" t="str">
        <f t="shared" si="3"/>
        <v xml:space="preserve"> </v>
      </c>
      <c r="P19" s="33" t="str">
        <f t="shared" si="4"/>
        <v xml:space="preserve"> </v>
      </c>
      <c r="Q19" s="34" t="str">
        <f t="shared" si="5"/>
        <v xml:space="preserve"> </v>
      </c>
      <c r="R19" s="57" t="str">
        <f t="shared" si="6"/>
        <v/>
      </c>
      <c r="S19" s="58" t="str">
        <f t="shared" si="7"/>
        <v/>
      </c>
      <c r="T19" s="63" t="str">
        <f t="shared" si="8"/>
        <v/>
      </c>
      <c r="U19" s="64" t="str">
        <f t="shared" si="9"/>
        <v xml:space="preserve"> </v>
      </c>
    </row>
    <row r="20" spans="1:21" ht="21" x14ac:dyDescent="0.5">
      <c r="A20" s="3" t="s">
        <v>14</v>
      </c>
      <c r="B20" s="88"/>
      <c r="C20" s="70"/>
      <c r="D20" s="70"/>
      <c r="E20" s="70"/>
      <c r="F20" s="70"/>
      <c r="G20" s="65"/>
      <c r="H20" s="4"/>
      <c r="I20" s="5"/>
      <c r="J20" s="5"/>
      <c r="K20" s="16"/>
      <c r="L20" s="31" t="str">
        <f t="shared" si="0"/>
        <v xml:space="preserve"> </v>
      </c>
      <c r="M20" s="32" t="str">
        <f t="shared" si="1"/>
        <v xml:space="preserve"> </v>
      </c>
      <c r="N20" s="33" t="str">
        <f t="shared" si="2"/>
        <v xml:space="preserve"> </v>
      </c>
      <c r="O20" s="32" t="str">
        <f t="shared" si="3"/>
        <v xml:space="preserve"> </v>
      </c>
      <c r="P20" s="33" t="str">
        <f t="shared" si="4"/>
        <v xml:space="preserve"> </v>
      </c>
      <c r="Q20" s="34" t="str">
        <f t="shared" si="5"/>
        <v xml:space="preserve"> </v>
      </c>
      <c r="R20" s="57" t="str">
        <f t="shared" si="6"/>
        <v/>
      </c>
      <c r="S20" s="58" t="str">
        <f t="shared" si="7"/>
        <v/>
      </c>
      <c r="T20" s="63" t="str">
        <f t="shared" si="8"/>
        <v/>
      </c>
      <c r="U20" s="64" t="str">
        <f t="shared" si="9"/>
        <v xml:space="preserve"> </v>
      </c>
    </row>
    <row r="21" spans="1:21" ht="21" x14ac:dyDescent="0.5">
      <c r="A21" s="3" t="s">
        <v>20</v>
      </c>
      <c r="B21" s="88"/>
      <c r="C21" s="70"/>
      <c r="D21" s="70"/>
      <c r="E21" s="70"/>
      <c r="F21" s="70"/>
      <c r="G21" s="65"/>
      <c r="H21" s="4"/>
      <c r="I21" s="5"/>
      <c r="J21" s="5"/>
      <c r="K21" s="16"/>
      <c r="L21" s="31" t="str">
        <f t="shared" si="0"/>
        <v xml:space="preserve"> </v>
      </c>
      <c r="M21" s="32" t="str">
        <f t="shared" si="1"/>
        <v xml:space="preserve"> </v>
      </c>
      <c r="N21" s="33" t="str">
        <f t="shared" si="2"/>
        <v xml:space="preserve"> </v>
      </c>
      <c r="O21" s="32" t="str">
        <f t="shared" si="3"/>
        <v xml:space="preserve"> </v>
      </c>
      <c r="P21" s="33" t="str">
        <f t="shared" si="4"/>
        <v xml:space="preserve"> </v>
      </c>
      <c r="Q21" s="34" t="str">
        <f t="shared" si="5"/>
        <v xml:space="preserve"> </v>
      </c>
      <c r="R21" s="57" t="str">
        <f t="shared" si="6"/>
        <v/>
      </c>
      <c r="S21" s="58" t="str">
        <f t="shared" si="7"/>
        <v/>
      </c>
      <c r="T21" s="63" t="str">
        <f t="shared" si="8"/>
        <v/>
      </c>
      <c r="U21" s="64" t="str">
        <f t="shared" si="9"/>
        <v xml:space="preserve"> </v>
      </c>
    </row>
    <row r="22" spans="1:21" ht="21" x14ac:dyDescent="0.5">
      <c r="A22" s="3" t="s">
        <v>21</v>
      </c>
      <c r="B22" s="88">
        <v>0</v>
      </c>
      <c r="C22" s="70">
        <v>0</v>
      </c>
      <c r="D22" s="70">
        <v>0</v>
      </c>
      <c r="E22" s="70">
        <v>1</v>
      </c>
      <c r="F22" s="70"/>
      <c r="G22" s="65"/>
      <c r="H22" s="4"/>
      <c r="I22" s="5"/>
      <c r="J22" s="5"/>
      <c r="K22" s="16"/>
      <c r="L22" s="31" t="str">
        <f t="shared" si="0"/>
        <v xml:space="preserve"> </v>
      </c>
      <c r="M22" s="32" t="str">
        <f t="shared" si="1"/>
        <v xml:space="preserve"> </v>
      </c>
      <c r="N22" s="33" t="str">
        <f t="shared" si="2"/>
        <v xml:space="preserve"> </v>
      </c>
      <c r="O22" s="32" t="str">
        <f t="shared" si="3"/>
        <v xml:space="preserve"> </v>
      </c>
      <c r="P22" s="33" t="str">
        <f t="shared" si="4"/>
        <v xml:space="preserve"> </v>
      </c>
      <c r="Q22" s="34" t="str">
        <f t="shared" si="5"/>
        <v xml:space="preserve"> </v>
      </c>
      <c r="R22" s="57">
        <f t="shared" si="6"/>
        <v>0</v>
      </c>
      <c r="S22" s="58" t="str">
        <f t="shared" si="7"/>
        <v/>
      </c>
      <c r="T22" s="63" t="str">
        <f t="shared" si="8"/>
        <v/>
      </c>
      <c r="U22" s="64" t="str">
        <f t="shared" si="9"/>
        <v xml:space="preserve"> </v>
      </c>
    </row>
    <row r="23" spans="1:21" ht="21" x14ac:dyDescent="0.5">
      <c r="A23" s="3" t="s">
        <v>1</v>
      </c>
      <c r="B23" s="88"/>
      <c r="C23" s="70"/>
      <c r="D23" s="70"/>
      <c r="E23" s="70"/>
      <c r="F23" s="70"/>
      <c r="G23" s="65"/>
      <c r="H23" s="4"/>
      <c r="I23" s="5"/>
      <c r="J23" s="5"/>
      <c r="K23" s="16"/>
      <c r="L23" s="31" t="str">
        <f t="shared" si="0"/>
        <v xml:space="preserve"> </v>
      </c>
      <c r="M23" s="32" t="str">
        <f t="shared" si="1"/>
        <v xml:space="preserve"> </v>
      </c>
      <c r="N23" s="33" t="str">
        <f t="shared" si="2"/>
        <v xml:space="preserve"> </v>
      </c>
      <c r="O23" s="32" t="str">
        <f t="shared" si="3"/>
        <v xml:space="preserve"> </v>
      </c>
      <c r="P23" s="33" t="str">
        <f t="shared" si="4"/>
        <v xml:space="preserve"> </v>
      </c>
      <c r="Q23" s="34" t="str">
        <f t="shared" si="5"/>
        <v xml:space="preserve"> </v>
      </c>
      <c r="R23" s="57" t="str">
        <f t="shared" si="6"/>
        <v/>
      </c>
      <c r="S23" s="58" t="str">
        <f t="shared" si="7"/>
        <v/>
      </c>
      <c r="T23" s="63" t="str">
        <f t="shared" si="8"/>
        <v/>
      </c>
      <c r="U23" s="64" t="str">
        <f t="shared" si="9"/>
        <v xml:space="preserve"> </v>
      </c>
    </row>
    <row r="24" spans="1:21" ht="21" x14ac:dyDescent="0.5">
      <c r="A24" s="3" t="s">
        <v>22</v>
      </c>
      <c r="B24" s="88"/>
      <c r="C24" s="70"/>
      <c r="D24" s="70"/>
      <c r="E24" s="70"/>
      <c r="F24" s="70"/>
      <c r="G24" s="65"/>
      <c r="H24" s="4"/>
      <c r="I24" s="5"/>
      <c r="J24" s="5"/>
      <c r="K24" s="16"/>
      <c r="L24" s="31" t="str">
        <f t="shared" si="0"/>
        <v xml:space="preserve"> </v>
      </c>
      <c r="M24" s="32" t="str">
        <f t="shared" si="1"/>
        <v xml:space="preserve"> </v>
      </c>
      <c r="N24" s="33" t="str">
        <f t="shared" si="2"/>
        <v xml:space="preserve"> </v>
      </c>
      <c r="O24" s="32" t="str">
        <f t="shared" si="3"/>
        <v xml:space="preserve"> </v>
      </c>
      <c r="P24" s="33" t="str">
        <f t="shared" si="4"/>
        <v xml:space="preserve"> </v>
      </c>
      <c r="Q24" s="34" t="str">
        <f t="shared" si="5"/>
        <v xml:space="preserve"> </v>
      </c>
      <c r="R24" s="57" t="str">
        <f t="shared" si="6"/>
        <v/>
      </c>
      <c r="S24" s="58" t="str">
        <f t="shared" si="7"/>
        <v/>
      </c>
      <c r="T24" s="63" t="str">
        <f t="shared" si="8"/>
        <v/>
      </c>
      <c r="U24" s="64" t="str">
        <f t="shared" si="9"/>
        <v xml:space="preserve"> </v>
      </c>
    </row>
    <row r="25" spans="1:21" ht="21" x14ac:dyDescent="0.5">
      <c r="A25" s="3" t="s">
        <v>23</v>
      </c>
      <c r="B25" s="479"/>
      <c r="C25" s="477"/>
      <c r="D25" s="477"/>
      <c r="E25" s="477"/>
      <c r="F25" s="477"/>
      <c r="G25" s="478"/>
      <c r="H25" s="479"/>
      <c r="I25" s="477"/>
      <c r="J25" s="477"/>
      <c r="K25" s="478"/>
      <c r="L25" s="413"/>
      <c r="M25" s="259"/>
      <c r="N25" s="414"/>
      <c r="O25" s="259"/>
      <c r="P25" s="414"/>
      <c r="Q25" s="262"/>
      <c r="R25" s="437"/>
      <c r="S25" s="438"/>
      <c r="T25" s="521"/>
      <c r="U25" s="516"/>
    </row>
    <row r="26" spans="1:21" ht="21" x14ac:dyDescent="0.5">
      <c r="A26" s="3" t="s">
        <v>24</v>
      </c>
      <c r="B26" s="88"/>
      <c r="C26" s="70"/>
      <c r="D26" s="70"/>
      <c r="E26" s="70"/>
      <c r="F26" s="70"/>
      <c r="G26" s="65"/>
      <c r="H26" s="4"/>
      <c r="I26" s="5"/>
      <c r="J26" s="5"/>
      <c r="K26" s="16"/>
      <c r="L26" s="31" t="str">
        <f t="shared" si="0"/>
        <v xml:space="preserve"> </v>
      </c>
      <c r="M26" s="32" t="str">
        <f t="shared" si="1"/>
        <v xml:space="preserve"> </v>
      </c>
      <c r="N26" s="33" t="str">
        <f t="shared" si="2"/>
        <v xml:space="preserve"> </v>
      </c>
      <c r="O26" s="32" t="str">
        <f t="shared" si="3"/>
        <v xml:space="preserve"> </v>
      </c>
      <c r="P26" s="33" t="str">
        <f t="shared" si="4"/>
        <v xml:space="preserve"> </v>
      </c>
      <c r="Q26" s="34" t="str">
        <f t="shared" si="5"/>
        <v xml:space="preserve"> </v>
      </c>
      <c r="R26" s="57" t="str">
        <f t="shared" si="6"/>
        <v/>
      </c>
      <c r="S26" s="58" t="str">
        <f t="shared" si="7"/>
        <v/>
      </c>
      <c r="T26" s="63" t="str">
        <f t="shared" si="8"/>
        <v/>
      </c>
      <c r="U26" s="64" t="str">
        <f t="shared" si="9"/>
        <v xml:space="preserve"> </v>
      </c>
    </row>
    <row r="27" spans="1:21" ht="21" x14ac:dyDescent="0.5">
      <c r="A27" s="3" t="s">
        <v>26</v>
      </c>
      <c r="B27" s="88"/>
      <c r="C27" s="70"/>
      <c r="D27" s="70"/>
      <c r="E27" s="70"/>
      <c r="F27" s="70"/>
      <c r="G27" s="65"/>
      <c r="H27" s="4"/>
      <c r="I27" s="5"/>
      <c r="J27" s="5"/>
      <c r="K27" s="16"/>
      <c r="L27" s="31" t="str">
        <f t="shared" si="0"/>
        <v xml:space="preserve"> </v>
      </c>
      <c r="M27" s="32" t="str">
        <f t="shared" si="1"/>
        <v xml:space="preserve"> </v>
      </c>
      <c r="N27" s="33" t="str">
        <f t="shared" si="2"/>
        <v xml:space="preserve"> </v>
      </c>
      <c r="O27" s="32" t="str">
        <f t="shared" si="3"/>
        <v xml:space="preserve"> </v>
      </c>
      <c r="P27" s="33" t="str">
        <f t="shared" si="4"/>
        <v xml:space="preserve"> </v>
      </c>
      <c r="Q27" s="34" t="str">
        <f t="shared" si="5"/>
        <v xml:space="preserve"> </v>
      </c>
      <c r="R27" s="57" t="str">
        <f t="shared" si="6"/>
        <v/>
      </c>
      <c r="S27" s="58" t="str">
        <f t="shared" si="7"/>
        <v/>
      </c>
      <c r="T27" s="63" t="str">
        <f t="shared" si="8"/>
        <v/>
      </c>
      <c r="U27" s="64" t="str">
        <f t="shared" si="9"/>
        <v xml:space="preserve"> </v>
      </c>
    </row>
    <row r="28" spans="1:21" ht="21" x14ac:dyDescent="0.5">
      <c r="A28" s="3" t="s">
        <v>27</v>
      </c>
      <c r="B28" s="88">
        <v>0</v>
      </c>
      <c r="C28" s="70">
        <v>0</v>
      </c>
      <c r="D28" s="70">
        <v>0</v>
      </c>
      <c r="E28" s="70">
        <v>0</v>
      </c>
      <c r="F28" s="70">
        <v>3</v>
      </c>
      <c r="G28" s="65">
        <v>10</v>
      </c>
      <c r="H28" s="4"/>
      <c r="I28" s="5"/>
      <c r="J28" s="5"/>
      <c r="K28" s="16"/>
      <c r="L28" s="31" t="str">
        <f t="shared" si="0"/>
        <v xml:space="preserve"> </v>
      </c>
      <c r="M28" s="32" t="str">
        <f t="shared" si="1"/>
        <v xml:space="preserve"> </v>
      </c>
      <c r="N28" s="33" t="str">
        <f t="shared" si="2"/>
        <v xml:space="preserve"> </v>
      </c>
      <c r="O28" s="32" t="str">
        <f t="shared" si="3"/>
        <v xml:space="preserve"> </v>
      </c>
      <c r="P28" s="33" t="str">
        <f t="shared" si="4"/>
        <v xml:space="preserve"> </v>
      </c>
      <c r="Q28" s="34" t="str">
        <f t="shared" si="5"/>
        <v xml:space="preserve"> </v>
      </c>
      <c r="R28" s="57" t="str">
        <f t="shared" si="6"/>
        <v/>
      </c>
      <c r="S28" s="58">
        <f t="shared" si="7"/>
        <v>0</v>
      </c>
      <c r="T28" s="63">
        <f t="shared" si="8"/>
        <v>0</v>
      </c>
      <c r="U28" s="64">
        <f t="shared" si="9"/>
        <v>0</v>
      </c>
    </row>
    <row r="29" spans="1:21" ht="21" x14ac:dyDescent="0.5">
      <c r="A29" s="3" t="s">
        <v>11</v>
      </c>
      <c r="B29" s="88"/>
      <c r="C29" s="70"/>
      <c r="D29" s="70"/>
      <c r="E29" s="70"/>
      <c r="F29" s="70"/>
      <c r="G29" s="65"/>
      <c r="H29" s="4"/>
      <c r="I29" s="5"/>
      <c r="J29" s="5"/>
      <c r="K29" s="16"/>
      <c r="L29" s="31" t="str">
        <f t="shared" si="0"/>
        <v xml:space="preserve"> </v>
      </c>
      <c r="M29" s="32" t="str">
        <f t="shared" si="1"/>
        <v xml:space="preserve"> </v>
      </c>
      <c r="N29" s="33" t="str">
        <f t="shared" si="2"/>
        <v xml:space="preserve"> </v>
      </c>
      <c r="O29" s="32" t="str">
        <f t="shared" si="3"/>
        <v xml:space="preserve"> </v>
      </c>
      <c r="P29" s="33" t="str">
        <f t="shared" si="4"/>
        <v xml:space="preserve"> </v>
      </c>
      <c r="Q29" s="34" t="str">
        <f t="shared" si="5"/>
        <v xml:space="preserve"> </v>
      </c>
      <c r="R29" s="57" t="str">
        <f t="shared" si="6"/>
        <v/>
      </c>
      <c r="S29" s="58" t="str">
        <f t="shared" si="7"/>
        <v/>
      </c>
      <c r="T29" s="63" t="str">
        <f t="shared" si="8"/>
        <v/>
      </c>
      <c r="U29" s="64" t="str">
        <f t="shared" si="9"/>
        <v xml:space="preserve"> </v>
      </c>
    </row>
    <row r="30" spans="1:21" ht="21" x14ac:dyDescent="0.5">
      <c r="A30" s="3" t="s">
        <v>25</v>
      </c>
      <c r="B30" s="88"/>
      <c r="C30" s="70"/>
      <c r="D30" s="70"/>
      <c r="E30" s="70"/>
      <c r="F30" s="70"/>
      <c r="G30" s="65"/>
      <c r="H30" s="4"/>
      <c r="I30" s="5"/>
      <c r="J30" s="5"/>
      <c r="K30" s="16"/>
      <c r="L30" s="31" t="str">
        <f t="shared" si="0"/>
        <v xml:space="preserve"> </v>
      </c>
      <c r="M30" s="32" t="str">
        <f t="shared" si="1"/>
        <v xml:space="preserve"> </v>
      </c>
      <c r="N30" s="33" t="str">
        <f t="shared" si="2"/>
        <v xml:space="preserve"> </v>
      </c>
      <c r="O30" s="32" t="str">
        <f t="shared" si="3"/>
        <v xml:space="preserve"> </v>
      </c>
      <c r="P30" s="33" t="str">
        <f t="shared" si="4"/>
        <v xml:space="preserve"> </v>
      </c>
      <c r="Q30" s="34" t="str">
        <f t="shared" si="5"/>
        <v xml:space="preserve"> </v>
      </c>
      <c r="R30" s="57" t="str">
        <f t="shared" si="6"/>
        <v/>
      </c>
      <c r="S30" s="58" t="str">
        <f t="shared" si="7"/>
        <v/>
      </c>
      <c r="T30" s="63" t="str">
        <f t="shared" si="8"/>
        <v/>
      </c>
      <c r="U30" s="64" t="str">
        <f t="shared" si="9"/>
        <v xml:space="preserve"> </v>
      </c>
    </row>
    <row r="31" spans="1:21" ht="21.5" thickBot="1" x14ac:dyDescent="0.55000000000000004">
      <c r="A31" s="7" t="s">
        <v>28</v>
      </c>
      <c r="B31" s="482"/>
      <c r="C31" s="483"/>
      <c r="D31" s="483"/>
      <c r="E31" s="483"/>
      <c r="F31" s="483"/>
      <c r="G31" s="487"/>
      <c r="H31" s="482"/>
      <c r="I31" s="483"/>
      <c r="J31" s="483"/>
      <c r="K31" s="487"/>
      <c r="L31" s="426"/>
      <c r="M31" s="261"/>
      <c r="N31" s="427"/>
      <c r="O31" s="261"/>
      <c r="P31" s="427"/>
      <c r="Q31" s="452"/>
      <c r="R31" s="453"/>
      <c r="S31" s="454"/>
      <c r="T31" s="522"/>
      <c r="U31" s="518"/>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1" spans="1:2" x14ac:dyDescent="0.35">
      <c r="A41" s="36" t="s">
        <v>104</v>
      </c>
    </row>
    <row r="42" spans="1:2" x14ac:dyDescent="0.35">
      <c r="A42" s="66" t="s">
        <v>105</v>
      </c>
    </row>
    <row r="43" spans="1:2" x14ac:dyDescent="0.35">
      <c r="A43" s="36" t="s">
        <v>120</v>
      </c>
      <c r="B43" s="38"/>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14 M26:M30 M16:M24">
    <cfRule type="cellIs" dxfId="8" priority="25" operator="between">
      <formula>0.15</formula>
      <formula>1000</formula>
    </cfRule>
    <cfRule type="cellIs" dxfId="7" priority="26" operator="between">
      <formula>-0.15</formula>
      <formula>0.15</formula>
    </cfRule>
    <cfRule type="cellIs" dxfId="6" priority="27" operator="lessThan">
      <formula>-0.15</formula>
    </cfRule>
  </conditionalFormatting>
  <conditionalFormatting sqref="O4:O14 O26:O30 O16:O24">
    <cfRule type="cellIs" dxfId="5" priority="22" operator="between">
      <formula>0.15</formula>
      <formula>1000</formula>
    </cfRule>
    <cfRule type="cellIs" dxfId="4" priority="23" operator="between">
      <formula>-0.15</formula>
      <formula>0.15</formula>
    </cfRule>
    <cfRule type="cellIs" dxfId="3" priority="24" operator="lessThan">
      <formula>-0.15</formula>
    </cfRule>
  </conditionalFormatting>
  <conditionalFormatting sqref="Q4:Q14 Q26:Q30 Q16:Q24">
    <cfRule type="cellIs" dxfId="2" priority="19" operator="between">
      <formula>0.15</formula>
      <formula>1000</formula>
    </cfRule>
    <cfRule type="cellIs" dxfId="1" priority="20" operator="between">
      <formula>-0.15</formula>
      <formula>0.15</formula>
    </cfRule>
    <cfRule type="cellIs" dxfId="0" priority="21" operator="lessThan">
      <formula>-0.15</formula>
    </cfRule>
  </conditionalFormatting>
  <pageMargins left="0.7" right="0.7" top="0.75" bottom="0.75" header="0.3" footer="0.3"/>
  <pageSetup paperSize="9" orientation="portrait" verticalDpi="9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48"/>
  <sheetViews>
    <sheetView zoomScale="50" zoomScaleNormal="50" workbookViewId="0">
      <pane xSplit="1" ySplit="3" topLeftCell="B4" activePane="bottomRight" state="frozen"/>
      <selection pane="topRight" activeCell="B1" sqref="B1"/>
      <selection pane="bottomLeft" activeCell="A4" sqref="A4"/>
      <selection pane="bottomRight" activeCell="Z20" sqref="Z20"/>
    </sheetView>
  </sheetViews>
  <sheetFormatPr defaultRowHeight="14.5" x14ac:dyDescent="0.35"/>
  <cols>
    <col min="1" max="1" width="14.453125" customWidth="1"/>
    <col min="3" max="3" width="9.54296875" customWidth="1"/>
    <col min="4" max="4" width="10.453125" customWidth="1"/>
    <col min="5" max="5" width="12" customWidth="1"/>
    <col min="6" max="6" width="10.453125" customWidth="1"/>
    <col min="7" max="7" width="12" customWidth="1"/>
    <col min="9" max="9" width="11.1796875" customWidth="1"/>
    <col min="10" max="10" width="15.1796875" customWidth="1"/>
    <col min="11" max="11" width="11.453125" customWidth="1"/>
    <col min="16" max="16" width="11.453125" customWidth="1"/>
    <col min="21" max="21" width="13.453125" style="53" customWidth="1"/>
    <col min="22" max="22" width="23.81640625" customWidth="1"/>
  </cols>
  <sheetData>
    <row r="1" spans="1:23" ht="15" customHeight="1" thickBot="1" x14ac:dyDescent="0.4">
      <c r="A1" s="592" t="s">
        <v>38</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365" t="s">
        <v>35</v>
      </c>
      <c r="W1" s="18"/>
    </row>
    <row r="2" spans="1:23" ht="15" customHeight="1" thickBot="1" x14ac:dyDescent="0.4">
      <c r="A2" s="592"/>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c r="V2" s="366" t="s">
        <v>32</v>
      </c>
    </row>
    <row r="3" spans="1:23" ht="21" customHeight="1" thickBot="1" x14ac:dyDescent="0.4">
      <c r="A3" s="593"/>
      <c r="B3" s="92">
        <v>2016</v>
      </c>
      <c r="C3" s="79">
        <v>2017</v>
      </c>
      <c r="D3" s="46">
        <v>2018</v>
      </c>
      <c r="E3" s="47">
        <v>2020</v>
      </c>
      <c r="F3" s="48">
        <v>2025</v>
      </c>
      <c r="G3" s="47">
        <v>2030</v>
      </c>
      <c r="H3" s="49">
        <v>2016</v>
      </c>
      <c r="I3" s="50">
        <v>2020</v>
      </c>
      <c r="J3" s="48">
        <v>2025</v>
      </c>
      <c r="K3" s="51">
        <v>2030</v>
      </c>
      <c r="L3" s="591">
        <v>2020</v>
      </c>
      <c r="M3" s="590"/>
      <c r="N3" s="591">
        <v>2025</v>
      </c>
      <c r="O3" s="590"/>
      <c r="P3" s="591">
        <v>2030</v>
      </c>
      <c r="Q3" s="590"/>
      <c r="R3" s="77">
        <v>2020</v>
      </c>
      <c r="S3" s="20">
        <v>2025</v>
      </c>
      <c r="T3" s="115">
        <v>2030</v>
      </c>
      <c r="U3" s="584"/>
      <c r="V3" s="373"/>
    </row>
    <row r="4" spans="1:23" ht="21" x14ac:dyDescent="0.5">
      <c r="A4" s="1" t="s">
        <v>2</v>
      </c>
      <c r="B4" s="140">
        <v>16283</v>
      </c>
      <c r="C4" s="141">
        <v>30684</v>
      </c>
      <c r="D4" s="142">
        <v>43599</v>
      </c>
      <c r="E4" s="140">
        <v>83669</v>
      </c>
      <c r="F4" s="141">
        <v>359402</v>
      </c>
      <c r="G4" s="148">
        <v>1446286</v>
      </c>
      <c r="H4" s="146">
        <v>11335</v>
      </c>
      <c r="I4" s="83">
        <v>86641</v>
      </c>
      <c r="J4" s="83"/>
      <c r="K4" s="120"/>
      <c r="L4" s="44">
        <f>IFERROR(IF(AND(E4&lt;&gt;0,I4&lt;&gt;0),E4-I4," "),"")</f>
        <v>-2972</v>
      </c>
      <c r="M4" s="28">
        <f>IFERROR(IF(AND(E4&lt;&gt;0,I4&lt;&gt;0),(E4-I4)/I4, " ")," ")</f>
        <v>-3.4302466499694137E-2</v>
      </c>
      <c r="N4" s="312" t="str">
        <f>IFERROR(IF(AND(F4&lt;&gt;0,J4&lt;&gt;0),F4-J4," "),"")</f>
        <v xml:space="preserve"> </v>
      </c>
      <c r="O4" s="313" t="str">
        <f>IFERROR(IF(AND(F4&lt;&gt;0,J4&lt;&gt;0),(F4-J4)/J4, " ")," ")</f>
        <v xml:space="preserve"> </v>
      </c>
      <c r="P4" s="312" t="str">
        <f>IFERROR(IF(AND(G4&lt;&gt;0,K4&lt;&gt;0),G4-K4," "),"")</f>
        <v xml:space="preserve"> </v>
      </c>
      <c r="Q4" s="319" t="str">
        <f>IFERROR(IF(AND(G4&lt;&gt;0,K4&lt;&gt;0),(G4-K4)/K4, " ")," ")</f>
        <v xml:space="preserve"> </v>
      </c>
      <c r="R4" s="54">
        <f>IFERROR(D4/E4,"")</f>
        <v>0.52108905329333444</v>
      </c>
      <c r="S4" s="55">
        <f>IFERROR(D4/F4,"")</f>
        <v>0.12130984246053166</v>
      </c>
      <c r="T4" s="56">
        <f>IFERROR(D4/G4,"")</f>
        <v>3.0145489896189273E-2</v>
      </c>
      <c r="U4" s="124" t="s">
        <v>55</v>
      </c>
      <c r="V4" s="374">
        <v>0.37</v>
      </c>
      <c r="W4" s="267"/>
    </row>
    <row r="5" spans="1:23" ht="21" x14ac:dyDescent="0.5">
      <c r="A5" s="3" t="s">
        <v>3</v>
      </c>
      <c r="B5" s="143">
        <v>3728</v>
      </c>
      <c r="C5" s="97">
        <v>4458</v>
      </c>
      <c r="D5" s="144">
        <v>7034</v>
      </c>
      <c r="E5" s="143">
        <v>7629</v>
      </c>
      <c r="F5" s="97">
        <v>25550</v>
      </c>
      <c r="G5" s="145">
        <v>66200</v>
      </c>
      <c r="H5" s="147">
        <v>2565</v>
      </c>
      <c r="I5" s="97">
        <v>35000</v>
      </c>
      <c r="J5" s="97">
        <v>70000</v>
      </c>
      <c r="K5" s="145">
        <v>130000</v>
      </c>
      <c r="L5" s="45">
        <f t="shared" ref="L5:L30" si="0">IFERROR(IF(AND(E5&lt;&gt;0,I5&lt;&gt;0),E5-I5," "),"")</f>
        <v>-27371</v>
      </c>
      <c r="M5" s="32">
        <f t="shared" ref="M5:M30" si="1">IFERROR(IF(AND(E5&lt;&gt;0,I5&lt;&gt;0),(E5-I5)/I5, " ")," ")</f>
        <v>-0.78202857142857141</v>
      </c>
      <c r="N5" s="33">
        <f t="shared" ref="N5:N30" si="2">IFERROR(IF(AND(F5&lt;&gt;0,J5&lt;&gt;0),F5-J5," "),"")</f>
        <v>-44450</v>
      </c>
      <c r="O5" s="32">
        <f t="shared" ref="O5:O30" si="3">IFERROR(IF(AND(F5&lt;&gt;0,J5&lt;&gt;0),(F5-J5)/J5, " ")," ")</f>
        <v>-0.63500000000000001</v>
      </c>
      <c r="P5" s="33">
        <f t="shared" ref="P5:P30" si="4">IFERROR(IF(AND(G5&lt;&gt;0,K5&lt;&gt;0),G5-K5," "),"")</f>
        <v>-63800</v>
      </c>
      <c r="Q5" s="34">
        <f t="shared" ref="Q5:Q30" si="5">IFERROR(IF(AND(G5&lt;&gt;0,K5&lt;&gt;0),(G5-K5)/K5, " ")," ")</f>
        <v>-0.49076923076923079</v>
      </c>
      <c r="R5" s="57">
        <f t="shared" ref="R5:R30" si="6">IFERROR(D5/E5,"")</f>
        <v>0.92200812688425748</v>
      </c>
      <c r="S5" s="58">
        <f t="shared" ref="S5:S30" si="7">IFERROR(D5/F5,"")</f>
        <v>0.27530332681017611</v>
      </c>
      <c r="T5" s="59">
        <f t="shared" ref="T5:T30" si="8">IFERROR(D5/G5,"")</f>
        <v>0.10625377643504531</v>
      </c>
      <c r="U5" s="125" t="s">
        <v>55</v>
      </c>
      <c r="V5" s="375">
        <v>0.23318468741384746</v>
      </c>
    </row>
    <row r="6" spans="1:23" ht="21" x14ac:dyDescent="0.5">
      <c r="A6" s="3" t="s">
        <v>5</v>
      </c>
      <c r="B6" s="143">
        <v>1386</v>
      </c>
      <c r="C6" s="97"/>
      <c r="D6" s="144">
        <v>3169</v>
      </c>
      <c r="E6" s="143">
        <v>9877</v>
      </c>
      <c r="F6" s="97">
        <v>76833</v>
      </c>
      <c r="G6" s="145">
        <v>217179</v>
      </c>
      <c r="H6" s="105"/>
      <c r="I6" s="97">
        <v>17000</v>
      </c>
      <c r="J6" s="97">
        <v>101000</v>
      </c>
      <c r="K6" s="145">
        <v>250000</v>
      </c>
      <c r="L6" s="45">
        <f t="shared" si="0"/>
        <v>-7123</v>
      </c>
      <c r="M6" s="32">
        <f t="shared" si="1"/>
        <v>-0.41899999999999998</v>
      </c>
      <c r="N6" s="33">
        <f t="shared" si="2"/>
        <v>-24167</v>
      </c>
      <c r="O6" s="32">
        <f t="shared" si="3"/>
        <v>-0.23927722772277227</v>
      </c>
      <c r="P6" s="33">
        <f t="shared" si="4"/>
        <v>-32821</v>
      </c>
      <c r="Q6" s="34">
        <f t="shared" si="5"/>
        <v>-0.13128400000000001</v>
      </c>
      <c r="R6" s="57">
        <f t="shared" si="6"/>
        <v>0.32084641085349802</v>
      </c>
      <c r="S6" s="58">
        <f t="shared" si="7"/>
        <v>4.1245298244244007E-2</v>
      </c>
      <c r="T6" s="59">
        <f t="shared" si="8"/>
        <v>1.459165020559078E-2</v>
      </c>
      <c r="U6" s="126" t="s">
        <v>55</v>
      </c>
      <c r="V6" s="375">
        <v>0.95560576566026501</v>
      </c>
    </row>
    <row r="7" spans="1:23" ht="21" x14ac:dyDescent="0.5">
      <c r="A7" s="3" t="s">
        <v>7</v>
      </c>
      <c r="B7" s="143">
        <v>10573</v>
      </c>
      <c r="C7" s="97">
        <v>11260</v>
      </c>
      <c r="D7" s="144">
        <v>16118</v>
      </c>
      <c r="E7" s="143">
        <v>35674.5</v>
      </c>
      <c r="F7" s="97">
        <v>109804.5</v>
      </c>
      <c r="G7" s="145">
        <v>331749</v>
      </c>
      <c r="H7" s="147">
        <v>8664</v>
      </c>
      <c r="I7" s="97">
        <v>30621</v>
      </c>
      <c r="J7" s="97">
        <v>65621</v>
      </c>
      <c r="K7" s="145"/>
      <c r="L7" s="45">
        <f t="shared" si="0"/>
        <v>5053.5</v>
      </c>
      <c r="M7" s="32">
        <f t="shared" si="1"/>
        <v>0.16503380033310472</v>
      </c>
      <c r="N7" s="33">
        <f t="shared" si="2"/>
        <v>44183.5</v>
      </c>
      <c r="O7" s="32">
        <f t="shared" si="3"/>
        <v>0.67331342100851865</v>
      </c>
      <c r="P7" s="315" t="str">
        <f t="shared" si="4"/>
        <v xml:space="preserve"> </v>
      </c>
      <c r="Q7" s="320" t="str">
        <f t="shared" si="5"/>
        <v xml:space="preserve"> </v>
      </c>
      <c r="R7" s="57">
        <f t="shared" si="6"/>
        <v>0.45180731334706864</v>
      </c>
      <c r="S7" s="58">
        <f t="shared" si="7"/>
        <v>0.14678815531239611</v>
      </c>
      <c r="T7" s="59">
        <f t="shared" si="8"/>
        <v>4.8584924144458613E-2</v>
      </c>
      <c r="U7" s="128" t="s">
        <v>85</v>
      </c>
      <c r="V7" s="375">
        <v>0.27494112363117829</v>
      </c>
    </row>
    <row r="8" spans="1:23" ht="21" x14ac:dyDescent="0.5">
      <c r="A8" s="3" t="s">
        <v>6</v>
      </c>
      <c r="B8" s="143">
        <v>58477</v>
      </c>
      <c r="C8" s="97">
        <v>106982</v>
      </c>
      <c r="D8" s="144">
        <v>164566</v>
      </c>
      <c r="E8" s="143">
        <v>1000000</v>
      </c>
      <c r="F8" s="97"/>
      <c r="G8" s="145">
        <v>8500000</v>
      </c>
      <c r="H8" s="147">
        <v>40809</v>
      </c>
      <c r="I8" s="97">
        <v>1000000</v>
      </c>
      <c r="J8" s="97"/>
      <c r="K8" s="145"/>
      <c r="L8" s="45">
        <f t="shared" si="0"/>
        <v>0</v>
      </c>
      <c r="M8" s="32">
        <f t="shared" si="1"/>
        <v>0</v>
      </c>
      <c r="N8" s="33" t="str">
        <f t="shared" si="2"/>
        <v xml:space="preserve"> </v>
      </c>
      <c r="O8" s="32" t="str">
        <f t="shared" si="3"/>
        <v xml:space="preserve"> </v>
      </c>
      <c r="P8" s="315" t="str">
        <f t="shared" si="4"/>
        <v xml:space="preserve"> </v>
      </c>
      <c r="Q8" s="320" t="str">
        <f t="shared" si="5"/>
        <v xml:space="preserve"> </v>
      </c>
      <c r="R8" s="57">
        <f t="shared" si="6"/>
        <v>0.16456599999999999</v>
      </c>
      <c r="S8" s="58" t="str">
        <f t="shared" si="7"/>
        <v/>
      </c>
      <c r="T8" s="59">
        <f t="shared" si="8"/>
        <v>1.936070588235294E-2</v>
      </c>
      <c r="U8" s="125" t="s">
        <v>55</v>
      </c>
      <c r="V8" s="375">
        <v>0.42717933023528176</v>
      </c>
    </row>
    <row r="9" spans="1:23" ht="21" x14ac:dyDescent="0.5">
      <c r="A9" s="3" t="s">
        <v>8</v>
      </c>
      <c r="B9" s="143">
        <v>1257</v>
      </c>
      <c r="C9" s="97"/>
      <c r="D9" s="144">
        <v>1434</v>
      </c>
      <c r="E9" s="143"/>
      <c r="F9" s="97"/>
      <c r="G9" s="145"/>
      <c r="H9" s="147"/>
      <c r="I9" s="97"/>
      <c r="J9" s="97"/>
      <c r="K9" s="145"/>
      <c r="L9" s="45" t="str">
        <f t="shared" si="0"/>
        <v xml:space="preserve"> </v>
      </c>
      <c r="M9" s="32" t="str">
        <f t="shared" si="1"/>
        <v xml:space="preserve"> </v>
      </c>
      <c r="N9" s="33" t="str">
        <f t="shared" si="2"/>
        <v xml:space="preserve"> </v>
      </c>
      <c r="O9" s="32" t="str">
        <f t="shared" si="3"/>
        <v xml:space="preserve"> </v>
      </c>
      <c r="P9" s="33" t="str">
        <f t="shared" si="4"/>
        <v xml:space="preserve"> </v>
      </c>
      <c r="Q9" s="34" t="str">
        <f t="shared" si="5"/>
        <v xml:space="preserve"> </v>
      </c>
      <c r="R9" s="57" t="str">
        <f t="shared" si="6"/>
        <v/>
      </c>
      <c r="S9" s="58" t="str">
        <f t="shared" si="7"/>
        <v/>
      </c>
      <c r="T9" s="59" t="str">
        <f t="shared" si="8"/>
        <v/>
      </c>
      <c r="U9" s="127"/>
      <c r="V9" s="375"/>
    </row>
    <row r="10" spans="1:23" ht="21" x14ac:dyDescent="0.5">
      <c r="A10" s="3" t="s">
        <v>15</v>
      </c>
      <c r="B10" s="69">
        <v>2176</v>
      </c>
      <c r="C10" s="97">
        <v>3580</v>
      </c>
      <c r="D10" s="144">
        <v>7464</v>
      </c>
      <c r="E10" s="143">
        <v>59219</v>
      </c>
      <c r="F10" s="97">
        <v>181266</v>
      </c>
      <c r="G10" s="145">
        <v>936363</v>
      </c>
      <c r="H10" s="147">
        <v>2176</v>
      </c>
      <c r="I10" s="97">
        <v>25005</v>
      </c>
      <c r="J10" s="97">
        <v>262600</v>
      </c>
      <c r="K10" s="145">
        <v>823455</v>
      </c>
      <c r="L10" s="45">
        <f t="shared" si="0"/>
        <v>34214</v>
      </c>
      <c r="M10" s="32">
        <f t="shared" si="1"/>
        <v>1.3682863427314538</v>
      </c>
      <c r="N10" s="33">
        <f t="shared" si="2"/>
        <v>-81334</v>
      </c>
      <c r="O10" s="32">
        <f t="shared" si="3"/>
        <v>-0.30972581873571975</v>
      </c>
      <c r="P10" s="33">
        <f t="shared" si="4"/>
        <v>112908</v>
      </c>
      <c r="Q10" s="34">
        <f t="shared" si="5"/>
        <v>0.13711496074466728</v>
      </c>
      <c r="R10" s="57">
        <f t="shared" si="6"/>
        <v>0.12604062885222647</v>
      </c>
      <c r="S10" s="58">
        <f t="shared" si="7"/>
        <v>4.117705471516997E-2</v>
      </c>
      <c r="T10" s="59">
        <f t="shared" si="8"/>
        <v>7.9712675532886291E-3</v>
      </c>
      <c r="U10" s="352" t="s">
        <v>55</v>
      </c>
      <c r="V10" s="375">
        <v>0.49900266954080652</v>
      </c>
    </row>
    <row r="11" spans="1:23" ht="21" x14ac:dyDescent="0.5">
      <c r="A11" s="3" t="s">
        <v>9</v>
      </c>
      <c r="B11" s="143">
        <v>166</v>
      </c>
      <c r="C11" s="97">
        <v>230</v>
      </c>
      <c r="D11" s="144">
        <v>345</v>
      </c>
      <c r="E11" s="143">
        <v>3500</v>
      </c>
      <c r="F11" s="97">
        <v>8000</v>
      </c>
      <c r="G11" s="145">
        <v>15000</v>
      </c>
      <c r="H11" s="147">
        <v>160</v>
      </c>
      <c r="I11" s="97">
        <v>3500</v>
      </c>
      <c r="J11" s="97">
        <v>8000</v>
      </c>
      <c r="K11" s="145">
        <v>15000</v>
      </c>
      <c r="L11" s="45">
        <f t="shared" si="0"/>
        <v>0</v>
      </c>
      <c r="M11" s="32">
        <f t="shared" si="1"/>
        <v>0</v>
      </c>
      <c r="N11" s="33">
        <f t="shared" si="2"/>
        <v>0</v>
      </c>
      <c r="O11" s="32">
        <f t="shared" si="3"/>
        <v>0</v>
      </c>
      <c r="P11" s="33">
        <f t="shared" si="4"/>
        <v>0</v>
      </c>
      <c r="Q11" s="34">
        <f t="shared" si="5"/>
        <v>0</v>
      </c>
      <c r="R11" s="57">
        <f t="shared" si="6"/>
        <v>9.8571428571428574E-2</v>
      </c>
      <c r="S11" s="58">
        <f t="shared" si="7"/>
        <v>4.3124999999999997E-2</v>
      </c>
      <c r="T11" s="59">
        <f t="shared" si="8"/>
        <v>2.3E-2</v>
      </c>
      <c r="U11" s="176" t="s">
        <v>55</v>
      </c>
      <c r="V11" s="375">
        <v>0.3470270784363505</v>
      </c>
    </row>
    <row r="12" spans="1:23" ht="21" x14ac:dyDescent="0.5">
      <c r="A12" s="3" t="s">
        <v>10</v>
      </c>
      <c r="B12" s="143">
        <v>10667</v>
      </c>
      <c r="C12" s="97">
        <v>18902</v>
      </c>
      <c r="D12" s="144">
        <v>32508</v>
      </c>
      <c r="E12" s="143">
        <v>150000</v>
      </c>
      <c r="F12" s="97">
        <v>800000</v>
      </c>
      <c r="G12" s="145">
        <v>5000000</v>
      </c>
      <c r="H12" s="147">
        <v>10940</v>
      </c>
      <c r="I12" s="97">
        <v>150000</v>
      </c>
      <c r="J12" s="97"/>
      <c r="K12" s="145">
        <v>260000</v>
      </c>
      <c r="L12" s="45">
        <f t="shared" si="0"/>
        <v>0</v>
      </c>
      <c r="M12" s="32">
        <f t="shared" si="1"/>
        <v>0</v>
      </c>
      <c r="N12" s="315" t="str">
        <f t="shared" si="2"/>
        <v xml:space="preserve"> </v>
      </c>
      <c r="O12" s="316" t="str">
        <f t="shared" si="3"/>
        <v xml:space="preserve"> </v>
      </c>
      <c r="P12" s="33">
        <f t="shared" si="4"/>
        <v>4740000</v>
      </c>
      <c r="Q12" s="34">
        <f t="shared" si="5"/>
        <v>18.23076923076923</v>
      </c>
      <c r="R12" s="57">
        <f t="shared" si="6"/>
        <v>0.21672</v>
      </c>
      <c r="S12" s="58">
        <f t="shared" si="7"/>
        <v>4.0634999999999998E-2</v>
      </c>
      <c r="T12" s="59">
        <f t="shared" si="8"/>
        <v>6.5015999999999997E-3</v>
      </c>
      <c r="U12" s="125" t="s">
        <v>55</v>
      </c>
      <c r="V12" s="375">
        <v>0.52913161136216602</v>
      </c>
    </row>
    <row r="13" spans="1:23" ht="21" x14ac:dyDescent="0.5">
      <c r="A13" s="3" t="s">
        <v>12</v>
      </c>
      <c r="B13" s="143">
        <v>103989</v>
      </c>
      <c r="C13" s="97">
        <v>149739</v>
      </c>
      <c r="D13" s="144">
        <v>200250</v>
      </c>
      <c r="E13" s="143">
        <v>616465</v>
      </c>
      <c r="F13" s="97">
        <v>2433250</v>
      </c>
      <c r="G13" s="145">
        <v>6929700</v>
      </c>
      <c r="H13" s="147">
        <v>78088</v>
      </c>
      <c r="I13" s="97">
        <v>960000</v>
      </c>
      <c r="J13" s="97"/>
      <c r="K13" s="145"/>
      <c r="L13" s="45">
        <f t="shared" si="0"/>
        <v>-343535</v>
      </c>
      <c r="M13" s="32">
        <f t="shared" si="1"/>
        <v>-0.35784895833333336</v>
      </c>
      <c r="N13" s="315" t="str">
        <f t="shared" si="2"/>
        <v xml:space="preserve"> </v>
      </c>
      <c r="O13" s="316" t="str">
        <f t="shared" si="3"/>
        <v xml:space="preserve"> </v>
      </c>
      <c r="P13" s="315" t="str">
        <f t="shared" si="4"/>
        <v xml:space="preserve"> </v>
      </c>
      <c r="Q13" s="320" t="str">
        <f t="shared" si="5"/>
        <v xml:space="preserve"> </v>
      </c>
      <c r="R13" s="57">
        <f t="shared" si="6"/>
        <v>0.32483595986795682</v>
      </c>
      <c r="S13" s="58">
        <f t="shared" si="7"/>
        <v>8.2297338949964036E-2</v>
      </c>
      <c r="T13" s="59">
        <f t="shared" si="8"/>
        <v>2.8897354863846921E-2</v>
      </c>
      <c r="U13" s="125" t="s">
        <v>55</v>
      </c>
      <c r="V13" s="375">
        <v>0.34285776027527604</v>
      </c>
    </row>
    <row r="14" spans="1:23" ht="21.65" customHeight="1" x14ac:dyDescent="0.5">
      <c r="A14" s="3" t="s">
        <v>13</v>
      </c>
      <c r="B14" s="143">
        <v>389</v>
      </c>
      <c r="C14" s="97">
        <v>492</v>
      </c>
      <c r="D14" s="144">
        <v>792</v>
      </c>
      <c r="E14" s="143"/>
      <c r="F14" s="97"/>
      <c r="G14" s="145"/>
      <c r="H14" s="147">
        <v>357</v>
      </c>
      <c r="I14" s="97"/>
      <c r="J14" s="97"/>
      <c r="K14" s="145"/>
      <c r="L14" s="45" t="str">
        <f t="shared" si="0"/>
        <v xml:space="preserve"> </v>
      </c>
      <c r="M14" s="32" t="str">
        <f t="shared" si="1"/>
        <v xml:space="preserve"> </v>
      </c>
      <c r="N14" s="33" t="str">
        <f t="shared" si="2"/>
        <v xml:space="preserve"> </v>
      </c>
      <c r="O14" s="32" t="str">
        <f t="shared" si="3"/>
        <v xml:space="preserve"> </v>
      </c>
      <c r="P14" s="33" t="str">
        <f t="shared" si="4"/>
        <v xml:space="preserve"> </v>
      </c>
      <c r="Q14" s="34" t="str">
        <f t="shared" si="5"/>
        <v xml:space="preserve"> </v>
      </c>
      <c r="R14" s="57" t="str">
        <f t="shared" si="6"/>
        <v/>
      </c>
      <c r="S14" s="58" t="str">
        <f>IFERROR(D14/F14,"")</f>
        <v/>
      </c>
      <c r="T14" s="59" t="str">
        <f t="shared" si="8"/>
        <v/>
      </c>
      <c r="U14" s="127"/>
      <c r="V14" s="375"/>
    </row>
    <row r="15" spans="1:23" ht="21" x14ac:dyDescent="0.5">
      <c r="A15" s="3" t="s">
        <v>16</v>
      </c>
      <c r="B15" s="410"/>
      <c r="C15" s="411"/>
      <c r="D15" s="412"/>
      <c r="E15" s="435"/>
      <c r="F15" s="411"/>
      <c r="G15" s="412"/>
      <c r="H15" s="400"/>
      <c r="I15" s="411"/>
      <c r="J15" s="411"/>
      <c r="K15" s="412"/>
      <c r="L15" s="436"/>
      <c r="M15" s="259"/>
      <c r="N15" s="414"/>
      <c r="O15" s="259"/>
      <c r="P15" s="414"/>
      <c r="Q15" s="262"/>
      <c r="R15" s="437"/>
      <c r="S15" s="438"/>
      <c r="T15" s="439"/>
      <c r="U15" s="440"/>
      <c r="V15" s="371"/>
    </row>
    <row r="16" spans="1:23" ht="21" x14ac:dyDescent="0.5">
      <c r="A16" s="3" t="s">
        <v>4</v>
      </c>
      <c r="B16" s="143">
        <v>20</v>
      </c>
      <c r="C16" s="97">
        <v>44</v>
      </c>
      <c r="D16" s="144">
        <v>28</v>
      </c>
      <c r="E16" s="143">
        <v>71</v>
      </c>
      <c r="F16" s="97">
        <v>140</v>
      </c>
      <c r="G16" s="145">
        <v>700</v>
      </c>
      <c r="H16" s="147">
        <v>35</v>
      </c>
      <c r="I16" s="94">
        <v>100</v>
      </c>
      <c r="J16" s="97"/>
      <c r="K16" s="145"/>
      <c r="L16" s="45">
        <f t="shared" si="0"/>
        <v>-29</v>
      </c>
      <c r="M16" s="32">
        <f t="shared" si="1"/>
        <v>-0.28999999999999998</v>
      </c>
      <c r="N16" s="315" t="str">
        <f t="shared" si="2"/>
        <v xml:space="preserve"> </v>
      </c>
      <c r="O16" s="316" t="str">
        <f t="shared" si="3"/>
        <v xml:space="preserve"> </v>
      </c>
      <c r="P16" s="315" t="str">
        <f t="shared" si="4"/>
        <v xml:space="preserve"> </v>
      </c>
      <c r="Q16" s="320" t="str">
        <f t="shared" si="5"/>
        <v xml:space="preserve"> </v>
      </c>
      <c r="R16" s="57">
        <f t="shared" si="6"/>
        <v>0.39436619718309857</v>
      </c>
      <c r="S16" s="58">
        <f t="shared" si="7"/>
        <v>0.2</v>
      </c>
      <c r="T16" s="59">
        <f t="shared" si="8"/>
        <v>0.04</v>
      </c>
      <c r="U16" s="128" t="s">
        <v>85</v>
      </c>
      <c r="V16" s="375">
        <v>0.27226655654989163</v>
      </c>
    </row>
    <row r="17" spans="1:22" ht="21" x14ac:dyDescent="0.5">
      <c r="A17" s="3" t="s">
        <v>19</v>
      </c>
      <c r="B17" s="143">
        <v>279</v>
      </c>
      <c r="C17" s="97">
        <v>383</v>
      </c>
      <c r="D17" s="144">
        <v>549</v>
      </c>
      <c r="E17" s="143">
        <v>980</v>
      </c>
      <c r="F17" s="97">
        <v>2650</v>
      </c>
      <c r="G17" s="145">
        <v>7200</v>
      </c>
      <c r="H17" s="147">
        <v>279</v>
      </c>
      <c r="I17" s="97">
        <v>747</v>
      </c>
      <c r="J17" s="97"/>
      <c r="K17" s="145"/>
      <c r="L17" s="45">
        <f t="shared" si="0"/>
        <v>233</v>
      </c>
      <c r="M17" s="32">
        <f t="shared" si="1"/>
        <v>0.31191432396251673</v>
      </c>
      <c r="N17" s="315" t="str">
        <f t="shared" si="2"/>
        <v xml:space="preserve"> </v>
      </c>
      <c r="O17" s="316" t="str">
        <f t="shared" si="3"/>
        <v xml:space="preserve"> </v>
      </c>
      <c r="P17" s="315" t="str">
        <f t="shared" si="4"/>
        <v xml:space="preserve"> </v>
      </c>
      <c r="Q17" s="320" t="str">
        <f t="shared" si="5"/>
        <v xml:space="preserve"> </v>
      </c>
      <c r="R17" s="57">
        <f t="shared" si="6"/>
        <v>0.56020408163265301</v>
      </c>
      <c r="S17" s="58">
        <f t="shared" si="7"/>
        <v>0.20716981132075471</v>
      </c>
      <c r="T17" s="59">
        <f t="shared" si="8"/>
        <v>7.6249999999999998E-2</v>
      </c>
      <c r="U17" s="353" t="s">
        <v>55</v>
      </c>
      <c r="V17" s="375">
        <v>0.25520637337365271</v>
      </c>
    </row>
    <row r="18" spans="1:22" ht="21" x14ac:dyDescent="0.5">
      <c r="A18" s="3" t="s">
        <v>17</v>
      </c>
      <c r="B18" s="143">
        <v>364</v>
      </c>
      <c r="C18" s="97">
        <v>633</v>
      </c>
      <c r="D18" s="144">
        <v>1556</v>
      </c>
      <c r="E18" s="143">
        <v>3011</v>
      </c>
      <c r="F18" s="97">
        <v>51535</v>
      </c>
      <c r="G18" s="145">
        <v>248563</v>
      </c>
      <c r="H18" s="147">
        <v>0</v>
      </c>
      <c r="I18" s="90">
        <v>1200</v>
      </c>
      <c r="J18" s="90"/>
      <c r="K18" s="116"/>
      <c r="L18" s="45">
        <f t="shared" si="0"/>
        <v>1811</v>
      </c>
      <c r="M18" s="32">
        <f t="shared" si="1"/>
        <v>1.5091666666666668</v>
      </c>
      <c r="N18" s="315" t="str">
        <f t="shared" si="2"/>
        <v xml:space="preserve"> </v>
      </c>
      <c r="O18" s="316" t="str">
        <f t="shared" si="3"/>
        <v xml:space="preserve"> </v>
      </c>
      <c r="P18" s="315" t="str">
        <f t="shared" si="4"/>
        <v xml:space="preserve"> </v>
      </c>
      <c r="Q18" s="320" t="str">
        <f t="shared" si="5"/>
        <v xml:space="preserve"> </v>
      </c>
      <c r="R18" s="57">
        <f t="shared" si="6"/>
        <v>0.5167718365991365</v>
      </c>
      <c r="S18" s="58">
        <f t="shared" si="7"/>
        <v>3.0193072669059861E-2</v>
      </c>
      <c r="T18" s="59">
        <f t="shared" si="8"/>
        <v>6.2599823787128413E-3</v>
      </c>
      <c r="U18" s="130" t="s">
        <v>55</v>
      </c>
      <c r="V18" s="375">
        <v>0.60897929550472707</v>
      </c>
    </row>
    <row r="19" spans="1:22" ht="21" x14ac:dyDescent="0.5">
      <c r="A19" s="3" t="s">
        <v>18</v>
      </c>
      <c r="B19" s="143">
        <v>1118</v>
      </c>
      <c r="C19" s="97">
        <v>2278</v>
      </c>
      <c r="D19" s="144">
        <v>3373</v>
      </c>
      <c r="E19" s="143">
        <v>10465</v>
      </c>
      <c r="F19" s="97">
        <v>101300</v>
      </c>
      <c r="G19" s="145">
        <v>202600</v>
      </c>
      <c r="H19" s="147">
        <v>942</v>
      </c>
      <c r="I19" s="97">
        <v>40000</v>
      </c>
      <c r="J19" s="97">
        <v>44000</v>
      </c>
      <c r="K19" s="145">
        <v>48000</v>
      </c>
      <c r="L19" s="45">
        <f t="shared" si="0"/>
        <v>-29535</v>
      </c>
      <c r="M19" s="32">
        <f t="shared" si="1"/>
        <v>-0.738375</v>
      </c>
      <c r="N19" s="33">
        <f t="shared" si="2"/>
        <v>57300</v>
      </c>
      <c r="O19" s="32">
        <f t="shared" si="3"/>
        <v>1.3022727272727272</v>
      </c>
      <c r="P19" s="33">
        <f t="shared" si="4"/>
        <v>154600</v>
      </c>
      <c r="Q19" s="34">
        <f t="shared" si="5"/>
        <v>3.2208333333333332</v>
      </c>
      <c r="R19" s="57">
        <f t="shared" si="6"/>
        <v>0.32231247013855707</v>
      </c>
      <c r="S19" s="58">
        <f t="shared" si="7"/>
        <v>3.3297137216189536E-2</v>
      </c>
      <c r="T19" s="59">
        <f t="shared" si="8"/>
        <v>1.6648568608094768E-2</v>
      </c>
      <c r="U19" s="125" t="s">
        <v>55</v>
      </c>
      <c r="V19" s="375">
        <v>0.45702982915590229</v>
      </c>
    </row>
    <row r="20" spans="1:22" ht="21" x14ac:dyDescent="0.5">
      <c r="A20" s="3" t="s">
        <v>14</v>
      </c>
      <c r="B20" s="143">
        <v>1696</v>
      </c>
      <c r="C20" s="97">
        <v>4477</v>
      </c>
      <c r="D20" s="144">
        <v>9240</v>
      </c>
      <c r="E20" s="143">
        <v>23260</v>
      </c>
      <c r="F20" s="97">
        <v>193700</v>
      </c>
      <c r="G20" s="145">
        <v>389800</v>
      </c>
      <c r="H20" s="147">
        <v>395</v>
      </c>
      <c r="I20" s="97">
        <v>21200</v>
      </c>
      <c r="J20" s="97">
        <v>81600</v>
      </c>
      <c r="K20" s="145">
        <v>181900</v>
      </c>
      <c r="L20" s="45">
        <f t="shared" si="0"/>
        <v>2060</v>
      </c>
      <c r="M20" s="32">
        <f t="shared" si="1"/>
        <v>9.7169811320754723E-2</v>
      </c>
      <c r="N20" s="33">
        <f t="shared" si="2"/>
        <v>112100</v>
      </c>
      <c r="O20" s="32">
        <f t="shared" si="3"/>
        <v>1.3737745098039216</v>
      </c>
      <c r="P20" s="33">
        <f t="shared" si="4"/>
        <v>207900</v>
      </c>
      <c r="Q20" s="34">
        <f t="shared" si="5"/>
        <v>1.1429356789444749</v>
      </c>
      <c r="R20" s="57">
        <f t="shared" si="6"/>
        <v>0.39724849527085127</v>
      </c>
      <c r="S20" s="58">
        <f t="shared" si="7"/>
        <v>4.7702632937532269E-2</v>
      </c>
      <c r="T20" s="59">
        <f t="shared" si="8"/>
        <v>2.3704463827603901E-2</v>
      </c>
      <c r="U20" s="125" t="s">
        <v>55</v>
      </c>
      <c r="V20" s="375">
        <v>0.47285103202448342</v>
      </c>
    </row>
    <row r="21" spans="1:22" ht="21" x14ac:dyDescent="0.5">
      <c r="A21" s="3" t="s">
        <v>20</v>
      </c>
      <c r="B21" s="143">
        <v>313</v>
      </c>
      <c r="C21" s="97">
        <v>388</v>
      </c>
      <c r="D21" s="144">
        <v>926</v>
      </c>
      <c r="E21" s="143">
        <v>2161</v>
      </c>
      <c r="F21" s="97">
        <v>12350</v>
      </c>
      <c r="G21" s="145">
        <v>47488</v>
      </c>
      <c r="H21" s="147">
        <v>248</v>
      </c>
      <c r="I21" s="97"/>
      <c r="J21" s="97"/>
      <c r="K21" s="145"/>
      <c r="L21" s="321" t="str">
        <f t="shared" si="0"/>
        <v xml:space="preserve"> </v>
      </c>
      <c r="M21" s="316" t="str">
        <f t="shared" si="1"/>
        <v xml:space="preserve"> </v>
      </c>
      <c r="N21" s="315" t="str">
        <f t="shared" si="2"/>
        <v xml:space="preserve"> </v>
      </c>
      <c r="O21" s="316" t="str">
        <f t="shared" si="3"/>
        <v xml:space="preserve"> </v>
      </c>
      <c r="P21" s="315" t="str">
        <f t="shared" si="4"/>
        <v xml:space="preserve"> </v>
      </c>
      <c r="Q21" s="320" t="str">
        <f t="shared" si="5"/>
        <v xml:space="preserve"> </v>
      </c>
      <c r="R21" s="57">
        <f t="shared" si="6"/>
        <v>0.42850532161036559</v>
      </c>
      <c r="S21" s="58">
        <f t="shared" si="7"/>
        <v>7.4979757085020249E-2</v>
      </c>
      <c r="T21" s="59">
        <f t="shared" si="8"/>
        <v>1.9499663072776282E-2</v>
      </c>
      <c r="U21" s="126" t="s">
        <v>55</v>
      </c>
      <c r="V21" s="375">
        <v>0.42675124065285908</v>
      </c>
    </row>
    <row r="22" spans="1:22" ht="21" x14ac:dyDescent="0.5">
      <c r="A22" s="3" t="s">
        <v>21</v>
      </c>
      <c r="B22" s="143">
        <v>113893</v>
      </c>
      <c r="C22" s="97">
        <v>121956</v>
      </c>
      <c r="D22" s="144">
        <v>146447</v>
      </c>
      <c r="E22" s="143">
        <v>157815.09999999998</v>
      </c>
      <c r="F22" s="97">
        <v>741058</v>
      </c>
      <c r="G22" s="145">
        <v>1453300</v>
      </c>
      <c r="H22" s="147">
        <v>90000</v>
      </c>
      <c r="I22" s="97">
        <v>140000</v>
      </c>
      <c r="J22" s="97"/>
      <c r="K22" s="145"/>
      <c r="L22" s="45">
        <f t="shared" si="0"/>
        <v>17815.099999999977</v>
      </c>
      <c r="M22" s="32">
        <f t="shared" si="1"/>
        <v>0.12725071428571411</v>
      </c>
      <c r="N22" s="315" t="str">
        <f t="shared" si="2"/>
        <v xml:space="preserve"> </v>
      </c>
      <c r="O22" s="316" t="str">
        <f t="shared" si="3"/>
        <v xml:space="preserve"> </v>
      </c>
      <c r="P22" s="315" t="str">
        <f t="shared" si="4"/>
        <v xml:space="preserve"> </v>
      </c>
      <c r="Q22" s="320" t="str">
        <f t="shared" si="5"/>
        <v xml:space="preserve"> </v>
      </c>
      <c r="R22" s="57">
        <f t="shared" si="6"/>
        <v>0.92796570163438108</v>
      </c>
      <c r="S22" s="58">
        <f t="shared" si="7"/>
        <v>0.19761880986373537</v>
      </c>
      <c r="T22" s="59">
        <f t="shared" si="8"/>
        <v>0.10076859560999106</v>
      </c>
      <c r="U22" s="126" t="s">
        <v>55</v>
      </c>
      <c r="V22" s="375">
        <v>0.40860520714015158</v>
      </c>
    </row>
    <row r="23" spans="1:22" ht="21" x14ac:dyDescent="0.5">
      <c r="A23" s="3" t="s">
        <v>1</v>
      </c>
      <c r="B23" s="143">
        <v>12977</v>
      </c>
      <c r="C23" s="97">
        <v>20421</v>
      </c>
      <c r="D23" s="144">
        <v>28847</v>
      </c>
      <c r="E23" s="143">
        <v>89774</v>
      </c>
      <c r="F23" s="97">
        <v>405402</v>
      </c>
      <c r="G23" s="145">
        <v>960395</v>
      </c>
      <c r="H23" s="147">
        <v>10551</v>
      </c>
      <c r="I23" s="97">
        <v>119500</v>
      </c>
      <c r="J23" s="97"/>
      <c r="K23" s="145">
        <v>1315000</v>
      </c>
      <c r="L23" s="45">
        <f t="shared" si="0"/>
        <v>-29726</v>
      </c>
      <c r="M23" s="32">
        <f t="shared" si="1"/>
        <v>-0.2487531380753138</v>
      </c>
      <c r="N23" s="315" t="str">
        <f t="shared" si="2"/>
        <v xml:space="preserve"> </v>
      </c>
      <c r="O23" s="316" t="str">
        <f t="shared" si="3"/>
        <v xml:space="preserve"> </v>
      </c>
      <c r="P23" s="33">
        <f t="shared" si="4"/>
        <v>-354605</v>
      </c>
      <c r="Q23" s="34">
        <f t="shared" si="5"/>
        <v>-0.26966159695817493</v>
      </c>
      <c r="R23" s="57">
        <f t="shared" si="6"/>
        <v>0.32132911533406111</v>
      </c>
      <c r="S23" s="58">
        <f t="shared" si="7"/>
        <v>7.1156531048194138E-2</v>
      </c>
      <c r="T23" s="59">
        <f t="shared" si="8"/>
        <v>3.0036599524154124E-2</v>
      </c>
      <c r="U23" s="126" t="s">
        <v>55</v>
      </c>
      <c r="V23" s="375">
        <v>0.35486253635385401</v>
      </c>
    </row>
    <row r="24" spans="1:22" ht="21" x14ac:dyDescent="0.5">
      <c r="A24" s="3" t="s">
        <v>22</v>
      </c>
      <c r="B24" s="143">
        <v>1010</v>
      </c>
      <c r="C24" s="97"/>
      <c r="D24" s="144">
        <v>3338</v>
      </c>
      <c r="E24" s="143">
        <v>76898</v>
      </c>
      <c r="F24" s="97">
        <v>1029470</v>
      </c>
      <c r="G24" s="145">
        <v>1900000</v>
      </c>
      <c r="H24" s="147"/>
      <c r="I24" s="97">
        <v>76898</v>
      </c>
      <c r="J24" s="97">
        <v>1029470</v>
      </c>
      <c r="K24" s="145"/>
      <c r="L24" s="45">
        <f t="shared" si="0"/>
        <v>0</v>
      </c>
      <c r="M24" s="32">
        <f t="shared" si="1"/>
        <v>0</v>
      </c>
      <c r="N24" s="33">
        <f t="shared" si="2"/>
        <v>0</v>
      </c>
      <c r="O24" s="32">
        <f t="shared" si="3"/>
        <v>0</v>
      </c>
      <c r="P24" s="315" t="str">
        <f t="shared" si="4"/>
        <v xml:space="preserve"> </v>
      </c>
      <c r="Q24" s="320" t="str">
        <f t="shared" si="5"/>
        <v xml:space="preserve"> </v>
      </c>
      <c r="R24" s="57">
        <f t="shared" si="6"/>
        <v>4.3408151057244659E-2</v>
      </c>
      <c r="S24" s="58">
        <f t="shared" si="7"/>
        <v>3.2424451416748425E-3</v>
      </c>
      <c r="T24" s="59">
        <f t="shared" si="8"/>
        <v>1.756842105263158E-3</v>
      </c>
      <c r="U24" s="177" t="s">
        <v>55</v>
      </c>
      <c r="V24" s="375">
        <v>0.69333507251916426</v>
      </c>
    </row>
    <row r="25" spans="1:22" ht="21" x14ac:dyDescent="0.5">
      <c r="A25" s="3" t="s">
        <v>23</v>
      </c>
      <c r="B25" s="441"/>
      <c r="C25" s="442"/>
      <c r="D25" s="443"/>
      <c r="E25" s="441"/>
      <c r="F25" s="442"/>
      <c r="G25" s="444"/>
      <c r="H25" s="445"/>
      <c r="I25" s="442"/>
      <c r="J25" s="442"/>
      <c r="K25" s="444"/>
      <c r="L25" s="436"/>
      <c r="M25" s="259"/>
      <c r="N25" s="414"/>
      <c r="O25" s="259"/>
      <c r="P25" s="414"/>
      <c r="Q25" s="262"/>
      <c r="R25" s="437"/>
      <c r="S25" s="438"/>
      <c r="T25" s="439"/>
      <c r="U25" s="446"/>
      <c r="V25" s="371"/>
    </row>
    <row r="26" spans="1:22" ht="21" x14ac:dyDescent="0.5">
      <c r="A26" s="3" t="s">
        <v>24</v>
      </c>
      <c r="B26" s="143">
        <v>337</v>
      </c>
      <c r="C26" s="97"/>
      <c r="D26" s="144">
        <v>1448</v>
      </c>
      <c r="E26" s="143">
        <v>21074</v>
      </c>
      <c r="F26" s="97">
        <v>31611</v>
      </c>
      <c r="G26" s="145">
        <v>42148</v>
      </c>
      <c r="H26" s="147">
        <v>251</v>
      </c>
      <c r="I26" s="97"/>
      <c r="J26" s="97"/>
      <c r="K26" s="145"/>
      <c r="L26" s="321" t="str">
        <f t="shared" si="0"/>
        <v xml:space="preserve"> </v>
      </c>
      <c r="M26" s="316" t="str">
        <f t="shared" si="1"/>
        <v xml:space="preserve"> </v>
      </c>
      <c r="N26" s="315" t="str">
        <f t="shared" si="2"/>
        <v xml:space="preserve"> </v>
      </c>
      <c r="O26" s="316" t="str">
        <f t="shared" si="3"/>
        <v xml:space="preserve"> </v>
      </c>
      <c r="P26" s="315" t="str">
        <f t="shared" si="4"/>
        <v xml:space="preserve"> </v>
      </c>
      <c r="Q26" s="320" t="str">
        <f t="shared" si="5"/>
        <v xml:space="preserve"> </v>
      </c>
      <c r="R26" s="57">
        <f>IFERROR(18067/E26,"")</f>
        <v>0.85731232798709311</v>
      </c>
      <c r="S26" s="58">
        <f>IFERROR(18067/F26,"")</f>
        <v>0.57154155199139545</v>
      </c>
      <c r="T26" s="59">
        <f>IFERROR(18067/G26,"")</f>
        <v>0.42865616399354656</v>
      </c>
      <c r="U26" s="354" t="s">
        <v>56</v>
      </c>
      <c r="V26" s="375">
        <v>0.13428216828302508</v>
      </c>
    </row>
    <row r="27" spans="1:22" ht="21" x14ac:dyDescent="0.5">
      <c r="A27" s="3" t="s">
        <v>26</v>
      </c>
      <c r="B27" s="143">
        <v>626</v>
      </c>
      <c r="C27" s="97">
        <v>1156</v>
      </c>
      <c r="D27" s="144">
        <v>1902</v>
      </c>
      <c r="E27" s="143">
        <v>11750</v>
      </c>
      <c r="F27" s="97">
        <v>69972</v>
      </c>
      <c r="G27" s="145">
        <v>213007</v>
      </c>
      <c r="H27" s="147">
        <v>624</v>
      </c>
      <c r="I27" s="97">
        <v>11750</v>
      </c>
      <c r="J27" s="97">
        <v>69972</v>
      </c>
      <c r="K27" s="145">
        <v>213007</v>
      </c>
      <c r="L27" s="45">
        <f t="shared" si="0"/>
        <v>0</v>
      </c>
      <c r="M27" s="32">
        <f t="shared" si="1"/>
        <v>0</v>
      </c>
      <c r="N27" s="33">
        <f t="shared" si="2"/>
        <v>0</v>
      </c>
      <c r="O27" s="32">
        <f t="shared" si="3"/>
        <v>0</v>
      </c>
      <c r="P27" s="33">
        <f t="shared" si="4"/>
        <v>0</v>
      </c>
      <c r="Q27" s="34">
        <f t="shared" si="5"/>
        <v>0</v>
      </c>
      <c r="R27" s="57">
        <f t="shared" si="6"/>
        <v>0.16187234042553192</v>
      </c>
      <c r="S27" s="58">
        <f t="shared" si="7"/>
        <v>2.7182301492025381E-2</v>
      </c>
      <c r="T27" s="59">
        <f t="shared" si="8"/>
        <v>8.9292840141403807E-3</v>
      </c>
      <c r="U27" s="126" t="s">
        <v>55</v>
      </c>
      <c r="V27" s="375">
        <v>0.5</v>
      </c>
    </row>
    <row r="28" spans="1:22" ht="21" x14ac:dyDescent="0.5">
      <c r="A28" s="3" t="s">
        <v>27</v>
      </c>
      <c r="B28" s="143">
        <v>557</v>
      </c>
      <c r="C28" s="97">
        <v>1185</v>
      </c>
      <c r="D28" s="144">
        <v>1691</v>
      </c>
      <c r="E28" s="143">
        <v>10000</v>
      </c>
      <c r="F28" s="97">
        <v>19950</v>
      </c>
      <c r="G28" s="145">
        <v>34900</v>
      </c>
      <c r="H28" s="147">
        <v>586</v>
      </c>
      <c r="I28" s="97">
        <v>10000</v>
      </c>
      <c r="J28" s="97">
        <v>20000</v>
      </c>
      <c r="K28" s="145">
        <v>35000</v>
      </c>
      <c r="L28" s="45">
        <f t="shared" si="0"/>
        <v>0</v>
      </c>
      <c r="M28" s="32">
        <f t="shared" si="1"/>
        <v>0</v>
      </c>
      <c r="N28" s="33">
        <f t="shared" si="2"/>
        <v>-50</v>
      </c>
      <c r="O28" s="32">
        <f t="shared" si="3"/>
        <v>-2.5000000000000001E-3</v>
      </c>
      <c r="P28" s="33">
        <f t="shared" si="4"/>
        <v>-100</v>
      </c>
      <c r="Q28" s="34">
        <f t="shared" si="5"/>
        <v>-2.8571428571428571E-3</v>
      </c>
      <c r="R28" s="57">
        <f t="shared" si="6"/>
        <v>0.1691</v>
      </c>
      <c r="S28" s="58">
        <f t="shared" si="7"/>
        <v>8.4761904761904761E-2</v>
      </c>
      <c r="T28" s="59">
        <f t="shared" si="8"/>
        <v>4.8452722063037253E-2</v>
      </c>
      <c r="U28" s="126" t="s">
        <v>55</v>
      </c>
      <c r="V28" s="375">
        <v>0.31245574917369345</v>
      </c>
    </row>
    <row r="29" spans="1:22" ht="21" x14ac:dyDescent="0.5">
      <c r="A29" s="3" t="s">
        <v>11</v>
      </c>
      <c r="B29" s="143">
        <v>3472</v>
      </c>
      <c r="C29" s="97">
        <v>7415</v>
      </c>
      <c r="D29" s="144">
        <v>15807</v>
      </c>
      <c r="E29" s="143"/>
      <c r="F29" s="97">
        <v>160738.44873151544</v>
      </c>
      <c r="G29" s="145">
        <v>382789.74664790207</v>
      </c>
      <c r="H29" s="147">
        <v>2410</v>
      </c>
      <c r="I29" s="97">
        <v>22000</v>
      </c>
      <c r="J29" s="97">
        <v>106000</v>
      </c>
      <c r="K29" s="145">
        <v>263000</v>
      </c>
      <c r="L29" s="45" t="str">
        <f t="shared" si="0"/>
        <v xml:space="preserve"> </v>
      </c>
      <c r="M29" s="32" t="str">
        <f t="shared" si="1"/>
        <v xml:space="preserve"> </v>
      </c>
      <c r="N29" s="33">
        <f t="shared" si="2"/>
        <v>54738.44873151544</v>
      </c>
      <c r="O29" s="32">
        <f t="shared" si="3"/>
        <v>0.51640045973127768</v>
      </c>
      <c r="P29" s="33">
        <f t="shared" si="4"/>
        <v>119789.74664790207</v>
      </c>
      <c r="Q29" s="34">
        <f t="shared" si="5"/>
        <v>0.45547432185514092</v>
      </c>
      <c r="R29" s="57" t="str">
        <f t="shared" si="6"/>
        <v/>
      </c>
      <c r="S29" s="58">
        <f t="shared" si="7"/>
        <v>9.8339881495327477E-2</v>
      </c>
      <c r="T29" s="59">
        <f t="shared" si="8"/>
        <v>4.1294209519513611E-2</v>
      </c>
      <c r="U29" s="125" t="s">
        <v>55</v>
      </c>
      <c r="V29" s="375">
        <v>0.41439234401320402</v>
      </c>
    </row>
    <row r="30" spans="1:22" ht="21" x14ac:dyDescent="0.5">
      <c r="A30" s="3" t="s">
        <v>25</v>
      </c>
      <c r="B30" s="143">
        <v>27935</v>
      </c>
      <c r="C30" s="97">
        <v>45243</v>
      </c>
      <c r="D30" s="144">
        <v>68728</v>
      </c>
      <c r="E30" s="143">
        <v>142211</v>
      </c>
      <c r="F30" s="97">
        <v>370617</v>
      </c>
      <c r="G30" s="145">
        <v>644148</v>
      </c>
      <c r="H30" s="147">
        <v>26000</v>
      </c>
      <c r="I30" s="97">
        <v>159704</v>
      </c>
      <c r="J30" s="97"/>
      <c r="K30" s="145"/>
      <c r="L30" s="45">
        <f t="shared" si="0"/>
        <v>-17493</v>
      </c>
      <c r="M30" s="32">
        <f t="shared" si="1"/>
        <v>-0.10953388769223063</v>
      </c>
      <c r="N30" s="315" t="str">
        <f t="shared" si="2"/>
        <v xml:space="preserve"> </v>
      </c>
      <c r="O30" s="316" t="str">
        <f t="shared" si="3"/>
        <v xml:space="preserve"> </v>
      </c>
      <c r="P30" s="315" t="str">
        <f t="shared" si="4"/>
        <v xml:space="preserve"> </v>
      </c>
      <c r="Q30" s="320" t="str">
        <f t="shared" si="5"/>
        <v xml:space="preserve"> </v>
      </c>
      <c r="R30" s="57">
        <f t="shared" si="6"/>
        <v>0.48328188396115629</v>
      </c>
      <c r="S30" s="58">
        <f t="shared" si="7"/>
        <v>0.18544211409622333</v>
      </c>
      <c r="T30" s="59">
        <f t="shared" si="8"/>
        <v>0.1066959767010066</v>
      </c>
      <c r="U30" s="165" t="s">
        <v>55</v>
      </c>
      <c r="V30" s="375">
        <v>0.24296542950773103</v>
      </c>
    </row>
    <row r="31" spans="1:22" ht="21.5" thickBot="1" x14ac:dyDescent="0.55000000000000004">
      <c r="A31" s="328" t="s">
        <v>28</v>
      </c>
      <c r="B31" s="447"/>
      <c r="C31" s="448"/>
      <c r="D31" s="449"/>
      <c r="E31" s="447"/>
      <c r="F31" s="448"/>
      <c r="G31" s="450"/>
      <c r="H31" s="451"/>
      <c r="I31" s="448"/>
      <c r="J31" s="448"/>
      <c r="K31" s="450"/>
      <c r="L31" s="436"/>
      <c r="M31" s="261"/>
      <c r="N31" s="427"/>
      <c r="O31" s="261"/>
      <c r="P31" s="427"/>
      <c r="Q31" s="452"/>
      <c r="R31" s="453"/>
      <c r="S31" s="454"/>
      <c r="T31" s="455"/>
      <c r="U31" s="456"/>
      <c r="V31" s="372"/>
    </row>
    <row r="35" spans="1:10" x14ac:dyDescent="0.35">
      <c r="A35" s="35" t="s">
        <v>36</v>
      </c>
    </row>
    <row r="36" spans="1:10" ht="15" thickBot="1" x14ac:dyDescent="0.4"/>
    <row r="37" spans="1:10" ht="15" thickBot="1" x14ac:dyDescent="0.4">
      <c r="A37" s="21"/>
      <c r="B37" t="s">
        <v>125</v>
      </c>
    </row>
    <row r="38" spans="1:10" ht="15" thickBot="1" x14ac:dyDescent="0.4">
      <c r="A38" s="256"/>
      <c r="B38" t="s">
        <v>37</v>
      </c>
    </row>
    <row r="39" spans="1:10" ht="15" thickBot="1" x14ac:dyDescent="0.4">
      <c r="A39" s="257"/>
      <c r="B39" t="s">
        <v>91</v>
      </c>
    </row>
    <row r="40" spans="1:10" ht="15" thickBot="1" x14ac:dyDescent="0.4">
      <c r="A40" s="433"/>
      <c r="B40" s="433"/>
      <c r="C40" s="433"/>
      <c r="D40" s="433"/>
    </row>
    <row r="41" spans="1:10" ht="15" thickBot="1" x14ac:dyDescent="0.4">
      <c r="A41" s="257"/>
      <c r="B41" s="434"/>
      <c r="C41" s="433"/>
      <c r="D41" s="433"/>
    </row>
    <row r="42" spans="1:10" ht="15" thickBot="1" x14ac:dyDescent="0.4">
      <c r="A42" s="257"/>
      <c r="B42" s="433"/>
      <c r="C42" s="433"/>
      <c r="D42" s="433"/>
    </row>
    <row r="43" spans="1:10" ht="15" thickBot="1" x14ac:dyDescent="0.4">
      <c r="A43" s="257"/>
      <c r="B43" s="433"/>
      <c r="C43" s="433"/>
      <c r="D43" s="433"/>
    </row>
    <row r="44" spans="1:10" ht="15" thickBot="1" x14ac:dyDescent="0.4">
      <c r="A44" s="257"/>
      <c r="B44" s="433"/>
      <c r="C44" s="433"/>
      <c r="D44" s="433"/>
    </row>
    <row r="46" spans="1:10" x14ac:dyDescent="0.35">
      <c r="A46" s="36" t="s">
        <v>104</v>
      </c>
      <c r="B46" s="369"/>
      <c r="C46" s="369"/>
      <c r="D46" s="369"/>
      <c r="E46" s="369"/>
      <c r="F46" s="369"/>
      <c r="G46" s="369"/>
      <c r="H46" s="369"/>
      <c r="I46" s="369"/>
      <c r="J46" s="369"/>
    </row>
    <row r="47" spans="1:10" x14ac:dyDescent="0.35">
      <c r="A47" s="66" t="s">
        <v>105</v>
      </c>
      <c r="I47" s="369"/>
      <c r="J47" s="369"/>
    </row>
    <row r="48" spans="1:10" x14ac:dyDescent="0.35">
      <c r="A48" s="36" t="s">
        <v>108</v>
      </c>
      <c r="B48" s="369"/>
      <c r="C48" s="369"/>
      <c r="D48" s="369"/>
      <c r="E48" s="369"/>
      <c r="F48" s="369"/>
      <c r="G48" s="369"/>
      <c r="H48" s="369"/>
      <c r="I48" s="369"/>
      <c r="J48" s="369"/>
    </row>
  </sheetData>
  <mergeCells count="12">
    <mergeCell ref="A1:A3"/>
    <mergeCell ref="B1:G1"/>
    <mergeCell ref="H1:K1"/>
    <mergeCell ref="L1:Q1"/>
    <mergeCell ref="R1:T1"/>
    <mergeCell ref="U1:U3"/>
    <mergeCell ref="B2:G2"/>
    <mergeCell ref="H2:K2"/>
    <mergeCell ref="R2:T2"/>
    <mergeCell ref="L3:M3"/>
    <mergeCell ref="N3:O3"/>
    <mergeCell ref="P3:Q3"/>
  </mergeCells>
  <conditionalFormatting sqref="M5:M6 M11:M14 M22 M24 M17:M20 M26:M29">
    <cfRule type="cellIs" dxfId="918" priority="111" operator="between">
      <formula>0.15</formula>
      <formula>1000</formula>
    </cfRule>
    <cfRule type="cellIs" dxfId="917" priority="112" operator="between">
      <formula>-0.15</formula>
      <formula>0.15</formula>
    </cfRule>
    <cfRule type="cellIs" dxfId="916" priority="113" operator="lessThan">
      <formula>-0.15</formula>
    </cfRule>
  </conditionalFormatting>
  <conditionalFormatting sqref="O5:O6 O11:O14 O22 O24 O17:O20 O26:O29">
    <cfRule type="cellIs" dxfId="915" priority="108" operator="between">
      <formula>0.15</formula>
      <formula>1000</formula>
    </cfRule>
    <cfRule type="cellIs" dxfId="914" priority="109" operator="between">
      <formula>-0.15</formula>
      <formula>0.15</formula>
    </cfRule>
    <cfRule type="cellIs" dxfId="913" priority="110" operator="lessThan">
      <formula>-0.15</formula>
    </cfRule>
  </conditionalFormatting>
  <conditionalFormatting sqref="Q5:Q6 Q11:Q14 Q22 Q24 Q17:Q20 Q26:Q29">
    <cfRule type="cellIs" dxfId="912" priority="105" operator="between">
      <formula>0.15</formula>
      <formula>1000</formula>
    </cfRule>
    <cfRule type="cellIs" dxfId="911" priority="106" operator="between">
      <formula>-0.15</formula>
      <formula>0.15</formula>
    </cfRule>
    <cfRule type="cellIs" dxfId="910" priority="107" operator="lessThan">
      <formula>-0.15</formula>
    </cfRule>
  </conditionalFormatting>
  <conditionalFormatting sqref="M10">
    <cfRule type="cellIs" dxfId="909" priority="102" operator="between">
      <formula>0.15</formula>
      <formula>1000</formula>
    </cfRule>
    <cfRule type="cellIs" dxfId="908" priority="103" operator="between">
      <formula>-0.15</formula>
      <formula>0.15</formula>
    </cfRule>
    <cfRule type="cellIs" dxfId="907" priority="104" operator="lessThan">
      <formula>-0.15</formula>
    </cfRule>
  </conditionalFormatting>
  <conditionalFormatting sqref="O10">
    <cfRule type="cellIs" dxfId="906" priority="99" operator="between">
      <formula>0.15</formula>
      <formula>1000</formula>
    </cfRule>
    <cfRule type="cellIs" dxfId="905" priority="100" operator="between">
      <formula>-0.15</formula>
      <formula>0.15</formula>
    </cfRule>
    <cfRule type="cellIs" dxfId="904" priority="101" operator="lessThan">
      <formula>-0.15</formula>
    </cfRule>
  </conditionalFormatting>
  <conditionalFormatting sqref="Q10">
    <cfRule type="cellIs" dxfId="903" priority="96" operator="between">
      <formula>0.15</formula>
      <formula>1000</formula>
    </cfRule>
    <cfRule type="cellIs" dxfId="902" priority="97" operator="between">
      <formula>-0.15</formula>
      <formula>0.15</formula>
    </cfRule>
    <cfRule type="cellIs" dxfId="901" priority="98" operator="lessThan">
      <formula>-0.15</formula>
    </cfRule>
  </conditionalFormatting>
  <conditionalFormatting sqref="M4">
    <cfRule type="cellIs" dxfId="900" priority="30" operator="between">
      <formula>0.15</formula>
      <formula>1000</formula>
    </cfRule>
    <cfRule type="cellIs" dxfId="899" priority="31" operator="between">
      <formula>-0.15</formula>
      <formula>0.15</formula>
    </cfRule>
    <cfRule type="cellIs" dxfId="898" priority="32" operator="lessThan">
      <formula>-0.15</formula>
    </cfRule>
  </conditionalFormatting>
  <conditionalFormatting sqref="O4">
    <cfRule type="cellIs" dxfId="897" priority="27" operator="between">
      <formula>0.15</formula>
      <formula>1000</formula>
    </cfRule>
    <cfRule type="cellIs" dxfId="896" priority="28" operator="between">
      <formula>-0.15</formula>
      <formula>0.15</formula>
    </cfRule>
    <cfRule type="cellIs" dxfId="895" priority="29" operator="lessThan">
      <formula>-0.15</formula>
    </cfRule>
  </conditionalFormatting>
  <conditionalFormatting sqref="Q4">
    <cfRule type="cellIs" dxfId="894" priority="24" operator="between">
      <formula>0.15</formula>
      <formula>1000</formula>
    </cfRule>
    <cfRule type="cellIs" dxfId="893" priority="25" operator="between">
      <formula>-0.15</formula>
      <formula>0.15</formula>
    </cfRule>
    <cfRule type="cellIs" dxfId="892" priority="26" operator="lessThan">
      <formula>-0.15</formula>
    </cfRule>
  </conditionalFormatting>
  <conditionalFormatting sqref="M21">
    <cfRule type="cellIs" dxfId="891" priority="93" operator="between">
      <formula>0.15</formula>
      <formula>1000</formula>
    </cfRule>
    <cfRule type="cellIs" dxfId="890" priority="94" operator="between">
      <formula>-0.15</formula>
      <formula>0.15</formula>
    </cfRule>
    <cfRule type="cellIs" dxfId="889" priority="95" operator="lessThan">
      <formula>-0.15</formula>
    </cfRule>
  </conditionalFormatting>
  <conditionalFormatting sqref="O21">
    <cfRule type="cellIs" dxfId="888" priority="90" operator="between">
      <formula>0.15</formula>
      <formula>1000</formula>
    </cfRule>
    <cfRule type="cellIs" dxfId="887" priority="91" operator="between">
      <formula>-0.15</formula>
      <formula>0.15</formula>
    </cfRule>
    <cfRule type="cellIs" dxfId="886" priority="92" operator="lessThan">
      <formula>-0.15</formula>
    </cfRule>
  </conditionalFormatting>
  <conditionalFormatting sqref="Q21">
    <cfRule type="cellIs" dxfId="885" priority="87" operator="between">
      <formula>0.15</formula>
      <formula>1000</formula>
    </cfRule>
    <cfRule type="cellIs" dxfId="884" priority="88" operator="between">
      <formula>-0.15</formula>
      <formula>0.15</formula>
    </cfRule>
    <cfRule type="cellIs" dxfId="883" priority="89" operator="lessThan">
      <formula>-0.15</formula>
    </cfRule>
  </conditionalFormatting>
  <conditionalFormatting sqref="M7">
    <cfRule type="cellIs" dxfId="882" priority="84" operator="between">
      <formula>0.15</formula>
      <formula>1000</formula>
    </cfRule>
    <cfRule type="cellIs" dxfId="881" priority="85" operator="between">
      <formula>-0.15</formula>
      <formula>0.15</formula>
    </cfRule>
    <cfRule type="cellIs" dxfId="880" priority="86" operator="lessThan">
      <formula>-0.15</formula>
    </cfRule>
  </conditionalFormatting>
  <conditionalFormatting sqref="O7">
    <cfRule type="cellIs" dxfId="879" priority="81" operator="between">
      <formula>0.15</formula>
      <formula>1000</formula>
    </cfRule>
    <cfRule type="cellIs" dxfId="878" priority="82" operator="between">
      <formula>-0.15</formula>
      <formula>0.15</formula>
    </cfRule>
    <cfRule type="cellIs" dxfId="877" priority="83" operator="lessThan">
      <formula>-0.15</formula>
    </cfRule>
  </conditionalFormatting>
  <conditionalFormatting sqref="Q7">
    <cfRule type="cellIs" dxfId="876" priority="78" operator="between">
      <formula>0.15</formula>
      <formula>1000</formula>
    </cfRule>
    <cfRule type="cellIs" dxfId="875" priority="79" operator="between">
      <formula>-0.15</formula>
      <formula>0.15</formula>
    </cfRule>
    <cfRule type="cellIs" dxfId="874" priority="80" operator="lessThan">
      <formula>-0.15</formula>
    </cfRule>
  </conditionalFormatting>
  <conditionalFormatting sqref="M8">
    <cfRule type="cellIs" dxfId="873" priority="75" operator="between">
      <formula>0.15</formula>
      <formula>1000</formula>
    </cfRule>
    <cfRule type="cellIs" dxfId="872" priority="76" operator="between">
      <formula>-0.15</formula>
      <formula>0.15</formula>
    </cfRule>
    <cfRule type="cellIs" dxfId="871" priority="77" operator="lessThan">
      <formula>-0.15</formula>
    </cfRule>
  </conditionalFormatting>
  <conditionalFormatting sqref="O8">
    <cfRule type="cellIs" dxfId="870" priority="72" operator="between">
      <formula>0.15</formula>
      <formula>1000</formula>
    </cfRule>
    <cfRule type="cellIs" dxfId="869" priority="73" operator="between">
      <formula>-0.15</formula>
      <formula>0.15</formula>
    </cfRule>
    <cfRule type="cellIs" dxfId="868" priority="74" operator="lessThan">
      <formula>-0.15</formula>
    </cfRule>
  </conditionalFormatting>
  <conditionalFormatting sqref="Q8">
    <cfRule type="cellIs" dxfId="867" priority="69" operator="between">
      <formula>0.15</formula>
      <formula>1000</formula>
    </cfRule>
    <cfRule type="cellIs" dxfId="866" priority="70" operator="between">
      <formula>-0.15</formula>
      <formula>0.15</formula>
    </cfRule>
    <cfRule type="cellIs" dxfId="865" priority="71" operator="lessThan">
      <formula>-0.15</formula>
    </cfRule>
  </conditionalFormatting>
  <conditionalFormatting sqref="M23">
    <cfRule type="cellIs" dxfId="864" priority="66" operator="between">
      <formula>0.15</formula>
      <formula>1000</formula>
    </cfRule>
    <cfRule type="cellIs" dxfId="863" priority="67" operator="between">
      <formula>-0.15</formula>
      <formula>0.15</formula>
    </cfRule>
    <cfRule type="cellIs" dxfId="862" priority="68" operator="lessThan">
      <formula>-0.15</formula>
    </cfRule>
  </conditionalFormatting>
  <conditionalFormatting sqref="O23">
    <cfRule type="cellIs" dxfId="861" priority="63" operator="between">
      <formula>0.15</formula>
      <formula>1000</formula>
    </cfRule>
    <cfRule type="cellIs" dxfId="860" priority="64" operator="between">
      <formula>-0.15</formula>
      <formula>0.15</formula>
    </cfRule>
    <cfRule type="cellIs" dxfId="859" priority="65" operator="lessThan">
      <formula>-0.15</formula>
    </cfRule>
  </conditionalFormatting>
  <conditionalFormatting sqref="Q23">
    <cfRule type="cellIs" dxfId="858" priority="60" operator="between">
      <formula>0.15</formula>
      <formula>1000</formula>
    </cfRule>
    <cfRule type="cellIs" dxfId="857" priority="61" operator="between">
      <formula>-0.15</formula>
      <formula>0.15</formula>
    </cfRule>
    <cfRule type="cellIs" dxfId="856" priority="62" operator="lessThan">
      <formula>-0.15</formula>
    </cfRule>
  </conditionalFormatting>
  <conditionalFormatting sqref="M30">
    <cfRule type="cellIs" dxfId="855" priority="57" operator="between">
      <formula>0.15</formula>
      <formula>1000</formula>
    </cfRule>
    <cfRule type="cellIs" dxfId="854" priority="58" operator="between">
      <formula>-0.15</formula>
      <formula>0.15</formula>
    </cfRule>
    <cfRule type="cellIs" dxfId="853" priority="59" operator="lessThan">
      <formula>-0.15</formula>
    </cfRule>
  </conditionalFormatting>
  <conditionalFormatting sqref="O30">
    <cfRule type="cellIs" dxfId="852" priority="54" operator="between">
      <formula>0.15</formula>
      <formula>1000</formula>
    </cfRule>
    <cfRule type="cellIs" dxfId="851" priority="55" operator="between">
      <formula>-0.15</formula>
      <formula>0.15</formula>
    </cfRule>
    <cfRule type="cellIs" dxfId="850" priority="56" operator="lessThan">
      <formula>-0.15</formula>
    </cfRule>
  </conditionalFormatting>
  <conditionalFormatting sqref="Q30">
    <cfRule type="cellIs" dxfId="849" priority="51" operator="between">
      <formula>0.15</formula>
      <formula>1000</formula>
    </cfRule>
    <cfRule type="cellIs" dxfId="848" priority="52" operator="between">
      <formula>-0.15</formula>
      <formula>0.15</formula>
    </cfRule>
    <cfRule type="cellIs" dxfId="847" priority="53" operator="lessThan">
      <formula>-0.15</formula>
    </cfRule>
  </conditionalFormatting>
  <conditionalFormatting sqref="M9">
    <cfRule type="cellIs" dxfId="846" priority="48" operator="between">
      <formula>0.15</formula>
      <formula>1000</formula>
    </cfRule>
    <cfRule type="cellIs" dxfId="845" priority="49" operator="between">
      <formula>-0.15</formula>
      <formula>0.15</formula>
    </cfRule>
    <cfRule type="cellIs" dxfId="844" priority="50" operator="lessThan">
      <formula>-0.15</formula>
    </cfRule>
  </conditionalFormatting>
  <conditionalFormatting sqref="O9">
    <cfRule type="cellIs" dxfId="843" priority="45" operator="between">
      <formula>0.15</formula>
      <formula>1000</formula>
    </cfRule>
    <cfRule type="cellIs" dxfId="842" priority="46" operator="between">
      <formula>-0.15</formula>
      <formula>0.15</formula>
    </cfRule>
    <cfRule type="cellIs" dxfId="841" priority="47" operator="lessThan">
      <formula>-0.15</formula>
    </cfRule>
  </conditionalFormatting>
  <conditionalFormatting sqref="Q9">
    <cfRule type="cellIs" dxfId="840" priority="42" operator="between">
      <formula>0.15</formula>
      <formula>1000</formula>
    </cfRule>
    <cfRule type="cellIs" dxfId="839" priority="43" operator="between">
      <formula>-0.15</formula>
      <formula>0.15</formula>
    </cfRule>
    <cfRule type="cellIs" dxfId="838" priority="44" operator="lessThan">
      <formula>-0.15</formula>
    </cfRule>
  </conditionalFormatting>
  <conditionalFormatting sqref="M16">
    <cfRule type="cellIs" dxfId="837" priority="39" operator="between">
      <formula>0.15</formula>
      <formula>1000</formula>
    </cfRule>
    <cfRule type="cellIs" dxfId="836" priority="40" operator="between">
      <formula>-0.15</formula>
      <formula>0.15</formula>
    </cfRule>
    <cfRule type="cellIs" dxfId="835" priority="41" operator="lessThan">
      <formula>-0.15</formula>
    </cfRule>
  </conditionalFormatting>
  <conditionalFormatting sqref="O16">
    <cfRule type="cellIs" dxfId="834" priority="36" operator="between">
      <formula>0.15</formula>
      <formula>1000</formula>
    </cfRule>
    <cfRule type="cellIs" dxfId="833" priority="37" operator="between">
      <formula>-0.15</formula>
      <formula>0.15</formula>
    </cfRule>
    <cfRule type="cellIs" dxfId="832" priority="38" operator="lessThan">
      <formula>-0.15</formula>
    </cfRule>
  </conditionalFormatting>
  <conditionalFormatting sqref="Q16">
    <cfRule type="cellIs" dxfId="831" priority="33" operator="between">
      <formula>0.15</formula>
      <formula>1000</formula>
    </cfRule>
    <cfRule type="cellIs" dxfId="830" priority="34" operator="between">
      <formula>-0.15</formula>
      <formula>0.15</formula>
    </cfRule>
    <cfRule type="cellIs" dxfId="829" priority="35" operator="lessThan">
      <formula>-0.15</formula>
    </cfRule>
  </conditionalFormatting>
  <pageMargins left="0.7" right="0.7" top="0.75" bottom="0.75" header="0.3" footer="0.3"/>
  <pageSetup paperSize="9" orientation="portrait" verticalDpi="9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3"/>
  <sheetViews>
    <sheetView zoomScale="46" zoomScaleNormal="46" workbookViewId="0">
      <pane xSplit="1" ySplit="3" topLeftCell="B4" activePane="bottomRight" state="frozen"/>
      <selection pane="topRight" activeCell="B1" sqref="B1"/>
      <selection pane="bottomLeft" activeCell="A4" sqref="A4"/>
      <selection pane="bottomRight" activeCell="T28" sqref="T28"/>
    </sheetView>
  </sheetViews>
  <sheetFormatPr defaultRowHeight="14.5" x14ac:dyDescent="0.35"/>
  <cols>
    <col min="1" max="1" width="14.81640625" customWidth="1"/>
    <col min="6" max="6" width="10.1796875" customWidth="1"/>
    <col min="7" max="7" width="10.54296875" customWidth="1"/>
  </cols>
  <sheetData>
    <row r="1" spans="1:11" ht="15" customHeight="1" thickBot="1" x14ac:dyDescent="0.4">
      <c r="A1" s="592" t="s">
        <v>46</v>
      </c>
      <c r="B1" s="594" t="s">
        <v>29</v>
      </c>
      <c r="C1" s="595"/>
      <c r="D1" s="595"/>
      <c r="E1" s="595"/>
      <c r="F1" s="595"/>
      <c r="G1" s="595"/>
      <c r="H1" s="594" t="s">
        <v>0</v>
      </c>
      <c r="I1" s="595"/>
      <c r="J1" s="595"/>
      <c r="K1" s="596"/>
    </row>
    <row r="2" spans="1:11" ht="15" customHeight="1" thickBot="1" x14ac:dyDescent="0.4">
      <c r="A2" s="592"/>
      <c r="B2" s="594"/>
      <c r="C2" s="595"/>
      <c r="D2" s="595"/>
      <c r="E2" s="595"/>
      <c r="F2" s="595"/>
      <c r="G2" s="596"/>
      <c r="H2" s="594"/>
      <c r="I2" s="595"/>
      <c r="J2" s="595"/>
      <c r="K2" s="596"/>
    </row>
    <row r="3" spans="1:11" ht="15" customHeight="1" thickBot="1" x14ac:dyDescent="0.4">
      <c r="A3" s="593"/>
      <c r="B3" s="42">
        <v>2016</v>
      </c>
      <c r="C3" s="81">
        <v>2017</v>
      </c>
      <c r="D3" s="43">
        <v>2018</v>
      </c>
      <c r="E3" s="77">
        <v>2020</v>
      </c>
      <c r="F3" s="20">
        <v>2025</v>
      </c>
      <c r="G3" s="77">
        <v>2030</v>
      </c>
      <c r="H3" s="20">
        <v>2016</v>
      </c>
      <c r="I3" s="115">
        <v>2020</v>
      </c>
      <c r="J3" s="20">
        <v>2025</v>
      </c>
      <c r="K3" s="78">
        <v>2030</v>
      </c>
    </row>
    <row r="4" spans="1:11" ht="21" x14ac:dyDescent="0.5">
      <c r="A4" s="1" t="s">
        <v>2</v>
      </c>
      <c r="B4" s="378">
        <f>IFERROR('road el AFV'!B4/'road el AFI'!B4,"")</f>
        <v>24.485714285714284</v>
      </c>
      <c r="C4" s="379">
        <f>IFERROR('road el AFV'!C4/'road el AFI'!C4,"")</f>
        <v>15.473524962178518</v>
      </c>
      <c r="D4" s="379">
        <f>IFERROR('road el AFV'!D4/'road el AFI'!D4,"")</f>
        <v>12.350991501416431</v>
      </c>
      <c r="E4" s="379">
        <f>IFERROR('road el AFV'!E4/'road el AFI'!E4,"")</f>
        <v>11.461506849315068</v>
      </c>
      <c r="F4" s="379">
        <f>IFERROR('road el AFV'!F4/'road el AFI'!F4,"")</f>
        <v>10.152598870056497</v>
      </c>
      <c r="G4" s="379">
        <f>IFERROR('road el AFV'!G4/'road el AFI'!G4,"")</f>
        <v>15.304613756613756</v>
      </c>
      <c r="H4" s="379">
        <f>IFERROR('road el AFV'!H4/'road el AFI'!H4,"")</f>
        <v>18.704620462046204</v>
      </c>
      <c r="I4" s="379">
        <f>IFERROR('road el AFV'!I4/'road el AFI'!I4,"")</f>
        <v>10.408577606919749</v>
      </c>
      <c r="J4" s="379" t="str">
        <f>IFERROR('road el AFV'!J4/'road el AFI'!J4,"")</f>
        <v/>
      </c>
      <c r="K4" s="379" t="str">
        <f>IFERROR('road el AFV'!K4/'road el AFI'!K4,"")</f>
        <v/>
      </c>
    </row>
    <row r="5" spans="1:11" ht="21" x14ac:dyDescent="0.5">
      <c r="A5" s="3" t="s">
        <v>3</v>
      </c>
      <c r="B5" s="380">
        <f>IFERROR('road el AFV'!B5/'road el AFI'!B5,"")</f>
        <v>116.5</v>
      </c>
      <c r="C5" s="381">
        <f>IFERROR('road el AFV'!C5/'road el AFI'!C5,"")</f>
        <v>50.08988764044944</v>
      </c>
      <c r="D5" s="381">
        <f>IFERROR('road el AFV'!D5/'road el AFI'!D5,"")</f>
        <v>48.510344827586209</v>
      </c>
      <c r="E5" s="381">
        <f>IFERROR('road el AFV'!E5/'road el AFI'!E5,"")</f>
        <v>25.43</v>
      </c>
      <c r="F5" s="381">
        <f>IFERROR('road el AFV'!F5/'road el AFI'!F5,"")</f>
        <v>12.775</v>
      </c>
      <c r="G5" s="381">
        <f>IFERROR('road el AFV'!G5/'road el AFI'!G5,"")</f>
        <v>13.24</v>
      </c>
      <c r="H5" s="381">
        <f>IFERROR('road el AFV'!H5/'road el AFI'!H5,"")</f>
        <v>59.651162790697676</v>
      </c>
      <c r="I5" s="381">
        <f>IFERROR('road el AFV'!I5/'road el AFI'!I5,"")</f>
        <v>14</v>
      </c>
      <c r="J5" s="381">
        <f>IFERROR('road el AFV'!J5/'road el AFI'!J5,"")</f>
        <v>11.666666666666666</v>
      </c>
      <c r="K5" s="381">
        <f>IFERROR('road el AFV'!K5/'road el AFI'!K5,"")</f>
        <v>14.444444444444445</v>
      </c>
    </row>
    <row r="6" spans="1:11" ht="21" x14ac:dyDescent="0.5">
      <c r="A6" s="3" t="s">
        <v>5</v>
      </c>
      <c r="B6" s="380">
        <f>IFERROR('road el AFV'!B6/'road el AFI'!B6,"")</f>
        <v>3.0731707317073171</v>
      </c>
      <c r="C6" s="381" t="str">
        <f>IFERROR('road el AFV'!C6/'road el AFI'!C6,"")</f>
        <v/>
      </c>
      <c r="D6" s="381">
        <f>IFERROR('road el AFV'!D6/'road el AFI'!D6,"")</f>
        <v>4.2309746328437914</v>
      </c>
      <c r="E6" s="381">
        <f>IFERROR('road el AFV'!E6/'road el AFI'!E6,"")</f>
        <v>7.5976923076923075</v>
      </c>
      <c r="F6" s="381">
        <f>IFERROR('road el AFV'!F6/'road el AFI'!F6,"")</f>
        <v>12.39241935483871</v>
      </c>
      <c r="G6" s="381">
        <f>IFERROR('road el AFV'!G6/'road el AFI'!G6,"")</f>
        <v>11.430473684210526</v>
      </c>
      <c r="H6" s="381" t="str">
        <f>IFERROR('road el AFV'!H6/'road el AFI'!H6,"")</f>
        <v/>
      </c>
      <c r="I6" s="381">
        <f>IFERROR('road el AFV'!I6/'road el AFI'!I6,"")</f>
        <v>13.076923076923077</v>
      </c>
      <c r="J6" s="381" t="str">
        <f>IFERROR('road el AFV'!J6/'road el AFI'!J6,"")</f>
        <v/>
      </c>
      <c r="K6" s="381" t="str">
        <f>IFERROR('road el AFV'!K6/'road el AFI'!K6,"")</f>
        <v/>
      </c>
    </row>
    <row r="7" spans="1:11" ht="21" x14ac:dyDescent="0.5">
      <c r="A7" s="3" t="s">
        <v>7</v>
      </c>
      <c r="B7" s="380">
        <f>IFERROR('road el AFV'!B7/'road el AFI'!B7,"")</f>
        <v>6.0451686678101773</v>
      </c>
      <c r="C7" s="381">
        <f>IFERROR('road el AFV'!C7/'road el AFI'!C7,"")</f>
        <v>4.1726885306651846</v>
      </c>
      <c r="D7" s="381">
        <f>IFERROR('road el AFV'!D7/'road el AFI'!D7,"")</f>
        <v>4.4183114035087723</v>
      </c>
      <c r="E7" s="381">
        <f>IFERROR('road el AFV'!E7/'road el AFI'!E7,"")</f>
        <v>6.5832256873961983</v>
      </c>
      <c r="F7" s="381">
        <f>IFERROR('road el AFV'!F7/'road el AFI'!F7,"")</f>
        <v>11.149928919577579</v>
      </c>
      <c r="G7" s="381">
        <f>IFERROR('road el AFV'!G7/'road el AFI'!G7,"")</f>
        <v>11.269796514590482</v>
      </c>
      <c r="H7" s="381">
        <f>IFERROR('road el AFV'!H7/'road el AFI'!H7,"")</f>
        <v>4.9536878216123501</v>
      </c>
      <c r="I7" s="381">
        <f>IFERROR('road el AFV'!I7/'road el AFI'!I7,"")</f>
        <v>10.207000000000001</v>
      </c>
      <c r="J7" s="381" t="str">
        <f>IFERROR('road el AFV'!J7/'road el AFI'!J7,"")</f>
        <v/>
      </c>
      <c r="K7" s="381" t="str">
        <f>IFERROR('road el AFV'!K7/'road el AFI'!K7,"")</f>
        <v/>
      </c>
    </row>
    <row r="8" spans="1:11" ht="21" x14ac:dyDescent="0.5">
      <c r="A8" s="3" t="s">
        <v>6</v>
      </c>
      <c r="B8" s="380">
        <f>IFERROR('road el AFV'!B8/'road el AFI'!B8,"")</f>
        <v>9.2820634920634912</v>
      </c>
      <c r="C8" s="381">
        <f>IFERROR('road el AFV'!C8/'road el AFI'!C8,"")</f>
        <v>10.218932085203935</v>
      </c>
      <c r="D8" s="381">
        <f>IFERROR('road el AFV'!D8/'road el AFI'!D8,"")</f>
        <v>9.5428240069585382</v>
      </c>
      <c r="E8" s="381">
        <f>IFERROR('road el AFV'!E8/'road el AFI'!E8,"")</f>
        <v>23.255813953488371</v>
      </c>
      <c r="F8" s="381" t="str">
        <f>IFERROR('road el AFV'!F8/'road el AFI'!F8,"")</f>
        <v/>
      </c>
      <c r="G8" s="381">
        <f>IFERROR('road el AFV'!G8/'road el AFI'!G8,"")</f>
        <v>8.5</v>
      </c>
      <c r="H8" s="381">
        <f>IFERROR('road el AFV'!H8/'road el AFI'!H8,"")</f>
        <v>6.568324480927088</v>
      </c>
      <c r="I8" s="381">
        <f>IFERROR('road el AFV'!I8/'road el AFI'!I8,"")</f>
        <v>23.255813953488371</v>
      </c>
      <c r="J8" s="381" t="str">
        <f>IFERROR('road el AFV'!J8/'road el AFI'!J8,"")</f>
        <v/>
      </c>
      <c r="K8" s="381" t="str">
        <f>IFERROR('road el AFV'!K8/'road el AFI'!K8,"")</f>
        <v/>
      </c>
    </row>
    <row r="9" spans="1:11" ht="21" x14ac:dyDescent="0.5">
      <c r="A9" s="3" t="s">
        <v>8</v>
      </c>
      <c r="B9" s="380">
        <f>IFERROR('road el AFV'!B9/'road el AFI'!B9,"")</f>
        <v>3.2734375</v>
      </c>
      <c r="C9" s="381" t="str">
        <f>IFERROR('road el AFV'!C9/'road el AFI'!C9,"")</f>
        <v/>
      </c>
      <c r="D9" s="381">
        <f>IFERROR('road el AFV'!D9/'road el AFI'!D9,"")</f>
        <v>3.6395939086294415</v>
      </c>
      <c r="E9" s="381" t="str">
        <f>IFERROR('road el AFV'!E9/'road el AFI'!E9,"")</f>
        <v/>
      </c>
      <c r="F9" s="381" t="str">
        <f>IFERROR('road el AFV'!F9/'road el AFI'!F9,"")</f>
        <v/>
      </c>
      <c r="G9" s="381" t="str">
        <f>IFERROR('road el AFV'!G9/'road el AFI'!G9,"")</f>
        <v/>
      </c>
      <c r="H9" s="381" t="str">
        <f>IFERROR('road el AFV'!H9/'road el AFI'!H9,"")</f>
        <v/>
      </c>
      <c r="I9" s="381"/>
      <c r="J9" s="381"/>
      <c r="K9" s="381" t="str">
        <f>IFERROR('road el AFV'!K9/'road el AFI'!K9,"")</f>
        <v/>
      </c>
    </row>
    <row r="10" spans="1:11" ht="21" x14ac:dyDescent="0.5">
      <c r="A10" s="3" t="s">
        <v>15</v>
      </c>
      <c r="B10" s="380">
        <f>IFERROR('road el AFV'!B10/'road el AFI'!B10,"")</f>
        <v>2.7544303797468355</v>
      </c>
      <c r="C10" s="381">
        <f>IFERROR('road el AFV'!C10/'road el AFI'!C10,"")</f>
        <v>4.4862155388471177</v>
      </c>
      <c r="D10" s="381">
        <f>IFERROR('road el AFV'!D10/'road el AFI'!D10,"")</f>
        <v>9.2605459057071968</v>
      </c>
      <c r="E10" s="381">
        <f>IFERROR('road el AFV'!E10/'road el AFI'!E10,"")</f>
        <v>62.335789473684208</v>
      </c>
      <c r="F10" s="381">
        <f>IFERROR('road el AFV'!F10/'road el AFI'!F10,"")</f>
        <v>164.78727272727272</v>
      </c>
      <c r="G10" s="381">
        <f>IFERROR('road el AFV'!G10/'road el AFI'!G10,"")</f>
        <v>780.30250000000001</v>
      </c>
      <c r="H10" s="381">
        <f>IFERROR('road el AFV'!H10/'road el AFI'!H10,"")</f>
        <v>2.6153846153846154</v>
      </c>
      <c r="I10" s="381">
        <f>IFERROR('road el AFV'!I10/'road el AFI'!I10,"")</f>
        <v>26.321052631578947</v>
      </c>
      <c r="J10" s="381">
        <f>IFERROR('road el AFV'!J10/'road el AFI'!J10,"")</f>
        <v>238.72727272727272</v>
      </c>
      <c r="K10" s="381">
        <f>IFERROR('road el AFV'!K10/'road el AFI'!K10,"")</f>
        <v>658.76400000000001</v>
      </c>
    </row>
    <row r="11" spans="1:11" ht="21" x14ac:dyDescent="0.5">
      <c r="A11" s="3" t="s">
        <v>9</v>
      </c>
      <c r="B11" s="380">
        <f>IFERROR('road el AFV'!B11/'road el AFI'!B11,"")</f>
        <v>5.1875</v>
      </c>
      <c r="C11" s="381">
        <f>IFERROR('road el AFV'!C11/'road el AFI'!C11,"")</f>
        <v>6.2162162162162158</v>
      </c>
      <c r="D11" s="381">
        <f>IFERROR('road el AFV'!D11/'road el AFI'!D11,"")</f>
        <v>7.5</v>
      </c>
      <c r="E11" s="381">
        <f>IFERROR('road el AFV'!E11/'road el AFI'!E11,"")</f>
        <v>5</v>
      </c>
      <c r="F11" s="381">
        <f>IFERROR('road el AFV'!F11/'road el AFI'!F11,"")</f>
        <v>2</v>
      </c>
      <c r="G11" s="381">
        <f>IFERROR('road el AFV'!G11/'road el AFI'!G11,"")</f>
        <v>1.5</v>
      </c>
      <c r="H11" s="381">
        <f>IFERROR('road el AFV'!H11/'road el AFI'!H11,"")</f>
        <v>53.333333333333336</v>
      </c>
      <c r="I11" s="381">
        <f>IFERROR('road el AFV'!I11/'road el AFI'!I11,"")</f>
        <v>5</v>
      </c>
      <c r="J11" s="381">
        <f>IFERROR('road el AFV'!J11/'road el AFI'!J11,"")</f>
        <v>2</v>
      </c>
      <c r="K11" s="381">
        <f>IFERROR('road el AFV'!K11/'road el AFI'!K11,"")</f>
        <v>1.5</v>
      </c>
    </row>
    <row r="12" spans="1:11" ht="21" x14ac:dyDescent="0.5">
      <c r="A12" s="3" t="s">
        <v>10</v>
      </c>
      <c r="B12" s="380">
        <f>IFERROR('road el AFV'!B12/'road el AFI'!B12,"")</f>
        <v>2.3459423795909391</v>
      </c>
      <c r="C12" s="381">
        <f>IFERROR('road el AFV'!C12/'road el AFI'!C12,"")</f>
        <v>4.0217021276595748</v>
      </c>
      <c r="D12" s="381">
        <f>IFERROR('road el AFV'!D12/'road el AFI'!D12,"")</f>
        <v>6.2672064777327936</v>
      </c>
      <c r="E12" s="381">
        <f>IFERROR('road el AFV'!E12/'road el AFI'!E12,"")</f>
        <v>15</v>
      </c>
      <c r="F12" s="381">
        <f>IFERROR('road el AFV'!F12/'road el AFI'!F12,"")</f>
        <v>47.058823529411768</v>
      </c>
      <c r="G12" s="381" t="str">
        <f>IFERROR('road el AFV'!G12/'road el AFI'!G12,"")</f>
        <v/>
      </c>
      <c r="H12" s="381">
        <f>IFERROR('road el AFV'!H12/'road el AFI'!H12,"")</f>
        <v>2.4059819661315154</v>
      </c>
      <c r="I12" s="381" t="str">
        <f>IFERROR('road el AFV'!I12/'road el AFI'!I12,"")</f>
        <v/>
      </c>
      <c r="J12" s="381" t="str">
        <f>IFERROR('road el AFV'!J12/'road el AFI'!J12,"")</f>
        <v/>
      </c>
      <c r="K12" s="381" t="str">
        <f>IFERROR('road el AFV'!K12/'road el AFI'!K12,"")</f>
        <v/>
      </c>
    </row>
    <row r="13" spans="1:11" ht="21" x14ac:dyDescent="0.5">
      <c r="A13" s="3" t="s">
        <v>12</v>
      </c>
      <c r="B13" s="380">
        <f>IFERROR('road el AFV'!B13/'road el AFI'!B13,"")</f>
        <v>6.7525324675324674</v>
      </c>
      <c r="C13" s="381">
        <f>IFERROR('road el AFV'!C13/'road el AFI'!C13,"")</f>
        <v>6.9323611111111108</v>
      </c>
      <c r="D13" s="381">
        <f>IFERROR('road el AFV'!D13/'road el AFI'!D13,"")</f>
        <v>8.074596774193548</v>
      </c>
      <c r="E13" s="381">
        <f>IFERROR('road el AFV'!E13/'road el AFI'!E13,"")</f>
        <v>17.613285714285713</v>
      </c>
      <c r="F13" s="381"/>
      <c r="G13" s="381" t="str">
        <f>IFERROR('road el AFV'!G13/'road el AFI'!G13,"")</f>
        <v/>
      </c>
      <c r="H13" s="381">
        <f>IFERROR('road el AFV'!H13/'road el AFI'!H13,"")</f>
        <v>6.6463528810962638</v>
      </c>
      <c r="I13" s="381">
        <f>IFERROR('road el AFV'!I13/'road el AFI'!I13,"")</f>
        <v>27.428571428571427</v>
      </c>
      <c r="J13" s="381" t="str">
        <f>IFERROR('road el AFV'!J13/'road el AFI'!J13,"")</f>
        <v/>
      </c>
      <c r="K13" s="381" t="str">
        <f>IFERROR('road el AFV'!K13/'road el AFI'!K13,"")</f>
        <v/>
      </c>
    </row>
    <row r="14" spans="1:11" ht="21" x14ac:dyDescent="0.5">
      <c r="A14" s="3" t="s">
        <v>13</v>
      </c>
      <c r="B14" s="380">
        <f>IFERROR('road el AFV'!B14/'road el AFI'!B14,"")</f>
        <v>4.2282608695652177</v>
      </c>
      <c r="C14" s="381">
        <f>IFERROR('road el AFV'!C14/'road el AFI'!C14,"")</f>
        <v>2.9461077844311379</v>
      </c>
      <c r="D14" s="381">
        <f>IFERROR('road el AFV'!D14/'road el AFI'!D14,"")</f>
        <v>2.5142857142857142</v>
      </c>
      <c r="E14" s="381"/>
      <c r="F14" s="381" t="str">
        <f>IFERROR('road el AFV'!F14/'road el AFI'!F14,"")</f>
        <v/>
      </c>
      <c r="G14" s="381" t="str">
        <f>IFERROR('road el AFV'!G14/'road el AFI'!G14,"")</f>
        <v/>
      </c>
      <c r="H14" s="381">
        <f>IFERROR('road el AFV'!H14/'road el AFI'!H14,"")</f>
        <v>2.8333333333333335</v>
      </c>
      <c r="I14" s="381"/>
      <c r="J14" s="381"/>
      <c r="K14" s="381"/>
    </row>
    <row r="15" spans="1:11" ht="21" x14ac:dyDescent="0.5">
      <c r="A15" s="3" t="s">
        <v>16</v>
      </c>
      <c r="B15" s="457" t="str">
        <f>IFERROR('road el AFV'!B15/'road el AFI'!B15,"")</f>
        <v/>
      </c>
      <c r="C15" s="458" t="str">
        <f>IFERROR('road el AFV'!C15/'road el AFI'!C15,"")</f>
        <v/>
      </c>
      <c r="D15" s="458" t="str">
        <f>IFERROR('road el AFV'!D15/'road el AFI'!D15,"")</f>
        <v/>
      </c>
      <c r="E15" s="458" t="str">
        <f>IFERROR('road el AFV'!E15/'road el AFI'!E15,"")</f>
        <v/>
      </c>
      <c r="F15" s="458" t="str">
        <f>IFERROR('road el AFV'!F15/'road el AFI'!F15,"")</f>
        <v/>
      </c>
      <c r="G15" s="458" t="str">
        <f>IFERROR('road el AFV'!G15/'road el AFI'!G15,"")</f>
        <v/>
      </c>
      <c r="H15" s="458" t="str">
        <f>IFERROR('road el AFV'!H15/'road el AFI'!H15,"")</f>
        <v/>
      </c>
      <c r="I15" s="458" t="str">
        <f>IFERROR('road el AFV'!I15/'road el AFI'!I15,"")</f>
        <v/>
      </c>
      <c r="J15" s="458" t="str">
        <f>IFERROR('road el AFV'!J15/'road el AFI'!J15,"")</f>
        <v/>
      </c>
      <c r="K15" s="458" t="str">
        <f>IFERROR('road el AFV'!K15/'road el AFI'!K15,"")</f>
        <v/>
      </c>
    </row>
    <row r="16" spans="1:11" ht="21" x14ac:dyDescent="0.5">
      <c r="A16" s="3" t="s">
        <v>4</v>
      </c>
      <c r="B16" s="380">
        <f>IFERROR('road el AFV'!B16/'road el AFI'!B16,"")</f>
        <v>0.625</v>
      </c>
      <c r="C16" s="381">
        <f>IFERROR('road el AFV'!C16/'road el AFI'!C16,"")</f>
        <v>1.375</v>
      </c>
      <c r="D16" s="381">
        <f>IFERROR('road el AFV'!D16/'road el AFI'!D16,"")</f>
        <v>0.77777777777777779</v>
      </c>
      <c r="E16" s="381">
        <f>IFERROR('road el AFV'!E16/'road el AFI'!E16,"")</f>
        <v>1.6904761904761905</v>
      </c>
      <c r="F16" s="381">
        <f>IFERROR('road el AFV'!F16/'road el AFI'!F16,"")</f>
        <v>1.728395061728395</v>
      </c>
      <c r="G16" s="381">
        <f>IFERROR('road el AFV'!G16/'road el AFI'!G16,"")</f>
        <v>7</v>
      </c>
      <c r="H16" s="381">
        <f>IFERROR('road el AFV'!H16/'road el AFI'!H16,"")</f>
        <v>1.09375</v>
      </c>
      <c r="I16" s="381">
        <f>IFERROR('road el AFV'!I16/'road el AFI'!I16,"")</f>
        <v>1</v>
      </c>
      <c r="J16" s="381"/>
      <c r="K16" s="381"/>
    </row>
    <row r="17" spans="1:11" ht="21" x14ac:dyDescent="0.5">
      <c r="A17" s="3" t="s">
        <v>19</v>
      </c>
      <c r="B17" s="380">
        <f>IFERROR('road el AFV'!B17/'road el AFI'!B17,"")</f>
        <v>15.5</v>
      </c>
      <c r="C17" s="381">
        <f>IFERROR('road el AFV'!C17/'road el AFI'!C17,"")</f>
        <v>18.238095238095237</v>
      </c>
      <c r="D17" s="381">
        <f>IFERROR('road el AFV'!D17/'road el AFI'!D17,"")</f>
        <v>2.3766233766233764</v>
      </c>
      <c r="E17" s="381">
        <f>IFERROR('road el AFV'!E17/'road el AFI'!E17,"")</f>
        <v>2.5857519788918206</v>
      </c>
      <c r="F17" s="381">
        <f>IFERROR('road el AFV'!F17/'road el AFI'!F17,"")</f>
        <v>5.6866952789699567</v>
      </c>
      <c r="G17" s="381">
        <f>IFERROR('road el AFV'!G17/'road el AFI'!G17,"")</f>
        <v>15.450643776824034</v>
      </c>
      <c r="H17" s="381">
        <f>IFERROR('road el AFV'!H17/'road el AFI'!H17,"")</f>
        <v>23.25</v>
      </c>
      <c r="I17" s="381">
        <f>IFERROR('road el AFV'!I17/'road el AFI'!I17,"")</f>
        <v>4.9800000000000004</v>
      </c>
      <c r="J17" s="381" t="str">
        <f>IFERROR('road el AFV'!J17/'road el AFI'!J17,"")</f>
        <v/>
      </c>
      <c r="K17" s="381" t="str">
        <f>IFERROR('road el AFV'!K17/'road el AFI'!K17,"")</f>
        <v/>
      </c>
    </row>
    <row r="18" spans="1:11" ht="21" x14ac:dyDescent="0.5">
      <c r="A18" s="3" t="s">
        <v>17</v>
      </c>
      <c r="B18" s="380">
        <f>IFERROR('road el AFV'!B18/'road el AFI'!B18,"")</f>
        <v>72.8</v>
      </c>
      <c r="C18" s="381">
        <f>IFERROR('road el AFV'!C18/'road el AFI'!C18,"")</f>
        <v>21.827586206896552</v>
      </c>
      <c r="D18" s="381">
        <f>IFERROR('road el AFV'!D18/'road el AFI'!D18,"")</f>
        <v>7.3396226415094343</v>
      </c>
      <c r="E18" s="381">
        <f>IFERROR('road el AFV'!E18/'road el AFI'!E18,"")</f>
        <v>10.104026845637584</v>
      </c>
      <c r="F18" s="381">
        <f>IFERROR('road el AFV'!F18/'road el AFI'!F18,"")</f>
        <v>166.24193548387098</v>
      </c>
      <c r="G18" s="381">
        <f>IFERROR('road el AFV'!G18/'road el AFI'!G18,"")</f>
        <v>16.51032879442046</v>
      </c>
      <c r="H18" s="381" t="str">
        <f>IFERROR('road el AFV'!H18/'road el AFI'!H18,"")</f>
        <v/>
      </c>
      <c r="I18" s="381">
        <f>IFERROR('road el AFV'!I18/'road el AFI'!I18,"")</f>
        <v>12</v>
      </c>
      <c r="J18" s="381"/>
      <c r="K18" s="381" t="str">
        <f>IFERROR('road el AFV'!K18/'road el AFI'!K18,"")</f>
        <v/>
      </c>
    </row>
    <row r="19" spans="1:11" ht="21" x14ac:dyDescent="0.5">
      <c r="A19" s="3" t="s">
        <v>18</v>
      </c>
      <c r="B19" s="380">
        <f>IFERROR('road el AFV'!B19/'road el AFI'!B19,"")</f>
        <v>5.2735849056603774</v>
      </c>
      <c r="C19" s="381">
        <f>IFERROR('road el AFV'!C19/'road el AFI'!C19,"")</f>
        <v>6.7596439169139462</v>
      </c>
      <c r="D19" s="381">
        <f>IFERROR('road el AFV'!D19/'road el AFI'!D19,"")</f>
        <v>4.0107015457788346</v>
      </c>
      <c r="E19" s="381">
        <f>IFERROR('road el AFV'!E19/'road el AFI'!E19,"")</f>
        <v>6.4006116207951074</v>
      </c>
      <c r="F19" s="381">
        <f>IFERROR('road el AFV'!F19/'road el AFI'!F19,"")</f>
        <v>19.631782945736433</v>
      </c>
      <c r="G19" s="381">
        <f>IFERROR('road el AFV'!G19/'road el AFI'!G19,"")</f>
        <v>19.631782945736433</v>
      </c>
      <c r="H19" s="381">
        <f>IFERROR('road el AFV'!H19/'road el AFI'!H19,"")</f>
        <v>6.0774193548387094</v>
      </c>
      <c r="I19" s="381">
        <f>IFERROR('road el AFV'!I19/'road el AFI'!I19,"")</f>
        <v>22.753128555176335</v>
      </c>
      <c r="J19" s="381">
        <f>IFERROR('road el AFV'!J19/'road el AFI'!J19,"")</f>
        <v>22.426095820591232</v>
      </c>
      <c r="K19" s="381">
        <f>IFERROR('road el AFV'!K19/'road el AFI'!K19,"")</f>
        <v>22.119815668202765</v>
      </c>
    </row>
    <row r="20" spans="1:11" ht="21" x14ac:dyDescent="0.5">
      <c r="A20" s="3" t="s">
        <v>14</v>
      </c>
      <c r="B20" s="380">
        <f>IFERROR('road el AFV'!B20/'road el AFI'!B20,"")</f>
        <v>13.25</v>
      </c>
      <c r="C20" s="381">
        <f>IFERROR('road el AFV'!C20/'road el AFI'!C20,"")</f>
        <v>93.270833333333329</v>
      </c>
      <c r="D20" s="381">
        <f>IFERROR('road el AFV'!D20/'road el AFI'!D20,"")</f>
        <v>13.770491803278688</v>
      </c>
      <c r="E20" s="381">
        <f>IFERROR('road el AFV'!E20/'road el AFI'!E20,"")</f>
        <v>15.506666666666666</v>
      </c>
      <c r="F20" s="381">
        <f>IFERROR('road el AFV'!F20/'road el AFI'!F20,"")</f>
        <v>13.267123287671232</v>
      </c>
      <c r="G20" s="381">
        <f>IFERROR('road el AFV'!G20/'road el AFI'!G20,"")</f>
        <v>11.137142857142857</v>
      </c>
      <c r="H20" s="381">
        <f>IFERROR('road el AFV'!H20/'road el AFI'!H20,"")</f>
        <v>3.0859375</v>
      </c>
      <c r="I20" s="381">
        <f>IFERROR('road el AFV'!I20/'road el AFI'!I20,"")</f>
        <v>9.4222222222222225</v>
      </c>
      <c r="J20" s="381">
        <f>IFERROR('road el AFV'!J20/'road el AFI'!J20,"")</f>
        <v>10.074074074074074</v>
      </c>
      <c r="K20" s="381">
        <f>IFERROR('road el AFV'!K20/'road el AFI'!K20,"")</f>
        <v>10.049723756906078</v>
      </c>
    </row>
    <row r="21" spans="1:11" ht="21" x14ac:dyDescent="0.5">
      <c r="A21" s="3" t="s">
        <v>20</v>
      </c>
      <c r="B21" s="380">
        <f>IFERROR('road el AFV'!B21/'road el AFI'!B21,"")</f>
        <v>3.0686274509803924</v>
      </c>
      <c r="C21" s="381">
        <f>IFERROR('road el AFV'!C21/'road el AFI'!C21,"")</f>
        <v>3.8039215686274508</v>
      </c>
      <c r="D21" s="381">
        <f>IFERROR('road el AFV'!D21/'road el AFI'!D21,"")</f>
        <v>9.0784313725490193</v>
      </c>
      <c r="E21" s="381">
        <f>IFERROR('road el AFV'!E21/'road el AFI'!E21,"")</f>
        <v>5.9696132596685079</v>
      </c>
      <c r="F21" s="381" t="str">
        <f>IFERROR('road el AFV'!F21/'road el AFI'!F21,"")</f>
        <v/>
      </c>
      <c r="G21" s="381" t="str">
        <f>IFERROR('road el AFV'!G21/'road el AFI'!G21,"")</f>
        <v/>
      </c>
      <c r="H21" s="381">
        <f>IFERROR('road el AFV'!H21/'road el AFI'!H21,"")</f>
        <v>2.4313725490196076</v>
      </c>
      <c r="I21" s="381"/>
      <c r="J21" s="381" t="str">
        <f>IFERROR('road el AFV'!J21/'road el AFI'!J21,"")</f>
        <v/>
      </c>
      <c r="K21" s="381" t="str">
        <f>IFERROR('road el AFV'!K21/'road el AFI'!K21,"")</f>
        <v/>
      </c>
    </row>
    <row r="22" spans="1:11" ht="21" x14ac:dyDescent="0.5">
      <c r="A22" s="3" t="s">
        <v>21</v>
      </c>
      <c r="B22" s="380">
        <f>IFERROR('road el AFV'!B22/'road el AFI'!B22,"")</f>
        <v>4.266774060615143</v>
      </c>
      <c r="C22" s="381">
        <f>IFERROR('road el AFV'!C22/'road el AFI'!C22,"")</f>
        <v>3.6271599797757488</v>
      </c>
      <c r="D22" s="381">
        <f>IFERROR('road el AFV'!D22/'road el AFI'!D22,"")</f>
        <v>3.7572671062421428</v>
      </c>
      <c r="E22" s="381">
        <f>IFERROR('road el AFV'!E22/'road el AFI'!E22,"")</f>
        <v>3.1563019999999997</v>
      </c>
      <c r="F22" s="381" t="str">
        <f>IFERROR('road el AFV'!F22/'road el AFI'!F22,"")</f>
        <v/>
      </c>
      <c r="G22" s="381" t="str">
        <f>IFERROR('road el AFV'!G22/'road el AFI'!G22,"")</f>
        <v/>
      </c>
      <c r="H22" s="381">
        <f>IFERROR('road el AFV'!H22/'road el AFI'!H22,"")</f>
        <v>8.6538461538461533</v>
      </c>
      <c r="I22" s="381">
        <f>IFERROR('road el AFV'!I22/'road el AFI'!I22,"")</f>
        <v>7.8457744900246578</v>
      </c>
      <c r="J22" s="381" t="str">
        <f>IFERROR('road el AFV'!J22/'road el AFI'!J22,"")</f>
        <v/>
      </c>
      <c r="K22" s="381" t="str">
        <f>IFERROR('road el AFV'!K22/'road el AFI'!K22,"")</f>
        <v/>
      </c>
    </row>
    <row r="23" spans="1:11" ht="21" x14ac:dyDescent="0.5">
      <c r="A23" s="3" t="s">
        <v>1</v>
      </c>
      <c r="B23" s="380">
        <f>IFERROR('road el AFV'!B23/'road el AFI'!B23,"")</f>
        <v>5.508064516129032</v>
      </c>
      <c r="C23" s="381">
        <f>IFERROR('road el AFV'!C23/'road el AFI'!C23,"")</f>
        <v>5.6788097886540605</v>
      </c>
      <c r="D23" s="381">
        <f>IFERROR('road el AFV'!D23/'road el AFI'!D23,"")</f>
        <v>6.9044997606510288</v>
      </c>
      <c r="E23" s="381">
        <f>IFERROR('road el AFV'!E23/'road el AFI'!E23,"")</f>
        <v>25.649714285714285</v>
      </c>
      <c r="F23" s="381" t="str">
        <f>IFERROR('road el AFV'!F23/'road el AFI'!F23,"")</f>
        <v/>
      </c>
      <c r="G23" s="381" t="str">
        <f>IFERROR('road el AFV'!G23/'road el AFI'!G23,"")</f>
        <v/>
      </c>
      <c r="H23" s="381">
        <f>IFERROR('road el AFV'!H23/'road el AFI'!H23,"")</f>
        <v>6.3945454545454545</v>
      </c>
      <c r="I23" s="381">
        <f>IFERROR('road el AFV'!I23/'road el AFI'!I23,"")</f>
        <v>29.146341463414632</v>
      </c>
      <c r="J23" s="381" t="str">
        <f>IFERROR('road el AFV'!J23/'road el AFI'!J23,"")</f>
        <v/>
      </c>
      <c r="K23" s="381" t="str">
        <f>IFERROR('road el AFV'!K23/'road el AFI'!K23,"")</f>
        <v/>
      </c>
    </row>
    <row r="24" spans="1:11" ht="21" x14ac:dyDescent="0.5">
      <c r="A24" s="3" t="s">
        <v>22</v>
      </c>
      <c r="B24" s="380">
        <f>IFERROR('road el AFV'!B24/'road el AFI'!B24,"")</f>
        <v>3.117283950617284</v>
      </c>
      <c r="C24" s="381" t="str">
        <f>IFERROR('road el AFV'!C24/'road el AFI'!C24,"")</f>
        <v/>
      </c>
      <c r="D24" s="381">
        <f>IFERROR('road el AFV'!D24/'road el AFI'!D24,"")</f>
        <v>4.3407022106631992</v>
      </c>
      <c r="E24" s="381">
        <f>IFERROR('road el AFV'!E24/'road el AFI'!E24,"")</f>
        <v>12.0153125</v>
      </c>
      <c r="F24" s="381" t="str">
        <f>IFERROR('road el AFV'!F24/'road el AFI'!F24,"")</f>
        <v/>
      </c>
      <c r="G24" s="381" t="str">
        <f>IFERROR('road el AFV'!G24/'road el AFI'!G24,"")</f>
        <v/>
      </c>
      <c r="H24" s="381" t="str">
        <f>IFERROR('road el AFV'!H24/'road el AFI'!H24,"")</f>
        <v/>
      </c>
      <c r="I24" s="381">
        <f>IFERROR('road el AFV'!I24/'road el AFI'!I24,"")</f>
        <v>11.211255285026972</v>
      </c>
      <c r="J24" s="381" t="str">
        <f>IFERROR('road el AFV'!J24/'road el AFI'!J24,"")</f>
        <v/>
      </c>
      <c r="K24" s="381" t="str">
        <f>IFERROR('road el AFV'!K24/'road el AFI'!K24,"")</f>
        <v/>
      </c>
    </row>
    <row r="25" spans="1:11" ht="21" x14ac:dyDescent="0.5">
      <c r="A25" s="3" t="s">
        <v>23</v>
      </c>
      <c r="B25" s="457" t="str">
        <f>IFERROR('road el AFV'!B25/'road el AFI'!B25,"")</f>
        <v/>
      </c>
      <c r="C25" s="458" t="str">
        <f>IFERROR('road el AFV'!C25/'road el AFI'!C25,"")</f>
        <v/>
      </c>
      <c r="D25" s="458" t="str">
        <f>IFERROR('road el AFV'!D25/'road el AFI'!D25,"")</f>
        <v/>
      </c>
      <c r="E25" s="458" t="str">
        <f>IFERROR('road el AFV'!E25/'road el AFI'!E25,"")</f>
        <v/>
      </c>
      <c r="F25" s="458" t="str">
        <f>IFERROR('road el AFV'!F25/'road el AFI'!F25,"")</f>
        <v/>
      </c>
      <c r="G25" s="458" t="str">
        <f>IFERROR('road el AFV'!G25/'road el AFI'!G25,"")</f>
        <v/>
      </c>
      <c r="H25" s="458" t="str">
        <f>IFERROR('road el AFV'!H25/'road el AFI'!H25,"")</f>
        <v/>
      </c>
      <c r="I25" s="458" t="str">
        <f>IFERROR('road el AFV'!I25/'road el AFI'!I25,"")</f>
        <v/>
      </c>
      <c r="J25" s="458" t="str">
        <f>IFERROR('road el AFV'!J25/'road el AFI'!J25,"")</f>
        <v/>
      </c>
      <c r="K25" s="458" t="str">
        <f>IFERROR('road el AFV'!K25/'road el AFI'!K25,"")</f>
        <v/>
      </c>
    </row>
    <row r="26" spans="1:11" ht="21" x14ac:dyDescent="0.5">
      <c r="A26" s="3" t="s">
        <v>24</v>
      </c>
      <c r="B26" s="380">
        <f>IFERROR('road el AFV'!B26/'road el AFI'!B26,"")</f>
        <v>2.2466666666666666</v>
      </c>
      <c r="C26" s="381" t="str">
        <f>IFERROR('road el AFV'!C26/'road el AFI'!C26,"")</f>
        <v/>
      </c>
      <c r="D26" s="381">
        <f>IFERROR('road el AFV'!D26/'road el AFI'!D26,"")</f>
        <v>4.3223880597014928</v>
      </c>
      <c r="E26" s="381"/>
      <c r="F26" s="381" t="str">
        <f>IFERROR('road el AFV'!F26/'road el AFI'!F26,"")</f>
        <v/>
      </c>
      <c r="G26" s="381"/>
      <c r="H26" s="381">
        <f>IFERROR('road el AFV'!H26/'road el AFI'!H26,"")</f>
        <v>1.6733333333333333</v>
      </c>
      <c r="I26" s="381"/>
      <c r="J26" s="381" t="str">
        <f>IFERROR('road el AFV'!J26/'road el AFI'!J26,"")</f>
        <v/>
      </c>
      <c r="K26" s="381"/>
    </row>
    <row r="27" spans="1:11" ht="21" x14ac:dyDescent="0.5">
      <c r="A27" s="3" t="s">
        <v>26</v>
      </c>
      <c r="B27" s="380">
        <f>IFERROR('road el AFV'!B27/'road el AFI'!B27,"")</f>
        <v>2.7456140350877192</v>
      </c>
      <c r="C27" s="381">
        <f>IFERROR('road el AFV'!C27/'road el AFI'!C27,"")</f>
        <v>3.9186440677966101</v>
      </c>
      <c r="D27" s="381">
        <f>IFERROR('road el AFV'!D27/'road el AFI'!D27,"")</f>
        <v>5.7987804878048781</v>
      </c>
      <c r="E27" s="381">
        <f>IFERROR('road el AFV'!E27/'road el AFI'!E27,"")</f>
        <v>9.7916666666666661</v>
      </c>
      <c r="F27" s="381">
        <f>IFERROR('road el AFV'!F27/'road el AFI'!F27,"")</f>
        <v>9.9960000000000004</v>
      </c>
      <c r="G27" s="381">
        <f>IFERROR('road el AFV'!G27/'road el AFI'!G27,"")</f>
        <v>9.551883408071749</v>
      </c>
      <c r="H27" s="381">
        <f>IFERROR('road el AFV'!H27/'road el AFI'!H27,"")</f>
        <v>4.5882352941176467</v>
      </c>
      <c r="I27" s="381">
        <f>IFERROR('road el AFV'!I27/'road el AFI'!I27,"")</f>
        <v>9.7916666666666661</v>
      </c>
      <c r="J27" s="381">
        <f>IFERROR('road el AFV'!J27/'road el AFI'!J27,"")</f>
        <v>9.9960000000000004</v>
      </c>
      <c r="K27" s="381">
        <f>IFERROR('road el AFV'!K27/'road el AFI'!K27,"")</f>
        <v>9.551883408071749</v>
      </c>
    </row>
    <row r="28" spans="1:11" ht="21" x14ac:dyDescent="0.5">
      <c r="A28" s="3" t="s">
        <v>27</v>
      </c>
      <c r="B28" s="380">
        <f>IFERROR('road el AFV'!B28/'road el AFI'!B28,"")</f>
        <v>4.8434782608695652</v>
      </c>
      <c r="C28" s="381">
        <f>IFERROR('road el AFV'!C28/'road el AFI'!C28,"")</f>
        <v>7.9</v>
      </c>
      <c r="D28" s="381">
        <f>IFERROR('road el AFV'!D28/'road el AFI'!D28,"")</f>
        <v>7.1350210970464136</v>
      </c>
      <c r="E28" s="381">
        <f>IFERROR('road el AFV'!E28/'road el AFI'!E28,"")</f>
        <v>13.333333333333334</v>
      </c>
      <c r="F28" s="381">
        <f>IFERROR('road el AFV'!F28/'road el AFI'!F28,"")</f>
        <v>13.3</v>
      </c>
      <c r="G28" s="381">
        <f>IFERROR('road el AFV'!G28/'road el AFI'!G28,"")</f>
        <v>11.633333333333333</v>
      </c>
      <c r="H28" s="381">
        <f>IFERROR('road el AFV'!H28/'road el AFI'!H28,"")</f>
        <v>1.3318181818181818</v>
      </c>
      <c r="I28" s="381">
        <f>IFERROR('road el AFV'!I28/'road el AFI'!I28,"")</f>
        <v>13.333333333333334</v>
      </c>
      <c r="J28" s="381">
        <f>IFERROR('road el AFV'!J28/'road el AFI'!J28,"")</f>
        <v>13.333333333333334</v>
      </c>
      <c r="K28" s="381" t="str">
        <f>IFERROR('road el AFV'!K28/'road el AFI'!K28,"")</f>
        <v/>
      </c>
    </row>
    <row r="29" spans="1:11" ht="21" x14ac:dyDescent="0.5">
      <c r="A29" s="3" t="s">
        <v>11</v>
      </c>
      <c r="B29" s="380">
        <f>IFERROR('road el AFV'!B29/'road el AFI'!B29,"")</f>
        <v>5.0760233918128659</v>
      </c>
      <c r="C29" s="381">
        <f>IFERROR('road el AFV'!C29/'road el AFI'!C29,"")</f>
        <v>5.6089258698941</v>
      </c>
      <c r="D29" s="381">
        <f>IFERROR('road el AFV'!D29/'road el AFI'!D29,"")</f>
        <v>6.5889954147561483</v>
      </c>
      <c r="E29" s="381"/>
      <c r="F29" s="381" t="str">
        <f>IFERROR('road el AFV'!F29/'road el AFI'!F29,"")</f>
        <v/>
      </c>
      <c r="G29" s="381">
        <f>IFERROR('road el AFV'!G29/'road el AFI'!G29,"")</f>
        <v>15.311589865916083</v>
      </c>
      <c r="H29" s="381">
        <f>IFERROR('road el AFV'!H29/'road el AFI'!H29,"")</f>
        <v>3.8253968253968256</v>
      </c>
      <c r="I29" s="381">
        <f>IFERROR('road el AFV'!I29/'road el AFI'!I29,"")</f>
        <v>11</v>
      </c>
      <c r="J29" s="381" t="str">
        <f>IFERROR('road el AFV'!J29/'road el AFI'!J29,"")</f>
        <v/>
      </c>
      <c r="K29" s="381">
        <f>IFERROR('road el AFV'!K29/'road el AFI'!K29,"")</f>
        <v>10.52</v>
      </c>
    </row>
    <row r="30" spans="1:11" ht="21" x14ac:dyDescent="0.5">
      <c r="A30" s="3" t="s">
        <v>25</v>
      </c>
      <c r="B30" s="380">
        <f>IFERROR('road el AFV'!B30/'road el AFI'!B30,"")</f>
        <v>10.74423076923077</v>
      </c>
      <c r="C30" s="381">
        <f>IFERROR('road el AFV'!C30/'road el AFI'!C30,"")</f>
        <v>9.6261702127659579</v>
      </c>
      <c r="D30" s="381">
        <f>IFERROR('road el AFV'!D30/'road el AFI'!D30,"")</f>
        <v>10.257910447761194</v>
      </c>
      <c r="E30" s="381">
        <f>IFERROR('road el AFV'!E30/'road el AFI'!E30,"")</f>
        <v>15.801222222222222</v>
      </c>
      <c r="F30" s="381" t="str">
        <f>IFERROR('road el AFV'!F30/'road el AFI'!F30,"")</f>
        <v/>
      </c>
      <c r="G30" s="381" t="str">
        <f>IFERROR('road el AFV'!G30/'road el AFI'!G30,"")</f>
        <v/>
      </c>
      <c r="H30" s="381">
        <f>IFERROR('road el AFV'!H30/'road el AFI'!H30,"")</f>
        <v>10.454362685967029</v>
      </c>
      <c r="I30" s="381">
        <f>IFERROR('road el AFV'!I30/'road el AFI'!I30,"")</f>
        <v>17.744888888888887</v>
      </c>
      <c r="J30" s="381" t="str">
        <f>IFERROR('road el AFV'!J30/'road el AFI'!J30,"")</f>
        <v/>
      </c>
      <c r="K30" s="381" t="str">
        <f>IFERROR('road el AFV'!K30/'road el AFI'!K30,"")</f>
        <v/>
      </c>
    </row>
    <row r="31" spans="1:11" ht="21.5" thickBot="1" x14ac:dyDescent="0.55000000000000004">
      <c r="A31" s="328" t="s">
        <v>28</v>
      </c>
      <c r="B31" s="459" t="str">
        <f>IFERROR('road el AFV'!B31/'road el AFI'!B31,"")</f>
        <v/>
      </c>
      <c r="C31" s="460" t="str">
        <f>IFERROR('road el AFV'!C31/'road el AFI'!C31,"")</f>
        <v/>
      </c>
      <c r="D31" s="460" t="str">
        <f>IFERROR('road el AFV'!D31/'road el AFI'!D31,"")</f>
        <v/>
      </c>
      <c r="E31" s="460" t="str">
        <f>IFERROR('road el AFV'!E31/'road el AFI'!E31,"")</f>
        <v/>
      </c>
      <c r="F31" s="460" t="str">
        <f>IFERROR('road el AFV'!F31/'road el AFI'!F31,"")</f>
        <v/>
      </c>
      <c r="G31" s="460" t="str">
        <f>IFERROR('road el AFV'!G31/'road el AFI'!G31,"")</f>
        <v/>
      </c>
      <c r="H31" s="460" t="str">
        <f>IFERROR('road el AFV'!H31/'road el AFI'!H31,"")</f>
        <v/>
      </c>
      <c r="I31" s="460" t="str">
        <f>IFERROR('road el AFV'!I31/'road el AFI'!I31,"")</f>
        <v/>
      </c>
      <c r="J31" s="460" t="str">
        <f>IFERROR('road el AFV'!J31/'road el AFI'!J31,"")</f>
        <v/>
      </c>
      <c r="K31" s="460" t="str">
        <f>IFERROR('road el AFV'!K31/'road el AFI'!K31,"")</f>
        <v/>
      </c>
    </row>
    <row r="35" spans="1:11" x14ac:dyDescent="0.35">
      <c r="A35" s="35" t="s">
        <v>36</v>
      </c>
    </row>
    <row r="36" spans="1:11" ht="15" thickBot="1" x14ac:dyDescent="0.4"/>
    <row r="37" spans="1:11" ht="15" thickBot="1" x14ac:dyDescent="0.4">
      <c r="A37" s="21"/>
      <c r="B37" t="s">
        <v>125</v>
      </c>
      <c r="G37" s="41"/>
      <c r="H37" s="41"/>
      <c r="I37" s="41"/>
    </row>
    <row r="38" spans="1:11" ht="15" thickBot="1" x14ac:dyDescent="0.4">
      <c r="A38" s="256"/>
      <c r="B38" t="s">
        <v>37</v>
      </c>
      <c r="G38" s="41"/>
      <c r="H38" s="41"/>
      <c r="I38" s="41"/>
      <c r="J38" s="39"/>
      <c r="K38" s="37"/>
    </row>
    <row r="39" spans="1:11" ht="15" thickBot="1" x14ac:dyDescent="0.4">
      <c r="A39" s="257"/>
      <c r="B39" t="s">
        <v>91</v>
      </c>
      <c r="J39" s="39"/>
      <c r="K39" s="37"/>
    </row>
    <row r="40" spans="1:11" x14ac:dyDescent="0.35">
      <c r="J40" s="39"/>
      <c r="K40" s="37"/>
    </row>
    <row r="41" spans="1:11" x14ac:dyDescent="0.35">
      <c r="A41" s="36" t="s">
        <v>104</v>
      </c>
      <c r="B41" s="41"/>
      <c r="C41" s="41"/>
    </row>
    <row r="42" spans="1:11" x14ac:dyDescent="0.35">
      <c r="A42" s="66" t="s">
        <v>109</v>
      </c>
    </row>
    <row r="43" spans="1:11" x14ac:dyDescent="0.35">
      <c r="A43" s="36" t="s">
        <v>108</v>
      </c>
    </row>
  </sheetData>
  <mergeCells count="5">
    <mergeCell ref="A1:A3"/>
    <mergeCell ref="B1:G1"/>
    <mergeCell ref="H1:K1"/>
    <mergeCell ref="B2:G2"/>
    <mergeCell ref="H2:K2"/>
  </mergeCells>
  <pageMargins left="0.7" right="0.7" top="0.75" bottom="0.75" header="0.3" footer="0.3"/>
  <pageSetup paperSize="9" orientation="portrait" verticalDpi="9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W48"/>
  <sheetViews>
    <sheetView zoomScale="47" zoomScaleNormal="47" workbookViewId="0">
      <pane xSplit="1" ySplit="3" topLeftCell="B4" activePane="bottomRight" state="frozen"/>
      <selection pane="topRight" activeCell="B1" sqref="B1"/>
      <selection pane="bottomLeft" activeCell="A4" sqref="A4"/>
      <selection pane="bottomRight" activeCell="Y27" sqref="Y27"/>
    </sheetView>
  </sheetViews>
  <sheetFormatPr defaultRowHeight="14.5" x14ac:dyDescent="0.35"/>
  <cols>
    <col min="1" max="1" width="14.54296875" customWidth="1"/>
    <col min="12" max="12" width="11.453125" customWidth="1"/>
    <col min="21" max="21" width="15.54296875" customWidth="1"/>
    <col min="22" max="22" width="23.81640625" customWidth="1"/>
  </cols>
  <sheetData>
    <row r="1" spans="1:23" ht="15" customHeight="1" thickBot="1" x14ac:dyDescent="0.4">
      <c r="A1" s="597" t="s">
        <v>121</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365" t="s">
        <v>35</v>
      </c>
      <c r="W1" s="18"/>
    </row>
    <row r="2" spans="1:23" ht="15" customHeight="1" thickBot="1" x14ac:dyDescent="0.4">
      <c r="A2" s="597"/>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c r="V2" s="366" t="s">
        <v>32</v>
      </c>
    </row>
    <row r="3" spans="1:23" ht="15" thickBot="1" x14ac:dyDescent="0.4">
      <c r="A3" s="598"/>
      <c r="B3" s="92">
        <v>2016</v>
      </c>
      <c r="C3" s="79">
        <v>2017</v>
      </c>
      <c r="D3" s="46">
        <v>2018</v>
      </c>
      <c r="E3" s="47">
        <v>2020</v>
      </c>
      <c r="F3" s="48">
        <v>2025</v>
      </c>
      <c r="G3" s="47">
        <v>2030</v>
      </c>
      <c r="H3" s="49">
        <v>2016</v>
      </c>
      <c r="I3" s="50">
        <v>2020</v>
      </c>
      <c r="J3" s="48">
        <v>2025</v>
      </c>
      <c r="K3" s="51">
        <v>2030</v>
      </c>
      <c r="L3" s="591">
        <v>2020</v>
      </c>
      <c r="M3" s="590"/>
      <c r="N3" s="591">
        <v>2025</v>
      </c>
      <c r="O3" s="590"/>
      <c r="P3" s="591">
        <v>2030</v>
      </c>
      <c r="Q3" s="590"/>
      <c r="R3" s="77">
        <v>2020</v>
      </c>
      <c r="S3" s="20">
        <v>2025</v>
      </c>
      <c r="T3" s="115">
        <v>2030</v>
      </c>
      <c r="U3" s="584"/>
      <c r="V3" s="373"/>
    </row>
    <row r="4" spans="1:23" ht="21" x14ac:dyDescent="0.5">
      <c r="A4" s="355" t="s">
        <v>2</v>
      </c>
      <c r="B4" s="149">
        <v>73</v>
      </c>
      <c r="C4" s="150">
        <v>98</v>
      </c>
      <c r="D4" s="151">
        <v>126</v>
      </c>
      <c r="E4" s="149"/>
      <c r="F4" s="150"/>
      <c r="G4" s="162">
        <v>593</v>
      </c>
      <c r="H4" s="146">
        <v>58</v>
      </c>
      <c r="I4" s="83">
        <v>333</v>
      </c>
      <c r="J4" s="83"/>
      <c r="K4" s="84"/>
      <c r="L4" s="27" t="str">
        <f>IF(AND(E4&lt;&gt;0,I4&lt;&gt;0),E4-I4, " ")</f>
        <v xml:space="preserve"> </v>
      </c>
      <c r="M4" s="28" t="str">
        <f>IF(AND(E4&lt;&gt;0,I4&lt;&gt;0),(E4-I4)/I4, " ")</f>
        <v xml:space="preserve"> </v>
      </c>
      <c r="N4" s="29" t="str">
        <f>IF(AND(F4&lt;&gt;0,J4&lt;&gt;0),F4-J4, " ")</f>
        <v xml:space="preserve"> </v>
      </c>
      <c r="O4" s="28" t="str">
        <f>IF(AND(F4&lt;&gt;0,J4&lt;&gt;0),(F4-J4)/J4, " ")</f>
        <v xml:space="preserve"> </v>
      </c>
      <c r="P4" s="312" t="str">
        <f>IF(AND(G4&lt;&gt;0,K4&lt;&gt;0),G4-K4, " ")</f>
        <v xml:space="preserve"> </v>
      </c>
      <c r="Q4" s="314" t="str">
        <f>IF(AND(G4&lt;&gt;0,K4&lt;&gt;0),(G4-K4)/K4, " ")</f>
        <v xml:space="preserve"> </v>
      </c>
      <c r="R4" s="152" t="str">
        <f>IFERROR(D4/E4,"")</f>
        <v/>
      </c>
      <c r="S4" s="153" t="str">
        <f>IFERROR(D4/F4,"")</f>
        <v/>
      </c>
      <c r="T4" s="154">
        <f>IFERROR(D4/G4,"")</f>
        <v>0.21247892074198987</v>
      </c>
      <c r="U4" s="163" t="s">
        <v>55</v>
      </c>
      <c r="V4" s="374">
        <v>0.17633067949889103</v>
      </c>
    </row>
    <row r="5" spans="1:23" ht="21" x14ac:dyDescent="0.5">
      <c r="A5" s="356" t="s">
        <v>3</v>
      </c>
      <c r="B5" s="113">
        <v>108</v>
      </c>
      <c r="C5" s="101"/>
      <c r="D5" s="134">
        <v>102</v>
      </c>
      <c r="E5" s="113"/>
      <c r="F5" s="101"/>
      <c r="G5" s="114"/>
      <c r="H5" s="104">
        <v>108</v>
      </c>
      <c r="I5" s="101"/>
      <c r="J5" s="101"/>
      <c r="K5" s="134"/>
      <c r="L5" s="31" t="str">
        <f t="shared" ref="L5:L30" si="0">IF(AND(E5&lt;&gt;0,I5&lt;&gt;0),E5-I5, " ")</f>
        <v xml:space="preserve"> </v>
      </c>
      <c r="M5" s="32" t="str">
        <f t="shared" ref="M5:M30" si="1">IF(AND(E5&lt;&gt;0,I5&lt;&gt;0),(E5-I5)/I5, " ")</f>
        <v xml:space="preserve"> </v>
      </c>
      <c r="N5" s="33" t="str">
        <f t="shared" ref="N5:N30" si="2">IF(AND(F5&lt;&gt;0,J5&lt;&gt;0),F5-J5, " ")</f>
        <v xml:space="preserve"> </v>
      </c>
      <c r="O5" s="32" t="str">
        <f t="shared" ref="O5:O30" si="3">IF(AND(F5&lt;&gt;0,J5&lt;&gt;0),(F5-J5)/J5, " ")</f>
        <v xml:space="preserve"> </v>
      </c>
      <c r="P5" s="33" t="str">
        <f t="shared" ref="P5:P30" si="4">IF(AND(G5&lt;&gt;0,K5&lt;&gt;0),G5-K5, " ")</f>
        <v xml:space="preserve"> </v>
      </c>
      <c r="Q5" s="60" t="str">
        <f t="shared" ref="Q5:Q30" si="5">IF(AND(G5&lt;&gt;0,K5&lt;&gt;0),(G5-K5)/K5, " ")</f>
        <v xml:space="preserve"> </v>
      </c>
      <c r="R5" s="155" t="str">
        <f t="shared" ref="R5:R30" si="6">IFERROR(D5/E5,"")</f>
        <v/>
      </c>
      <c r="S5" s="156" t="str">
        <f t="shared" ref="S5:S30" si="7">IFERROR(D5/F5,"")</f>
        <v/>
      </c>
      <c r="T5" s="157" t="str">
        <f t="shared" ref="T5:T30" si="8">IFERROR(D5/G5,"")</f>
        <v/>
      </c>
      <c r="U5" s="264"/>
      <c r="V5" s="375"/>
    </row>
    <row r="6" spans="1:23" ht="21" x14ac:dyDescent="0.5">
      <c r="A6" s="356" t="s">
        <v>5</v>
      </c>
      <c r="B6" s="113">
        <v>117</v>
      </c>
      <c r="C6" s="101">
        <v>149</v>
      </c>
      <c r="D6" s="134">
        <v>185</v>
      </c>
      <c r="E6" s="113">
        <v>186</v>
      </c>
      <c r="F6" s="101">
        <v>300</v>
      </c>
      <c r="G6" s="114">
        <v>600</v>
      </c>
      <c r="H6" s="105"/>
      <c r="I6" s="101">
        <v>200</v>
      </c>
      <c r="J6" s="101">
        <v>300</v>
      </c>
      <c r="K6" s="134">
        <v>340</v>
      </c>
      <c r="L6" s="31">
        <f t="shared" si="0"/>
        <v>-14</v>
      </c>
      <c r="M6" s="32">
        <f t="shared" si="1"/>
        <v>-7.0000000000000007E-2</v>
      </c>
      <c r="N6" s="33">
        <f t="shared" si="2"/>
        <v>0</v>
      </c>
      <c r="O6" s="32">
        <f t="shared" si="3"/>
        <v>0</v>
      </c>
      <c r="P6" s="33">
        <f t="shared" si="4"/>
        <v>260</v>
      </c>
      <c r="Q6" s="60">
        <f t="shared" si="5"/>
        <v>0.76470588235294112</v>
      </c>
      <c r="R6" s="155">
        <f t="shared" si="6"/>
        <v>0.9946236559139785</v>
      </c>
      <c r="S6" s="156">
        <f t="shared" si="7"/>
        <v>0.6166666666666667</v>
      </c>
      <c r="T6" s="157">
        <f t="shared" si="8"/>
        <v>0.30833333333333335</v>
      </c>
      <c r="U6" s="165" t="s">
        <v>55</v>
      </c>
      <c r="V6" s="375">
        <v>0.12142477793481921</v>
      </c>
    </row>
    <row r="7" spans="1:23" ht="21" x14ac:dyDescent="0.5">
      <c r="A7" s="356" t="s">
        <v>7</v>
      </c>
      <c r="B7" s="113">
        <v>14</v>
      </c>
      <c r="C7" s="101">
        <v>17</v>
      </c>
      <c r="D7" s="134">
        <v>17</v>
      </c>
      <c r="E7" s="113">
        <v>17</v>
      </c>
      <c r="F7" s="101">
        <v>17</v>
      </c>
      <c r="G7" s="114">
        <v>17</v>
      </c>
      <c r="H7" s="104">
        <v>14</v>
      </c>
      <c r="I7" s="101">
        <v>20</v>
      </c>
      <c r="J7" s="101"/>
      <c r="K7" s="134"/>
      <c r="L7" s="31">
        <f t="shared" si="0"/>
        <v>-3</v>
      </c>
      <c r="M7" s="32">
        <f>IF(AND(E7&lt;&gt;0,I7&lt;&gt;0),(E7-I7)/I7, " ")</f>
        <v>-0.15</v>
      </c>
      <c r="N7" s="315" t="str">
        <f t="shared" si="2"/>
        <v xml:space="preserve"> </v>
      </c>
      <c r="O7" s="316" t="str">
        <f t="shared" si="3"/>
        <v xml:space="preserve"> </v>
      </c>
      <c r="P7" s="315" t="str">
        <f t="shared" si="4"/>
        <v xml:space="preserve"> </v>
      </c>
      <c r="Q7" s="317" t="str">
        <f t="shared" si="5"/>
        <v xml:space="preserve"> </v>
      </c>
      <c r="R7" s="155">
        <f t="shared" si="6"/>
        <v>1</v>
      </c>
      <c r="S7" s="156">
        <f t="shared" si="7"/>
        <v>1</v>
      </c>
      <c r="T7" s="157">
        <f t="shared" si="8"/>
        <v>1</v>
      </c>
      <c r="U7" s="164" t="s">
        <v>56</v>
      </c>
      <c r="V7" s="375">
        <v>1.399705416292174E-2</v>
      </c>
    </row>
    <row r="8" spans="1:23" ht="21" x14ac:dyDescent="0.5">
      <c r="A8" s="356" t="s">
        <v>6</v>
      </c>
      <c r="B8" s="113">
        <v>911</v>
      </c>
      <c r="C8" s="101">
        <v>883</v>
      </c>
      <c r="D8" s="134">
        <v>862</v>
      </c>
      <c r="E8" s="113"/>
      <c r="F8" s="101"/>
      <c r="G8" s="114"/>
      <c r="H8" s="104">
        <v>900</v>
      </c>
      <c r="I8" s="101"/>
      <c r="J8" s="101"/>
      <c r="K8" s="134"/>
      <c r="L8" s="31" t="str">
        <f t="shared" si="0"/>
        <v xml:space="preserve"> </v>
      </c>
      <c r="M8" s="32" t="str">
        <f t="shared" si="1"/>
        <v xml:space="preserve"> </v>
      </c>
      <c r="N8" s="33" t="str">
        <f t="shared" si="2"/>
        <v xml:space="preserve"> </v>
      </c>
      <c r="O8" s="32" t="str">
        <f t="shared" si="3"/>
        <v xml:space="preserve"> </v>
      </c>
      <c r="P8" s="33" t="str">
        <f t="shared" si="4"/>
        <v xml:space="preserve"> </v>
      </c>
      <c r="Q8" s="60" t="str">
        <f t="shared" si="5"/>
        <v xml:space="preserve"> </v>
      </c>
      <c r="R8" s="155" t="str">
        <f t="shared" si="6"/>
        <v/>
      </c>
      <c r="S8" s="156" t="str">
        <f t="shared" si="7"/>
        <v/>
      </c>
      <c r="T8" s="157" t="str">
        <f t="shared" si="8"/>
        <v/>
      </c>
      <c r="U8" s="166"/>
      <c r="V8" s="375"/>
    </row>
    <row r="9" spans="1:23" ht="21" x14ac:dyDescent="0.5">
      <c r="A9" s="356" t="s">
        <v>8</v>
      </c>
      <c r="B9" s="113">
        <v>6</v>
      </c>
      <c r="C9" s="101"/>
      <c r="D9" s="134">
        <v>10</v>
      </c>
      <c r="E9" s="113">
        <v>19</v>
      </c>
      <c r="F9" s="101">
        <v>19</v>
      </c>
      <c r="G9" s="114">
        <v>19</v>
      </c>
      <c r="H9" s="104">
        <v>6</v>
      </c>
      <c r="I9" s="101">
        <v>16</v>
      </c>
      <c r="J9" s="101"/>
      <c r="K9" s="134"/>
      <c r="L9" s="31">
        <f t="shared" si="0"/>
        <v>3</v>
      </c>
      <c r="M9" s="32">
        <f t="shared" si="1"/>
        <v>0.1875</v>
      </c>
      <c r="N9" s="315" t="str">
        <f t="shared" si="2"/>
        <v xml:space="preserve"> </v>
      </c>
      <c r="O9" s="316" t="str">
        <f t="shared" si="3"/>
        <v xml:space="preserve"> </v>
      </c>
      <c r="P9" s="315" t="str">
        <f t="shared" si="4"/>
        <v xml:space="preserve"> </v>
      </c>
      <c r="Q9" s="317" t="str">
        <f t="shared" si="5"/>
        <v xml:space="preserve"> </v>
      </c>
      <c r="R9" s="155">
        <f t="shared" si="6"/>
        <v>0.52631578947368418</v>
      </c>
      <c r="S9" s="156">
        <f t="shared" si="7"/>
        <v>0.52631578947368418</v>
      </c>
      <c r="T9" s="157">
        <f t="shared" si="8"/>
        <v>0.52631578947368418</v>
      </c>
      <c r="U9" s="164" t="s">
        <v>56</v>
      </c>
      <c r="V9" s="375">
        <v>7.282998197628765E-2</v>
      </c>
    </row>
    <row r="10" spans="1:23" ht="21" x14ac:dyDescent="0.5">
      <c r="A10" s="356" t="s">
        <v>15</v>
      </c>
      <c r="B10" s="113">
        <v>0</v>
      </c>
      <c r="C10" s="101">
        <v>0</v>
      </c>
      <c r="D10" s="134">
        <v>1</v>
      </c>
      <c r="E10" s="113">
        <v>1</v>
      </c>
      <c r="F10" s="101">
        <v>23</v>
      </c>
      <c r="G10" s="114">
        <v>42</v>
      </c>
      <c r="H10" s="104">
        <v>1</v>
      </c>
      <c r="I10" s="101">
        <v>13</v>
      </c>
      <c r="J10" s="101">
        <v>27</v>
      </c>
      <c r="K10" s="134">
        <v>49</v>
      </c>
      <c r="L10" s="31">
        <f t="shared" si="0"/>
        <v>-12</v>
      </c>
      <c r="M10" s="32">
        <f t="shared" si="1"/>
        <v>-0.92307692307692313</v>
      </c>
      <c r="N10" s="33">
        <f t="shared" si="2"/>
        <v>-4</v>
      </c>
      <c r="O10" s="32">
        <f t="shared" si="3"/>
        <v>-0.14814814814814814</v>
      </c>
      <c r="P10" s="33">
        <f t="shared" si="4"/>
        <v>-7</v>
      </c>
      <c r="Q10" s="60">
        <f t="shared" si="5"/>
        <v>-0.14285714285714285</v>
      </c>
      <c r="R10" s="155">
        <f t="shared" si="6"/>
        <v>1</v>
      </c>
      <c r="S10" s="156">
        <f t="shared" si="7"/>
        <v>4.3478260869565216E-2</v>
      </c>
      <c r="T10" s="157">
        <f t="shared" si="8"/>
        <v>2.3809523809523808E-2</v>
      </c>
      <c r="U10" s="167" t="s">
        <v>55</v>
      </c>
      <c r="V10" s="375"/>
    </row>
    <row r="11" spans="1:23" ht="21" x14ac:dyDescent="0.5">
      <c r="A11" s="356" t="s">
        <v>9</v>
      </c>
      <c r="B11" s="113">
        <v>11</v>
      </c>
      <c r="C11" s="101">
        <v>11</v>
      </c>
      <c r="D11" s="134">
        <v>13</v>
      </c>
      <c r="E11" s="113">
        <v>22</v>
      </c>
      <c r="F11" s="101">
        <v>35</v>
      </c>
      <c r="G11" s="114">
        <v>55</v>
      </c>
      <c r="H11" s="104"/>
      <c r="I11" s="101">
        <v>22</v>
      </c>
      <c r="J11" s="101">
        <v>35</v>
      </c>
      <c r="K11" s="134">
        <v>55</v>
      </c>
      <c r="L11" s="31">
        <f t="shared" si="0"/>
        <v>0</v>
      </c>
      <c r="M11" s="32">
        <f t="shared" si="1"/>
        <v>0</v>
      </c>
      <c r="N11" s="33">
        <f t="shared" si="2"/>
        <v>0</v>
      </c>
      <c r="O11" s="32">
        <f t="shared" si="3"/>
        <v>0</v>
      </c>
      <c r="P11" s="33">
        <f t="shared" si="4"/>
        <v>0</v>
      </c>
      <c r="Q11" s="60">
        <f t="shared" si="5"/>
        <v>0</v>
      </c>
      <c r="R11" s="155">
        <f t="shared" si="6"/>
        <v>0.59090909090909094</v>
      </c>
      <c r="S11" s="156">
        <f t="shared" si="7"/>
        <v>0.37142857142857144</v>
      </c>
      <c r="T11" s="157">
        <f t="shared" si="8"/>
        <v>0.23636363636363636</v>
      </c>
      <c r="U11" s="168" t="s">
        <v>85</v>
      </c>
      <c r="V11" s="375">
        <v>0.11817735711489741</v>
      </c>
    </row>
    <row r="12" spans="1:23" ht="21" x14ac:dyDescent="0.5">
      <c r="A12" s="356" t="s">
        <v>10</v>
      </c>
      <c r="B12" s="113">
        <v>34</v>
      </c>
      <c r="C12" s="101">
        <v>49</v>
      </c>
      <c r="D12" s="134">
        <v>60</v>
      </c>
      <c r="E12" s="113">
        <v>150</v>
      </c>
      <c r="F12" s="101">
        <v>200</v>
      </c>
      <c r="G12" s="114"/>
      <c r="H12" s="104">
        <v>45</v>
      </c>
      <c r="I12" s="101">
        <v>76</v>
      </c>
      <c r="J12" s="101"/>
      <c r="K12" s="134"/>
      <c r="L12" s="31">
        <f t="shared" si="0"/>
        <v>74</v>
      </c>
      <c r="M12" s="32">
        <f t="shared" si="1"/>
        <v>0.97368421052631582</v>
      </c>
      <c r="N12" s="315" t="str">
        <f t="shared" si="2"/>
        <v xml:space="preserve"> </v>
      </c>
      <c r="O12" s="316" t="str">
        <f t="shared" si="3"/>
        <v xml:space="preserve"> </v>
      </c>
      <c r="P12" s="33" t="str">
        <f t="shared" si="4"/>
        <v xml:space="preserve"> </v>
      </c>
      <c r="Q12" s="60" t="str">
        <f t="shared" si="5"/>
        <v xml:space="preserve"> </v>
      </c>
      <c r="R12" s="155">
        <f t="shared" si="6"/>
        <v>0.4</v>
      </c>
      <c r="S12" s="156">
        <f t="shared" si="7"/>
        <v>0.3</v>
      </c>
      <c r="T12" s="157" t="str">
        <f t="shared" si="8"/>
        <v/>
      </c>
      <c r="U12" s="165" t="s">
        <v>55</v>
      </c>
      <c r="V12" s="375">
        <v>0.21070156818251884</v>
      </c>
    </row>
    <row r="13" spans="1:23" ht="21" x14ac:dyDescent="0.5">
      <c r="A13" s="356" t="s">
        <v>12</v>
      </c>
      <c r="B13" s="160">
        <v>43</v>
      </c>
      <c r="C13" s="159"/>
      <c r="D13" s="161">
        <v>61</v>
      </c>
      <c r="E13" s="160">
        <v>79</v>
      </c>
      <c r="F13" s="93">
        <v>121</v>
      </c>
      <c r="G13" s="139">
        <v>285</v>
      </c>
      <c r="H13" s="104">
        <v>42</v>
      </c>
      <c r="I13" s="158">
        <v>79</v>
      </c>
      <c r="J13" s="158">
        <v>116</v>
      </c>
      <c r="K13" s="134"/>
      <c r="L13" s="31">
        <f t="shared" si="0"/>
        <v>0</v>
      </c>
      <c r="M13" s="32">
        <f t="shared" si="1"/>
        <v>0</v>
      </c>
      <c r="N13" s="33">
        <f t="shared" si="2"/>
        <v>5</v>
      </c>
      <c r="O13" s="32">
        <f t="shared" si="3"/>
        <v>4.3103448275862072E-2</v>
      </c>
      <c r="P13" s="315" t="str">
        <f t="shared" si="4"/>
        <v xml:space="preserve"> </v>
      </c>
      <c r="Q13" s="317" t="str">
        <f t="shared" si="5"/>
        <v xml:space="preserve"> </v>
      </c>
      <c r="R13" s="155">
        <f t="shared" si="6"/>
        <v>0.77215189873417722</v>
      </c>
      <c r="S13" s="156">
        <f t="shared" si="7"/>
        <v>0.50413223140495866</v>
      </c>
      <c r="T13" s="157">
        <f t="shared" si="8"/>
        <v>0.21403508771929824</v>
      </c>
      <c r="U13" s="165" t="s">
        <v>55</v>
      </c>
      <c r="V13" s="375">
        <v>0.13848678605177733</v>
      </c>
    </row>
    <row r="14" spans="1:23" ht="21" x14ac:dyDescent="0.5">
      <c r="A14" s="356" t="s">
        <v>13</v>
      </c>
      <c r="B14" s="113">
        <v>2</v>
      </c>
      <c r="C14" s="101">
        <v>2</v>
      </c>
      <c r="D14" s="134">
        <v>2</v>
      </c>
      <c r="E14" s="113">
        <v>3</v>
      </c>
      <c r="F14" s="101"/>
      <c r="G14" s="114"/>
      <c r="H14" s="104">
        <v>2</v>
      </c>
      <c r="I14" s="101">
        <v>13</v>
      </c>
      <c r="J14" s="101">
        <v>19</v>
      </c>
      <c r="K14" s="134"/>
      <c r="L14" s="31">
        <f t="shared" si="0"/>
        <v>-10</v>
      </c>
      <c r="M14" s="32">
        <f t="shared" si="1"/>
        <v>-0.76923076923076927</v>
      </c>
      <c r="N14" s="33" t="str">
        <f t="shared" si="2"/>
        <v xml:space="preserve"> </v>
      </c>
      <c r="O14" s="32" t="str">
        <f t="shared" si="3"/>
        <v xml:space="preserve"> </v>
      </c>
      <c r="P14" s="33" t="str">
        <f t="shared" si="4"/>
        <v xml:space="preserve"> </v>
      </c>
      <c r="Q14" s="60" t="str">
        <f t="shared" si="5"/>
        <v xml:space="preserve"> </v>
      </c>
      <c r="R14" s="155">
        <f t="shared" si="6"/>
        <v>0.66666666666666663</v>
      </c>
      <c r="S14" s="156" t="str">
        <f>IFERROR(D14/F14,"")</f>
        <v/>
      </c>
      <c r="T14" s="157" t="str">
        <f t="shared" si="8"/>
        <v/>
      </c>
      <c r="U14" s="166"/>
      <c r="V14" s="375">
        <v>0.1067192409340616</v>
      </c>
    </row>
    <row r="15" spans="1:23" ht="21" x14ac:dyDescent="0.5">
      <c r="A15" s="356" t="s">
        <v>16</v>
      </c>
      <c r="B15" s="400"/>
      <c r="C15" s="420"/>
      <c r="D15" s="461"/>
      <c r="E15" s="400"/>
      <c r="F15" s="420"/>
      <c r="G15" s="421"/>
      <c r="H15" s="462"/>
      <c r="I15" s="420"/>
      <c r="J15" s="420"/>
      <c r="K15" s="461"/>
      <c r="L15" s="413"/>
      <c r="M15" s="259"/>
      <c r="N15" s="414"/>
      <c r="O15" s="259"/>
      <c r="P15" s="414"/>
      <c r="Q15" s="415"/>
      <c r="R15" s="463"/>
      <c r="S15" s="464"/>
      <c r="T15" s="465"/>
      <c r="U15" s="466"/>
      <c r="V15" s="371"/>
    </row>
    <row r="16" spans="1:23" ht="21" x14ac:dyDescent="0.5">
      <c r="A16" s="356" t="s">
        <v>4</v>
      </c>
      <c r="B16" s="113">
        <v>0</v>
      </c>
      <c r="C16" s="101">
        <v>0</v>
      </c>
      <c r="D16" s="134">
        <v>0</v>
      </c>
      <c r="E16" s="113">
        <v>0</v>
      </c>
      <c r="F16" s="101">
        <v>7</v>
      </c>
      <c r="G16" s="114">
        <v>40</v>
      </c>
      <c r="H16" s="104"/>
      <c r="I16" s="101"/>
      <c r="J16" s="101"/>
      <c r="K16" s="134"/>
      <c r="L16" s="31" t="str">
        <f t="shared" si="0"/>
        <v xml:space="preserve"> </v>
      </c>
      <c r="M16" s="32" t="str">
        <f t="shared" si="1"/>
        <v xml:space="preserve"> </v>
      </c>
      <c r="N16" s="315" t="str">
        <f t="shared" si="2"/>
        <v xml:space="preserve"> </v>
      </c>
      <c r="O16" s="316" t="str">
        <f t="shared" si="3"/>
        <v xml:space="preserve"> </v>
      </c>
      <c r="P16" s="315" t="str">
        <f t="shared" si="4"/>
        <v xml:space="preserve"> </v>
      </c>
      <c r="Q16" s="317" t="str">
        <f t="shared" si="5"/>
        <v xml:space="preserve"> </v>
      </c>
      <c r="R16" s="155" t="str">
        <f t="shared" si="6"/>
        <v/>
      </c>
      <c r="S16" s="156"/>
      <c r="T16" s="157"/>
      <c r="U16" s="169" t="s">
        <v>85</v>
      </c>
      <c r="V16" s="375"/>
    </row>
    <row r="17" spans="1:22" ht="21" x14ac:dyDescent="0.5">
      <c r="A17" s="356" t="s">
        <v>19</v>
      </c>
      <c r="B17" s="113">
        <v>0</v>
      </c>
      <c r="C17" s="101">
        <v>0</v>
      </c>
      <c r="D17" s="134">
        <v>0</v>
      </c>
      <c r="E17" s="113">
        <v>2</v>
      </c>
      <c r="F17" s="101"/>
      <c r="G17" s="114"/>
      <c r="H17" s="104"/>
      <c r="I17" s="101">
        <v>5</v>
      </c>
      <c r="J17" s="101"/>
      <c r="K17" s="134"/>
      <c r="L17" s="31">
        <f t="shared" si="0"/>
        <v>-3</v>
      </c>
      <c r="M17" s="32">
        <f t="shared" si="1"/>
        <v>-0.6</v>
      </c>
      <c r="N17" s="33" t="str">
        <f t="shared" si="2"/>
        <v xml:space="preserve"> </v>
      </c>
      <c r="O17" s="32" t="str">
        <f t="shared" si="3"/>
        <v xml:space="preserve"> </v>
      </c>
      <c r="P17" s="33" t="str">
        <f t="shared" si="4"/>
        <v xml:space="preserve"> </v>
      </c>
      <c r="Q17" s="60" t="str">
        <f t="shared" si="5"/>
        <v xml:space="preserve"> </v>
      </c>
      <c r="R17" s="155"/>
      <c r="S17" s="156" t="str">
        <f t="shared" si="7"/>
        <v/>
      </c>
      <c r="T17" s="157" t="str">
        <f t="shared" si="8"/>
        <v/>
      </c>
      <c r="U17" s="170" t="s">
        <v>85</v>
      </c>
      <c r="V17" s="375"/>
    </row>
    <row r="18" spans="1:22" ht="21" x14ac:dyDescent="0.5">
      <c r="A18" s="356" t="s">
        <v>17</v>
      </c>
      <c r="B18" s="113">
        <v>4</v>
      </c>
      <c r="C18" s="101">
        <v>4</v>
      </c>
      <c r="D18" s="134">
        <v>4</v>
      </c>
      <c r="E18" s="113">
        <v>8</v>
      </c>
      <c r="F18" s="101">
        <v>13</v>
      </c>
      <c r="G18" s="114">
        <v>28</v>
      </c>
      <c r="H18" s="104"/>
      <c r="I18" s="90">
        <v>10</v>
      </c>
      <c r="J18" s="90">
        <v>10</v>
      </c>
      <c r="K18" s="91"/>
      <c r="L18" s="31">
        <f t="shared" si="0"/>
        <v>-2</v>
      </c>
      <c r="M18" s="32">
        <f t="shared" si="1"/>
        <v>-0.2</v>
      </c>
      <c r="N18" s="33">
        <f t="shared" si="2"/>
        <v>3</v>
      </c>
      <c r="O18" s="32">
        <f t="shared" si="3"/>
        <v>0.3</v>
      </c>
      <c r="P18" s="315" t="str">
        <f t="shared" si="4"/>
        <v xml:space="preserve"> </v>
      </c>
      <c r="Q18" s="317" t="str">
        <f t="shared" si="5"/>
        <v xml:space="preserve"> </v>
      </c>
      <c r="R18" s="155">
        <f t="shared" si="6"/>
        <v>0.5</v>
      </c>
      <c r="S18" s="156">
        <f t="shared" si="7"/>
        <v>0.30769230769230771</v>
      </c>
      <c r="T18" s="157">
        <f t="shared" si="8"/>
        <v>0.14285714285714285</v>
      </c>
      <c r="U18" s="169" t="s">
        <v>85</v>
      </c>
      <c r="V18" s="375">
        <v>0.14350716464376601</v>
      </c>
    </row>
    <row r="19" spans="1:22" ht="21" x14ac:dyDescent="0.5">
      <c r="A19" s="356" t="s">
        <v>18</v>
      </c>
      <c r="B19" s="113">
        <v>6</v>
      </c>
      <c r="C19" s="101">
        <v>6</v>
      </c>
      <c r="D19" s="134">
        <v>2</v>
      </c>
      <c r="E19" s="113">
        <v>2</v>
      </c>
      <c r="F19" s="101">
        <v>1</v>
      </c>
      <c r="G19" s="114">
        <v>1</v>
      </c>
      <c r="H19" s="104">
        <v>6</v>
      </c>
      <c r="I19" s="101">
        <v>1</v>
      </c>
      <c r="J19" s="101">
        <v>1</v>
      </c>
      <c r="K19" s="134"/>
      <c r="L19" s="31">
        <f t="shared" si="0"/>
        <v>1</v>
      </c>
      <c r="M19" s="32">
        <f t="shared" si="1"/>
        <v>1</v>
      </c>
      <c r="N19" s="33">
        <f t="shared" si="2"/>
        <v>0</v>
      </c>
      <c r="O19" s="32">
        <f t="shared" si="3"/>
        <v>0</v>
      </c>
      <c r="P19" s="315" t="str">
        <f t="shared" si="4"/>
        <v xml:space="preserve"> </v>
      </c>
      <c r="Q19" s="317" t="str">
        <f t="shared" si="5"/>
        <v xml:space="preserve"> </v>
      </c>
      <c r="R19" s="155">
        <f t="shared" si="6"/>
        <v>1</v>
      </c>
      <c r="S19" s="156">
        <f t="shared" si="7"/>
        <v>2</v>
      </c>
      <c r="T19" s="157">
        <f t="shared" si="8"/>
        <v>2</v>
      </c>
      <c r="U19" s="166"/>
      <c r="V19" s="375"/>
    </row>
    <row r="20" spans="1:22" ht="21" x14ac:dyDescent="0.5">
      <c r="A20" s="356" t="s">
        <v>14</v>
      </c>
      <c r="B20" s="113">
        <v>10</v>
      </c>
      <c r="C20" s="101">
        <v>10</v>
      </c>
      <c r="D20" s="134">
        <v>13</v>
      </c>
      <c r="E20" s="113">
        <v>11.711666666666666</v>
      </c>
      <c r="F20" s="101">
        <v>24.658333333333335</v>
      </c>
      <c r="G20" s="114">
        <v>65.959999999999994</v>
      </c>
      <c r="H20" s="104">
        <v>8</v>
      </c>
      <c r="I20" s="101">
        <v>62</v>
      </c>
      <c r="J20" s="101">
        <v>145</v>
      </c>
      <c r="K20" s="134">
        <v>286</v>
      </c>
      <c r="L20" s="31">
        <f t="shared" si="0"/>
        <v>-50.288333333333334</v>
      </c>
      <c r="M20" s="32">
        <f t="shared" si="1"/>
        <v>-0.81110215053763446</v>
      </c>
      <c r="N20" s="33">
        <f t="shared" si="2"/>
        <v>-120.34166666666667</v>
      </c>
      <c r="O20" s="32">
        <f t="shared" si="3"/>
        <v>-0.82994252873563223</v>
      </c>
      <c r="P20" s="33">
        <f t="shared" si="4"/>
        <v>-220.04000000000002</v>
      </c>
      <c r="Q20" s="60">
        <f t="shared" si="5"/>
        <v>-0.76937062937062939</v>
      </c>
      <c r="R20" s="155">
        <f t="shared" si="6"/>
        <v>1.1100042692471894</v>
      </c>
      <c r="S20" s="156">
        <f t="shared" si="7"/>
        <v>0.52720513687056436</v>
      </c>
      <c r="T20" s="157">
        <f t="shared" si="8"/>
        <v>0.19708914493632507</v>
      </c>
      <c r="U20" s="165" t="s">
        <v>55</v>
      </c>
      <c r="V20" s="375">
        <v>0.14786075845883762</v>
      </c>
    </row>
    <row r="21" spans="1:22" ht="21" x14ac:dyDescent="0.5">
      <c r="A21" s="356" t="s">
        <v>20</v>
      </c>
      <c r="B21" s="113"/>
      <c r="C21" s="101"/>
      <c r="D21" s="134"/>
      <c r="E21" s="113"/>
      <c r="F21" s="101"/>
      <c r="G21" s="114"/>
      <c r="H21" s="104"/>
      <c r="I21" s="101"/>
      <c r="J21" s="101"/>
      <c r="K21" s="134"/>
      <c r="L21" s="31" t="str">
        <f t="shared" si="0"/>
        <v xml:space="preserve"> </v>
      </c>
      <c r="M21" s="32" t="str">
        <f t="shared" si="1"/>
        <v xml:space="preserve"> </v>
      </c>
      <c r="N21" s="33" t="str">
        <f t="shared" si="2"/>
        <v xml:space="preserve"> </v>
      </c>
      <c r="O21" s="32" t="str">
        <f t="shared" si="3"/>
        <v xml:space="preserve"> </v>
      </c>
      <c r="P21" s="33" t="str">
        <f t="shared" si="4"/>
        <v xml:space="preserve"> </v>
      </c>
      <c r="Q21" s="60" t="str">
        <f t="shared" si="5"/>
        <v xml:space="preserve"> </v>
      </c>
      <c r="R21" s="155" t="str">
        <f t="shared" si="6"/>
        <v/>
      </c>
      <c r="S21" s="156" t="str">
        <f t="shared" si="7"/>
        <v/>
      </c>
      <c r="T21" s="157" t="str">
        <f t="shared" si="8"/>
        <v/>
      </c>
      <c r="U21" s="166"/>
      <c r="V21" s="375"/>
    </row>
    <row r="22" spans="1:22" ht="21" x14ac:dyDescent="0.5">
      <c r="A22" s="356" t="s">
        <v>21</v>
      </c>
      <c r="B22" s="113">
        <v>145</v>
      </c>
      <c r="C22" s="101"/>
      <c r="D22" s="134">
        <v>150</v>
      </c>
      <c r="E22" s="113">
        <v>170</v>
      </c>
      <c r="F22" s="101">
        <v>170</v>
      </c>
      <c r="G22" s="114">
        <v>170</v>
      </c>
      <c r="H22" s="104">
        <v>145</v>
      </c>
      <c r="I22" s="101">
        <v>145</v>
      </c>
      <c r="J22" s="101"/>
      <c r="K22" s="134"/>
      <c r="L22" s="31">
        <f t="shared" si="0"/>
        <v>25</v>
      </c>
      <c r="M22" s="32">
        <f t="shared" si="1"/>
        <v>0.17241379310344829</v>
      </c>
      <c r="N22" s="315" t="str">
        <f>IF(AND(F22&lt;&gt;0,J22&lt;&gt;0),F22-J22, " ")</f>
        <v xml:space="preserve"> </v>
      </c>
      <c r="O22" s="316" t="str">
        <f t="shared" si="3"/>
        <v xml:space="preserve"> </v>
      </c>
      <c r="P22" s="315" t="str">
        <f t="shared" si="4"/>
        <v xml:space="preserve"> </v>
      </c>
      <c r="Q22" s="317" t="str">
        <f t="shared" si="5"/>
        <v xml:space="preserve"> </v>
      </c>
      <c r="R22" s="155">
        <f t="shared" si="6"/>
        <v>0.88235294117647056</v>
      </c>
      <c r="S22" s="156">
        <f t="shared" si="7"/>
        <v>0.88235294117647056</v>
      </c>
      <c r="T22" s="157">
        <f t="shared" si="8"/>
        <v>0.88235294117647056</v>
      </c>
      <c r="U22" s="165" t="s">
        <v>55</v>
      </c>
      <c r="V22" s="375">
        <v>8.9397227567253879E-3</v>
      </c>
    </row>
    <row r="23" spans="1:22" ht="21" x14ac:dyDescent="0.5">
      <c r="A23" s="356" t="s">
        <v>1</v>
      </c>
      <c r="B23" s="113">
        <v>171</v>
      </c>
      <c r="C23" s="101">
        <v>166</v>
      </c>
      <c r="D23" s="134">
        <v>161</v>
      </c>
      <c r="E23" s="113"/>
      <c r="F23" s="101"/>
      <c r="G23" s="114"/>
      <c r="H23" s="104">
        <v>171</v>
      </c>
      <c r="I23" s="101">
        <v>171</v>
      </c>
      <c r="J23" s="101">
        <v>171</v>
      </c>
      <c r="K23" s="134">
        <v>171</v>
      </c>
      <c r="L23" s="31" t="str">
        <f t="shared" si="0"/>
        <v xml:space="preserve"> </v>
      </c>
      <c r="M23" s="32" t="str">
        <f t="shared" si="1"/>
        <v xml:space="preserve"> </v>
      </c>
      <c r="N23" s="33" t="str">
        <f t="shared" si="2"/>
        <v xml:space="preserve"> </v>
      </c>
      <c r="O23" s="32" t="str">
        <f t="shared" si="3"/>
        <v xml:space="preserve"> </v>
      </c>
      <c r="P23" s="33" t="str">
        <f t="shared" si="4"/>
        <v xml:space="preserve"> </v>
      </c>
      <c r="Q23" s="60" t="str">
        <f t="shared" si="5"/>
        <v xml:space="preserve"> </v>
      </c>
      <c r="R23" s="155" t="str">
        <f t="shared" si="6"/>
        <v/>
      </c>
      <c r="S23" s="156" t="str">
        <f t="shared" si="7"/>
        <v/>
      </c>
      <c r="T23" s="157" t="str">
        <f t="shared" si="8"/>
        <v/>
      </c>
      <c r="U23" s="166"/>
      <c r="V23" s="375"/>
    </row>
    <row r="24" spans="1:22" ht="21" x14ac:dyDescent="0.5">
      <c r="A24" s="356" t="s">
        <v>22</v>
      </c>
      <c r="B24" s="113">
        <v>26</v>
      </c>
      <c r="C24" s="101"/>
      <c r="D24" s="134">
        <v>26</v>
      </c>
      <c r="E24" s="113">
        <v>76</v>
      </c>
      <c r="F24" s="101">
        <v>102</v>
      </c>
      <c r="G24" s="114"/>
      <c r="H24" s="104"/>
      <c r="I24" s="101">
        <v>72</v>
      </c>
      <c r="J24" s="101">
        <v>32</v>
      </c>
      <c r="K24" s="134"/>
      <c r="L24" s="31">
        <f t="shared" si="0"/>
        <v>4</v>
      </c>
      <c r="M24" s="32">
        <f t="shared" si="1"/>
        <v>5.5555555555555552E-2</v>
      </c>
      <c r="N24" s="33">
        <f t="shared" si="2"/>
        <v>70</v>
      </c>
      <c r="O24" s="32">
        <f t="shared" si="3"/>
        <v>2.1875</v>
      </c>
      <c r="P24" s="33" t="str">
        <f t="shared" si="4"/>
        <v xml:space="preserve"> </v>
      </c>
      <c r="Q24" s="60" t="str">
        <f t="shared" si="5"/>
        <v xml:space="preserve"> </v>
      </c>
      <c r="R24" s="155">
        <f t="shared" si="6"/>
        <v>0.34210526315789475</v>
      </c>
      <c r="S24" s="156">
        <f t="shared" si="7"/>
        <v>0.25490196078431371</v>
      </c>
      <c r="T24" s="157" t="str">
        <f t="shared" si="8"/>
        <v/>
      </c>
      <c r="U24" s="171" t="s">
        <v>85</v>
      </c>
      <c r="V24" s="375">
        <v>0.15962885345036804</v>
      </c>
    </row>
    <row r="25" spans="1:22" ht="21" x14ac:dyDescent="0.5">
      <c r="A25" s="356" t="s">
        <v>23</v>
      </c>
      <c r="B25" s="400"/>
      <c r="C25" s="420"/>
      <c r="D25" s="461"/>
      <c r="E25" s="400"/>
      <c r="F25" s="420"/>
      <c r="G25" s="421"/>
      <c r="H25" s="462"/>
      <c r="I25" s="420"/>
      <c r="J25" s="420"/>
      <c r="K25" s="461"/>
      <c r="L25" s="413"/>
      <c r="M25" s="259"/>
      <c r="N25" s="414"/>
      <c r="O25" s="259"/>
      <c r="P25" s="414"/>
      <c r="Q25" s="415"/>
      <c r="R25" s="463"/>
      <c r="S25" s="464"/>
      <c r="T25" s="465"/>
      <c r="U25" s="467"/>
      <c r="V25" s="371"/>
    </row>
    <row r="26" spans="1:22" ht="21" x14ac:dyDescent="0.5">
      <c r="A26" s="356" t="s">
        <v>24</v>
      </c>
      <c r="B26" s="113">
        <v>2</v>
      </c>
      <c r="C26" s="101"/>
      <c r="D26" s="134">
        <v>3</v>
      </c>
      <c r="E26" s="113">
        <v>55</v>
      </c>
      <c r="F26" s="101"/>
      <c r="G26" s="114"/>
      <c r="H26" s="104">
        <v>2</v>
      </c>
      <c r="I26" s="101">
        <v>55</v>
      </c>
      <c r="J26" s="101"/>
      <c r="K26" s="134"/>
      <c r="L26" s="31">
        <f t="shared" si="0"/>
        <v>0</v>
      </c>
      <c r="M26" s="32">
        <f t="shared" si="1"/>
        <v>0</v>
      </c>
      <c r="N26" s="33" t="str">
        <f t="shared" si="2"/>
        <v xml:space="preserve"> </v>
      </c>
      <c r="O26" s="32" t="str">
        <f t="shared" si="3"/>
        <v xml:space="preserve"> </v>
      </c>
      <c r="P26" s="33" t="str">
        <f t="shared" si="4"/>
        <v xml:space="preserve"> </v>
      </c>
      <c r="Q26" s="60" t="str">
        <f t="shared" si="5"/>
        <v xml:space="preserve"> </v>
      </c>
      <c r="R26" s="155">
        <f t="shared" si="6"/>
        <v>5.4545454545454543E-2</v>
      </c>
      <c r="S26" s="156" t="str">
        <f t="shared" si="7"/>
        <v/>
      </c>
      <c r="T26" s="157" t="str">
        <f t="shared" si="8"/>
        <v/>
      </c>
      <c r="U26" s="169" t="s">
        <v>85</v>
      </c>
      <c r="V26" s="375">
        <v>1.2898813408478613</v>
      </c>
    </row>
    <row r="27" spans="1:22" ht="21" x14ac:dyDescent="0.5">
      <c r="A27" s="356" t="s">
        <v>26</v>
      </c>
      <c r="B27" s="113">
        <v>4</v>
      </c>
      <c r="C27" s="101">
        <v>4</v>
      </c>
      <c r="D27" s="134">
        <v>4</v>
      </c>
      <c r="E27" s="113">
        <v>14</v>
      </c>
      <c r="F27" s="101">
        <v>14</v>
      </c>
      <c r="G27" s="114">
        <v>14</v>
      </c>
      <c r="H27" s="104">
        <v>4</v>
      </c>
      <c r="I27" s="101">
        <v>14</v>
      </c>
      <c r="J27" s="101">
        <v>14</v>
      </c>
      <c r="K27" s="134">
        <v>14</v>
      </c>
      <c r="L27" s="31">
        <f t="shared" si="0"/>
        <v>0</v>
      </c>
      <c r="M27" s="32">
        <f t="shared" si="1"/>
        <v>0</v>
      </c>
      <c r="N27" s="33">
        <f t="shared" si="2"/>
        <v>0</v>
      </c>
      <c r="O27" s="32">
        <f t="shared" si="3"/>
        <v>0</v>
      </c>
      <c r="P27" s="33">
        <f t="shared" si="4"/>
        <v>0</v>
      </c>
      <c r="Q27" s="60">
        <f t="shared" si="5"/>
        <v>0</v>
      </c>
      <c r="R27" s="155">
        <f t="shared" si="6"/>
        <v>0.2857142857142857</v>
      </c>
      <c r="S27" s="156">
        <f t="shared" si="7"/>
        <v>0.2857142857142857</v>
      </c>
      <c r="T27" s="157">
        <f t="shared" si="8"/>
        <v>0.2857142857142857</v>
      </c>
      <c r="U27" s="169" t="s">
        <v>85</v>
      </c>
      <c r="V27" s="375">
        <v>7.939425E-2</v>
      </c>
    </row>
    <row r="28" spans="1:22" ht="21" x14ac:dyDescent="0.5">
      <c r="A28" s="356" t="s">
        <v>27</v>
      </c>
      <c r="B28" s="113">
        <v>11</v>
      </c>
      <c r="C28" s="101">
        <v>12</v>
      </c>
      <c r="D28" s="134">
        <v>12</v>
      </c>
      <c r="E28" s="113">
        <v>18</v>
      </c>
      <c r="F28" s="101">
        <v>76</v>
      </c>
      <c r="G28" s="114">
        <v>114</v>
      </c>
      <c r="H28" s="104"/>
      <c r="I28" s="101">
        <v>41</v>
      </c>
      <c r="J28" s="101">
        <v>90</v>
      </c>
      <c r="K28" s="134"/>
      <c r="L28" s="31">
        <f t="shared" si="0"/>
        <v>-23</v>
      </c>
      <c r="M28" s="32">
        <f t="shared" si="1"/>
        <v>-0.56097560975609762</v>
      </c>
      <c r="N28" s="33">
        <f t="shared" si="2"/>
        <v>-14</v>
      </c>
      <c r="O28" s="32">
        <f t="shared" si="3"/>
        <v>-0.15555555555555556</v>
      </c>
      <c r="P28" s="315" t="str">
        <f t="shared" si="4"/>
        <v xml:space="preserve"> </v>
      </c>
      <c r="Q28" s="317" t="str">
        <f t="shared" si="5"/>
        <v xml:space="preserve"> </v>
      </c>
      <c r="R28" s="155">
        <f t="shared" si="6"/>
        <v>0.66666666666666663</v>
      </c>
      <c r="S28" s="156">
        <f t="shared" si="7"/>
        <v>0.15789473684210525</v>
      </c>
      <c r="T28" s="157">
        <f t="shared" si="8"/>
        <v>0.10526315789473684</v>
      </c>
      <c r="U28" s="169" t="s">
        <v>85</v>
      </c>
      <c r="V28" s="375">
        <v>0.19733709084440876</v>
      </c>
    </row>
    <row r="29" spans="1:22" ht="21" x14ac:dyDescent="0.5">
      <c r="A29" s="356" t="s">
        <v>11</v>
      </c>
      <c r="B29" s="113">
        <v>24</v>
      </c>
      <c r="C29" s="101">
        <v>35</v>
      </c>
      <c r="D29" s="134">
        <v>40</v>
      </c>
      <c r="E29" s="113">
        <v>50</v>
      </c>
      <c r="F29" s="101">
        <v>55</v>
      </c>
      <c r="G29" s="114"/>
      <c r="H29" s="104">
        <v>24</v>
      </c>
      <c r="I29" s="101">
        <v>55</v>
      </c>
      <c r="J29" s="101">
        <v>55</v>
      </c>
      <c r="K29" s="134"/>
      <c r="L29" s="31">
        <f t="shared" si="0"/>
        <v>-5</v>
      </c>
      <c r="M29" s="32">
        <f t="shared" si="1"/>
        <v>-9.0909090909090912E-2</v>
      </c>
      <c r="N29" s="33">
        <f t="shared" si="2"/>
        <v>0</v>
      </c>
      <c r="O29" s="32">
        <f t="shared" si="3"/>
        <v>0</v>
      </c>
      <c r="P29" s="33" t="str">
        <f t="shared" si="4"/>
        <v xml:space="preserve"> </v>
      </c>
      <c r="Q29" s="60" t="str">
        <f t="shared" si="5"/>
        <v xml:space="preserve"> </v>
      </c>
      <c r="R29" s="155">
        <f t="shared" si="6"/>
        <v>0.8</v>
      </c>
      <c r="S29" s="156">
        <f t="shared" si="7"/>
        <v>0.72727272727272729</v>
      </c>
      <c r="T29" s="157" t="str">
        <f t="shared" si="8"/>
        <v/>
      </c>
      <c r="U29" s="164" t="s">
        <v>56</v>
      </c>
      <c r="V29" s="375">
        <v>0.20141496541169199</v>
      </c>
    </row>
    <row r="30" spans="1:22" ht="21" x14ac:dyDescent="0.5">
      <c r="A30" s="356" t="s">
        <v>25</v>
      </c>
      <c r="B30" s="113">
        <v>170</v>
      </c>
      <c r="C30" s="101">
        <v>175</v>
      </c>
      <c r="D30" s="134">
        <v>185</v>
      </c>
      <c r="E30" s="113">
        <v>230</v>
      </c>
      <c r="F30" s="101">
        <v>230</v>
      </c>
      <c r="G30" s="114"/>
      <c r="H30" s="104">
        <v>160</v>
      </c>
      <c r="I30" s="101">
        <v>230</v>
      </c>
      <c r="J30" s="101">
        <v>230</v>
      </c>
      <c r="K30" s="134"/>
      <c r="L30" s="31">
        <f t="shared" si="0"/>
        <v>0</v>
      </c>
      <c r="M30" s="32">
        <f t="shared" si="1"/>
        <v>0</v>
      </c>
      <c r="N30" s="33">
        <f t="shared" si="2"/>
        <v>0</v>
      </c>
      <c r="O30" s="32">
        <f t="shared" si="3"/>
        <v>0</v>
      </c>
      <c r="P30" s="33" t="str">
        <f t="shared" si="4"/>
        <v xml:space="preserve"> </v>
      </c>
      <c r="Q30" s="60" t="str">
        <f t="shared" si="5"/>
        <v xml:space="preserve"> </v>
      </c>
      <c r="R30" s="155">
        <f t="shared" si="6"/>
        <v>0.80434782608695654</v>
      </c>
      <c r="S30" s="156">
        <f t="shared" si="7"/>
        <v>0.80434782608695654</v>
      </c>
      <c r="T30" s="157" t="str">
        <f t="shared" si="8"/>
        <v/>
      </c>
      <c r="U30" s="164" t="s">
        <v>56</v>
      </c>
      <c r="V30" s="375">
        <v>3.2724029000000002E-2</v>
      </c>
    </row>
    <row r="31" spans="1:22" ht="21.5" thickBot="1" x14ac:dyDescent="0.55000000000000004">
      <c r="A31" s="357" t="s">
        <v>28</v>
      </c>
      <c r="B31" s="407"/>
      <c r="C31" s="424"/>
      <c r="D31" s="468"/>
      <c r="E31" s="407"/>
      <c r="F31" s="424"/>
      <c r="G31" s="425"/>
      <c r="H31" s="469"/>
      <c r="I31" s="470"/>
      <c r="J31" s="424"/>
      <c r="K31" s="468"/>
      <c r="L31" s="426"/>
      <c r="M31" s="261"/>
      <c r="N31" s="427"/>
      <c r="O31" s="261"/>
      <c r="P31" s="427"/>
      <c r="Q31" s="428"/>
      <c r="R31" s="471"/>
      <c r="S31" s="472"/>
      <c r="T31" s="473"/>
      <c r="U31" s="456"/>
      <c r="V31" s="372"/>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0" spans="1:2" ht="15" thickBot="1" x14ac:dyDescent="0.4">
      <c r="A40" t="s">
        <v>129</v>
      </c>
    </row>
    <row r="41" spans="1:2" ht="15" thickBot="1" x14ac:dyDescent="0.4">
      <c r="A41" s="389"/>
      <c r="B41" s="388" t="s">
        <v>126</v>
      </c>
    </row>
    <row r="42" spans="1:2" ht="15" thickBot="1" x14ac:dyDescent="0.4">
      <c r="A42" s="390"/>
      <c r="B42" t="s">
        <v>127</v>
      </c>
    </row>
    <row r="43" spans="1:2" ht="15" thickBot="1" x14ac:dyDescent="0.4">
      <c r="A43" s="391"/>
      <c r="B43" t="s">
        <v>128</v>
      </c>
    </row>
    <row r="44" spans="1:2" ht="15" thickBot="1" x14ac:dyDescent="0.4">
      <c r="A44" s="26"/>
      <c r="B44" t="s">
        <v>130</v>
      </c>
    </row>
    <row r="46" spans="1:2" x14ac:dyDescent="0.35">
      <c r="A46" s="36" t="s">
        <v>104</v>
      </c>
    </row>
    <row r="47" spans="1:2" x14ac:dyDescent="0.35">
      <c r="A47" s="66" t="s">
        <v>105</v>
      </c>
    </row>
    <row r="48" spans="1:2" x14ac:dyDescent="0.35">
      <c r="A48" s="36" t="s">
        <v>110</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10">
    <cfRule type="cellIs" dxfId="828" priority="96" operator="between">
      <formula>0.15</formula>
      <formula>1000</formula>
    </cfRule>
    <cfRule type="cellIs" dxfId="827" priority="97" operator="between">
      <formula>-0.15</formula>
      <formula>0.15</formula>
    </cfRule>
    <cfRule type="cellIs" dxfId="826" priority="98" operator="lessThan">
      <formula>-0.15</formula>
    </cfRule>
  </conditionalFormatting>
  <conditionalFormatting sqref="O10">
    <cfRule type="cellIs" dxfId="825" priority="93" operator="between">
      <formula>0.15</formula>
      <formula>1000</formula>
    </cfRule>
    <cfRule type="cellIs" dxfId="824" priority="94" operator="between">
      <formula>-0.15</formula>
      <formula>0.15</formula>
    </cfRule>
    <cfRule type="cellIs" dxfId="823" priority="95" operator="lessThan">
      <formula>-0.15</formula>
    </cfRule>
  </conditionalFormatting>
  <conditionalFormatting sqref="Q10">
    <cfRule type="cellIs" dxfId="822" priority="90" operator="between">
      <formula>0.15</formula>
      <formula>1000</formula>
    </cfRule>
    <cfRule type="cellIs" dxfId="821" priority="91" operator="between">
      <formula>-0.15</formula>
      <formula>0.15</formula>
    </cfRule>
    <cfRule type="cellIs" dxfId="820" priority="92" operator="lessThan">
      <formula>-0.15</formula>
    </cfRule>
  </conditionalFormatting>
  <conditionalFormatting sqref="M7">
    <cfRule type="cellIs" dxfId="819" priority="87" operator="between">
      <formula>0.15</formula>
      <formula>1000</formula>
    </cfRule>
    <cfRule type="cellIs" dxfId="818" priority="88" operator="between">
      <formula>-0.15</formula>
      <formula>0.15</formula>
    </cfRule>
    <cfRule type="cellIs" dxfId="817" priority="89" operator="lessThan">
      <formula>-0.15</formula>
    </cfRule>
  </conditionalFormatting>
  <conditionalFormatting sqref="O7">
    <cfRule type="cellIs" dxfId="816" priority="84" operator="between">
      <formula>0.15</formula>
      <formula>1000</formula>
    </cfRule>
    <cfRule type="cellIs" dxfId="815" priority="85" operator="between">
      <formula>-0.15</formula>
      <formula>0.15</formula>
    </cfRule>
    <cfRule type="cellIs" dxfId="814" priority="86" operator="lessThan">
      <formula>-0.15</formula>
    </cfRule>
  </conditionalFormatting>
  <conditionalFormatting sqref="Q7">
    <cfRule type="cellIs" dxfId="813" priority="81" operator="between">
      <formula>0.15</formula>
      <formula>1000</formula>
    </cfRule>
    <cfRule type="cellIs" dxfId="812" priority="82" operator="between">
      <formula>-0.15</formula>
      <formula>0.15</formula>
    </cfRule>
    <cfRule type="cellIs" dxfId="811" priority="83" operator="lessThan">
      <formula>-0.15</formula>
    </cfRule>
  </conditionalFormatting>
  <conditionalFormatting sqref="M30">
    <cfRule type="cellIs" dxfId="810" priority="78" operator="between">
      <formula>0.15</formula>
      <formula>1000</formula>
    </cfRule>
    <cfRule type="cellIs" dxfId="809" priority="79" operator="between">
      <formula>-0.15</formula>
      <formula>0.15</formula>
    </cfRule>
    <cfRule type="cellIs" dxfId="808" priority="80" operator="lessThan">
      <formula>-0.15</formula>
    </cfRule>
  </conditionalFormatting>
  <conditionalFormatting sqref="O30">
    <cfRule type="cellIs" dxfId="807" priority="75" operator="between">
      <formula>0.15</formula>
      <formula>1000</formula>
    </cfRule>
    <cfRule type="cellIs" dxfId="806" priority="76" operator="between">
      <formula>-0.15</formula>
      <formula>0.15</formula>
    </cfRule>
    <cfRule type="cellIs" dxfId="805" priority="77" operator="lessThan">
      <formula>-0.15</formula>
    </cfRule>
  </conditionalFormatting>
  <conditionalFormatting sqref="Q30">
    <cfRule type="cellIs" dxfId="804" priority="72" operator="between">
      <formula>0.15</formula>
      <formula>1000</formula>
    </cfRule>
    <cfRule type="cellIs" dxfId="803" priority="73" operator="between">
      <formula>-0.15</formula>
      <formula>0.15</formula>
    </cfRule>
    <cfRule type="cellIs" dxfId="802" priority="74" operator="lessThan">
      <formula>-0.15</formula>
    </cfRule>
  </conditionalFormatting>
  <conditionalFormatting sqref="M9">
    <cfRule type="cellIs" dxfId="801" priority="69" operator="between">
      <formula>0.15</formula>
      <formula>1000</formula>
    </cfRule>
    <cfRule type="cellIs" dxfId="800" priority="70" operator="between">
      <formula>-0.15</formula>
      <formula>0.15</formula>
    </cfRule>
    <cfRule type="cellIs" dxfId="799" priority="71" operator="lessThan">
      <formula>-0.15</formula>
    </cfRule>
  </conditionalFormatting>
  <conditionalFormatting sqref="O9">
    <cfRule type="cellIs" dxfId="798" priority="66" operator="between">
      <formula>0.15</formula>
      <formula>1000</formula>
    </cfRule>
    <cfRule type="cellIs" dxfId="797" priority="67" operator="between">
      <formula>-0.15</formula>
      <formula>0.15</formula>
    </cfRule>
    <cfRule type="cellIs" dxfId="796" priority="68" operator="lessThan">
      <formula>-0.15</formula>
    </cfRule>
  </conditionalFormatting>
  <conditionalFormatting sqref="Q9">
    <cfRule type="cellIs" dxfId="795" priority="63" operator="between">
      <formula>0.15</formula>
      <formula>1000</formula>
    </cfRule>
    <cfRule type="cellIs" dxfId="794" priority="64" operator="between">
      <formula>-0.15</formula>
      <formula>0.15</formula>
    </cfRule>
    <cfRule type="cellIs" dxfId="793" priority="65" operator="lessThan">
      <formula>-0.15</formula>
    </cfRule>
  </conditionalFormatting>
  <conditionalFormatting sqref="O16">
    <cfRule type="cellIs" dxfId="792" priority="57" operator="between">
      <formula>0.15</formula>
      <formula>1000</formula>
    </cfRule>
    <cfRule type="cellIs" dxfId="791" priority="58" operator="between">
      <formula>-0.15</formula>
      <formula>0.15</formula>
    </cfRule>
    <cfRule type="cellIs" dxfId="790" priority="59" operator="lessThan">
      <formula>-0.15</formula>
    </cfRule>
  </conditionalFormatting>
  <conditionalFormatting sqref="Q16">
    <cfRule type="cellIs" dxfId="789" priority="54" operator="between">
      <formula>0.15</formula>
      <formula>1000</formula>
    </cfRule>
    <cfRule type="cellIs" dxfId="788" priority="55" operator="between">
      <formula>-0.15</formula>
      <formula>0.15</formula>
    </cfRule>
    <cfRule type="cellIs" dxfId="787" priority="56" operator="lessThan">
      <formula>-0.15</formula>
    </cfRule>
  </conditionalFormatting>
  <conditionalFormatting sqref="M4">
    <cfRule type="cellIs" dxfId="786" priority="51" operator="between">
      <formula>0.15</formula>
      <formula>1000</formula>
    </cfRule>
    <cfRule type="cellIs" dxfId="785" priority="52" operator="between">
      <formula>-0.15</formula>
      <formula>0.15</formula>
    </cfRule>
    <cfRule type="cellIs" dxfId="784" priority="53" operator="lessThan">
      <formula>-0.15</formula>
    </cfRule>
  </conditionalFormatting>
  <conditionalFormatting sqref="O4">
    <cfRule type="cellIs" dxfId="783" priority="48" operator="between">
      <formula>0.15</formula>
      <formula>1000</formula>
    </cfRule>
    <cfRule type="cellIs" dxfId="782" priority="49" operator="between">
      <formula>-0.15</formula>
      <formula>0.15</formula>
    </cfRule>
    <cfRule type="cellIs" dxfId="781" priority="50" operator="lessThan">
      <formula>-0.15</formula>
    </cfRule>
  </conditionalFormatting>
  <conditionalFormatting sqref="Q4">
    <cfRule type="cellIs" dxfId="780" priority="45" operator="between">
      <formula>0.15</formula>
      <formula>1000</formula>
    </cfRule>
    <cfRule type="cellIs" dxfId="779" priority="46" operator="between">
      <formula>-0.15</formula>
      <formula>0.15</formula>
    </cfRule>
    <cfRule type="cellIs" dxfId="778" priority="47" operator="lessThan">
      <formula>-0.15</formula>
    </cfRule>
  </conditionalFormatting>
  <conditionalFormatting sqref="M5:M6 M8 M11:M14 M17:M24 M26:M29">
    <cfRule type="cellIs" dxfId="777" priority="105" operator="between">
      <formula>0.15</formula>
      <formula>1000</formula>
    </cfRule>
    <cfRule type="cellIs" dxfId="776" priority="106" operator="between">
      <formula>-0.15</formula>
      <formula>0.15</formula>
    </cfRule>
    <cfRule type="cellIs" dxfId="775" priority="107" operator="lessThan">
      <formula>-0.15</formula>
    </cfRule>
  </conditionalFormatting>
  <conditionalFormatting sqref="O5:O6 O11:O14 O8 O17:O24 O26:O29">
    <cfRule type="cellIs" dxfId="774" priority="102" operator="between">
      <formula>0.15</formula>
      <formula>1000</formula>
    </cfRule>
    <cfRule type="cellIs" dxfId="773" priority="103" operator="between">
      <formula>-0.15</formula>
      <formula>0.15</formula>
    </cfRule>
    <cfRule type="cellIs" dxfId="772" priority="104" operator="lessThan">
      <formula>-0.15</formula>
    </cfRule>
  </conditionalFormatting>
  <conditionalFormatting sqref="Q5:Q6 Q11:Q14 Q8 Q17:Q24 Q26:Q29">
    <cfRule type="cellIs" dxfId="771" priority="99" operator="between">
      <formula>0.15</formula>
      <formula>1000</formula>
    </cfRule>
    <cfRule type="cellIs" dxfId="770" priority="100" operator="between">
      <formula>-0.15</formula>
      <formula>0.15</formula>
    </cfRule>
    <cfRule type="cellIs" dxfId="769" priority="101" operator="lessThan">
      <formula>-0.15</formula>
    </cfRule>
  </conditionalFormatting>
  <conditionalFormatting sqref="M16">
    <cfRule type="cellIs" dxfId="768" priority="26" operator="between">
      <formula>0.15</formula>
      <formula>1000</formula>
    </cfRule>
    <cfRule type="cellIs" dxfId="767" priority="27" operator="between">
      <formula>-0.15</formula>
      <formula>0.15</formula>
    </cfRule>
    <cfRule type="cellIs" dxfId="766" priority="28" operator="lessThan">
      <formula>-0.15</formula>
    </cfRule>
  </conditionalFormatting>
  <pageMargins left="0.7" right="0.7" top="0.75" bottom="0.75" header="0.3" footer="0.3"/>
  <pageSetup paperSize="9" orientation="portrait" verticalDpi="9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48"/>
  <sheetViews>
    <sheetView zoomScale="50" zoomScaleNormal="50" workbookViewId="0">
      <pane xSplit="1" ySplit="3" topLeftCell="B8" activePane="bottomRight" state="frozen"/>
      <selection pane="topRight" activeCell="B1" sqref="B1"/>
      <selection pane="bottomLeft" activeCell="A4" sqref="A4"/>
      <selection pane="bottomRight" activeCell="Z24" sqref="Z24"/>
    </sheetView>
  </sheetViews>
  <sheetFormatPr defaultRowHeight="14.5" x14ac:dyDescent="0.35"/>
  <cols>
    <col min="1" max="1" width="13.36328125" customWidth="1"/>
    <col min="21" max="21" width="13.453125" customWidth="1"/>
    <col min="22" max="22" width="23.81640625" customWidth="1"/>
  </cols>
  <sheetData>
    <row r="1" spans="1:23" ht="15" customHeight="1" thickBot="1" x14ac:dyDescent="0.4">
      <c r="A1" s="592" t="s">
        <v>39</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365" t="s">
        <v>35</v>
      </c>
      <c r="W1" s="18"/>
    </row>
    <row r="2" spans="1:23" ht="15" customHeight="1" thickBot="1" x14ac:dyDescent="0.4">
      <c r="A2" s="592"/>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c r="V2" s="366" t="s">
        <v>32</v>
      </c>
    </row>
    <row r="3" spans="1:23" ht="15" thickBot="1" x14ac:dyDescent="0.4">
      <c r="A3" s="593"/>
      <c r="B3" s="92">
        <v>2016</v>
      </c>
      <c r="C3" s="79">
        <v>2017</v>
      </c>
      <c r="D3" s="46">
        <v>2018</v>
      </c>
      <c r="E3" s="47">
        <v>2020</v>
      </c>
      <c r="F3" s="48">
        <v>2025</v>
      </c>
      <c r="G3" s="47">
        <v>2030</v>
      </c>
      <c r="H3" s="49">
        <v>2016</v>
      </c>
      <c r="I3" s="50">
        <v>2020</v>
      </c>
      <c r="J3" s="48">
        <v>2025</v>
      </c>
      <c r="K3" s="51">
        <v>2030</v>
      </c>
      <c r="L3" s="591">
        <v>2020</v>
      </c>
      <c r="M3" s="590"/>
      <c r="N3" s="591">
        <v>2025</v>
      </c>
      <c r="O3" s="590"/>
      <c r="P3" s="591">
        <v>2030</v>
      </c>
      <c r="Q3" s="590"/>
      <c r="R3" s="77">
        <v>2020</v>
      </c>
      <c r="S3" s="20">
        <v>2025</v>
      </c>
      <c r="T3" s="115">
        <v>2030</v>
      </c>
      <c r="U3" s="584"/>
      <c r="V3" s="373"/>
    </row>
    <row r="4" spans="1:23" ht="21" x14ac:dyDescent="0.5">
      <c r="A4" s="1" t="s">
        <v>2</v>
      </c>
      <c r="B4" s="67">
        <v>4389</v>
      </c>
      <c r="C4" s="136">
        <v>7331</v>
      </c>
      <c r="D4" s="136">
        <v>11721</v>
      </c>
      <c r="E4" s="136">
        <v>46305</v>
      </c>
      <c r="F4" s="136">
        <v>151744</v>
      </c>
      <c r="G4" s="174">
        <v>644393</v>
      </c>
      <c r="H4" s="146">
        <v>3559</v>
      </c>
      <c r="I4" s="83">
        <v>42581</v>
      </c>
      <c r="J4" s="83"/>
      <c r="K4" s="84"/>
      <c r="L4" s="27">
        <f>IF(AND(E4&lt;&gt;0,I4&lt;&gt;0),E4-I4, " ")</f>
        <v>3724</v>
      </c>
      <c r="M4" s="28">
        <f>IF(AND(E4&lt;&gt;0,I4&lt;&gt;0),(E4-I4)/I4, " ")</f>
        <v>8.7456846950517836E-2</v>
      </c>
      <c r="N4" s="312" t="str">
        <f>IF(AND(F4&lt;&gt;0,J4&lt;&gt;0),F4-J4, " ")</f>
        <v xml:space="preserve"> </v>
      </c>
      <c r="O4" s="313" t="str">
        <f>IF(AND(F4&lt;&gt;0,J4&lt;&gt;0),(F4-J4)/J4, " ")</f>
        <v xml:space="preserve"> </v>
      </c>
      <c r="P4" s="312" t="str">
        <f>IF(AND(G4&lt;&gt;0,K4&lt;&gt;0),G4-K4, " ")</f>
        <v xml:space="preserve"> </v>
      </c>
      <c r="Q4" s="314" t="str">
        <f>IF(AND(G4&lt;&gt;0,K4&lt;&gt;0),(G4-K4)/K4, " ")</f>
        <v xml:space="preserve"> </v>
      </c>
      <c r="R4" s="54">
        <f>IFERROR(D4/E4,"")</f>
        <v>0.25312601230968579</v>
      </c>
      <c r="S4" s="55">
        <f>IFERROR(D4/F4,"")</f>
        <v>7.724193378321384E-2</v>
      </c>
      <c r="T4" s="56">
        <f>IFERROR(D4/G4,"")</f>
        <v>1.8189210621468575E-2</v>
      </c>
      <c r="U4" s="175" t="s">
        <v>55</v>
      </c>
      <c r="V4" s="376">
        <v>0.41</v>
      </c>
    </row>
    <row r="5" spans="1:23" ht="21" x14ac:dyDescent="0.5">
      <c r="A5" s="3" t="s">
        <v>3</v>
      </c>
      <c r="B5" s="88">
        <v>17282</v>
      </c>
      <c r="C5" s="70">
        <v>18904</v>
      </c>
      <c r="D5" s="70">
        <v>21823</v>
      </c>
      <c r="E5" s="70"/>
      <c r="F5" s="70"/>
      <c r="G5" s="71"/>
      <c r="H5" s="172">
        <v>78690</v>
      </c>
      <c r="I5" s="70"/>
      <c r="J5" s="70"/>
      <c r="K5" s="65"/>
      <c r="L5" s="31" t="str">
        <f t="shared" ref="L5:L30" si="0">IF(AND(E5&lt;&gt;0,I5&lt;&gt;0),E5-I5, " ")</f>
        <v xml:space="preserve"> </v>
      </c>
      <c r="M5" s="32" t="str">
        <f t="shared" ref="M5:M30" si="1">IF(AND(E5&lt;&gt;0,I5&lt;&gt;0),(E5-I5)/I5, " ")</f>
        <v xml:space="preserve"> </v>
      </c>
      <c r="N5" s="33" t="str">
        <f t="shared" ref="N5:N30" si="2">IF(AND(F5&lt;&gt;0,J5&lt;&gt;0),F5-J5, " ")</f>
        <v xml:space="preserve"> </v>
      </c>
      <c r="O5" s="32" t="str">
        <f t="shared" ref="O5:O30" si="3">IF(AND(F5&lt;&gt;0,J5&lt;&gt;0),(F5-J5)/J5, " ")</f>
        <v xml:space="preserve"> </v>
      </c>
      <c r="P5" s="33" t="str">
        <f t="shared" ref="P5:P30" si="4">IF(AND(G5&lt;&gt;0,K5&lt;&gt;0),G5-K5, " ")</f>
        <v xml:space="preserve"> </v>
      </c>
      <c r="Q5" s="60" t="str">
        <f t="shared" ref="Q5:Q30" si="5">IF(AND(G5&lt;&gt;0,K5&lt;&gt;0),(G5-K5)/K5, " ")</f>
        <v xml:space="preserve"> </v>
      </c>
      <c r="R5" s="57" t="str">
        <f t="shared" ref="R5:R30" si="6">IFERROR(D5/E5,"")</f>
        <v/>
      </c>
      <c r="S5" s="58" t="str">
        <f t="shared" ref="S5:S30" si="7">IFERROR(D5/F5,"")</f>
        <v/>
      </c>
      <c r="T5" s="59" t="str">
        <f t="shared" ref="T5:T30" si="8">IFERROR(D5/G5,"")</f>
        <v/>
      </c>
      <c r="U5" s="178"/>
      <c r="V5" s="377"/>
    </row>
    <row r="6" spans="1:23" ht="21" x14ac:dyDescent="0.5">
      <c r="A6" s="3" t="s">
        <v>5</v>
      </c>
      <c r="B6" s="88">
        <v>15140</v>
      </c>
      <c r="C6" s="70">
        <v>18470</v>
      </c>
      <c r="D6" s="70">
        <v>22109</v>
      </c>
      <c r="E6" s="70">
        <v>25670</v>
      </c>
      <c r="F6" s="70">
        <v>36965</v>
      </c>
      <c r="G6" s="71">
        <v>46340</v>
      </c>
      <c r="H6" s="105"/>
      <c r="I6" s="70">
        <v>50000</v>
      </c>
      <c r="J6" s="70">
        <v>130000</v>
      </c>
      <c r="K6" s="65">
        <v>200000</v>
      </c>
      <c r="L6" s="31">
        <f t="shared" si="0"/>
        <v>-24330</v>
      </c>
      <c r="M6" s="32">
        <f t="shared" si="1"/>
        <v>-0.48659999999999998</v>
      </c>
      <c r="N6" s="33">
        <f t="shared" si="2"/>
        <v>-93035</v>
      </c>
      <c r="O6" s="32">
        <f t="shared" si="3"/>
        <v>-0.7156538461538462</v>
      </c>
      <c r="P6" s="33">
        <f t="shared" si="4"/>
        <v>-153660</v>
      </c>
      <c r="Q6" s="60">
        <f t="shared" si="5"/>
        <v>-0.76829999999999998</v>
      </c>
      <c r="R6" s="57">
        <f t="shared" si="6"/>
        <v>0.86127775613556679</v>
      </c>
      <c r="S6" s="58">
        <f t="shared" si="7"/>
        <v>0.59810631678614901</v>
      </c>
      <c r="T6" s="59">
        <f t="shared" si="8"/>
        <v>0.47710401381096246</v>
      </c>
      <c r="U6" s="129" t="s">
        <v>56</v>
      </c>
      <c r="V6" s="377">
        <v>8.1447044123069245E-2</v>
      </c>
    </row>
    <row r="7" spans="1:23" ht="21" x14ac:dyDescent="0.5">
      <c r="A7" s="3" t="s">
        <v>7</v>
      </c>
      <c r="B7" s="85">
        <v>363</v>
      </c>
      <c r="C7" s="86">
        <v>544</v>
      </c>
      <c r="D7" s="86">
        <v>578</v>
      </c>
      <c r="E7" s="86">
        <v>862</v>
      </c>
      <c r="F7" s="86">
        <v>1522</v>
      </c>
      <c r="G7" s="137">
        <v>2153</v>
      </c>
      <c r="H7" s="173">
        <v>327</v>
      </c>
      <c r="I7" s="86"/>
      <c r="J7" s="86"/>
      <c r="K7" s="87"/>
      <c r="L7" s="318" t="str">
        <f t="shared" si="0"/>
        <v xml:space="preserve"> </v>
      </c>
      <c r="M7" s="316" t="str">
        <f>IF(AND(E7&lt;&gt;0,I7&lt;&gt;0),(E7-I7)/I7, " ")</f>
        <v xml:space="preserve"> </v>
      </c>
      <c r="N7" s="315" t="str">
        <f t="shared" si="2"/>
        <v xml:space="preserve"> </v>
      </c>
      <c r="O7" s="316" t="str">
        <f t="shared" si="3"/>
        <v xml:space="preserve"> </v>
      </c>
      <c r="P7" s="315" t="str">
        <f t="shared" si="4"/>
        <v xml:space="preserve"> </v>
      </c>
      <c r="Q7" s="317" t="str">
        <f t="shared" si="5"/>
        <v xml:space="preserve"> </v>
      </c>
      <c r="R7" s="57">
        <f t="shared" si="6"/>
        <v>0.67053364269141535</v>
      </c>
      <c r="S7" s="58">
        <f t="shared" si="7"/>
        <v>0.37976346911957948</v>
      </c>
      <c r="T7" s="59">
        <f t="shared" si="8"/>
        <v>0.26846261031119367</v>
      </c>
      <c r="U7" s="126" t="s">
        <v>55</v>
      </c>
      <c r="V7" s="377">
        <v>0.13224229681520194</v>
      </c>
    </row>
    <row r="8" spans="1:23" ht="21" x14ac:dyDescent="0.5">
      <c r="A8" s="3" t="s">
        <v>6</v>
      </c>
      <c r="B8" s="85">
        <v>69266</v>
      </c>
      <c r="C8" s="86">
        <v>70405</v>
      </c>
      <c r="D8" s="86">
        <v>78251</v>
      </c>
      <c r="E8" s="86"/>
      <c r="F8" s="86"/>
      <c r="G8" s="137"/>
      <c r="H8" s="173">
        <v>97293</v>
      </c>
      <c r="I8" s="86"/>
      <c r="J8" s="86"/>
      <c r="K8" s="87"/>
      <c r="L8" s="31" t="str">
        <f t="shared" si="0"/>
        <v xml:space="preserve"> </v>
      </c>
      <c r="M8" s="32" t="str">
        <f t="shared" ref="M8:M9" si="9">IF(AND(E8&lt;&gt;0,I8&lt;&gt;0),(E8-I8)/I8, " ")</f>
        <v xml:space="preserve"> </v>
      </c>
      <c r="N8" s="33" t="str">
        <f t="shared" si="2"/>
        <v xml:space="preserve"> </v>
      </c>
      <c r="O8" s="32" t="str">
        <f t="shared" si="3"/>
        <v xml:space="preserve"> </v>
      </c>
      <c r="P8" s="33" t="str">
        <f t="shared" si="4"/>
        <v xml:space="preserve"> </v>
      </c>
      <c r="Q8" s="60" t="str">
        <f t="shared" si="5"/>
        <v xml:space="preserve"> </v>
      </c>
      <c r="R8" s="57" t="str">
        <f t="shared" si="6"/>
        <v/>
      </c>
      <c r="S8" s="58" t="str">
        <f t="shared" si="7"/>
        <v/>
      </c>
      <c r="T8" s="59" t="str">
        <f t="shared" si="8"/>
        <v/>
      </c>
      <c r="U8" s="127"/>
      <c r="V8" s="377"/>
    </row>
    <row r="9" spans="1:23" ht="21" x14ac:dyDescent="0.5">
      <c r="A9" s="3" t="s">
        <v>8</v>
      </c>
      <c r="B9" s="85">
        <v>2000</v>
      </c>
      <c r="C9" s="86"/>
      <c r="D9" s="86">
        <v>1014</v>
      </c>
      <c r="E9" s="86"/>
      <c r="F9" s="86"/>
      <c r="G9" s="137"/>
      <c r="H9" s="173">
        <v>2000</v>
      </c>
      <c r="I9" s="86"/>
      <c r="J9" s="86"/>
      <c r="K9" s="87"/>
      <c r="L9" s="31" t="str">
        <f t="shared" si="0"/>
        <v xml:space="preserve"> </v>
      </c>
      <c r="M9" s="32" t="str">
        <f t="shared" si="9"/>
        <v xml:space="preserve"> </v>
      </c>
      <c r="N9" s="33" t="str">
        <f t="shared" si="2"/>
        <v xml:space="preserve"> </v>
      </c>
      <c r="O9" s="32" t="str">
        <f t="shared" si="3"/>
        <v xml:space="preserve"> </v>
      </c>
      <c r="P9" s="33" t="str">
        <f t="shared" si="4"/>
        <v xml:space="preserve"> </v>
      </c>
      <c r="Q9" s="60" t="str">
        <f t="shared" si="5"/>
        <v xml:space="preserve"> </v>
      </c>
      <c r="R9" s="57" t="str">
        <f t="shared" si="6"/>
        <v/>
      </c>
      <c r="S9" s="58" t="str">
        <f t="shared" si="7"/>
        <v/>
      </c>
      <c r="T9" s="59" t="str">
        <f t="shared" si="8"/>
        <v/>
      </c>
      <c r="U9" s="127"/>
      <c r="V9" s="377"/>
    </row>
    <row r="10" spans="1:23" ht="21" x14ac:dyDescent="0.5">
      <c r="A10" s="3" t="s">
        <v>15</v>
      </c>
      <c r="B10" s="85">
        <v>10</v>
      </c>
      <c r="C10" s="86"/>
      <c r="D10" s="86">
        <v>8</v>
      </c>
      <c r="E10" s="86"/>
      <c r="F10" s="86"/>
      <c r="G10" s="137"/>
      <c r="H10" s="173">
        <v>10</v>
      </c>
      <c r="I10" s="86">
        <v>4200</v>
      </c>
      <c r="J10" s="86">
        <v>31050</v>
      </c>
      <c r="K10" s="87">
        <v>45550</v>
      </c>
      <c r="L10" s="31" t="str">
        <f t="shared" si="0"/>
        <v xml:space="preserve"> </v>
      </c>
      <c r="M10" s="32" t="str">
        <f t="shared" si="1"/>
        <v xml:space="preserve"> </v>
      </c>
      <c r="N10" s="33" t="str">
        <f t="shared" si="2"/>
        <v xml:space="preserve"> </v>
      </c>
      <c r="O10" s="32" t="str">
        <f t="shared" si="3"/>
        <v xml:space="preserve"> </v>
      </c>
      <c r="P10" s="33" t="str">
        <f t="shared" si="4"/>
        <v xml:space="preserve"> </v>
      </c>
      <c r="Q10" s="60" t="str">
        <f t="shared" si="5"/>
        <v xml:space="preserve"> </v>
      </c>
      <c r="R10" s="57" t="str">
        <f t="shared" si="6"/>
        <v/>
      </c>
      <c r="S10" s="58" t="str">
        <f t="shared" si="7"/>
        <v/>
      </c>
      <c r="T10" s="59" t="str">
        <f t="shared" si="8"/>
        <v/>
      </c>
      <c r="U10" s="178"/>
      <c r="V10" s="377"/>
    </row>
    <row r="11" spans="1:23" ht="21" x14ac:dyDescent="0.5">
      <c r="A11" s="3" t="s">
        <v>9</v>
      </c>
      <c r="B11" s="88">
        <v>937</v>
      </c>
      <c r="C11" s="70">
        <v>1096</v>
      </c>
      <c r="D11" s="70">
        <v>1406</v>
      </c>
      <c r="E11" s="70">
        <v>2570</v>
      </c>
      <c r="F11" s="70">
        <v>5050</v>
      </c>
      <c r="G11" s="71">
        <v>11550</v>
      </c>
      <c r="H11" s="172">
        <v>1407</v>
      </c>
      <c r="I11" s="70">
        <v>13500</v>
      </c>
      <c r="J11" s="70">
        <v>35000</v>
      </c>
      <c r="K11" s="65">
        <v>70000</v>
      </c>
      <c r="L11" s="31">
        <f t="shared" si="0"/>
        <v>-10930</v>
      </c>
      <c r="M11" s="32">
        <f t="shared" si="1"/>
        <v>-0.80962962962962959</v>
      </c>
      <c r="N11" s="33">
        <f t="shared" si="2"/>
        <v>-29950</v>
      </c>
      <c r="O11" s="32">
        <f t="shared" si="3"/>
        <v>-0.85571428571428576</v>
      </c>
      <c r="P11" s="33">
        <f t="shared" si="4"/>
        <v>-58450</v>
      </c>
      <c r="Q11" s="60">
        <f t="shared" si="5"/>
        <v>-0.83499999999999996</v>
      </c>
      <c r="R11" s="57">
        <f t="shared" si="6"/>
        <v>0.54708171206225686</v>
      </c>
      <c r="S11" s="58">
        <f t="shared" si="7"/>
        <v>0.27841584158415844</v>
      </c>
      <c r="T11" s="59">
        <f t="shared" si="8"/>
        <v>0.12173160173160173</v>
      </c>
      <c r="U11" s="176" t="s">
        <v>55</v>
      </c>
      <c r="V11" s="377">
        <v>0.1895796387857871</v>
      </c>
    </row>
    <row r="12" spans="1:23" ht="21" x14ac:dyDescent="0.5">
      <c r="A12" s="3" t="s">
        <v>10</v>
      </c>
      <c r="B12" s="88">
        <v>4785</v>
      </c>
      <c r="C12" s="70">
        <v>7017</v>
      </c>
      <c r="D12" s="70">
        <v>12393</v>
      </c>
      <c r="E12" s="70">
        <v>23000</v>
      </c>
      <c r="F12" s="70">
        <v>100000</v>
      </c>
      <c r="G12" s="71">
        <v>200000</v>
      </c>
      <c r="H12" s="172">
        <v>4365</v>
      </c>
      <c r="I12" s="70">
        <v>17200</v>
      </c>
      <c r="J12" s="70"/>
      <c r="K12" s="65"/>
      <c r="L12" s="31">
        <f t="shared" si="0"/>
        <v>5800</v>
      </c>
      <c r="M12" s="32">
        <f t="shared" si="1"/>
        <v>0.33720930232558138</v>
      </c>
      <c r="N12" s="315" t="str">
        <f t="shared" si="2"/>
        <v xml:space="preserve"> </v>
      </c>
      <c r="O12" s="316" t="str">
        <f t="shared" si="3"/>
        <v xml:space="preserve"> </v>
      </c>
      <c r="P12" s="315" t="str">
        <f t="shared" si="4"/>
        <v xml:space="preserve"> </v>
      </c>
      <c r="Q12" s="317" t="str">
        <f t="shared" si="5"/>
        <v xml:space="preserve"> </v>
      </c>
      <c r="R12" s="57">
        <f t="shared" si="6"/>
        <v>0.53882608695652179</v>
      </c>
      <c r="S12" s="58">
        <f t="shared" si="7"/>
        <v>0.12393</v>
      </c>
      <c r="T12" s="59">
        <f t="shared" si="8"/>
        <v>6.1964999999999999E-2</v>
      </c>
      <c r="U12" s="125" t="s">
        <v>55</v>
      </c>
      <c r="V12" s="377">
        <v>0.30617105690570745</v>
      </c>
    </row>
    <row r="13" spans="1:23" ht="21" x14ac:dyDescent="0.5">
      <c r="A13" s="3" t="s">
        <v>12</v>
      </c>
      <c r="B13" s="88">
        <v>12589</v>
      </c>
      <c r="C13" s="70">
        <v>12150</v>
      </c>
      <c r="D13" s="70">
        <v>15306</v>
      </c>
      <c r="E13" s="70">
        <v>11600</v>
      </c>
      <c r="F13" s="70">
        <v>97800</v>
      </c>
      <c r="G13" s="71">
        <v>207700</v>
      </c>
      <c r="H13" s="172">
        <v>12199</v>
      </c>
      <c r="I13" s="70"/>
      <c r="J13" s="70"/>
      <c r="K13" s="65"/>
      <c r="L13" s="318" t="str">
        <f t="shared" si="0"/>
        <v xml:space="preserve"> </v>
      </c>
      <c r="M13" s="316" t="str">
        <f t="shared" si="1"/>
        <v xml:space="preserve"> </v>
      </c>
      <c r="N13" s="315" t="str">
        <f t="shared" si="2"/>
        <v xml:space="preserve"> </v>
      </c>
      <c r="O13" s="316" t="str">
        <f t="shared" si="3"/>
        <v xml:space="preserve"> </v>
      </c>
      <c r="P13" s="315" t="str">
        <f t="shared" si="4"/>
        <v xml:space="preserve"> </v>
      </c>
      <c r="Q13" s="317" t="str">
        <f t="shared" si="5"/>
        <v xml:space="preserve"> </v>
      </c>
      <c r="R13" s="57">
        <f t="shared" si="6"/>
        <v>1.3194827586206896</v>
      </c>
      <c r="S13" s="58">
        <f t="shared" si="7"/>
        <v>0.15650306748466258</v>
      </c>
      <c r="T13" s="59">
        <f t="shared" si="8"/>
        <v>7.3692826191622526E-2</v>
      </c>
      <c r="U13" s="128" t="s">
        <v>85</v>
      </c>
      <c r="V13" s="377">
        <v>0.25508085901213784</v>
      </c>
    </row>
    <row r="14" spans="1:23" ht="21" x14ac:dyDescent="0.5">
      <c r="A14" s="3" t="s">
        <v>13</v>
      </c>
      <c r="B14" s="88">
        <v>266</v>
      </c>
      <c r="C14" s="70">
        <v>324</v>
      </c>
      <c r="D14" s="70">
        <v>338</v>
      </c>
      <c r="E14" s="70"/>
      <c r="F14" s="70"/>
      <c r="G14" s="71"/>
      <c r="H14" s="172">
        <v>411</v>
      </c>
      <c r="I14" s="70"/>
      <c r="J14" s="70"/>
      <c r="K14" s="65"/>
      <c r="L14" s="31" t="str">
        <f t="shared" si="0"/>
        <v xml:space="preserve"> </v>
      </c>
      <c r="M14" s="32" t="str">
        <f t="shared" si="1"/>
        <v xml:space="preserve"> </v>
      </c>
      <c r="N14" s="33" t="str">
        <f t="shared" si="2"/>
        <v xml:space="preserve"> </v>
      </c>
      <c r="O14" s="32" t="str">
        <f t="shared" si="3"/>
        <v xml:space="preserve"> </v>
      </c>
      <c r="P14" s="33" t="str">
        <f t="shared" si="4"/>
        <v xml:space="preserve"> </v>
      </c>
      <c r="Q14" s="60" t="str">
        <f t="shared" si="5"/>
        <v xml:space="preserve"> </v>
      </c>
      <c r="R14" s="57" t="str">
        <f t="shared" si="6"/>
        <v/>
      </c>
      <c r="S14" s="58" t="str">
        <f>IFERROR(D14/F14,"")</f>
        <v/>
      </c>
      <c r="T14" s="59" t="str">
        <f t="shared" si="8"/>
        <v/>
      </c>
      <c r="U14" s="127"/>
      <c r="V14" s="377"/>
    </row>
    <row r="15" spans="1:23" ht="21" x14ac:dyDescent="0.5">
      <c r="A15" s="3" t="s">
        <v>16</v>
      </c>
      <c r="B15" s="474"/>
      <c r="C15" s="475"/>
      <c r="D15" s="475"/>
      <c r="E15" s="475"/>
      <c r="F15" s="475"/>
      <c r="G15" s="476"/>
      <c r="H15" s="474"/>
      <c r="I15" s="475"/>
      <c r="J15" s="477"/>
      <c r="K15" s="478"/>
      <c r="L15" s="413"/>
      <c r="M15" s="259"/>
      <c r="N15" s="414"/>
      <c r="O15" s="259"/>
      <c r="P15" s="414"/>
      <c r="Q15" s="415"/>
      <c r="R15" s="437"/>
      <c r="S15" s="438"/>
      <c r="T15" s="439"/>
      <c r="U15" s="440"/>
      <c r="V15" s="263"/>
    </row>
    <row r="16" spans="1:23" ht="21" x14ac:dyDescent="0.5">
      <c r="A16" s="3" t="s">
        <v>4</v>
      </c>
      <c r="B16" s="85">
        <v>0</v>
      </c>
      <c r="C16" s="86">
        <v>0</v>
      </c>
      <c r="D16" s="86">
        <v>0</v>
      </c>
      <c r="E16" s="86"/>
      <c r="F16" s="86"/>
      <c r="G16" s="137"/>
      <c r="H16" s="173">
        <v>0</v>
      </c>
      <c r="I16" s="86"/>
      <c r="J16" s="86"/>
      <c r="K16" s="87"/>
      <c r="L16" s="31" t="str">
        <f t="shared" si="0"/>
        <v xml:space="preserve"> </v>
      </c>
      <c r="M16" s="32" t="str">
        <f t="shared" si="1"/>
        <v xml:space="preserve"> </v>
      </c>
      <c r="N16" s="33" t="str">
        <f t="shared" si="2"/>
        <v xml:space="preserve"> </v>
      </c>
      <c r="O16" s="32" t="str">
        <f t="shared" si="3"/>
        <v xml:space="preserve"> </v>
      </c>
      <c r="P16" s="33" t="str">
        <f t="shared" si="4"/>
        <v xml:space="preserve"> </v>
      </c>
      <c r="Q16" s="60" t="str">
        <f t="shared" si="5"/>
        <v xml:space="preserve"> </v>
      </c>
      <c r="R16" s="57" t="str">
        <f t="shared" si="6"/>
        <v/>
      </c>
      <c r="S16" s="58" t="str">
        <f t="shared" si="7"/>
        <v/>
      </c>
      <c r="T16" s="59" t="str">
        <f t="shared" si="8"/>
        <v/>
      </c>
      <c r="U16" s="127"/>
      <c r="V16" s="377"/>
    </row>
    <row r="17" spans="1:22" ht="21" x14ac:dyDescent="0.5">
      <c r="A17" s="3" t="s">
        <v>19</v>
      </c>
      <c r="B17" s="88">
        <v>84</v>
      </c>
      <c r="C17" s="70">
        <v>153</v>
      </c>
      <c r="D17" s="70">
        <v>187</v>
      </c>
      <c r="E17" s="70"/>
      <c r="F17" s="70"/>
      <c r="G17" s="71"/>
      <c r="H17" s="172">
        <v>93</v>
      </c>
      <c r="I17" s="70"/>
      <c r="J17" s="70"/>
      <c r="K17" s="65"/>
      <c r="L17" s="31" t="str">
        <f t="shared" si="0"/>
        <v xml:space="preserve"> </v>
      </c>
      <c r="M17" s="32" t="str">
        <f t="shared" si="1"/>
        <v xml:space="preserve"> </v>
      </c>
      <c r="N17" s="33" t="str">
        <f t="shared" si="2"/>
        <v xml:space="preserve"> </v>
      </c>
      <c r="O17" s="32" t="str">
        <f t="shared" si="3"/>
        <v xml:space="preserve"> </v>
      </c>
      <c r="P17" s="33" t="str">
        <f t="shared" si="4"/>
        <v xml:space="preserve"> </v>
      </c>
      <c r="Q17" s="60" t="str">
        <f t="shared" si="5"/>
        <v xml:space="preserve"> </v>
      </c>
      <c r="R17" s="57" t="str">
        <f t="shared" si="6"/>
        <v/>
      </c>
      <c r="S17" s="58" t="str">
        <f t="shared" si="7"/>
        <v/>
      </c>
      <c r="T17" s="59" t="str">
        <f t="shared" si="8"/>
        <v/>
      </c>
      <c r="U17" s="127"/>
      <c r="V17" s="377"/>
    </row>
    <row r="18" spans="1:22" ht="21" x14ac:dyDescent="0.5">
      <c r="A18" s="3" t="s">
        <v>17</v>
      </c>
      <c r="B18" s="88">
        <v>352</v>
      </c>
      <c r="C18" s="70">
        <v>378</v>
      </c>
      <c r="D18" s="70">
        <v>405</v>
      </c>
      <c r="E18" s="70">
        <v>565</v>
      </c>
      <c r="F18" s="70">
        <v>1500</v>
      </c>
      <c r="G18" s="71">
        <v>12300</v>
      </c>
      <c r="H18" s="172"/>
      <c r="I18" s="90"/>
      <c r="J18" s="90"/>
      <c r="K18" s="91"/>
      <c r="L18" s="318" t="str">
        <f t="shared" si="0"/>
        <v xml:space="preserve"> </v>
      </c>
      <c r="M18" s="316" t="str">
        <f t="shared" si="1"/>
        <v xml:space="preserve"> </v>
      </c>
      <c r="N18" s="315" t="str">
        <f t="shared" si="2"/>
        <v xml:space="preserve"> </v>
      </c>
      <c r="O18" s="316" t="str">
        <f t="shared" si="3"/>
        <v xml:space="preserve"> </v>
      </c>
      <c r="P18" s="315" t="str">
        <f t="shared" si="4"/>
        <v xml:space="preserve"> </v>
      </c>
      <c r="Q18" s="317" t="str">
        <f t="shared" si="5"/>
        <v xml:space="preserve"> </v>
      </c>
      <c r="R18" s="57">
        <f t="shared" si="6"/>
        <v>0.7168141592920354</v>
      </c>
      <c r="S18" s="58">
        <f t="shared" si="7"/>
        <v>0.27</v>
      </c>
      <c r="T18" s="59">
        <f t="shared" si="8"/>
        <v>3.2926829268292684E-2</v>
      </c>
      <c r="U18" s="128" t="s">
        <v>85</v>
      </c>
      <c r="V18" s="377">
        <v>0.28441068209967013</v>
      </c>
    </row>
    <row r="19" spans="1:22" ht="21" x14ac:dyDescent="0.5">
      <c r="A19" s="3" t="s">
        <v>18</v>
      </c>
      <c r="B19" s="88">
        <v>294</v>
      </c>
      <c r="C19" s="70">
        <v>322</v>
      </c>
      <c r="D19" s="70">
        <v>314</v>
      </c>
      <c r="E19" s="70">
        <v>180</v>
      </c>
      <c r="F19" s="70">
        <v>125</v>
      </c>
      <c r="G19" s="71">
        <v>100</v>
      </c>
      <c r="H19" s="172">
        <v>280</v>
      </c>
      <c r="I19" s="70">
        <v>200</v>
      </c>
      <c r="J19" s="70">
        <v>100</v>
      </c>
      <c r="K19" s="65">
        <v>100</v>
      </c>
      <c r="L19" s="31">
        <f t="shared" si="0"/>
        <v>-20</v>
      </c>
      <c r="M19" s="32">
        <f t="shared" si="1"/>
        <v>-0.1</v>
      </c>
      <c r="N19" s="33">
        <f t="shared" si="2"/>
        <v>25</v>
      </c>
      <c r="O19" s="32">
        <f t="shared" si="3"/>
        <v>0.25</v>
      </c>
      <c r="P19" s="33">
        <f t="shared" si="4"/>
        <v>0</v>
      </c>
      <c r="Q19" s="60">
        <f t="shared" si="5"/>
        <v>0</v>
      </c>
      <c r="R19" s="57">
        <f t="shared" si="6"/>
        <v>1.7444444444444445</v>
      </c>
      <c r="S19" s="58">
        <f t="shared" si="7"/>
        <v>2.512</v>
      </c>
      <c r="T19" s="59">
        <f t="shared" si="8"/>
        <v>3.14</v>
      </c>
      <c r="U19" s="127"/>
      <c r="V19" s="377"/>
    </row>
    <row r="20" spans="1:22" ht="21" x14ac:dyDescent="0.5">
      <c r="A20" s="3" t="s">
        <v>14</v>
      </c>
      <c r="B20" s="88">
        <v>2682</v>
      </c>
      <c r="C20" s="70">
        <v>3043</v>
      </c>
      <c r="D20" s="70">
        <v>3233</v>
      </c>
      <c r="E20" s="70">
        <v>7000</v>
      </c>
      <c r="F20" s="70">
        <v>15100</v>
      </c>
      <c r="G20" s="71">
        <v>40000</v>
      </c>
      <c r="H20" s="172">
        <v>2385</v>
      </c>
      <c r="I20" s="70">
        <v>40000</v>
      </c>
      <c r="J20" s="70">
        <v>213750</v>
      </c>
      <c r="K20" s="65">
        <v>326800</v>
      </c>
      <c r="L20" s="31">
        <f t="shared" si="0"/>
        <v>-33000</v>
      </c>
      <c r="M20" s="32">
        <f t="shared" si="1"/>
        <v>-0.82499999999999996</v>
      </c>
      <c r="N20" s="33">
        <f t="shared" si="2"/>
        <v>-198650</v>
      </c>
      <c r="O20" s="32">
        <f t="shared" si="3"/>
        <v>-0.92935672514619883</v>
      </c>
      <c r="P20" s="33">
        <f t="shared" si="4"/>
        <v>-286800</v>
      </c>
      <c r="Q20" s="60">
        <f t="shared" si="5"/>
        <v>-0.87760097919216651</v>
      </c>
      <c r="R20" s="57">
        <f t="shared" si="6"/>
        <v>0.46185714285714285</v>
      </c>
      <c r="S20" s="58">
        <f t="shared" si="7"/>
        <v>0.21410596026490067</v>
      </c>
      <c r="T20" s="59">
        <f t="shared" si="8"/>
        <v>8.0824999999999994E-2</v>
      </c>
      <c r="U20" s="128" t="s">
        <v>85</v>
      </c>
      <c r="V20" s="377">
        <v>0.2070749061909547</v>
      </c>
    </row>
    <row r="21" spans="1:22" ht="21" x14ac:dyDescent="0.5">
      <c r="A21" s="3" t="s">
        <v>20</v>
      </c>
      <c r="B21" s="85">
        <v>0</v>
      </c>
      <c r="C21" s="86">
        <v>0</v>
      </c>
      <c r="D21" s="86">
        <v>0</v>
      </c>
      <c r="E21" s="86">
        <v>0</v>
      </c>
      <c r="F21" s="86">
        <v>253</v>
      </c>
      <c r="G21" s="137">
        <v>950</v>
      </c>
      <c r="H21" s="173">
        <v>0</v>
      </c>
      <c r="I21" s="86"/>
      <c r="J21" s="86"/>
      <c r="K21" s="87"/>
      <c r="L21" s="31" t="str">
        <f t="shared" si="0"/>
        <v xml:space="preserve"> </v>
      </c>
      <c r="M21" s="32" t="str">
        <f t="shared" si="1"/>
        <v xml:space="preserve"> </v>
      </c>
      <c r="N21" s="315" t="str">
        <f t="shared" si="2"/>
        <v xml:space="preserve"> </v>
      </c>
      <c r="O21" s="316" t="str">
        <f t="shared" si="3"/>
        <v xml:space="preserve"> </v>
      </c>
      <c r="P21" s="315" t="str">
        <f t="shared" si="4"/>
        <v xml:space="preserve"> </v>
      </c>
      <c r="Q21" s="317" t="str">
        <f t="shared" si="5"/>
        <v xml:space="preserve"> </v>
      </c>
      <c r="R21" s="57" t="str">
        <f t="shared" si="6"/>
        <v/>
      </c>
      <c r="S21" s="58"/>
      <c r="T21" s="59"/>
      <c r="U21" s="127"/>
      <c r="V21" s="377"/>
    </row>
    <row r="22" spans="1:22" ht="21" x14ac:dyDescent="0.5">
      <c r="A22" s="3" t="s">
        <v>21</v>
      </c>
      <c r="B22" s="88">
        <v>5677</v>
      </c>
      <c r="C22" s="70">
        <v>6927</v>
      </c>
      <c r="D22" s="70">
        <v>7870</v>
      </c>
      <c r="E22" s="70"/>
      <c r="F22" s="70"/>
      <c r="G22" s="71"/>
      <c r="H22" s="172">
        <v>11000</v>
      </c>
      <c r="I22" s="70"/>
      <c r="J22" s="70"/>
      <c r="K22" s="65"/>
      <c r="L22" s="31" t="str">
        <f t="shared" si="0"/>
        <v xml:space="preserve"> </v>
      </c>
      <c r="M22" s="32" t="str">
        <f t="shared" si="1"/>
        <v xml:space="preserve"> </v>
      </c>
      <c r="N22" s="33" t="str">
        <f t="shared" si="2"/>
        <v xml:space="preserve"> </v>
      </c>
      <c r="O22" s="32" t="str">
        <f t="shared" si="3"/>
        <v xml:space="preserve"> </v>
      </c>
      <c r="P22" s="33" t="str">
        <f t="shared" si="4"/>
        <v xml:space="preserve"> </v>
      </c>
      <c r="Q22" s="60" t="str">
        <f t="shared" si="5"/>
        <v xml:space="preserve"> </v>
      </c>
      <c r="R22" s="57" t="str">
        <f t="shared" si="6"/>
        <v/>
      </c>
      <c r="S22" s="58" t="str">
        <f t="shared" si="7"/>
        <v/>
      </c>
      <c r="T22" s="59" t="str">
        <f t="shared" si="8"/>
        <v/>
      </c>
      <c r="U22" s="127"/>
      <c r="V22" s="377"/>
    </row>
    <row r="23" spans="1:22" ht="21" x14ac:dyDescent="0.5">
      <c r="A23" s="3" t="s">
        <v>1</v>
      </c>
      <c r="B23" s="85">
        <v>6884</v>
      </c>
      <c r="C23" s="86">
        <v>7175</v>
      </c>
      <c r="D23" s="86">
        <v>7614</v>
      </c>
      <c r="E23" s="86"/>
      <c r="F23" s="86"/>
      <c r="G23" s="137"/>
      <c r="H23" s="173">
        <v>7050</v>
      </c>
      <c r="I23" s="86"/>
      <c r="J23" s="86"/>
      <c r="K23" s="87"/>
      <c r="L23" s="31" t="str">
        <f t="shared" si="0"/>
        <v xml:space="preserve"> </v>
      </c>
      <c r="M23" s="32" t="str">
        <f t="shared" si="1"/>
        <v xml:space="preserve"> </v>
      </c>
      <c r="N23" s="33" t="str">
        <f t="shared" si="2"/>
        <v xml:space="preserve"> </v>
      </c>
      <c r="O23" s="32" t="str">
        <f t="shared" si="3"/>
        <v xml:space="preserve"> </v>
      </c>
      <c r="P23" s="33" t="str">
        <f t="shared" si="4"/>
        <v xml:space="preserve"> </v>
      </c>
      <c r="Q23" s="60" t="str">
        <f t="shared" si="5"/>
        <v xml:space="preserve"> </v>
      </c>
      <c r="R23" s="57" t="str">
        <f t="shared" si="6"/>
        <v/>
      </c>
      <c r="S23" s="58" t="str">
        <f t="shared" si="7"/>
        <v/>
      </c>
      <c r="T23" s="59" t="str">
        <f t="shared" si="8"/>
        <v/>
      </c>
      <c r="U23" s="127"/>
      <c r="V23" s="377"/>
    </row>
    <row r="24" spans="1:22" ht="21" x14ac:dyDescent="0.5">
      <c r="A24" s="3" t="s">
        <v>22</v>
      </c>
      <c r="B24" s="88">
        <v>1722</v>
      </c>
      <c r="C24" s="70">
        <v>8096</v>
      </c>
      <c r="D24" s="70">
        <v>8490</v>
      </c>
      <c r="E24" s="70">
        <v>9592</v>
      </c>
      <c r="F24" s="70">
        <v>54206</v>
      </c>
      <c r="G24" s="71">
        <v>60871</v>
      </c>
      <c r="H24" s="172"/>
      <c r="I24" s="70">
        <v>9592</v>
      </c>
      <c r="J24" s="70">
        <v>54206</v>
      </c>
      <c r="K24" s="65"/>
      <c r="L24" s="31">
        <f t="shared" si="0"/>
        <v>0</v>
      </c>
      <c r="M24" s="32">
        <f t="shared" si="1"/>
        <v>0</v>
      </c>
      <c r="N24" s="33">
        <f t="shared" si="2"/>
        <v>0</v>
      </c>
      <c r="O24" s="32">
        <f t="shared" si="3"/>
        <v>0</v>
      </c>
      <c r="P24" s="315" t="str">
        <f t="shared" si="4"/>
        <v xml:space="preserve"> </v>
      </c>
      <c r="Q24" s="317" t="str">
        <f t="shared" si="5"/>
        <v xml:space="preserve"> </v>
      </c>
      <c r="R24" s="57">
        <f t="shared" si="6"/>
        <v>0.88511259382819019</v>
      </c>
      <c r="S24" s="58">
        <f t="shared" si="7"/>
        <v>0.15662472788990148</v>
      </c>
      <c r="T24" s="59">
        <f t="shared" si="8"/>
        <v>0.13947528379688193</v>
      </c>
      <c r="U24" s="177" t="s">
        <v>55</v>
      </c>
      <c r="V24" s="377">
        <v>0.29796804586342551</v>
      </c>
    </row>
    <row r="25" spans="1:22" ht="21" x14ac:dyDescent="0.5">
      <c r="A25" s="3" t="s">
        <v>23</v>
      </c>
      <c r="B25" s="479"/>
      <c r="C25" s="477"/>
      <c r="D25" s="477"/>
      <c r="E25" s="477"/>
      <c r="F25" s="477"/>
      <c r="G25" s="480"/>
      <c r="H25" s="481"/>
      <c r="I25" s="477"/>
      <c r="J25" s="477"/>
      <c r="K25" s="478"/>
      <c r="L25" s="413"/>
      <c r="M25" s="259"/>
      <c r="N25" s="414"/>
      <c r="O25" s="259"/>
      <c r="P25" s="414"/>
      <c r="Q25" s="415"/>
      <c r="R25" s="437"/>
      <c r="S25" s="438"/>
      <c r="T25" s="439"/>
      <c r="U25" s="446"/>
      <c r="V25" s="263"/>
    </row>
    <row r="26" spans="1:22" ht="21" x14ac:dyDescent="0.5">
      <c r="A26" s="3" t="s">
        <v>24</v>
      </c>
      <c r="B26" s="88">
        <v>142</v>
      </c>
      <c r="C26" s="70">
        <v>203</v>
      </c>
      <c r="D26" s="70">
        <v>295</v>
      </c>
      <c r="E26" s="70">
        <v>406</v>
      </c>
      <c r="F26" s="70">
        <v>609</v>
      </c>
      <c r="G26" s="71">
        <v>812</v>
      </c>
      <c r="H26" s="172">
        <v>155</v>
      </c>
      <c r="I26" s="70"/>
      <c r="J26" s="70"/>
      <c r="K26" s="65"/>
      <c r="L26" s="318" t="str">
        <f t="shared" si="0"/>
        <v xml:space="preserve"> </v>
      </c>
      <c r="M26" s="316" t="str">
        <f t="shared" si="1"/>
        <v xml:space="preserve"> </v>
      </c>
      <c r="N26" s="315" t="str">
        <f t="shared" si="2"/>
        <v xml:space="preserve"> </v>
      </c>
      <c r="O26" s="316" t="str">
        <f t="shared" si="3"/>
        <v xml:space="preserve"> </v>
      </c>
      <c r="P26" s="315" t="str">
        <f t="shared" si="4"/>
        <v xml:space="preserve"> </v>
      </c>
      <c r="Q26" s="317" t="str">
        <f t="shared" si="5"/>
        <v xml:space="preserve"> </v>
      </c>
      <c r="R26" s="57">
        <f t="shared" si="6"/>
        <v>0.72660098522167482</v>
      </c>
      <c r="S26" s="58">
        <f t="shared" si="7"/>
        <v>0.48440065681444994</v>
      </c>
      <c r="T26" s="59">
        <f t="shared" si="8"/>
        <v>0.36330049261083741</v>
      </c>
      <c r="U26" s="362" t="s">
        <v>56</v>
      </c>
      <c r="V26" s="377">
        <f>EXP(0.1176)-1</f>
        <v>0.12479410373032285</v>
      </c>
    </row>
    <row r="27" spans="1:22" ht="21" x14ac:dyDescent="0.5">
      <c r="A27" s="3" t="s">
        <v>26</v>
      </c>
      <c r="B27" s="88">
        <v>328</v>
      </c>
      <c r="C27" s="70">
        <v>421</v>
      </c>
      <c r="D27" s="70">
        <v>467</v>
      </c>
      <c r="E27" s="70">
        <v>3030</v>
      </c>
      <c r="F27" s="70">
        <v>6593</v>
      </c>
      <c r="G27" s="71">
        <v>9552</v>
      </c>
      <c r="H27" s="172">
        <v>272</v>
      </c>
      <c r="I27" s="70">
        <v>2928</v>
      </c>
      <c r="J27" s="70">
        <v>6361</v>
      </c>
      <c r="K27" s="65">
        <v>9177</v>
      </c>
      <c r="L27" s="31">
        <f t="shared" si="0"/>
        <v>102</v>
      </c>
      <c r="M27" s="32">
        <f t="shared" si="1"/>
        <v>3.4836065573770489E-2</v>
      </c>
      <c r="N27" s="33">
        <f t="shared" si="2"/>
        <v>232</v>
      </c>
      <c r="O27" s="32">
        <f t="shared" si="3"/>
        <v>3.6472252790441757E-2</v>
      </c>
      <c r="P27" s="33">
        <f t="shared" si="4"/>
        <v>375</v>
      </c>
      <c r="Q27" s="60">
        <f t="shared" si="5"/>
        <v>4.0863027133050019E-2</v>
      </c>
      <c r="R27" s="57">
        <f t="shared" si="6"/>
        <v>0.15412541254125411</v>
      </c>
      <c r="S27" s="58">
        <f t="shared" si="7"/>
        <v>7.083270134991658E-2</v>
      </c>
      <c r="T27" s="59">
        <f t="shared" si="8"/>
        <v>4.8890284757118929E-2</v>
      </c>
      <c r="U27" s="128" t="s">
        <v>85</v>
      </c>
      <c r="V27" s="377">
        <v>0.25</v>
      </c>
    </row>
    <row r="28" spans="1:22" ht="21" x14ac:dyDescent="0.5">
      <c r="A28" s="3" t="s">
        <v>27</v>
      </c>
      <c r="B28" s="88">
        <v>1893</v>
      </c>
      <c r="C28" s="70">
        <v>2131</v>
      </c>
      <c r="D28" s="70">
        <v>2454</v>
      </c>
      <c r="E28" s="70">
        <v>4500</v>
      </c>
      <c r="F28" s="70">
        <v>14300</v>
      </c>
      <c r="G28" s="71">
        <v>24000</v>
      </c>
      <c r="H28" s="172">
        <v>822</v>
      </c>
      <c r="I28" s="70">
        <v>5000</v>
      </c>
      <c r="J28" s="70">
        <v>15000</v>
      </c>
      <c r="K28" s="65">
        <v>30000</v>
      </c>
      <c r="L28" s="31">
        <f t="shared" si="0"/>
        <v>-500</v>
      </c>
      <c r="M28" s="32">
        <f t="shared" si="1"/>
        <v>-0.1</v>
      </c>
      <c r="N28" s="33">
        <f t="shared" si="2"/>
        <v>-700</v>
      </c>
      <c r="O28" s="32">
        <f t="shared" si="3"/>
        <v>-4.6666666666666669E-2</v>
      </c>
      <c r="P28" s="33">
        <f t="shared" si="4"/>
        <v>-6000</v>
      </c>
      <c r="Q28" s="60">
        <f t="shared" si="5"/>
        <v>-0.2</v>
      </c>
      <c r="R28" s="57">
        <f t="shared" si="6"/>
        <v>0.54533333333333334</v>
      </c>
      <c r="S28" s="58">
        <f t="shared" si="7"/>
        <v>0.17160839160839161</v>
      </c>
      <c r="T28" s="59">
        <f t="shared" si="8"/>
        <v>0.10224999999999999</v>
      </c>
      <c r="U28" s="128" t="s">
        <v>85</v>
      </c>
      <c r="V28" s="377">
        <v>0.2041814000123936</v>
      </c>
    </row>
    <row r="29" spans="1:22" ht="21" x14ac:dyDescent="0.5">
      <c r="A29" s="3" t="s">
        <v>11</v>
      </c>
      <c r="B29" s="88">
        <v>2184</v>
      </c>
      <c r="C29" s="70">
        <v>4247</v>
      </c>
      <c r="D29" s="70">
        <v>6307</v>
      </c>
      <c r="E29" s="70"/>
      <c r="F29" s="70">
        <v>25336.932600000004</v>
      </c>
      <c r="G29" s="71">
        <v>52788.000369024026</v>
      </c>
      <c r="H29" s="172">
        <v>1973</v>
      </c>
      <c r="I29" s="70">
        <v>5800</v>
      </c>
      <c r="J29" s="70">
        <v>17000</v>
      </c>
      <c r="K29" s="65">
        <v>53000</v>
      </c>
      <c r="L29" s="31" t="str">
        <f t="shared" si="0"/>
        <v xml:space="preserve"> </v>
      </c>
      <c r="M29" s="32" t="str">
        <f t="shared" si="1"/>
        <v xml:space="preserve"> </v>
      </c>
      <c r="N29" s="33">
        <f t="shared" si="2"/>
        <v>8336.9326000000037</v>
      </c>
      <c r="O29" s="32">
        <f t="shared" si="3"/>
        <v>0.49040780000000023</v>
      </c>
      <c r="P29" s="33">
        <f t="shared" si="4"/>
        <v>-211.99963097597356</v>
      </c>
      <c r="Q29" s="60">
        <f t="shared" si="5"/>
        <v>-3.9999930372825203E-3</v>
      </c>
      <c r="R29" s="57" t="str">
        <f t="shared" si="6"/>
        <v/>
      </c>
      <c r="S29" s="58">
        <f t="shared" si="7"/>
        <v>0.24892515994615699</v>
      </c>
      <c r="T29" s="59">
        <f t="shared" si="8"/>
        <v>0.11947791081135448</v>
      </c>
      <c r="U29" s="125" t="s">
        <v>55</v>
      </c>
      <c r="V29" s="377">
        <v>0.26225524749102558</v>
      </c>
    </row>
    <row r="30" spans="1:22" ht="21" x14ac:dyDescent="0.5">
      <c r="A30" s="3" t="s">
        <v>25</v>
      </c>
      <c r="B30" s="85">
        <v>43693</v>
      </c>
      <c r="C30" s="86">
        <v>43706</v>
      </c>
      <c r="D30" s="330">
        <v>42463</v>
      </c>
      <c r="E30" s="86">
        <v>42351</v>
      </c>
      <c r="F30" s="86">
        <v>54268</v>
      </c>
      <c r="G30" s="137">
        <v>76898</v>
      </c>
      <c r="H30" s="173">
        <v>44109</v>
      </c>
      <c r="I30" s="86">
        <v>47139</v>
      </c>
      <c r="J30" s="86">
        <v>47139</v>
      </c>
      <c r="K30" s="87"/>
      <c r="L30" s="31">
        <f t="shared" si="0"/>
        <v>-4788</v>
      </c>
      <c r="M30" s="32">
        <f t="shared" si="1"/>
        <v>-0.10157194679564692</v>
      </c>
      <c r="N30" s="33">
        <f t="shared" si="2"/>
        <v>7129</v>
      </c>
      <c r="O30" s="32">
        <f t="shared" si="3"/>
        <v>0.15123358577823034</v>
      </c>
      <c r="P30" s="315" t="str">
        <f t="shared" si="4"/>
        <v xml:space="preserve"> </v>
      </c>
      <c r="Q30" s="317" t="str">
        <f t="shared" si="5"/>
        <v xml:space="preserve"> </v>
      </c>
      <c r="R30" s="57">
        <f t="shared" si="6"/>
        <v>1.0026445656537035</v>
      </c>
      <c r="S30" s="58">
        <f t="shared" si="7"/>
        <v>0.78246848971769734</v>
      </c>
      <c r="T30" s="59">
        <f t="shared" si="8"/>
        <v>0.55219901687950268</v>
      </c>
      <c r="U30" s="169" t="s">
        <v>85</v>
      </c>
      <c r="V30" s="377">
        <v>0.04</v>
      </c>
    </row>
    <row r="31" spans="1:22" ht="21.5" thickBot="1" x14ac:dyDescent="0.55000000000000004">
      <c r="A31" s="328" t="s">
        <v>28</v>
      </c>
      <c r="B31" s="482"/>
      <c r="C31" s="483"/>
      <c r="D31" s="484"/>
      <c r="E31" s="483"/>
      <c r="F31" s="483"/>
      <c r="G31" s="485"/>
      <c r="H31" s="486"/>
      <c r="I31" s="483"/>
      <c r="J31" s="483"/>
      <c r="K31" s="487"/>
      <c r="L31" s="426"/>
      <c r="M31" s="261"/>
      <c r="N31" s="427"/>
      <c r="O31" s="261"/>
      <c r="P31" s="427"/>
      <c r="Q31" s="428"/>
      <c r="R31" s="453"/>
      <c r="S31" s="454"/>
      <c r="T31" s="455"/>
      <c r="U31" s="488"/>
      <c r="V31" s="489"/>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0" spans="1:2" ht="15" thickBot="1" x14ac:dyDescent="0.4">
      <c r="A40" t="s">
        <v>129</v>
      </c>
    </row>
    <row r="41" spans="1:2" ht="15" thickBot="1" x14ac:dyDescent="0.4">
      <c r="A41" s="389"/>
      <c r="B41" s="388" t="s">
        <v>126</v>
      </c>
    </row>
    <row r="42" spans="1:2" ht="15" thickBot="1" x14ac:dyDescent="0.4">
      <c r="A42" s="390"/>
      <c r="B42" t="s">
        <v>127</v>
      </c>
    </row>
    <row r="43" spans="1:2" ht="15" thickBot="1" x14ac:dyDescent="0.4">
      <c r="A43" s="391"/>
      <c r="B43" t="s">
        <v>128</v>
      </c>
    </row>
    <row r="44" spans="1:2" ht="15" thickBot="1" x14ac:dyDescent="0.4">
      <c r="A44" s="26"/>
      <c r="B44" t="s">
        <v>130</v>
      </c>
    </row>
    <row r="46" spans="1:2" x14ac:dyDescent="0.35">
      <c r="A46" s="36" t="s">
        <v>104</v>
      </c>
    </row>
    <row r="47" spans="1:2" x14ac:dyDescent="0.35">
      <c r="A47" s="66" t="s">
        <v>105</v>
      </c>
    </row>
    <row r="48" spans="1:2" x14ac:dyDescent="0.35">
      <c r="A48" s="36" t="s">
        <v>110</v>
      </c>
    </row>
  </sheetData>
  <mergeCells count="12">
    <mergeCell ref="A1:A3"/>
    <mergeCell ref="U1:U3"/>
    <mergeCell ref="B1:G1"/>
    <mergeCell ref="H1:K1"/>
    <mergeCell ref="L1:Q1"/>
    <mergeCell ref="R1:T1"/>
    <mergeCell ref="B2:G2"/>
    <mergeCell ref="H2:K2"/>
    <mergeCell ref="R2:T2"/>
    <mergeCell ref="L3:M3"/>
    <mergeCell ref="N3:O3"/>
    <mergeCell ref="P3:Q3"/>
  </mergeCells>
  <conditionalFormatting sqref="M5:M6 M11:M14 M22 M24 M17:M20 M26:M29">
    <cfRule type="cellIs" dxfId="765" priority="134" operator="between">
      <formula>0.15</formula>
      <formula>1000</formula>
    </cfRule>
    <cfRule type="cellIs" dxfId="764" priority="135" operator="between">
      <formula>-0.15</formula>
      <formula>0.15</formula>
    </cfRule>
    <cfRule type="cellIs" dxfId="763" priority="136" operator="lessThan">
      <formula>-0.15</formula>
    </cfRule>
  </conditionalFormatting>
  <conditionalFormatting sqref="O5:O6 O11:O14 O22 O24 O17:O20 O26:O29">
    <cfRule type="cellIs" dxfId="762" priority="131" operator="between">
      <formula>0.15</formula>
      <formula>1000</formula>
    </cfRule>
    <cfRule type="cellIs" dxfId="761" priority="132" operator="between">
      <formula>-0.15</formula>
      <formula>0.15</formula>
    </cfRule>
    <cfRule type="cellIs" dxfId="760" priority="133" operator="lessThan">
      <formula>-0.15</formula>
    </cfRule>
  </conditionalFormatting>
  <conditionalFormatting sqref="Q5:Q6 Q11:Q14 Q22 Q24 Q17:Q20 Q26:Q29">
    <cfRule type="cellIs" dxfId="759" priority="128" operator="between">
      <formula>0.15</formula>
      <formula>1000</formula>
    </cfRule>
    <cfRule type="cellIs" dxfId="758" priority="129" operator="between">
      <formula>-0.15</formula>
      <formula>0.15</formula>
    </cfRule>
    <cfRule type="cellIs" dxfId="757" priority="130" operator="lessThan">
      <formula>-0.15</formula>
    </cfRule>
  </conditionalFormatting>
  <conditionalFormatting sqref="M10">
    <cfRule type="cellIs" dxfId="756" priority="125" operator="between">
      <formula>0.15</formula>
      <formula>1000</formula>
    </cfRule>
    <cfRule type="cellIs" dxfId="755" priority="126" operator="between">
      <formula>-0.15</formula>
      <formula>0.15</formula>
    </cfRule>
    <cfRule type="cellIs" dxfId="754" priority="127" operator="lessThan">
      <formula>-0.15</formula>
    </cfRule>
  </conditionalFormatting>
  <conditionalFormatting sqref="O10">
    <cfRule type="cellIs" dxfId="753" priority="122" operator="between">
      <formula>0.15</formula>
      <formula>1000</formula>
    </cfRule>
    <cfRule type="cellIs" dxfId="752" priority="123" operator="between">
      <formula>-0.15</formula>
      <formula>0.15</formula>
    </cfRule>
    <cfRule type="cellIs" dxfId="751" priority="124" operator="lessThan">
      <formula>-0.15</formula>
    </cfRule>
  </conditionalFormatting>
  <conditionalFormatting sqref="Q10">
    <cfRule type="cellIs" dxfId="750" priority="119" operator="between">
      <formula>0.15</formula>
      <formula>1000</formula>
    </cfRule>
    <cfRule type="cellIs" dxfId="749" priority="120" operator="between">
      <formula>-0.15</formula>
      <formula>0.15</formula>
    </cfRule>
    <cfRule type="cellIs" dxfId="748" priority="121" operator="lessThan">
      <formula>-0.15</formula>
    </cfRule>
  </conditionalFormatting>
  <conditionalFormatting sqref="O21">
    <cfRule type="cellIs" dxfId="747" priority="113" operator="between">
      <formula>0.15</formula>
      <formula>1000</formula>
    </cfRule>
    <cfRule type="cellIs" dxfId="746" priority="114" operator="between">
      <formula>-0.15</formula>
      <formula>0.15</formula>
    </cfRule>
    <cfRule type="cellIs" dxfId="745" priority="115" operator="lessThan">
      <formula>-0.15</formula>
    </cfRule>
  </conditionalFormatting>
  <conditionalFormatting sqref="Q21">
    <cfRule type="cellIs" dxfId="744" priority="110" operator="between">
      <formula>0.15</formula>
      <formula>1000</formula>
    </cfRule>
    <cfRule type="cellIs" dxfId="743" priority="111" operator="between">
      <formula>-0.15</formula>
      <formula>0.15</formula>
    </cfRule>
    <cfRule type="cellIs" dxfId="742" priority="112" operator="lessThan">
      <formula>-0.15</formula>
    </cfRule>
  </conditionalFormatting>
  <conditionalFormatting sqref="M7">
    <cfRule type="cellIs" dxfId="741" priority="107" operator="between">
      <formula>0.15</formula>
      <formula>1000</formula>
    </cfRule>
    <cfRule type="cellIs" dxfId="740" priority="108" operator="between">
      <formula>-0.15</formula>
      <formula>0.15</formula>
    </cfRule>
    <cfRule type="cellIs" dxfId="739" priority="109" operator="lessThan">
      <formula>-0.15</formula>
    </cfRule>
  </conditionalFormatting>
  <conditionalFormatting sqref="O7">
    <cfRule type="cellIs" dxfId="738" priority="104" operator="between">
      <formula>0.15</formula>
      <formula>1000</formula>
    </cfRule>
    <cfRule type="cellIs" dxfId="737" priority="105" operator="between">
      <formula>-0.15</formula>
      <formula>0.15</formula>
    </cfRule>
    <cfRule type="cellIs" dxfId="736" priority="106" operator="lessThan">
      <formula>-0.15</formula>
    </cfRule>
  </conditionalFormatting>
  <conditionalFormatting sqref="Q7">
    <cfRule type="cellIs" dxfId="735" priority="101" operator="between">
      <formula>0.15</formula>
      <formula>1000</formula>
    </cfRule>
    <cfRule type="cellIs" dxfId="734" priority="102" operator="between">
      <formula>-0.15</formula>
      <formula>0.15</formula>
    </cfRule>
    <cfRule type="cellIs" dxfId="733" priority="103" operator="lessThan">
      <formula>-0.15</formula>
    </cfRule>
  </conditionalFormatting>
  <conditionalFormatting sqref="M8">
    <cfRule type="cellIs" dxfId="732" priority="98" operator="between">
      <formula>0.15</formula>
      <formula>1000</formula>
    </cfRule>
    <cfRule type="cellIs" dxfId="731" priority="99" operator="between">
      <formula>-0.15</formula>
      <formula>0.15</formula>
    </cfRule>
    <cfRule type="cellIs" dxfId="730" priority="100" operator="lessThan">
      <formula>-0.15</formula>
    </cfRule>
  </conditionalFormatting>
  <conditionalFormatting sqref="O8">
    <cfRule type="cellIs" dxfId="729" priority="95" operator="between">
      <formula>0.15</formula>
      <formula>1000</formula>
    </cfRule>
    <cfRule type="cellIs" dxfId="728" priority="96" operator="between">
      <formula>-0.15</formula>
      <formula>0.15</formula>
    </cfRule>
    <cfRule type="cellIs" dxfId="727" priority="97" operator="lessThan">
      <formula>-0.15</formula>
    </cfRule>
  </conditionalFormatting>
  <conditionalFormatting sqref="Q8">
    <cfRule type="cellIs" dxfId="726" priority="92" operator="between">
      <formula>0.15</formula>
      <formula>1000</formula>
    </cfRule>
    <cfRule type="cellIs" dxfId="725" priority="93" operator="between">
      <formula>-0.15</formula>
      <formula>0.15</formula>
    </cfRule>
    <cfRule type="cellIs" dxfId="724" priority="94" operator="lessThan">
      <formula>-0.15</formula>
    </cfRule>
  </conditionalFormatting>
  <conditionalFormatting sqref="M23">
    <cfRule type="cellIs" dxfId="723" priority="89" operator="between">
      <formula>0.15</formula>
      <formula>1000</formula>
    </cfRule>
    <cfRule type="cellIs" dxfId="722" priority="90" operator="between">
      <formula>-0.15</formula>
      <formula>0.15</formula>
    </cfRule>
    <cfRule type="cellIs" dxfId="721" priority="91" operator="lessThan">
      <formula>-0.15</formula>
    </cfRule>
  </conditionalFormatting>
  <conditionalFormatting sqref="O23">
    <cfRule type="cellIs" dxfId="720" priority="86" operator="between">
      <formula>0.15</formula>
      <formula>1000</formula>
    </cfRule>
    <cfRule type="cellIs" dxfId="719" priority="87" operator="between">
      <formula>-0.15</formula>
      <formula>0.15</formula>
    </cfRule>
    <cfRule type="cellIs" dxfId="718" priority="88" operator="lessThan">
      <formula>-0.15</formula>
    </cfRule>
  </conditionalFormatting>
  <conditionalFormatting sqref="Q23">
    <cfRule type="cellIs" dxfId="717" priority="83" operator="between">
      <formula>0.15</formula>
      <formula>1000</formula>
    </cfRule>
    <cfRule type="cellIs" dxfId="716" priority="84" operator="between">
      <formula>-0.15</formula>
      <formula>0.15</formula>
    </cfRule>
    <cfRule type="cellIs" dxfId="715" priority="85" operator="lessThan">
      <formula>-0.15</formula>
    </cfRule>
  </conditionalFormatting>
  <conditionalFormatting sqref="M30">
    <cfRule type="cellIs" dxfId="714" priority="80" operator="between">
      <formula>0.15</formula>
      <formula>1000</formula>
    </cfRule>
    <cfRule type="cellIs" dxfId="713" priority="81" operator="between">
      <formula>-0.15</formula>
      <formula>0.15</formula>
    </cfRule>
    <cfRule type="cellIs" dxfId="712" priority="82" operator="lessThan">
      <formula>-0.15</formula>
    </cfRule>
  </conditionalFormatting>
  <conditionalFormatting sqref="O30">
    <cfRule type="cellIs" dxfId="711" priority="77" operator="between">
      <formula>0.15</formula>
      <formula>1000</formula>
    </cfRule>
    <cfRule type="cellIs" dxfId="710" priority="78" operator="between">
      <formula>-0.15</formula>
      <formula>0.15</formula>
    </cfRule>
    <cfRule type="cellIs" dxfId="709" priority="79" operator="lessThan">
      <formula>-0.15</formula>
    </cfRule>
  </conditionalFormatting>
  <conditionalFormatting sqref="Q30">
    <cfRule type="cellIs" dxfId="708" priority="74" operator="between">
      <formula>0.15</formula>
      <formula>1000</formula>
    </cfRule>
    <cfRule type="cellIs" dxfId="707" priority="75" operator="between">
      <formula>-0.15</formula>
      <formula>0.15</formula>
    </cfRule>
    <cfRule type="cellIs" dxfId="706" priority="76" operator="lessThan">
      <formula>-0.15</formula>
    </cfRule>
  </conditionalFormatting>
  <conditionalFormatting sqref="M9">
    <cfRule type="cellIs" dxfId="705" priority="71" operator="between">
      <formula>0.15</formula>
      <formula>1000</formula>
    </cfRule>
    <cfRule type="cellIs" dxfId="704" priority="72" operator="between">
      <formula>-0.15</formula>
      <formula>0.15</formula>
    </cfRule>
    <cfRule type="cellIs" dxfId="703" priority="73" operator="lessThan">
      <formula>-0.15</formula>
    </cfRule>
  </conditionalFormatting>
  <conditionalFormatting sqref="O9">
    <cfRule type="cellIs" dxfId="702" priority="68" operator="between">
      <formula>0.15</formula>
      <formula>1000</formula>
    </cfRule>
    <cfRule type="cellIs" dxfId="701" priority="69" operator="between">
      <formula>-0.15</formula>
      <formula>0.15</formula>
    </cfRule>
    <cfRule type="cellIs" dxfId="700" priority="70" operator="lessThan">
      <formula>-0.15</formula>
    </cfRule>
  </conditionalFormatting>
  <conditionalFormatting sqref="Q9">
    <cfRule type="cellIs" dxfId="699" priority="65" operator="between">
      <formula>0.15</formula>
      <formula>1000</formula>
    </cfRule>
    <cfRule type="cellIs" dxfId="698" priority="66" operator="between">
      <formula>-0.15</formula>
      <formula>0.15</formula>
    </cfRule>
    <cfRule type="cellIs" dxfId="697" priority="67" operator="lessThan">
      <formula>-0.15</formula>
    </cfRule>
  </conditionalFormatting>
  <conditionalFormatting sqref="M16">
    <cfRule type="cellIs" dxfId="696" priority="62" operator="between">
      <formula>0.15</formula>
      <formula>1000</formula>
    </cfRule>
    <cfRule type="cellIs" dxfId="695" priority="63" operator="between">
      <formula>-0.15</formula>
      <formula>0.15</formula>
    </cfRule>
    <cfRule type="cellIs" dxfId="694" priority="64" operator="lessThan">
      <formula>-0.15</formula>
    </cfRule>
  </conditionalFormatting>
  <conditionalFormatting sqref="O16">
    <cfRule type="cellIs" dxfId="693" priority="59" operator="between">
      <formula>0.15</formula>
      <formula>1000</formula>
    </cfRule>
    <cfRule type="cellIs" dxfId="692" priority="60" operator="between">
      <formula>-0.15</formula>
      <formula>0.15</formula>
    </cfRule>
    <cfRule type="cellIs" dxfId="691" priority="61" operator="lessThan">
      <formula>-0.15</formula>
    </cfRule>
  </conditionalFormatting>
  <conditionalFormatting sqref="Q16">
    <cfRule type="cellIs" dxfId="690" priority="56" operator="between">
      <formula>0.15</formula>
      <formula>1000</formula>
    </cfRule>
    <cfRule type="cellIs" dxfId="689" priority="57" operator="between">
      <formula>-0.15</formula>
      <formula>0.15</formula>
    </cfRule>
    <cfRule type="cellIs" dxfId="688" priority="58" operator="lessThan">
      <formula>-0.15</formula>
    </cfRule>
  </conditionalFormatting>
  <conditionalFormatting sqref="M4">
    <cfRule type="cellIs" dxfId="687" priority="53" operator="between">
      <formula>0.15</formula>
      <formula>1000</formula>
    </cfRule>
    <cfRule type="cellIs" dxfId="686" priority="54" operator="between">
      <formula>-0.15</formula>
      <formula>0.15</formula>
    </cfRule>
    <cfRule type="cellIs" dxfId="685" priority="55" operator="lessThan">
      <formula>-0.15</formula>
    </cfRule>
  </conditionalFormatting>
  <conditionalFormatting sqref="O4">
    <cfRule type="cellIs" dxfId="684" priority="50" operator="between">
      <formula>0.15</formula>
      <formula>1000</formula>
    </cfRule>
    <cfRule type="cellIs" dxfId="683" priority="51" operator="between">
      <formula>-0.15</formula>
      <formula>0.15</formula>
    </cfRule>
    <cfRule type="cellIs" dxfId="682" priority="52" operator="lessThan">
      <formula>-0.15</formula>
    </cfRule>
  </conditionalFormatting>
  <conditionalFormatting sqref="Q4">
    <cfRule type="cellIs" dxfId="681" priority="47" operator="between">
      <formula>0.15</formula>
      <formula>1000</formula>
    </cfRule>
    <cfRule type="cellIs" dxfId="680" priority="48" operator="between">
      <formula>-0.15</formula>
      <formula>0.15</formula>
    </cfRule>
    <cfRule type="cellIs" dxfId="679" priority="49" operator="lessThan">
      <formula>-0.15</formula>
    </cfRule>
  </conditionalFormatting>
  <conditionalFormatting sqref="M21">
    <cfRule type="cellIs" dxfId="678" priority="23" operator="between">
      <formula>0.15</formula>
      <formula>1000</formula>
    </cfRule>
    <cfRule type="cellIs" dxfId="677" priority="24" operator="between">
      <formula>-0.15</formula>
      <formula>0.15</formula>
    </cfRule>
    <cfRule type="cellIs" dxfId="676" priority="25" operator="lessThan">
      <formula>-0.15</formula>
    </cfRule>
  </conditionalFormatting>
  <pageMargins left="0.7" right="0.7" top="0.75" bottom="0.75" header="0.3" footer="0.3"/>
  <pageSetup paperSize="9" orientation="portrait" verticalDpi="9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45"/>
  <sheetViews>
    <sheetView zoomScale="40" zoomScaleNormal="40" workbookViewId="0">
      <pane xSplit="1" ySplit="3" topLeftCell="B4" activePane="bottomRight" state="frozen"/>
      <selection pane="topRight" activeCell="B1" sqref="B1"/>
      <selection pane="bottomLeft" activeCell="A4" sqref="A4"/>
      <selection pane="bottomRight" activeCell="T30" sqref="T30"/>
    </sheetView>
  </sheetViews>
  <sheetFormatPr defaultRowHeight="14.5" x14ac:dyDescent="0.35"/>
  <cols>
    <col min="1" max="1" width="14.81640625" customWidth="1"/>
    <col min="2" max="6" width="8.81640625" bestFit="1" customWidth="1"/>
    <col min="7" max="7" width="9.54296875" bestFit="1" customWidth="1"/>
    <col min="8" max="9" width="8.81640625" bestFit="1" customWidth="1"/>
    <col min="10" max="11" width="9.54296875" bestFit="1" customWidth="1"/>
  </cols>
  <sheetData>
    <row r="1" spans="1:11" ht="15" customHeight="1" thickBot="1" x14ac:dyDescent="0.4">
      <c r="A1" s="592" t="s">
        <v>47</v>
      </c>
      <c r="B1" s="594" t="s">
        <v>29</v>
      </c>
      <c r="C1" s="595"/>
      <c r="D1" s="595"/>
      <c r="E1" s="595"/>
      <c r="F1" s="595"/>
      <c r="G1" s="595"/>
      <c r="H1" s="594" t="s">
        <v>0</v>
      </c>
      <c r="I1" s="595"/>
      <c r="J1" s="595"/>
      <c r="K1" s="596"/>
    </row>
    <row r="2" spans="1:11" ht="15" customHeight="1" thickBot="1" x14ac:dyDescent="0.4">
      <c r="A2" s="592"/>
      <c r="B2" s="594"/>
      <c r="C2" s="595"/>
      <c r="D2" s="595"/>
      <c r="E2" s="595"/>
      <c r="F2" s="595"/>
      <c r="G2" s="596"/>
      <c r="H2" s="594"/>
      <c r="I2" s="595"/>
      <c r="J2" s="595"/>
      <c r="K2" s="596"/>
    </row>
    <row r="3" spans="1:11" ht="15" thickBot="1" x14ac:dyDescent="0.4">
      <c r="A3" s="593"/>
      <c r="B3" s="42">
        <v>2016</v>
      </c>
      <c r="C3" s="81">
        <v>2017</v>
      </c>
      <c r="D3" s="43">
        <v>2018</v>
      </c>
      <c r="E3" s="77">
        <v>2020</v>
      </c>
      <c r="F3" s="20">
        <v>2025</v>
      </c>
      <c r="G3" s="77">
        <v>2030</v>
      </c>
      <c r="H3" s="20">
        <v>2016</v>
      </c>
      <c r="I3" s="115">
        <v>2020</v>
      </c>
      <c r="J3" s="20">
        <v>2025</v>
      </c>
      <c r="K3" s="78">
        <v>2030</v>
      </c>
    </row>
    <row r="4" spans="1:11" ht="21.5" thickBot="1" x14ac:dyDescent="0.55000000000000004">
      <c r="A4" s="355" t="s">
        <v>2</v>
      </c>
      <c r="B4" s="382">
        <f>IFERROR('road CNG AFV'!B4/'road CNG AFI'!B4,"")</f>
        <v>60.123287671232873</v>
      </c>
      <c r="C4" s="379">
        <f>IFERROR('road CNG AFV'!C4/'road CNG AFI'!C4,"")</f>
        <v>74.806122448979593</v>
      </c>
      <c r="D4" s="379">
        <f>IFERROR('road CNG AFV'!D4/'road CNG AFI'!D4,"")</f>
        <v>93.023809523809518</v>
      </c>
      <c r="E4" s="379" t="str">
        <f>IFERROR('road CNG AFV'!E4/'road CNG AFI'!E4,"")</f>
        <v/>
      </c>
      <c r="F4" s="379" t="str">
        <f>IFERROR('road CNG AFV'!F4/'road CNG AFI'!F4,"")</f>
        <v/>
      </c>
      <c r="G4" s="379">
        <f>IFERROR('road CNG AFV'!G4/'road CNG AFI'!G4,"")</f>
        <v>1086.6661045531198</v>
      </c>
      <c r="H4" s="379">
        <f>IFERROR('road CNG AFV'!H4/'road CNG AFI'!H4,"")</f>
        <v>61.362068965517238</v>
      </c>
      <c r="I4" s="379">
        <f>IFERROR('road CNG AFV'!I4/'road CNG AFI'!I4,"")</f>
        <v>127.87087087087087</v>
      </c>
      <c r="J4" s="379" t="str">
        <f>IFERROR('road CNG AFV'!J4/'road CNG AFI'!J4,"")</f>
        <v/>
      </c>
      <c r="K4" s="379" t="str">
        <f>IFERROR('road CNG AFV'!K4/'road CNG AFI'!K4,"")</f>
        <v/>
      </c>
    </row>
    <row r="5" spans="1:11" ht="21.5" thickBot="1" x14ac:dyDescent="0.55000000000000004">
      <c r="A5" s="356" t="s">
        <v>3</v>
      </c>
      <c r="B5" s="382">
        <f>IFERROR('road CNG AFV'!B5/'road CNG AFI'!B5,"")</f>
        <v>160.0185185185185</v>
      </c>
      <c r="C5" s="379" t="str">
        <f>IFERROR('road CNG AFV'!C5/'road CNG AFI'!C5,"")</f>
        <v/>
      </c>
      <c r="D5" s="379">
        <f>IFERROR('road CNG AFV'!D5/'road CNG AFI'!D5,"")</f>
        <v>213.95098039215685</v>
      </c>
      <c r="E5" s="379" t="str">
        <f>IFERROR('road CNG AFV'!E5/'road CNG AFI'!E5,"")</f>
        <v/>
      </c>
      <c r="F5" s="379" t="str">
        <f>IFERROR('road CNG AFV'!F5/'road CNG AFI'!F5,"")</f>
        <v/>
      </c>
      <c r="G5" s="379" t="str">
        <f>IFERROR('road CNG AFV'!G5/'road CNG AFI'!G5,"")</f>
        <v/>
      </c>
      <c r="H5" s="379">
        <f>IFERROR('road CNG AFV'!H5/'road CNG AFI'!H5,"")</f>
        <v>728.61111111111109</v>
      </c>
      <c r="I5" s="379" t="str">
        <f>IFERROR('road CNG AFV'!I5/'road CNG AFI'!I5,"")</f>
        <v/>
      </c>
      <c r="J5" s="379" t="str">
        <f>IFERROR('road CNG AFV'!J5/'road CNG AFI'!J5,"")</f>
        <v/>
      </c>
      <c r="K5" s="379" t="str">
        <f>IFERROR('road CNG AFV'!K5/'road CNG AFI'!K5,"")</f>
        <v/>
      </c>
    </row>
    <row r="6" spans="1:11" ht="21.5" thickBot="1" x14ac:dyDescent="0.55000000000000004">
      <c r="A6" s="356" t="s">
        <v>5</v>
      </c>
      <c r="B6" s="382">
        <f>IFERROR('road CNG AFV'!B6/'road CNG AFI'!B6,"")</f>
        <v>129.40170940170941</v>
      </c>
      <c r="C6" s="379">
        <f>IFERROR('road CNG AFV'!C6/'road CNG AFI'!C6,"")</f>
        <v>123.95973154362416</v>
      </c>
      <c r="D6" s="379">
        <f>IFERROR('road CNG AFV'!D6/'road CNG AFI'!D6,"")</f>
        <v>119.5081081081081</v>
      </c>
      <c r="E6" s="379">
        <f>IFERROR('road CNG AFV'!E6/'road CNG AFI'!E6,"")</f>
        <v>138.01075268817203</v>
      </c>
      <c r="F6" s="379">
        <f>IFERROR('road CNG AFV'!F6/'road CNG AFI'!F6,"")</f>
        <v>123.21666666666667</v>
      </c>
      <c r="G6" s="379">
        <f>IFERROR('road CNG AFV'!G6/'road CNG AFI'!G6,"")</f>
        <v>77.233333333333334</v>
      </c>
      <c r="H6" s="379" t="str">
        <f>IFERROR('road CNG AFV'!H6/'road CNG AFI'!H6,"")</f>
        <v/>
      </c>
      <c r="I6" s="379">
        <f>IFERROR('road CNG AFV'!I6/'road CNG AFI'!I6,"")</f>
        <v>250</v>
      </c>
      <c r="J6" s="379">
        <f>IFERROR('road CNG AFV'!J6/'road CNG AFI'!J6,"")</f>
        <v>433.33333333333331</v>
      </c>
      <c r="K6" s="379">
        <f>IFERROR('road CNG AFV'!K6/'road CNG AFI'!K6,"")</f>
        <v>588.23529411764707</v>
      </c>
    </row>
    <row r="7" spans="1:11" ht="21.5" thickBot="1" x14ac:dyDescent="0.55000000000000004">
      <c r="A7" s="356" t="s">
        <v>7</v>
      </c>
      <c r="B7" s="382">
        <f>IFERROR('road CNG AFV'!B7/'road CNG AFI'!B7,"")</f>
        <v>25.928571428571427</v>
      </c>
      <c r="C7" s="379">
        <f>IFERROR('road CNG AFV'!C7/'road CNG AFI'!C7,"")</f>
        <v>32</v>
      </c>
      <c r="D7" s="379">
        <f>IFERROR('road CNG AFV'!D7/'road CNG AFI'!D7,"")</f>
        <v>34</v>
      </c>
      <c r="E7" s="379">
        <f>IFERROR('road CNG AFV'!E7/'road CNG AFI'!E7,"")</f>
        <v>50.705882352941174</v>
      </c>
      <c r="F7" s="379">
        <f>IFERROR('road CNG AFV'!F7/'road CNG AFI'!F7,"")</f>
        <v>89.529411764705884</v>
      </c>
      <c r="G7" s="379">
        <f>IFERROR('road CNG AFV'!G7/'road CNG AFI'!G7,"")</f>
        <v>126.64705882352941</v>
      </c>
      <c r="H7" s="379">
        <f>IFERROR('road CNG AFV'!H7/'road CNG AFI'!H7,"")</f>
        <v>23.357142857142858</v>
      </c>
      <c r="I7" s="379"/>
      <c r="J7" s="379" t="str">
        <f>IFERROR('road CNG AFV'!J7/'road CNG AFI'!J7,"")</f>
        <v/>
      </c>
      <c r="K7" s="379" t="str">
        <f>IFERROR('road CNG AFV'!K7/'road CNG AFI'!K7,"")</f>
        <v/>
      </c>
    </row>
    <row r="8" spans="1:11" ht="21.5" thickBot="1" x14ac:dyDescent="0.55000000000000004">
      <c r="A8" s="356" t="s">
        <v>6</v>
      </c>
      <c r="B8" s="382">
        <f>IFERROR('road CNG AFV'!B8/'road CNG AFI'!B8,"")</f>
        <v>76.032930845225025</v>
      </c>
      <c r="C8" s="379">
        <f>IFERROR('road CNG AFV'!C8/'road CNG AFI'!C8,"")</f>
        <v>79.73386183465459</v>
      </c>
      <c r="D8" s="379">
        <f>IFERROR('road CNG AFV'!D8/'road CNG AFI'!D8,"")</f>
        <v>90.778422273781899</v>
      </c>
      <c r="E8" s="379"/>
      <c r="F8" s="379"/>
      <c r="G8" s="379"/>
      <c r="H8" s="379">
        <f>IFERROR('road CNG AFV'!H8/'road CNG AFI'!H8,"")</f>
        <v>108.10333333333334</v>
      </c>
      <c r="I8" s="379" t="str">
        <f>IFERROR('road CNG AFV'!I8/'road CNG AFI'!I8,"")</f>
        <v/>
      </c>
      <c r="J8" s="379" t="str">
        <f>IFERROR('road CNG AFV'!J8/'road CNG AFI'!J8,"")</f>
        <v/>
      </c>
      <c r="K8" s="379" t="str">
        <f>IFERROR('road CNG AFV'!K8/'road CNG AFI'!K8,"")</f>
        <v/>
      </c>
    </row>
    <row r="9" spans="1:11" ht="21.5" thickBot="1" x14ac:dyDescent="0.55000000000000004">
      <c r="A9" s="356" t="s">
        <v>8</v>
      </c>
      <c r="B9" s="382">
        <f>IFERROR('road CNG AFV'!B9/'road CNG AFI'!B9,"")</f>
        <v>333.33333333333331</v>
      </c>
      <c r="C9" s="379" t="str">
        <f>IFERROR('road CNG AFV'!C9/'road CNG AFI'!C9,"")</f>
        <v/>
      </c>
      <c r="D9" s="379">
        <f>IFERROR('road CNG AFV'!D9/'road CNG AFI'!D9,"")</f>
        <v>101.4</v>
      </c>
      <c r="E9" s="379"/>
      <c r="F9" s="379"/>
      <c r="G9" s="379"/>
      <c r="H9" s="379">
        <f>IFERROR('road CNG AFV'!H9/'road CNG AFI'!H9,"")</f>
        <v>333.33333333333331</v>
      </c>
      <c r="I9" s="379"/>
      <c r="J9" s="379" t="str">
        <f>IFERROR('road CNG AFV'!J9/'road CNG AFI'!J9,"")</f>
        <v/>
      </c>
      <c r="K9" s="379" t="str">
        <f>IFERROR('road CNG AFV'!K9/'road CNG AFI'!K9,"")</f>
        <v/>
      </c>
    </row>
    <row r="10" spans="1:11" ht="21.5" thickBot="1" x14ac:dyDescent="0.55000000000000004">
      <c r="A10" s="356" t="s">
        <v>15</v>
      </c>
      <c r="B10" s="382" t="str">
        <f>IFERROR('road CNG AFV'!B10/'road CNG AFI'!B10,"")</f>
        <v/>
      </c>
      <c r="C10" s="379" t="str">
        <f>IFERROR('road CNG AFV'!C10/'road CNG AFI'!C10,"")</f>
        <v/>
      </c>
      <c r="D10" s="379">
        <f>IFERROR('road CNG AFV'!D10/'road CNG AFI'!D10,"")</f>
        <v>8</v>
      </c>
      <c r="E10" s="379"/>
      <c r="F10" s="379"/>
      <c r="G10" s="379"/>
      <c r="H10" s="379">
        <f>IFERROR('road CNG AFV'!H10/'road CNG AFI'!H10,"")</f>
        <v>10</v>
      </c>
      <c r="I10" s="379">
        <f>IFERROR('road CNG AFV'!I10/'road CNG AFI'!I10,"")</f>
        <v>323.07692307692309</v>
      </c>
      <c r="J10" s="379">
        <f>IFERROR('road CNG AFV'!J10/'road CNG AFI'!J10,"")</f>
        <v>1150</v>
      </c>
      <c r="K10" s="379">
        <f>IFERROR('road CNG AFV'!K10/'road CNG AFI'!K10,"")</f>
        <v>929.59183673469386</v>
      </c>
    </row>
    <row r="11" spans="1:11" ht="21.5" thickBot="1" x14ac:dyDescent="0.55000000000000004">
      <c r="A11" s="356" t="s">
        <v>9</v>
      </c>
      <c r="B11" s="382">
        <f>IFERROR('road CNG AFV'!B11/'road CNG AFI'!B11,"")</f>
        <v>85.181818181818187</v>
      </c>
      <c r="C11" s="379">
        <f>IFERROR('road CNG AFV'!C11/'road CNG AFI'!C11,"")</f>
        <v>99.63636363636364</v>
      </c>
      <c r="D11" s="379">
        <f>IFERROR('road CNG AFV'!D11/'road CNG AFI'!D11,"")</f>
        <v>108.15384615384616</v>
      </c>
      <c r="E11" s="379">
        <f>IFERROR('road CNG AFV'!E11/'road CNG AFI'!E11,"")</f>
        <v>116.81818181818181</v>
      </c>
      <c r="F11" s="379">
        <f>IFERROR('road CNG AFV'!F11/'road CNG AFI'!F11,"")</f>
        <v>144.28571428571428</v>
      </c>
      <c r="G11" s="379">
        <f>IFERROR('road CNG AFV'!G11/'road CNG AFI'!G11,"")</f>
        <v>210</v>
      </c>
      <c r="H11" s="379" t="str">
        <f>IFERROR('road CNG AFV'!H11/'road CNG AFI'!H11,"")</f>
        <v/>
      </c>
      <c r="I11" s="379">
        <f>IFERROR('road CNG AFV'!I11/'road CNG AFI'!I11,"")</f>
        <v>613.63636363636363</v>
      </c>
      <c r="J11" s="379">
        <f>IFERROR('road CNG AFV'!J11/'road CNG AFI'!J11,"")</f>
        <v>1000</v>
      </c>
      <c r="K11" s="379">
        <f>IFERROR('road CNG AFV'!K11/'road CNG AFI'!K11,"")</f>
        <v>1272.7272727272727</v>
      </c>
    </row>
    <row r="12" spans="1:11" ht="21.5" thickBot="1" x14ac:dyDescent="0.55000000000000004">
      <c r="A12" s="356" t="s">
        <v>10</v>
      </c>
      <c r="B12" s="382">
        <f>IFERROR('road CNG AFV'!B12/'road CNG AFI'!B12,"")</f>
        <v>140.73529411764707</v>
      </c>
      <c r="C12" s="379">
        <f>IFERROR('road CNG AFV'!C12/'road CNG AFI'!C12,"")</f>
        <v>143.20408163265307</v>
      </c>
      <c r="D12" s="379">
        <f>IFERROR('road CNG AFV'!D12/'road CNG AFI'!D12,"")</f>
        <v>206.55</v>
      </c>
      <c r="E12" s="379">
        <f>IFERROR('road CNG AFV'!E12/'road CNG AFI'!E12,"")</f>
        <v>153.33333333333334</v>
      </c>
      <c r="F12" s="379">
        <f>IFERROR('road CNG AFV'!F12/'road CNG AFI'!F12,"")</f>
        <v>500</v>
      </c>
      <c r="G12" s="379" t="str">
        <f>IFERROR('road CNG AFV'!G12/'road CNG AFI'!G12,"")</f>
        <v/>
      </c>
      <c r="H12" s="379">
        <f>IFERROR('road CNG AFV'!H12/'road CNG AFI'!H12,"")</f>
        <v>97</v>
      </c>
      <c r="I12" s="379">
        <f>IFERROR('road CNG AFV'!I12/'road CNG AFI'!I12,"")</f>
        <v>226.31578947368422</v>
      </c>
      <c r="J12" s="379" t="str">
        <f>IFERROR('road CNG AFV'!J12/'road CNG AFI'!J12,"")</f>
        <v/>
      </c>
      <c r="K12" s="379" t="str">
        <f>IFERROR('road CNG AFV'!K12/'road CNG AFI'!K12,"")</f>
        <v/>
      </c>
    </row>
    <row r="13" spans="1:11" ht="21.5" thickBot="1" x14ac:dyDescent="0.55000000000000004">
      <c r="A13" s="356" t="s">
        <v>12</v>
      </c>
      <c r="B13" s="382"/>
      <c r="C13" s="379"/>
      <c r="D13" s="379"/>
      <c r="E13" s="379"/>
      <c r="F13" s="379"/>
      <c r="G13" s="379"/>
      <c r="H13" s="379">
        <f>IFERROR('road CNG AFV'!H13/'road CNG AFI'!H13,"")</f>
        <v>290.45238095238096</v>
      </c>
      <c r="I13" s="379"/>
      <c r="J13" s="379"/>
      <c r="K13" s="379" t="str">
        <f>IFERROR('road CNG AFV'!K13/'road CNG AFI'!K13,"")</f>
        <v/>
      </c>
    </row>
    <row r="14" spans="1:11" ht="21.5" thickBot="1" x14ac:dyDescent="0.55000000000000004">
      <c r="A14" s="356" t="s">
        <v>13</v>
      </c>
      <c r="B14" s="382">
        <f>IFERROR('road CNG AFV'!B14/'road CNG AFI'!B14,"")</f>
        <v>133</v>
      </c>
      <c r="C14" s="379">
        <f>IFERROR('road CNG AFV'!C14/'road CNG AFI'!C14,"")</f>
        <v>162</v>
      </c>
      <c r="D14" s="379">
        <f>IFERROR('road CNG AFV'!D14/'road CNG AFI'!D14,"")</f>
        <v>169</v>
      </c>
      <c r="E14" s="379"/>
      <c r="F14" s="379" t="str">
        <f>IFERROR('road CNG AFV'!F14/'road CNG AFI'!F14,"")</f>
        <v/>
      </c>
      <c r="G14" s="379" t="str">
        <f>IFERROR('road CNG AFV'!G14/'road CNG AFI'!G14,"")</f>
        <v/>
      </c>
      <c r="H14" s="379">
        <f>IFERROR('road CNG AFV'!H14/'road CNG AFI'!H14,"")</f>
        <v>205.5</v>
      </c>
      <c r="I14" s="379"/>
      <c r="J14" s="379"/>
      <c r="K14" s="379" t="str">
        <f>IFERROR('road CNG AFV'!K14/'road CNG AFI'!K14,"")</f>
        <v/>
      </c>
    </row>
    <row r="15" spans="1:11" ht="21.5" thickBot="1" x14ac:dyDescent="0.55000000000000004">
      <c r="A15" s="356" t="s">
        <v>16</v>
      </c>
      <c r="B15" s="490" t="str">
        <f>IFERROR('road CNG AFV'!B15/'road CNG AFI'!B15,"")</f>
        <v/>
      </c>
      <c r="C15" s="491" t="str">
        <f>IFERROR('road CNG AFV'!C15/'road CNG AFI'!C15,"")</f>
        <v/>
      </c>
      <c r="D15" s="491" t="str">
        <f>IFERROR('road CNG AFV'!D15/'road CNG AFI'!D15,"")</f>
        <v/>
      </c>
      <c r="E15" s="491" t="str">
        <f>IFERROR('road CNG AFV'!E15/'road CNG AFI'!E15,"")</f>
        <v/>
      </c>
      <c r="F15" s="491" t="str">
        <f>IFERROR('road CNG AFV'!F15/'road CNG AFI'!F15,"")</f>
        <v/>
      </c>
      <c r="G15" s="491"/>
      <c r="H15" s="491" t="str">
        <f>IFERROR('road CNG AFV'!H15/'road CNG AFI'!H15,"")</f>
        <v/>
      </c>
      <c r="I15" s="491" t="str">
        <f>IFERROR('road CNG AFV'!I15/'road CNG AFI'!I15,"")</f>
        <v/>
      </c>
      <c r="J15" s="491" t="str">
        <f>IFERROR('road CNG AFV'!J15/'road CNG AFI'!J15,"")</f>
        <v/>
      </c>
      <c r="K15" s="491" t="str">
        <f>IFERROR('road CNG AFV'!K15/'road CNG AFI'!K15,"")</f>
        <v/>
      </c>
    </row>
    <row r="16" spans="1:11" ht="21.5" thickBot="1" x14ac:dyDescent="0.55000000000000004">
      <c r="A16" s="356" t="s">
        <v>4</v>
      </c>
      <c r="B16" s="382" t="str">
        <f>IFERROR('road CNG AFV'!B16/'road CNG AFI'!B16,"")</f>
        <v/>
      </c>
      <c r="C16" s="379" t="str">
        <f>IFERROR('road CNG AFV'!C16/'road CNG AFI'!C16,"")</f>
        <v/>
      </c>
      <c r="D16" s="379" t="str">
        <f>IFERROR('road CNG AFV'!D16/'road CNG AFI'!D16,"")</f>
        <v/>
      </c>
      <c r="E16" s="379" t="str">
        <f>IFERROR('road CNG AFV'!E16/'road CNG AFI'!E16,"")</f>
        <v/>
      </c>
      <c r="F16" s="379"/>
      <c r="G16" s="379"/>
      <c r="H16" s="379" t="str">
        <f>IFERROR('road CNG AFV'!H16/'road CNG AFI'!H16,"")</f>
        <v/>
      </c>
      <c r="I16" s="379" t="str">
        <f>IFERROR('road CNG AFV'!I16/'road CNG AFI'!I16,"")</f>
        <v/>
      </c>
      <c r="J16" s="379" t="str">
        <f>IFERROR('road CNG AFV'!J16/'road CNG AFI'!J16,"")</f>
        <v/>
      </c>
      <c r="K16" s="379" t="str">
        <f>IFERROR('road CNG AFV'!K16/'road CNG AFI'!K16,"")</f>
        <v/>
      </c>
    </row>
    <row r="17" spans="1:11" ht="21.5" thickBot="1" x14ac:dyDescent="0.55000000000000004">
      <c r="A17" s="356" t="s">
        <v>19</v>
      </c>
      <c r="B17" s="382" t="str">
        <f>IFERROR('road CNG AFV'!B17/'road CNG AFI'!B17,"")</f>
        <v/>
      </c>
      <c r="C17" s="379" t="str">
        <f>IFERROR('road CNG AFV'!C17/'road CNG AFI'!C17,"")</f>
        <v/>
      </c>
      <c r="D17" s="379" t="str">
        <f>IFERROR('road CNG AFV'!D17/'road CNG AFI'!D17,"")</f>
        <v/>
      </c>
      <c r="E17" s="379"/>
      <c r="F17" s="379" t="str">
        <f>IFERROR('road CNG AFV'!F17/'road CNG AFI'!F17,"")</f>
        <v/>
      </c>
      <c r="G17" s="379" t="str">
        <f>IFERROR('road CNG AFV'!G17/'road CNG AFI'!G17,"")</f>
        <v/>
      </c>
      <c r="H17" s="379" t="str">
        <f>IFERROR('road CNG AFV'!H17/'road CNG AFI'!H17,"")</f>
        <v/>
      </c>
      <c r="I17" s="379"/>
      <c r="J17" s="379" t="str">
        <f>IFERROR('road CNG AFV'!J17/'road CNG AFI'!J17,"")</f>
        <v/>
      </c>
      <c r="K17" s="379" t="str">
        <f>IFERROR('road CNG AFV'!K17/'road CNG AFI'!K17,"")</f>
        <v/>
      </c>
    </row>
    <row r="18" spans="1:11" ht="21.5" thickBot="1" x14ac:dyDescent="0.55000000000000004">
      <c r="A18" s="356" t="s">
        <v>17</v>
      </c>
      <c r="B18" s="382">
        <f>IFERROR('road CNG AFV'!B18/'road CNG AFI'!B18,"")</f>
        <v>88</v>
      </c>
      <c r="C18" s="379">
        <f>IFERROR('road CNG AFV'!C18/'road CNG AFI'!C18,"")</f>
        <v>94.5</v>
      </c>
      <c r="D18" s="379">
        <f>IFERROR('road CNG AFV'!D18/'road CNG AFI'!D18,"")</f>
        <v>101.25</v>
      </c>
      <c r="E18" s="379">
        <f>IFERROR('road CNG AFV'!E18/'road CNG AFI'!E18,"")</f>
        <v>70.625</v>
      </c>
      <c r="F18" s="379">
        <f>IFERROR('road CNG AFV'!F18/'road CNG AFI'!F18,"")</f>
        <v>115.38461538461539</v>
      </c>
      <c r="G18" s="379">
        <f>IFERROR('road CNG AFV'!G18/'road CNG AFI'!G18,"")</f>
        <v>439.28571428571428</v>
      </c>
      <c r="H18" s="379" t="str">
        <f>IFERROR('road CNG AFV'!H18/'road CNG AFI'!H18,"")</f>
        <v/>
      </c>
      <c r="I18" s="379"/>
      <c r="J18" s="379"/>
      <c r="K18" s="379" t="str">
        <f>IFERROR('road CNG AFV'!K18/'road CNG AFI'!K18,"")</f>
        <v/>
      </c>
    </row>
    <row r="19" spans="1:11" ht="21.5" thickBot="1" x14ac:dyDescent="0.55000000000000004">
      <c r="A19" s="356" t="s">
        <v>18</v>
      </c>
      <c r="B19" s="382">
        <f>IFERROR('road CNG AFV'!B19/'road CNG AFI'!B19,"")</f>
        <v>49</v>
      </c>
      <c r="C19" s="379">
        <f>IFERROR('road CNG AFV'!C19/'road CNG AFI'!C19,"")</f>
        <v>53.666666666666664</v>
      </c>
      <c r="D19" s="379">
        <f>IFERROR('road CNG AFV'!D19/'road CNG AFI'!D19,"")</f>
        <v>157</v>
      </c>
      <c r="E19" s="379">
        <f>IFERROR('road CNG AFV'!E19/'road CNG AFI'!E19,"")</f>
        <v>90</v>
      </c>
      <c r="F19" s="379">
        <f>IFERROR('road CNG AFV'!F19/'road CNG AFI'!F19,"")</f>
        <v>125</v>
      </c>
      <c r="G19" s="379">
        <f>IFERROR('road CNG AFV'!G19/'road CNG AFI'!G19,"")</f>
        <v>100</v>
      </c>
      <c r="H19" s="379">
        <f>IFERROR('road CNG AFV'!H19/'road CNG AFI'!H19,"")</f>
        <v>46.666666666666664</v>
      </c>
      <c r="I19" s="379">
        <f>IFERROR('road CNG AFV'!I19/'road CNG AFI'!I19,"")</f>
        <v>200</v>
      </c>
      <c r="J19" s="379">
        <f>IFERROR('road CNG AFV'!J19/'road CNG AFI'!J19,"")</f>
        <v>100</v>
      </c>
      <c r="K19" s="379" t="str">
        <f>IFERROR('road CNG AFV'!K19/'road CNG AFI'!K19,"")</f>
        <v/>
      </c>
    </row>
    <row r="20" spans="1:11" ht="21.5" thickBot="1" x14ac:dyDescent="0.55000000000000004">
      <c r="A20" s="356" t="s">
        <v>14</v>
      </c>
      <c r="B20" s="382">
        <f>IFERROR('road CNG AFV'!B20/'road CNG AFI'!B20,"")</f>
        <v>268.2</v>
      </c>
      <c r="C20" s="379">
        <f>IFERROR('road CNG AFV'!C20/'road CNG AFI'!C20,"")</f>
        <v>304.3</v>
      </c>
      <c r="D20" s="379">
        <f>IFERROR('road CNG AFV'!D20/'road CNG AFI'!D20,"")</f>
        <v>248.69230769230768</v>
      </c>
      <c r="E20" s="379">
        <f>IFERROR('road CNG AFV'!E20/'road CNG AFI'!E20,"")</f>
        <v>597.69460651771738</v>
      </c>
      <c r="F20" s="379">
        <f>IFERROR('road CNG AFV'!F20/'road CNG AFI'!F20,"")</f>
        <v>612.36904359580933</v>
      </c>
      <c r="G20" s="379">
        <f>IFERROR('road CNG AFV'!G20/'road CNG AFI'!G20,"")</f>
        <v>606.42813826561553</v>
      </c>
      <c r="H20" s="379">
        <f>IFERROR('road CNG AFV'!H20/'road CNG AFI'!H20,"")</f>
        <v>298.125</v>
      </c>
      <c r="I20" s="379">
        <f>IFERROR('road CNG AFV'!I20/'road CNG AFI'!I20,"")</f>
        <v>645.16129032258061</v>
      </c>
      <c r="J20" s="379">
        <f>IFERROR('road CNG AFV'!J20/'road CNG AFI'!J20,"")</f>
        <v>1474.1379310344828</v>
      </c>
      <c r="K20" s="379">
        <f>IFERROR('road CNG AFV'!K20/'road CNG AFI'!K20,"")</f>
        <v>1142.6573426573427</v>
      </c>
    </row>
    <row r="21" spans="1:11" ht="21.5" thickBot="1" x14ac:dyDescent="0.55000000000000004">
      <c r="A21" s="356" t="s">
        <v>20</v>
      </c>
      <c r="B21" s="382" t="str">
        <f>IFERROR('road CNG AFV'!B21/'road CNG AFI'!B21,"")</f>
        <v/>
      </c>
      <c r="C21" s="379" t="str">
        <f>IFERROR('road CNG AFV'!C21/'road CNG AFI'!C21,"")</f>
        <v/>
      </c>
      <c r="D21" s="379" t="str">
        <f>IFERROR('road CNG AFV'!D21/'road CNG AFI'!D21,"")</f>
        <v/>
      </c>
      <c r="E21" s="379" t="str">
        <f>IFERROR('road CNG AFV'!E21/'road CNG AFI'!E21,"")</f>
        <v/>
      </c>
      <c r="F21" s="379" t="str">
        <f>IFERROR('road CNG AFV'!F21/'road CNG AFI'!F21,"")</f>
        <v/>
      </c>
      <c r="G21" s="379" t="str">
        <f>IFERROR('road CNG AFV'!G21/'road CNG AFI'!G21,"")</f>
        <v/>
      </c>
      <c r="H21" s="379" t="str">
        <f>IFERROR('road CNG AFV'!H21/'road CNG AFI'!H21,"")</f>
        <v/>
      </c>
      <c r="I21" s="379" t="str">
        <f>IFERROR('road CNG AFV'!I21/'road CNG AFI'!I21,"")</f>
        <v/>
      </c>
      <c r="J21" s="379" t="str">
        <f>IFERROR('road CNG AFV'!J21/'road CNG AFI'!J21,"")</f>
        <v/>
      </c>
      <c r="K21" s="379" t="str">
        <f>IFERROR('road CNG AFV'!K21/'road CNG AFI'!K21,"")</f>
        <v/>
      </c>
    </row>
    <row r="22" spans="1:11" ht="21.5" thickBot="1" x14ac:dyDescent="0.55000000000000004">
      <c r="A22" s="356" t="s">
        <v>21</v>
      </c>
      <c r="B22" s="382">
        <f>IFERROR('road CNG AFV'!B22/'road CNG AFI'!B22,"")</f>
        <v>39.151724137931033</v>
      </c>
      <c r="C22" s="379" t="str">
        <f>IFERROR('road CNG AFV'!C22/'road CNG AFI'!C22,"")</f>
        <v/>
      </c>
      <c r="D22" s="379">
        <f>IFERROR('road CNG AFV'!D22/'road CNG AFI'!D22,"")</f>
        <v>52.466666666666669</v>
      </c>
      <c r="E22" s="379"/>
      <c r="F22" s="379"/>
      <c r="G22" s="379"/>
      <c r="H22" s="379">
        <f>IFERROR('road CNG AFV'!H22/'road CNG AFI'!H22,"")</f>
        <v>75.862068965517238</v>
      </c>
      <c r="I22" s="379"/>
      <c r="J22" s="379" t="str">
        <f>IFERROR('road CNG AFV'!J22/'road CNG AFI'!J22,"")</f>
        <v/>
      </c>
      <c r="K22" s="379" t="str">
        <f>IFERROR('road CNG AFV'!K22/'road CNG AFI'!K22,"")</f>
        <v/>
      </c>
    </row>
    <row r="23" spans="1:11" ht="21.5" thickBot="1" x14ac:dyDescent="0.55000000000000004">
      <c r="A23" s="356" t="s">
        <v>1</v>
      </c>
      <c r="B23" s="382">
        <f>IFERROR('road CNG AFV'!B23/'road CNG AFI'!B23,"")</f>
        <v>40.257309941520468</v>
      </c>
      <c r="C23" s="379">
        <f>IFERROR('road CNG AFV'!C23/'road CNG AFI'!C23,"")</f>
        <v>43.222891566265062</v>
      </c>
      <c r="D23" s="379">
        <f>IFERROR('road CNG AFV'!D23/'road CNG AFI'!D23,"")</f>
        <v>47.29192546583851</v>
      </c>
      <c r="E23" s="379" t="str">
        <f>IFERROR('road CNG AFV'!E23/'road CNG AFI'!E23,"")</f>
        <v/>
      </c>
      <c r="F23" s="379" t="str">
        <f>IFERROR('road CNG AFV'!F23/'road CNG AFI'!F23,"")</f>
        <v/>
      </c>
      <c r="G23" s="379" t="str">
        <f>IFERROR('road CNG AFV'!G23/'road CNG AFI'!G23,"")</f>
        <v/>
      </c>
      <c r="H23" s="379">
        <f>IFERROR('road CNG AFV'!H23/'road CNG AFI'!H23,"")</f>
        <v>41.228070175438596</v>
      </c>
      <c r="I23" s="379"/>
      <c r="J23" s="379"/>
      <c r="K23" s="379"/>
    </row>
    <row r="24" spans="1:11" ht="21.5" thickBot="1" x14ac:dyDescent="0.55000000000000004">
      <c r="A24" s="356" t="s">
        <v>22</v>
      </c>
      <c r="B24" s="382">
        <f>IFERROR('road CNG AFV'!B24/'road CNG AFI'!B24,"")</f>
        <v>66.230769230769226</v>
      </c>
      <c r="C24" s="379" t="str">
        <f>IFERROR('road CNG AFV'!C24/'road CNG AFI'!C24,"")</f>
        <v/>
      </c>
      <c r="D24" s="379">
        <f>IFERROR('road CNG AFV'!D24/'road CNG AFI'!D24,"")</f>
        <v>326.53846153846155</v>
      </c>
      <c r="E24" s="379">
        <f>IFERROR('road CNG AFV'!E24/'road CNG AFI'!E24,"")</f>
        <v>126.21052631578948</v>
      </c>
      <c r="F24" s="379">
        <f>IFERROR('road CNG AFV'!F24/'road CNG AFI'!F24,"")</f>
        <v>531.43137254901956</v>
      </c>
      <c r="G24" s="379" t="str">
        <f>IFERROR('road CNG AFV'!G24/'road CNG AFI'!G24,"")</f>
        <v/>
      </c>
      <c r="H24" s="379" t="str">
        <f>IFERROR('road CNG AFV'!H24/'road CNG AFI'!H24,"")</f>
        <v/>
      </c>
      <c r="I24" s="379">
        <f>IFERROR('road CNG AFV'!I24/'road CNG AFI'!I24,"")</f>
        <v>133.22222222222223</v>
      </c>
      <c r="J24" s="379">
        <f>IFERROR('road CNG AFV'!J24/'road CNG AFI'!J24,"")</f>
        <v>1693.9375</v>
      </c>
      <c r="K24" s="379" t="str">
        <f>IFERROR('road CNG AFV'!K24/'road CNG AFI'!K24,"")</f>
        <v/>
      </c>
    </row>
    <row r="25" spans="1:11" ht="21.5" thickBot="1" x14ac:dyDescent="0.55000000000000004">
      <c r="A25" s="356" t="s">
        <v>23</v>
      </c>
      <c r="B25" s="490" t="str">
        <f>IFERROR('road CNG AFV'!B25/'road CNG AFI'!B25,"")</f>
        <v/>
      </c>
      <c r="C25" s="491" t="str">
        <f>IFERROR('road CNG AFV'!C25/'road CNG AFI'!C25,"")</f>
        <v/>
      </c>
      <c r="D25" s="491" t="str">
        <f>IFERROR('road CNG AFV'!D25/'road CNG AFI'!D25,"")</f>
        <v/>
      </c>
      <c r="E25" s="491" t="str">
        <f>IFERROR('road CNG AFV'!E25/'road CNG AFI'!E25,"")</f>
        <v/>
      </c>
      <c r="F25" s="491" t="str">
        <f>IFERROR('road CNG AFV'!F25/'road CNG AFI'!F25,"")</f>
        <v/>
      </c>
      <c r="G25" s="491" t="str">
        <f>IFERROR('road CNG AFV'!G25/'road CNG AFI'!G25,"")</f>
        <v/>
      </c>
      <c r="H25" s="491" t="str">
        <f>IFERROR('road CNG AFV'!H25/'road CNG AFI'!H25,"")</f>
        <v/>
      </c>
      <c r="I25" s="491" t="str">
        <f>IFERROR('road CNG AFV'!I25/'road CNG AFI'!I25,"")</f>
        <v/>
      </c>
      <c r="J25" s="491"/>
      <c r="K25" s="491" t="str">
        <f>IFERROR('road CNG AFV'!K25/'road CNG AFI'!K25,"")</f>
        <v/>
      </c>
    </row>
    <row r="26" spans="1:11" ht="21.5" thickBot="1" x14ac:dyDescent="0.55000000000000004">
      <c r="A26" s="356" t="s">
        <v>24</v>
      </c>
      <c r="B26" s="382">
        <v>200</v>
      </c>
      <c r="C26" s="379" t="str">
        <f>IFERROR('road CNG AFV'!C26/'road CNG AFI'!C26,"")</f>
        <v/>
      </c>
      <c r="D26" s="379">
        <f>2183/3</f>
        <v>727.66666666666663</v>
      </c>
      <c r="E26" s="379"/>
      <c r="F26" s="379" t="str">
        <f>IFERROR('road CNG AFV'!F26/'road CNG AFI'!F26,"")</f>
        <v/>
      </c>
      <c r="G26" s="379" t="str">
        <f>IFERROR('road CNG AFV'!G26/'road CNG AFI'!G26,"")</f>
        <v/>
      </c>
      <c r="H26" s="379">
        <f>IFERROR('road CNG AFV'!H26/'road CNG AFI'!H26,"")</f>
        <v>77.5</v>
      </c>
      <c r="I26" s="379"/>
      <c r="J26" s="379" t="str">
        <f>IFERROR('road CNG AFV'!J26/'road CNG AFI'!J26,"")</f>
        <v/>
      </c>
      <c r="K26" s="379" t="str">
        <f>IFERROR('road CNG AFV'!K26/'road CNG AFI'!K26,"")</f>
        <v/>
      </c>
    </row>
    <row r="27" spans="1:11" ht="21.5" thickBot="1" x14ac:dyDescent="0.55000000000000004">
      <c r="A27" s="356" t="s">
        <v>26</v>
      </c>
      <c r="B27" s="382">
        <f>IFERROR('road CNG AFV'!B27/'road CNG AFI'!B27,"")</f>
        <v>82</v>
      </c>
      <c r="C27" s="379">
        <f>IFERROR('road CNG AFV'!C27/'road CNG AFI'!C27,"")</f>
        <v>105.25</v>
      </c>
      <c r="D27" s="379">
        <f>IFERROR('road CNG AFV'!D27/'road CNG AFI'!D27,"")</f>
        <v>116.75</v>
      </c>
      <c r="E27" s="379">
        <f>IFERROR('road CNG AFV'!E27/'road CNG AFI'!E27,"")</f>
        <v>216.42857142857142</v>
      </c>
      <c r="F27" s="379">
        <f>IFERROR('road CNG AFV'!F27/'road CNG AFI'!F27,"")</f>
        <v>470.92857142857144</v>
      </c>
      <c r="G27" s="379">
        <f>IFERROR('road CNG AFV'!G27/'road CNG AFI'!G27,"")</f>
        <v>682.28571428571433</v>
      </c>
      <c r="H27" s="379">
        <f>IFERROR('road CNG AFV'!H27/'road CNG AFI'!H27,"")</f>
        <v>68</v>
      </c>
      <c r="I27" s="379">
        <f>IFERROR('road CNG AFV'!I27/'road CNG AFI'!I27,"")</f>
        <v>209.14285714285714</v>
      </c>
      <c r="J27" s="379">
        <f>IFERROR('road CNG AFV'!J27/'road CNG AFI'!J27,"")</f>
        <v>454.35714285714283</v>
      </c>
      <c r="K27" s="379">
        <f>IFERROR('road CNG AFV'!K27/'road CNG AFI'!K27,"")</f>
        <v>655.5</v>
      </c>
    </row>
    <row r="28" spans="1:11" ht="21.5" thickBot="1" x14ac:dyDescent="0.55000000000000004">
      <c r="A28" s="356" t="s">
        <v>27</v>
      </c>
      <c r="B28" s="382">
        <f>IFERROR('road CNG AFV'!B28/'road CNG AFI'!B28,"")</f>
        <v>172.09090909090909</v>
      </c>
      <c r="C28" s="379">
        <f>IFERROR('road CNG AFV'!C28/'road CNG AFI'!C28,"")</f>
        <v>177.58333333333334</v>
      </c>
      <c r="D28" s="379">
        <f>IFERROR('road CNG AFV'!D28/'road CNG AFI'!D28,"")</f>
        <v>204.5</v>
      </c>
      <c r="E28" s="379">
        <f>IFERROR('road CNG AFV'!E28/'road CNG AFI'!E28,"")</f>
        <v>250</v>
      </c>
      <c r="F28" s="379">
        <f>IFERROR('road CNG AFV'!F28/'road CNG AFI'!F28,"")</f>
        <v>188.15789473684211</v>
      </c>
      <c r="G28" s="379">
        <f>IFERROR('road CNG AFV'!G28/'road CNG AFI'!G28,"")</f>
        <v>210.52631578947367</v>
      </c>
      <c r="H28" s="383" t="str">
        <f>IFERROR('road CNG AFV'!H28/'road CNG AFI'!H28,"")</f>
        <v/>
      </c>
      <c r="I28" s="378">
        <f>IFERROR('road CNG AFV'!I28/'road CNG AFI'!I28,"")</f>
        <v>121.95121951219512</v>
      </c>
      <c r="J28" s="378">
        <f>IFERROR('road CNG AFV'!J28/'road CNG AFI'!J28,"")</f>
        <v>166.66666666666666</v>
      </c>
      <c r="K28" s="382" t="str">
        <f>IFERROR('road CNG AFV'!K28/'road CNG AFI'!K28,"")</f>
        <v/>
      </c>
    </row>
    <row r="29" spans="1:11" ht="21.5" thickBot="1" x14ac:dyDescent="0.55000000000000004">
      <c r="A29" s="356" t="s">
        <v>11</v>
      </c>
      <c r="B29" s="382">
        <f>IFERROR('road CNG AFV'!B29/'road CNG AFI'!B29,"")</f>
        <v>91</v>
      </c>
      <c r="C29" s="379">
        <f>IFERROR('road CNG AFV'!C29/'road CNG AFI'!C29,"")</f>
        <v>121.34285714285714</v>
      </c>
      <c r="D29" s="379">
        <f>IFERROR('road CNG AFV'!D29/'road CNG AFI'!D29,"")</f>
        <v>157.67500000000001</v>
      </c>
      <c r="E29" s="379"/>
      <c r="F29" s="379">
        <f>IFERROR('road CNG AFV'!F29/'road CNG AFI'!F29,"")</f>
        <v>460.67150181818187</v>
      </c>
      <c r="G29" s="379" t="str">
        <f>IFERROR('road CNG AFV'!G29/'road CNG AFI'!G29,"")</f>
        <v/>
      </c>
      <c r="H29" s="383">
        <f>IFERROR('road CNG AFV'!H29/'road CNG AFI'!H29,"")</f>
        <v>82.208333333333329</v>
      </c>
      <c r="I29" s="378">
        <f>IFERROR('road CNG AFV'!I29/'road CNG AFI'!I29,"")</f>
        <v>105.45454545454545</v>
      </c>
      <c r="J29" s="378">
        <f>IFERROR('road CNG AFV'!J29/'road CNG AFI'!J29,"")</f>
        <v>309.09090909090907</v>
      </c>
      <c r="K29" s="382" t="str">
        <f>IFERROR('road CNG AFV'!K29/'road CNG AFI'!K29,"")</f>
        <v/>
      </c>
    </row>
    <row r="30" spans="1:11" ht="21.5" thickBot="1" x14ac:dyDescent="0.55000000000000004">
      <c r="A30" s="356" t="s">
        <v>25</v>
      </c>
      <c r="B30" s="384">
        <f>IFERROR('road CNG AFV'!B30/'road CNG AFI'!B30,"")</f>
        <v>257.01764705882351</v>
      </c>
      <c r="C30" s="385">
        <f>IFERROR('road CNG AFV'!C30/'road CNG AFI'!C30,"")</f>
        <v>249.74857142857144</v>
      </c>
      <c r="D30" s="385">
        <f>IFERROR('road CNG AFV'!D30/'road CNG AFI'!D30,"")</f>
        <v>229.52972972972972</v>
      </c>
      <c r="E30" s="385">
        <f>IFERROR('road CNG AFV'!E30/'road CNG AFI'!E30,"")</f>
        <v>184.13478260869564</v>
      </c>
      <c r="F30" s="385">
        <f>IFERROR('road CNG AFV'!F30/'road CNG AFI'!F30,"")</f>
        <v>235.94782608695652</v>
      </c>
      <c r="G30" s="385" t="str">
        <f>IFERROR('road CNG AFV'!G30/'road CNG AFI'!G30,"")</f>
        <v/>
      </c>
      <c r="H30" s="386">
        <f>IFERROR('road CNG AFV'!H30/'road CNG AFI'!H30,"")</f>
        <v>275.68124999999998</v>
      </c>
      <c r="I30" s="387">
        <f>IFERROR('road CNG AFV'!I30/'road CNG AFI'!I30,"")</f>
        <v>204.95217391304348</v>
      </c>
      <c r="J30" s="387">
        <f>IFERROR('road CNG AFV'!J30/'road CNG AFI'!J30,"")</f>
        <v>204.95217391304348</v>
      </c>
      <c r="K30" s="384" t="str">
        <f>IFERROR('road CNG AFV'!K30/'road CNG AFI'!K30,"")</f>
        <v/>
      </c>
    </row>
    <row r="31" spans="1:11" ht="21.5" thickBot="1" x14ac:dyDescent="0.55000000000000004">
      <c r="A31" s="357" t="s">
        <v>28</v>
      </c>
      <c r="B31" s="492" t="str">
        <f>IFERROR('road CNG AFV'!B31/'road CNG AFI'!B31,"")</f>
        <v/>
      </c>
      <c r="C31" s="493" t="str">
        <f>IFERROR('[1]road CNG AFV'!C31/'[1]road CNG AFI'!C31,"")</f>
        <v/>
      </c>
      <c r="D31" s="493" t="str">
        <f>IFERROR('road CNG AFV'!D31/'road CNG AFI'!D31,"")</f>
        <v/>
      </c>
      <c r="E31" s="493" t="str">
        <f>IFERROR('[1]road CNG AFV'!E31/'[1]road CNG AFI'!E31,"")</f>
        <v/>
      </c>
      <c r="F31" s="493" t="str">
        <f>IFERROR('[1]road CNG AFV'!F31/'[1]road CNG AFI'!F31,"")</f>
        <v/>
      </c>
      <c r="G31" s="493" t="str">
        <f>IFERROR('[1]road CNG AFV'!G31/'[1]road CNG AFI'!G31,"")</f>
        <v/>
      </c>
      <c r="H31" s="494" t="str">
        <f>IFERROR('[1]road CNG AFV'!H31/'[1]road CNG AFI'!H31,"")</f>
        <v/>
      </c>
      <c r="I31" s="495" t="str">
        <f>IFERROR('[1]road CNG AFV'!I31/'[1]road CNG AFI'!I31,"")</f>
        <v/>
      </c>
      <c r="J31" s="495" t="str">
        <f>IFERROR('[1]road CNG AFV'!J31/'[1]road CNG AFI'!J31,"")</f>
        <v/>
      </c>
      <c r="K31" s="496" t="str">
        <f>IFERROR('[1]road CNG AFV'!K31/'[1]road CNG AFI'!K31,"")</f>
        <v/>
      </c>
    </row>
    <row r="32" spans="1:11" x14ac:dyDescent="0.35">
      <c r="B32" s="268"/>
      <c r="C32" s="268"/>
      <c r="D32" s="268"/>
      <c r="E32" s="268"/>
      <c r="F32" s="268"/>
      <c r="G32" s="268"/>
      <c r="H32" s="268"/>
      <c r="I32" s="268"/>
      <c r="J32" s="268"/>
      <c r="K32" s="268"/>
    </row>
    <row r="33" spans="1:11" x14ac:dyDescent="0.35">
      <c r="A33" s="35" t="s">
        <v>36</v>
      </c>
    </row>
    <row r="34" spans="1:11" ht="15" thickBot="1" x14ac:dyDescent="0.4"/>
    <row r="35" spans="1:11" ht="15" thickBot="1" x14ac:dyDescent="0.4">
      <c r="A35" s="21"/>
      <c r="B35" t="s">
        <v>125</v>
      </c>
    </row>
    <row r="36" spans="1:11" ht="15" thickBot="1" x14ac:dyDescent="0.4">
      <c r="A36" s="256"/>
      <c r="B36" t="s">
        <v>37</v>
      </c>
    </row>
    <row r="37" spans="1:11" ht="15" thickBot="1" x14ac:dyDescent="0.4">
      <c r="A37" s="257"/>
      <c r="B37" t="s">
        <v>91</v>
      </c>
    </row>
    <row r="39" spans="1:11" x14ac:dyDescent="0.35">
      <c r="A39" s="36" t="s">
        <v>104</v>
      </c>
      <c r="B39" s="41"/>
      <c r="C39" s="41"/>
    </row>
    <row r="40" spans="1:11" x14ac:dyDescent="0.35">
      <c r="A40" s="66" t="s">
        <v>109</v>
      </c>
    </row>
    <row r="41" spans="1:11" x14ac:dyDescent="0.35">
      <c r="A41" s="36" t="s">
        <v>110</v>
      </c>
    </row>
    <row r="42" spans="1:11" x14ac:dyDescent="0.35">
      <c r="E42" s="40"/>
      <c r="F42" s="41"/>
      <c r="G42" s="41"/>
      <c r="H42" s="41"/>
      <c r="I42" s="41"/>
      <c r="J42" s="39"/>
      <c r="K42" s="37"/>
    </row>
    <row r="43" spans="1:11" x14ac:dyDescent="0.35">
      <c r="J43" s="39"/>
      <c r="K43" s="37"/>
    </row>
    <row r="44" spans="1:11" x14ac:dyDescent="0.35">
      <c r="J44" s="39"/>
      <c r="K44" s="37"/>
    </row>
    <row r="45" spans="1:11" x14ac:dyDescent="0.35">
      <c r="A45" s="40"/>
      <c r="B45" s="41"/>
      <c r="C45" s="41"/>
    </row>
  </sheetData>
  <mergeCells count="5">
    <mergeCell ref="A1:A3"/>
    <mergeCell ref="B1:G1"/>
    <mergeCell ref="H1:K1"/>
    <mergeCell ref="B2:G2"/>
    <mergeCell ref="H2:K2"/>
  </mergeCells>
  <pageMargins left="0.7" right="0.7" top="0.75" bottom="0.75" header="0.3" footer="0.3"/>
  <pageSetup paperSize="9" orientation="portrait" verticalDpi="9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B48"/>
  <sheetViews>
    <sheetView zoomScale="40" zoomScaleNormal="40" workbookViewId="0">
      <pane xSplit="1" ySplit="3" topLeftCell="B4" activePane="bottomRight" state="frozen"/>
      <selection pane="topRight" activeCell="B1" sqref="B1"/>
      <selection pane="bottomLeft" activeCell="A4" sqref="A4"/>
      <selection pane="bottomRight" activeCell="AB34" sqref="AB34"/>
    </sheetView>
  </sheetViews>
  <sheetFormatPr defaultRowHeight="14.5" x14ac:dyDescent="0.35"/>
  <cols>
    <col min="1" max="1" width="14.54296875" customWidth="1"/>
    <col min="21" max="21" width="13.453125" customWidth="1"/>
  </cols>
  <sheetData>
    <row r="1" spans="1:22" ht="15" customHeight="1" thickBot="1" x14ac:dyDescent="0.4">
      <c r="A1" s="597" t="s">
        <v>122</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18"/>
    </row>
    <row r="2" spans="1:22" ht="15" customHeight="1" thickBot="1" x14ac:dyDescent="0.4">
      <c r="A2" s="597"/>
      <c r="B2" s="585"/>
      <c r="C2" s="586"/>
      <c r="D2" s="586"/>
      <c r="E2" s="586"/>
      <c r="F2" s="586"/>
      <c r="G2" s="587"/>
      <c r="H2" s="585"/>
      <c r="I2" s="586"/>
      <c r="J2" s="586"/>
      <c r="K2" s="587"/>
      <c r="L2" s="10" t="s">
        <v>31</v>
      </c>
      <c r="M2" s="11" t="s">
        <v>32</v>
      </c>
      <c r="N2" s="10" t="s">
        <v>31</v>
      </c>
      <c r="O2" s="11" t="s">
        <v>32</v>
      </c>
      <c r="P2" s="10" t="s">
        <v>31</v>
      </c>
      <c r="Q2" s="11" t="s">
        <v>32</v>
      </c>
      <c r="R2" s="581" t="s">
        <v>32</v>
      </c>
      <c r="S2" s="582"/>
      <c r="T2" s="582"/>
      <c r="U2" s="584"/>
    </row>
    <row r="3" spans="1:22" ht="19.5" customHeight="1" thickBot="1" x14ac:dyDescent="0.4">
      <c r="A3" s="598"/>
      <c r="B3" s="92">
        <v>2016</v>
      </c>
      <c r="C3" s="73">
        <v>2017</v>
      </c>
      <c r="D3" s="46">
        <v>2018</v>
      </c>
      <c r="E3" s="47">
        <v>2020</v>
      </c>
      <c r="F3" s="48">
        <v>2025</v>
      </c>
      <c r="G3" s="47">
        <v>2030</v>
      </c>
      <c r="H3" s="49">
        <v>2016</v>
      </c>
      <c r="I3" s="50">
        <v>2020</v>
      </c>
      <c r="J3" s="48">
        <v>2025</v>
      </c>
      <c r="K3" s="51">
        <v>2030</v>
      </c>
      <c r="L3" s="591">
        <v>2020</v>
      </c>
      <c r="M3" s="590"/>
      <c r="N3" s="591">
        <v>2025</v>
      </c>
      <c r="O3" s="590"/>
      <c r="P3" s="591">
        <v>2030</v>
      </c>
      <c r="Q3" s="590"/>
      <c r="R3" s="19">
        <v>2020</v>
      </c>
      <c r="S3" s="20">
        <v>2025</v>
      </c>
      <c r="T3" s="22">
        <v>2030</v>
      </c>
      <c r="U3" s="584"/>
    </row>
    <row r="4" spans="1:22" ht="21" x14ac:dyDescent="0.5">
      <c r="A4" s="1" t="s">
        <v>2</v>
      </c>
      <c r="B4" s="140">
        <v>2</v>
      </c>
      <c r="C4" s="141"/>
      <c r="D4" s="141"/>
      <c r="E4" s="141"/>
      <c r="F4" s="141"/>
      <c r="G4" s="142">
        <v>25</v>
      </c>
      <c r="H4" s="192">
        <v>2</v>
      </c>
      <c r="I4" s="185"/>
      <c r="J4" s="185"/>
      <c r="K4" s="193"/>
      <c r="L4" s="200" t="str">
        <f>IF(AND(E4&lt;&gt;0,I4&lt;&gt;0),E4-I4, " ")</f>
        <v xml:space="preserve"> </v>
      </c>
      <c r="M4" s="187" t="str">
        <f>IF(AND(E4&lt;&gt;0,I4&lt;&gt;0),(E4-I4)/I4, " ")</f>
        <v xml:space="preserve"> </v>
      </c>
      <c r="N4" s="186" t="str">
        <f>IF(AND(F4&lt;&gt;0,J4&lt;&gt;0),F4-J4, " ")</f>
        <v xml:space="preserve"> </v>
      </c>
      <c r="O4" s="187" t="str">
        <f>IF(AND(F4&lt;&gt;0,J4&lt;&gt;0),(F4-J4)/J4, " ")</f>
        <v xml:space="preserve"> </v>
      </c>
      <c r="P4" s="322" t="str">
        <f>IF(AND(G4&lt;&gt;0,K4&lt;&gt;0),G4-K4, " ")</f>
        <v xml:space="preserve"> </v>
      </c>
      <c r="Q4" s="323" t="str">
        <f>IF(AND(G4&lt;&gt;0,K4&lt;&gt;0),(G4-K4)/K4, " ")</f>
        <v xml:space="preserve"> </v>
      </c>
      <c r="R4" s="198" t="str">
        <f>IFERROR(D4/E4,"")</f>
        <v/>
      </c>
      <c r="S4" s="188" t="str">
        <f>IFERROR(D4/F4,"")</f>
        <v/>
      </c>
      <c r="T4" s="203"/>
      <c r="U4" s="205" t="str">
        <f>IF(((G4&gt;0)*AND(D4&gt;0)),IFERROR((D4-B4)/(G4-B4)," ")," ")</f>
        <v xml:space="preserve"> </v>
      </c>
    </row>
    <row r="5" spans="1:22" ht="21" x14ac:dyDescent="0.5">
      <c r="A5" s="3" t="s">
        <v>3</v>
      </c>
      <c r="B5" s="143"/>
      <c r="C5" s="97"/>
      <c r="D5" s="97"/>
      <c r="E5" s="97"/>
      <c r="F5" s="97"/>
      <c r="G5" s="144"/>
      <c r="H5" s="143">
        <v>1</v>
      </c>
      <c r="I5" s="97">
        <v>2</v>
      </c>
      <c r="J5" s="97"/>
      <c r="K5" s="145">
        <v>4</v>
      </c>
      <c r="L5" s="201" t="str">
        <f t="shared" ref="L5:L30" si="0">IF(AND(E5&lt;&gt;0,I5&lt;&gt;0),E5-I5, " ")</f>
        <v xml:space="preserve"> </v>
      </c>
      <c r="M5" s="183" t="str">
        <f t="shared" ref="M5:M30" si="1">IF(AND(E5&lt;&gt;0,I5&lt;&gt;0),(E5-I5)/I5, " ")</f>
        <v xml:space="preserve"> </v>
      </c>
      <c r="N5" s="182" t="str">
        <f t="shared" ref="N5:N30" si="2">IF(AND(F5&lt;&gt;0,J5&lt;&gt;0),F5-J5, " ")</f>
        <v xml:space="preserve"> </v>
      </c>
      <c r="O5" s="183" t="str">
        <f t="shared" ref="O5:O30" si="3">IF(AND(F5&lt;&gt;0,J5&lt;&gt;0),(F5-J5)/J5, " ")</f>
        <v xml:space="preserve"> </v>
      </c>
      <c r="P5" s="182" t="str">
        <f t="shared" ref="P5:P30" si="4">IF(AND(G5&lt;&gt;0,K5&lt;&gt;0),G5-K5, " ")</f>
        <v xml:space="preserve"> </v>
      </c>
      <c r="Q5" s="202" t="str">
        <f t="shared" ref="Q5:Q30" si="5">IF(AND(G5&lt;&gt;0,K5&lt;&gt;0),(G5-K5)/K5, " ")</f>
        <v xml:space="preserve"> </v>
      </c>
      <c r="R5" s="199" t="str">
        <f t="shared" ref="R5:R30" si="6">IFERROR(D5/E5,"")</f>
        <v/>
      </c>
      <c r="S5" s="96" t="str">
        <f t="shared" ref="S5:S30" si="7">IFERROR(D5/F5,"")</f>
        <v/>
      </c>
      <c r="T5" s="204" t="str">
        <f t="shared" ref="T5:T30" si="8">IFERROR(D5/G5,"")</f>
        <v/>
      </c>
      <c r="U5" s="206" t="str">
        <f t="shared" ref="U5:U30" si="9">IF(G5&gt;0,IFERROR((D5-B5)/(G5-B5)," ")," ")</f>
        <v xml:space="preserve"> </v>
      </c>
    </row>
    <row r="6" spans="1:22" ht="21" x14ac:dyDescent="0.5">
      <c r="A6" s="3" t="s">
        <v>5</v>
      </c>
      <c r="B6" s="143"/>
      <c r="C6" s="97"/>
      <c r="D6" s="97">
        <v>1</v>
      </c>
      <c r="E6" s="97">
        <v>3</v>
      </c>
      <c r="F6" s="97">
        <v>14</v>
      </c>
      <c r="G6" s="144">
        <v>30</v>
      </c>
      <c r="H6" s="194">
        <v>0</v>
      </c>
      <c r="I6" s="97">
        <v>1.5</v>
      </c>
      <c r="J6" s="97">
        <v>5</v>
      </c>
      <c r="K6" s="145">
        <v>14</v>
      </c>
      <c r="L6" s="201">
        <f t="shared" si="0"/>
        <v>1.5</v>
      </c>
      <c r="M6" s="183">
        <f t="shared" si="1"/>
        <v>1</v>
      </c>
      <c r="N6" s="182">
        <f t="shared" si="2"/>
        <v>9</v>
      </c>
      <c r="O6" s="183">
        <f t="shared" si="3"/>
        <v>1.8</v>
      </c>
      <c r="P6" s="182">
        <f t="shared" si="4"/>
        <v>16</v>
      </c>
      <c r="Q6" s="202">
        <f t="shared" si="5"/>
        <v>1.1428571428571428</v>
      </c>
      <c r="R6" s="199">
        <f t="shared" si="6"/>
        <v>0.33333333333333331</v>
      </c>
      <c r="S6" s="96">
        <f t="shared" si="7"/>
        <v>7.1428571428571425E-2</v>
      </c>
      <c r="T6" s="204">
        <f t="shared" si="8"/>
        <v>3.3333333333333333E-2</v>
      </c>
      <c r="U6" s="206">
        <f t="shared" si="9"/>
        <v>3.3333333333333333E-2</v>
      </c>
    </row>
    <row r="7" spans="1:22" ht="21" x14ac:dyDescent="0.5">
      <c r="A7" s="3" t="s">
        <v>7</v>
      </c>
      <c r="B7" s="143"/>
      <c r="C7" s="97"/>
      <c r="D7" s="97">
        <v>0</v>
      </c>
      <c r="E7" s="97"/>
      <c r="F7" s="97">
        <v>3</v>
      </c>
      <c r="G7" s="144">
        <v>3</v>
      </c>
      <c r="H7" s="143"/>
      <c r="I7" s="97"/>
      <c r="J7" s="97"/>
      <c r="K7" s="145"/>
      <c r="L7" s="201" t="str">
        <f t="shared" si="0"/>
        <v xml:space="preserve"> </v>
      </c>
      <c r="M7" s="183" t="str">
        <f>IF(AND(E7&lt;&gt;0,I7&lt;&gt;0),(E7-I7)/I7, " ")</f>
        <v xml:space="preserve"> </v>
      </c>
      <c r="N7" s="324" t="str">
        <f t="shared" si="2"/>
        <v xml:space="preserve"> </v>
      </c>
      <c r="O7" s="325" t="str">
        <f t="shared" si="3"/>
        <v xml:space="preserve"> </v>
      </c>
      <c r="P7" s="324" t="str">
        <f t="shared" si="4"/>
        <v xml:space="preserve"> </v>
      </c>
      <c r="Q7" s="326" t="str">
        <f t="shared" si="5"/>
        <v xml:space="preserve"> </v>
      </c>
      <c r="R7" s="199" t="str">
        <f t="shared" si="6"/>
        <v/>
      </c>
      <c r="S7" s="96"/>
      <c r="T7" s="204"/>
      <c r="U7" s="206"/>
    </row>
    <row r="8" spans="1:22" ht="21" x14ac:dyDescent="0.5">
      <c r="A8" s="3" t="s">
        <v>6</v>
      </c>
      <c r="B8" s="189">
        <v>1</v>
      </c>
      <c r="C8" s="98">
        <v>2</v>
      </c>
      <c r="D8" s="98">
        <v>4</v>
      </c>
      <c r="E8" s="98"/>
      <c r="F8" s="98">
        <v>9</v>
      </c>
      <c r="G8" s="190"/>
      <c r="H8" s="189">
        <v>4</v>
      </c>
      <c r="I8" s="98"/>
      <c r="J8" s="98">
        <v>9</v>
      </c>
      <c r="K8" s="195"/>
      <c r="L8" s="201" t="str">
        <f t="shared" si="0"/>
        <v xml:space="preserve"> </v>
      </c>
      <c r="M8" s="183" t="str">
        <f t="shared" ref="M8" si="10">IF(AND(E8&lt;&gt;0,I8&lt;&gt;0),(E8-I8)/I8, " ")</f>
        <v xml:space="preserve"> </v>
      </c>
      <c r="N8" s="182">
        <f t="shared" si="2"/>
        <v>0</v>
      </c>
      <c r="O8" s="183">
        <f t="shared" si="3"/>
        <v>0</v>
      </c>
      <c r="P8" s="182" t="str">
        <f t="shared" si="4"/>
        <v xml:space="preserve"> </v>
      </c>
      <c r="Q8" s="202" t="str">
        <f t="shared" si="5"/>
        <v xml:space="preserve"> </v>
      </c>
      <c r="R8" s="199" t="str">
        <f t="shared" si="6"/>
        <v/>
      </c>
      <c r="S8" s="96">
        <f t="shared" si="7"/>
        <v>0.44444444444444442</v>
      </c>
      <c r="T8" s="204" t="str">
        <f t="shared" si="8"/>
        <v/>
      </c>
      <c r="U8" s="206" t="str">
        <f t="shared" si="9"/>
        <v xml:space="preserve"> </v>
      </c>
    </row>
    <row r="9" spans="1:22" ht="21" x14ac:dyDescent="0.5">
      <c r="A9" s="3" t="s">
        <v>8</v>
      </c>
      <c r="B9" s="143"/>
      <c r="C9" s="97"/>
      <c r="D9" s="97"/>
      <c r="E9" s="97"/>
      <c r="F9" s="97"/>
      <c r="G9" s="144"/>
      <c r="H9" s="143"/>
      <c r="I9" s="97">
        <v>1</v>
      </c>
      <c r="J9" s="97"/>
      <c r="K9" s="145"/>
      <c r="L9" s="201" t="str">
        <f t="shared" si="0"/>
        <v xml:space="preserve"> </v>
      </c>
      <c r="M9" s="183" t="str">
        <f t="shared" si="1"/>
        <v xml:space="preserve"> </v>
      </c>
      <c r="N9" s="182" t="str">
        <f t="shared" si="2"/>
        <v xml:space="preserve"> </v>
      </c>
      <c r="O9" s="183" t="str">
        <f t="shared" si="3"/>
        <v xml:space="preserve"> </v>
      </c>
      <c r="P9" s="182" t="str">
        <f t="shared" si="4"/>
        <v xml:space="preserve"> </v>
      </c>
      <c r="Q9" s="202" t="str">
        <f t="shared" si="5"/>
        <v xml:space="preserve"> </v>
      </c>
      <c r="R9" s="199" t="str">
        <f t="shared" si="6"/>
        <v/>
      </c>
      <c r="S9" s="96" t="str">
        <f t="shared" si="7"/>
        <v/>
      </c>
      <c r="T9" s="204" t="str">
        <f t="shared" si="8"/>
        <v/>
      </c>
      <c r="U9" s="206" t="str">
        <f t="shared" si="9"/>
        <v xml:space="preserve"> </v>
      </c>
    </row>
    <row r="10" spans="1:22" ht="21" x14ac:dyDescent="0.5">
      <c r="A10" s="3" t="s">
        <v>15</v>
      </c>
      <c r="B10" s="143"/>
      <c r="C10" s="97"/>
      <c r="D10" s="97"/>
      <c r="E10" s="97"/>
      <c r="F10" s="97"/>
      <c r="G10" s="144"/>
      <c r="H10" s="143"/>
      <c r="I10" s="97"/>
      <c r="J10" s="97"/>
      <c r="K10" s="145"/>
      <c r="L10" s="201" t="str">
        <f t="shared" si="0"/>
        <v xml:space="preserve"> </v>
      </c>
      <c r="M10" s="183" t="str">
        <f t="shared" si="1"/>
        <v xml:space="preserve"> </v>
      </c>
      <c r="N10" s="182" t="str">
        <f t="shared" si="2"/>
        <v xml:space="preserve"> </v>
      </c>
      <c r="O10" s="183" t="str">
        <f t="shared" si="3"/>
        <v xml:space="preserve"> </v>
      </c>
      <c r="P10" s="182" t="str">
        <f t="shared" si="4"/>
        <v xml:space="preserve"> </v>
      </c>
      <c r="Q10" s="202" t="str">
        <f t="shared" si="5"/>
        <v xml:space="preserve"> </v>
      </c>
      <c r="R10" s="199" t="str">
        <f t="shared" si="6"/>
        <v/>
      </c>
      <c r="S10" s="96" t="str">
        <f t="shared" si="7"/>
        <v/>
      </c>
      <c r="T10" s="204" t="str">
        <f t="shared" si="8"/>
        <v/>
      </c>
      <c r="U10" s="206" t="str">
        <f t="shared" si="9"/>
        <v xml:space="preserve"> </v>
      </c>
    </row>
    <row r="11" spans="1:22" ht="21" x14ac:dyDescent="0.5">
      <c r="A11" s="3" t="s">
        <v>9</v>
      </c>
      <c r="B11" s="143">
        <v>0</v>
      </c>
      <c r="C11" s="97">
        <v>0</v>
      </c>
      <c r="D11" s="97">
        <v>0</v>
      </c>
      <c r="E11" s="97">
        <v>1</v>
      </c>
      <c r="F11" s="97">
        <v>2</v>
      </c>
      <c r="G11" s="144">
        <v>4</v>
      </c>
      <c r="H11" s="143"/>
      <c r="I11" s="97">
        <v>1</v>
      </c>
      <c r="J11" s="97">
        <v>2</v>
      </c>
      <c r="K11" s="145">
        <v>4</v>
      </c>
      <c r="L11" s="201">
        <f t="shared" si="0"/>
        <v>0</v>
      </c>
      <c r="M11" s="183">
        <f t="shared" si="1"/>
        <v>0</v>
      </c>
      <c r="N11" s="182">
        <f t="shared" si="2"/>
        <v>0</v>
      </c>
      <c r="O11" s="183">
        <f t="shared" si="3"/>
        <v>0</v>
      </c>
      <c r="P11" s="182">
        <f t="shared" si="4"/>
        <v>0</v>
      </c>
      <c r="Q11" s="202">
        <f t="shared" si="5"/>
        <v>0</v>
      </c>
      <c r="R11" s="199"/>
      <c r="S11" s="96"/>
      <c r="T11" s="204"/>
      <c r="U11" s="206"/>
    </row>
    <row r="12" spans="1:22" ht="21" x14ac:dyDescent="0.5">
      <c r="A12" s="3" t="s">
        <v>10</v>
      </c>
      <c r="B12" s="143">
        <v>15</v>
      </c>
      <c r="C12" s="97">
        <v>25</v>
      </c>
      <c r="D12" s="97">
        <v>34</v>
      </c>
      <c r="E12" s="97">
        <v>85</v>
      </c>
      <c r="F12" s="97">
        <v>110</v>
      </c>
      <c r="G12" s="144"/>
      <c r="H12" s="143">
        <v>15</v>
      </c>
      <c r="I12" s="97">
        <v>44</v>
      </c>
      <c r="J12" s="97">
        <v>44</v>
      </c>
      <c r="K12" s="145"/>
      <c r="L12" s="201">
        <f t="shared" si="0"/>
        <v>41</v>
      </c>
      <c r="M12" s="183">
        <f t="shared" si="1"/>
        <v>0.93181818181818177</v>
      </c>
      <c r="N12" s="182">
        <f t="shared" si="2"/>
        <v>66</v>
      </c>
      <c r="O12" s="183">
        <f t="shared" si="3"/>
        <v>1.5</v>
      </c>
      <c r="P12" s="182" t="str">
        <f t="shared" si="4"/>
        <v xml:space="preserve"> </v>
      </c>
      <c r="Q12" s="202" t="str">
        <f t="shared" si="5"/>
        <v xml:space="preserve"> </v>
      </c>
      <c r="R12" s="199">
        <f t="shared" si="6"/>
        <v>0.4</v>
      </c>
      <c r="S12" s="96">
        <f t="shared" si="7"/>
        <v>0.30909090909090908</v>
      </c>
      <c r="T12" s="204" t="str">
        <f t="shared" si="8"/>
        <v/>
      </c>
      <c r="U12" s="206" t="str">
        <f t="shared" si="9"/>
        <v xml:space="preserve"> </v>
      </c>
    </row>
    <row r="13" spans="1:22" ht="21" x14ac:dyDescent="0.5">
      <c r="A13" s="3" t="s">
        <v>12</v>
      </c>
      <c r="B13" s="143">
        <v>1</v>
      </c>
      <c r="C13" s="97"/>
      <c r="D13" s="97">
        <v>20</v>
      </c>
      <c r="E13" s="97"/>
      <c r="F13" s="179">
        <v>25</v>
      </c>
      <c r="G13" s="191">
        <v>41</v>
      </c>
      <c r="H13" s="143"/>
      <c r="I13" s="97"/>
      <c r="J13" s="97">
        <v>25</v>
      </c>
      <c r="K13" s="145"/>
      <c r="L13" s="201" t="str">
        <f t="shared" si="0"/>
        <v xml:space="preserve"> </v>
      </c>
      <c r="M13" s="183" t="str">
        <f t="shared" si="1"/>
        <v xml:space="preserve"> </v>
      </c>
      <c r="N13" s="182">
        <f t="shared" si="2"/>
        <v>0</v>
      </c>
      <c r="O13" s="183">
        <f t="shared" si="3"/>
        <v>0</v>
      </c>
      <c r="P13" s="324" t="str">
        <f t="shared" si="4"/>
        <v xml:space="preserve"> </v>
      </c>
      <c r="Q13" s="326" t="str">
        <f t="shared" si="5"/>
        <v xml:space="preserve"> </v>
      </c>
      <c r="R13" s="199" t="str">
        <f t="shared" si="6"/>
        <v/>
      </c>
      <c r="S13" s="96">
        <f t="shared" si="7"/>
        <v>0.8</v>
      </c>
      <c r="T13" s="204">
        <f t="shared" si="8"/>
        <v>0.48780487804878048</v>
      </c>
      <c r="U13" s="206">
        <f t="shared" si="9"/>
        <v>0.47499999999999998</v>
      </c>
    </row>
    <row r="14" spans="1:22" ht="21" x14ac:dyDescent="0.5">
      <c r="A14" s="3" t="s">
        <v>13</v>
      </c>
      <c r="B14" s="189">
        <v>0</v>
      </c>
      <c r="C14" s="98">
        <v>0</v>
      </c>
      <c r="D14" s="98">
        <v>0</v>
      </c>
      <c r="E14" s="97">
        <v>1</v>
      </c>
      <c r="F14" s="97"/>
      <c r="G14" s="144"/>
      <c r="H14" s="143"/>
      <c r="I14" s="98">
        <v>0</v>
      </c>
      <c r="J14" s="97">
        <v>2</v>
      </c>
      <c r="K14" s="145">
        <v>7</v>
      </c>
      <c r="L14" s="327" t="str">
        <f t="shared" si="0"/>
        <v xml:space="preserve"> </v>
      </c>
      <c r="M14" s="325" t="str">
        <f t="shared" si="1"/>
        <v xml:space="preserve"> </v>
      </c>
      <c r="N14" s="182" t="str">
        <f t="shared" si="2"/>
        <v xml:space="preserve"> </v>
      </c>
      <c r="O14" s="183" t="str">
        <f t="shared" si="3"/>
        <v xml:space="preserve"> </v>
      </c>
      <c r="P14" s="182" t="str">
        <f t="shared" si="4"/>
        <v xml:space="preserve"> </v>
      </c>
      <c r="Q14" s="202" t="str">
        <f t="shared" si="5"/>
        <v xml:space="preserve"> </v>
      </c>
      <c r="R14" s="199"/>
      <c r="S14" s="96" t="str">
        <f>IFERROR(D14/F14,"")</f>
        <v/>
      </c>
      <c r="T14" s="204" t="str">
        <f t="shared" si="8"/>
        <v/>
      </c>
      <c r="U14" s="206" t="str">
        <f t="shared" si="9"/>
        <v xml:space="preserve"> </v>
      </c>
    </row>
    <row r="15" spans="1:22" ht="21" x14ac:dyDescent="0.5">
      <c r="A15" s="3" t="s">
        <v>16</v>
      </c>
      <c r="B15" s="497"/>
      <c r="C15" s="498"/>
      <c r="D15" s="498"/>
      <c r="E15" s="498"/>
      <c r="F15" s="498"/>
      <c r="G15" s="499"/>
      <c r="H15" s="441"/>
      <c r="I15" s="498"/>
      <c r="J15" s="498"/>
      <c r="K15" s="500"/>
      <c r="L15" s="501"/>
      <c r="M15" s="265"/>
      <c r="N15" s="501"/>
      <c r="O15" s="265"/>
      <c r="P15" s="501"/>
      <c r="Q15" s="266"/>
      <c r="R15" s="502"/>
      <c r="S15" s="503"/>
      <c r="T15" s="504"/>
      <c r="U15" s="505"/>
    </row>
    <row r="16" spans="1:22" ht="21" x14ac:dyDescent="0.5">
      <c r="A16" s="3" t="s">
        <v>4</v>
      </c>
      <c r="B16" s="189">
        <v>0</v>
      </c>
      <c r="C16" s="98">
        <v>0</v>
      </c>
      <c r="D16" s="98">
        <v>0</v>
      </c>
      <c r="E16" s="98">
        <v>0</v>
      </c>
      <c r="F16" s="98">
        <v>3</v>
      </c>
      <c r="G16" s="190">
        <v>3</v>
      </c>
      <c r="H16" s="189"/>
      <c r="I16" s="98"/>
      <c r="J16" s="98"/>
      <c r="K16" s="195"/>
      <c r="L16" s="201" t="str">
        <f t="shared" si="0"/>
        <v xml:space="preserve"> </v>
      </c>
      <c r="M16" s="183" t="str">
        <f t="shared" si="1"/>
        <v xml:space="preserve"> </v>
      </c>
      <c r="N16" s="324" t="str">
        <f t="shared" si="2"/>
        <v xml:space="preserve"> </v>
      </c>
      <c r="O16" s="325" t="str">
        <f t="shared" si="3"/>
        <v xml:space="preserve"> </v>
      </c>
      <c r="P16" s="324" t="str">
        <f t="shared" si="4"/>
        <v xml:space="preserve"> </v>
      </c>
      <c r="Q16" s="326" t="str">
        <f t="shared" si="5"/>
        <v xml:space="preserve"> </v>
      </c>
      <c r="R16" s="199" t="str">
        <f t="shared" si="6"/>
        <v/>
      </c>
      <c r="S16" s="96"/>
      <c r="T16" s="204"/>
      <c r="U16" s="206"/>
    </row>
    <row r="17" spans="1:28" ht="21" x14ac:dyDescent="0.5">
      <c r="A17" s="3" t="s">
        <v>19</v>
      </c>
      <c r="B17" s="143"/>
      <c r="C17" s="97"/>
      <c r="D17" s="97"/>
      <c r="E17" s="97"/>
      <c r="F17" s="97"/>
      <c r="G17" s="144"/>
      <c r="H17" s="143"/>
      <c r="I17" s="97"/>
      <c r="J17" s="97"/>
      <c r="K17" s="145"/>
      <c r="L17" s="201" t="str">
        <f t="shared" si="0"/>
        <v xml:space="preserve"> </v>
      </c>
      <c r="M17" s="183" t="str">
        <f t="shared" si="1"/>
        <v xml:space="preserve"> </v>
      </c>
      <c r="N17" s="182" t="str">
        <f t="shared" si="2"/>
        <v xml:space="preserve"> </v>
      </c>
      <c r="O17" s="183" t="str">
        <f t="shared" si="3"/>
        <v xml:space="preserve"> </v>
      </c>
      <c r="P17" s="182" t="str">
        <f t="shared" si="4"/>
        <v xml:space="preserve"> </v>
      </c>
      <c r="Q17" s="202" t="str">
        <f t="shared" si="5"/>
        <v xml:space="preserve"> </v>
      </c>
      <c r="R17" s="199" t="str">
        <f t="shared" si="6"/>
        <v/>
      </c>
      <c r="S17" s="96" t="str">
        <f t="shared" si="7"/>
        <v/>
      </c>
      <c r="T17" s="204" t="str">
        <f t="shared" si="8"/>
        <v/>
      </c>
      <c r="U17" s="206" t="str">
        <f t="shared" si="9"/>
        <v xml:space="preserve"> </v>
      </c>
    </row>
    <row r="18" spans="1:28" ht="21" x14ac:dyDescent="0.5">
      <c r="A18" s="3" t="s">
        <v>17</v>
      </c>
      <c r="B18" s="143"/>
      <c r="C18" s="97"/>
      <c r="D18" s="97">
        <v>2</v>
      </c>
      <c r="E18" s="97"/>
      <c r="F18" s="97">
        <v>3</v>
      </c>
      <c r="G18" s="144">
        <v>5</v>
      </c>
      <c r="H18" s="143"/>
      <c r="I18" s="180">
        <v>0</v>
      </c>
      <c r="J18" s="180">
        <v>1</v>
      </c>
      <c r="K18" s="196"/>
      <c r="L18" s="201" t="str">
        <f t="shared" si="0"/>
        <v xml:space="preserve"> </v>
      </c>
      <c r="M18" s="183" t="str">
        <f t="shared" si="1"/>
        <v xml:space="preserve"> </v>
      </c>
      <c r="N18" s="182">
        <f t="shared" si="2"/>
        <v>2</v>
      </c>
      <c r="O18" s="183">
        <f t="shared" si="3"/>
        <v>2</v>
      </c>
      <c r="P18" s="324" t="str">
        <f t="shared" si="4"/>
        <v xml:space="preserve"> </v>
      </c>
      <c r="Q18" s="326" t="str">
        <f t="shared" si="5"/>
        <v xml:space="preserve"> </v>
      </c>
      <c r="R18" s="199" t="str">
        <f t="shared" si="6"/>
        <v/>
      </c>
      <c r="S18" s="96">
        <f t="shared" si="7"/>
        <v>0.66666666666666663</v>
      </c>
      <c r="T18" s="204">
        <f t="shared" si="8"/>
        <v>0.4</v>
      </c>
      <c r="U18" s="206">
        <f t="shared" si="9"/>
        <v>0.4</v>
      </c>
    </row>
    <row r="19" spans="1:28" ht="21" x14ac:dyDescent="0.5">
      <c r="A19" s="3" t="s">
        <v>18</v>
      </c>
      <c r="B19" s="143">
        <v>0</v>
      </c>
      <c r="C19" s="97">
        <v>0</v>
      </c>
      <c r="D19" s="97">
        <v>0</v>
      </c>
      <c r="E19" s="97">
        <v>0</v>
      </c>
      <c r="F19" s="97">
        <v>0</v>
      </c>
      <c r="G19" s="144">
        <v>0</v>
      </c>
      <c r="H19" s="143"/>
      <c r="I19" s="97"/>
      <c r="J19" s="97"/>
      <c r="K19" s="145"/>
      <c r="L19" s="201" t="str">
        <f t="shared" si="0"/>
        <v xml:space="preserve"> </v>
      </c>
      <c r="M19" s="183" t="str">
        <f t="shared" si="1"/>
        <v xml:space="preserve"> </v>
      </c>
      <c r="N19" s="182" t="str">
        <f t="shared" si="2"/>
        <v xml:space="preserve"> </v>
      </c>
      <c r="O19" s="183" t="str">
        <f t="shared" si="3"/>
        <v xml:space="preserve"> </v>
      </c>
      <c r="P19" s="182" t="str">
        <f t="shared" si="4"/>
        <v xml:space="preserve"> </v>
      </c>
      <c r="Q19" s="202" t="str">
        <f t="shared" si="5"/>
        <v xml:space="preserve"> </v>
      </c>
      <c r="R19" s="199" t="str">
        <f t="shared" si="6"/>
        <v/>
      </c>
      <c r="S19" s="96" t="str">
        <f t="shared" si="7"/>
        <v/>
      </c>
      <c r="T19" s="204" t="str">
        <f t="shared" si="8"/>
        <v/>
      </c>
      <c r="U19" s="206" t="str">
        <f t="shared" si="9"/>
        <v xml:space="preserve"> </v>
      </c>
    </row>
    <row r="20" spans="1:28" ht="21" x14ac:dyDescent="0.5">
      <c r="A20" s="3" t="s">
        <v>14</v>
      </c>
      <c r="B20" s="189">
        <v>0</v>
      </c>
      <c r="C20" s="98">
        <v>0</v>
      </c>
      <c r="D20" s="98">
        <v>0</v>
      </c>
      <c r="E20" s="97">
        <v>1</v>
      </c>
      <c r="F20" s="97">
        <v>15</v>
      </c>
      <c r="G20" s="144">
        <v>40</v>
      </c>
      <c r="H20" s="189">
        <v>0</v>
      </c>
      <c r="I20" s="97">
        <v>23</v>
      </c>
      <c r="J20" s="97">
        <v>83</v>
      </c>
      <c r="K20" s="145">
        <v>224</v>
      </c>
      <c r="L20" s="201">
        <f t="shared" si="0"/>
        <v>-22</v>
      </c>
      <c r="M20" s="183">
        <f t="shared" si="1"/>
        <v>-0.95652173913043481</v>
      </c>
      <c r="N20" s="182">
        <f t="shared" si="2"/>
        <v>-68</v>
      </c>
      <c r="O20" s="183">
        <f t="shared" si="3"/>
        <v>-0.81927710843373491</v>
      </c>
      <c r="P20" s="182">
        <f t="shared" si="4"/>
        <v>-184</v>
      </c>
      <c r="Q20" s="202">
        <f t="shared" si="5"/>
        <v>-0.8214285714285714</v>
      </c>
      <c r="R20" s="199"/>
      <c r="S20" s="96"/>
      <c r="T20" s="204"/>
      <c r="U20" s="206"/>
    </row>
    <row r="21" spans="1:28" ht="21" x14ac:dyDescent="0.5">
      <c r="A21" s="3" t="s">
        <v>20</v>
      </c>
      <c r="B21" s="143"/>
      <c r="C21" s="97"/>
      <c r="D21" s="97"/>
      <c r="E21" s="97"/>
      <c r="F21" s="97"/>
      <c r="G21" s="144"/>
      <c r="H21" s="143"/>
      <c r="I21" s="97"/>
      <c r="J21" s="97"/>
      <c r="K21" s="145"/>
      <c r="L21" s="201" t="str">
        <f t="shared" si="0"/>
        <v xml:space="preserve"> </v>
      </c>
      <c r="M21" s="183" t="str">
        <f t="shared" si="1"/>
        <v xml:space="preserve"> </v>
      </c>
      <c r="N21" s="182" t="str">
        <f t="shared" si="2"/>
        <v xml:space="preserve"> </v>
      </c>
      <c r="O21" s="183" t="str">
        <f t="shared" si="3"/>
        <v xml:space="preserve"> </v>
      </c>
      <c r="P21" s="182" t="str">
        <f t="shared" si="4"/>
        <v xml:space="preserve"> </v>
      </c>
      <c r="Q21" s="202" t="str">
        <f t="shared" si="5"/>
        <v xml:space="preserve"> </v>
      </c>
      <c r="R21" s="199" t="str">
        <f t="shared" si="6"/>
        <v/>
      </c>
      <c r="S21" s="96" t="str">
        <f t="shared" si="7"/>
        <v/>
      </c>
      <c r="T21" s="204" t="str">
        <f t="shared" si="8"/>
        <v/>
      </c>
      <c r="U21" s="206" t="str">
        <f t="shared" si="9"/>
        <v xml:space="preserve"> </v>
      </c>
    </row>
    <row r="22" spans="1:28" ht="21" x14ac:dyDescent="0.5">
      <c r="A22" s="3" t="s">
        <v>21</v>
      </c>
      <c r="B22" s="143">
        <v>19</v>
      </c>
      <c r="C22" s="97">
        <v>18</v>
      </c>
      <c r="D22" s="97">
        <v>27</v>
      </c>
      <c r="E22" s="97"/>
      <c r="F22" s="97">
        <v>30</v>
      </c>
      <c r="G22" s="144"/>
      <c r="H22" s="143">
        <v>19</v>
      </c>
      <c r="I22" s="97"/>
      <c r="J22" s="97">
        <v>28</v>
      </c>
      <c r="K22" s="145"/>
      <c r="L22" s="201" t="str">
        <f t="shared" si="0"/>
        <v xml:space="preserve"> </v>
      </c>
      <c r="M22" s="183" t="str">
        <f t="shared" si="1"/>
        <v xml:space="preserve"> </v>
      </c>
      <c r="N22" s="182">
        <f t="shared" si="2"/>
        <v>2</v>
      </c>
      <c r="O22" s="183">
        <f t="shared" si="3"/>
        <v>7.1428571428571425E-2</v>
      </c>
      <c r="P22" s="182" t="str">
        <f t="shared" si="4"/>
        <v xml:space="preserve"> </v>
      </c>
      <c r="Q22" s="202" t="str">
        <f t="shared" si="5"/>
        <v xml:space="preserve"> </v>
      </c>
      <c r="R22" s="199" t="str">
        <f t="shared" si="6"/>
        <v/>
      </c>
      <c r="S22" s="96">
        <f t="shared" si="7"/>
        <v>0.9</v>
      </c>
      <c r="T22" s="204" t="str">
        <f t="shared" si="8"/>
        <v/>
      </c>
      <c r="U22" s="206" t="str">
        <f t="shared" si="9"/>
        <v xml:space="preserve"> </v>
      </c>
    </row>
    <row r="23" spans="1:28" ht="21" x14ac:dyDescent="0.5">
      <c r="A23" s="3" t="s">
        <v>1</v>
      </c>
      <c r="B23" s="143">
        <v>0</v>
      </c>
      <c r="C23" s="97">
        <v>1</v>
      </c>
      <c r="D23" s="97">
        <v>1</v>
      </c>
      <c r="E23" s="97"/>
      <c r="F23" s="97">
        <v>1</v>
      </c>
      <c r="G23" s="144"/>
      <c r="H23" s="143"/>
      <c r="I23" s="97"/>
      <c r="J23" s="97">
        <v>1</v>
      </c>
      <c r="K23" s="145"/>
      <c r="L23" s="201" t="str">
        <f t="shared" si="0"/>
        <v xml:space="preserve"> </v>
      </c>
      <c r="M23" s="183" t="str">
        <f t="shared" si="1"/>
        <v xml:space="preserve"> </v>
      </c>
      <c r="N23" s="182">
        <f t="shared" si="2"/>
        <v>0</v>
      </c>
      <c r="O23" s="183">
        <f t="shared" si="3"/>
        <v>0</v>
      </c>
      <c r="P23" s="182" t="str">
        <f t="shared" si="4"/>
        <v xml:space="preserve"> </v>
      </c>
      <c r="Q23" s="202" t="str">
        <f t="shared" si="5"/>
        <v xml:space="preserve"> </v>
      </c>
      <c r="R23" s="199" t="str">
        <f t="shared" si="6"/>
        <v/>
      </c>
      <c r="S23" s="96">
        <f t="shared" si="7"/>
        <v>1</v>
      </c>
      <c r="T23" s="204" t="str">
        <f t="shared" si="8"/>
        <v/>
      </c>
      <c r="U23" s="206" t="str">
        <f t="shared" si="9"/>
        <v xml:space="preserve"> </v>
      </c>
    </row>
    <row r="24" spans="1:28" ht="21" x14ac:dyDescent="0.5">
      <c r="A24" s="3" t="s">
        <v>22</v>
      </c>
      <c r="B24" s="143">
        <v>1</v>
      </c>
      <c r="C24" s="97"/>
      <c r="D24" s="97">
        <v>3</v>
      </c>
      <c r="E24" s="97"/>
      <c r="F24" s="97">
        <v>14</v>
      </c>
      <c r="G24" s="144"/>
      <c r="H24" s="143">
        <v>1</v>
      </c>
      <c r="I24" s="97"/>
      <c r="J24" s="97"/>
      <c r="K24" s="145"/>
      <c r="L24" s="201" t="str">
        <f t="shared" si="0"/>
        <v xml:space="preserve"> </v>
      </c>
      <c r="M24" s="183" t="str">
        <f t="shared" si="1"/>
        <v xml:space="preserve"> </v>
      </c>
      <c r="N24" s="324" t="str">
        <f t="shared" si="2"/>
        <v xml:space="preserve"> </v>
      </c>
      <c r="O24" s="325" t="str">
        <f t="shared" si="3"/>
        <v xml:space="preserve"> </v>
      </c>
      <c r="P24" s="182" t="str">
        <f t="shared" si="4"/>
        <v xml:space="preserve"> </v>
      </c>
      <c r="Q24" s="202" t="str">
        <f t="shared" si="5"/>
        <v xml:space="preserve"> </v>
      </c>
      <c r="R24" s="199" t="str">
        <f t="shared" si="6"/>
        <v/>
      </c>
      <c r="S24" s="96">
        <f t="shared" si="7"/>
        <v>0.21428571428571427</v>
      </c>
      <c r="T24" s="204" t="str">
        <f t="shared" si="8"/>
        <v/>
      </c>
      <c r="U24" s="206" t="str">
        <f t="shared" si="9"/>
        <v xml:space="preserve"> </v>
      </c>
    </row>
    <row r="25" spans="1:28" ht="21" x14ac:dyDescent="0.5">
      <c r="A25" s="3" t="s">
        <v>23</v>
      </c>
      <c r="B25" s="441"/>
      <c r="C25" s="442"/>
      <c r="D25" s="442"/>
      <c r="E25" s="442"/>
      <c r="F25" s="442"/>
      <c r="G25" s="443"/>
      <c r="H25" s="441"/>
      <c r="I25" s="442"/>
      <c r="J25" s="442"/>
      <c r="K25" s="444"/>
      <c r="L25" s="501"/>
      <c r="M25" s="265"/>
      <c r="N25" s="506"/>
      <c r="O25" s="265"/>
      <c r="P25" s="506"/>
      <c r="Q25" s="266"/>
      <c r="R25" s="502"/>
      <c r="S25" s="503"/>
      <c r="T25" s="504"/>
      <c r="U25" s="505"/>
    </row>
    <row r="26" spans="1:28" ht="21" x14ac:dyDescent="0.5">
      <c r="A26" s="3" t="s">
        <v>24</v>
      </c>
      <c r="B26" s="143">
        <v>0</v>
      </c>
      <c r="C26" s="97"/>
      <c r="D26" s="147">
        <v>0</v>
      </c>
      <c r="E26" s="97"/>
      <c r="F26" s="97"/>
      <c r="G26" s="144"/>
      <c r="H26" s="143"/>
      <c r="I26" s="97"/>
      <c r="J26" s="97"/>
      <c r="K26" s="145"/>
      <c r="L26" s="201" t="str">
        <f t="shared" si="0"/>
        <v xml:space="preserve"> </v>
      </c>
      <c r="M26" s="183" t="str">
        <f t="shared" si="1"/>
        <v xml:space="preserve"> </v>
      </c>
      <c r="N26" s="182" t="str">
        <f t="shared" si="2"/>
        <v xml:space="preserve"> </v>
      </c>
      <c r="O26" s="183" t="str">
        <f t="shared" si="3"/>
        <v xml:space="preserve"> </v>
      </c>
      <c r="P26" s="182" t="str">
        <f t="shared" si="4"/>
        <v xml:space="preserve"> </v>
      </c>
      <c r="Q26" s="202" t="str">
        <f t="shared" si="5"/>
        <v xml:space="preserve"> </v>
      </c>
      <c r="R26" s="199" t="str">
        <f t="shared" si="6"/>
        <v/>
      </c>
      <c r="S26" s="96" t="str">
        <f t="shared" si="7"/>
        <v/>
      </c>
      <c r="T26" s="204" t="str">
        <f t="shared" si="8"/>
        <v/>
      </c>
      <c r="U26" s="206" t="str">
        <f t="shared" si="9"/>
        <v xml:space="preserve"> </v>
      </c>
    </row>
    <row r="27" spans="1:28" ht="21" x14ac:dyDescent="0.5">
      <c r="A27" s="3" t="s">
        <v>26</v>
      </c>
      <c r="B27" s="143">
        <v>0</v>
      </c>
      <c r="C27" s="97">
        <v>1</v>
      </c>
      <c r="D27" s="97">
        <v>1</v>
      </c>
      <c r="E27" s="97">
        <v>3</v>
      </c>
      <c r="F27" s="97">
        <v>3</v>
      </c>
      <c r="G27" s="144">
        <v>3</v>
      </c>
      <c r="H27" s="143">
        <v>0</v>
      </c>
      <c r="I27" s="97">
        <v>3</v>
      </c>
      <c r="J27" s="97">
        <v>3</v>
      </c>
      <c r="K27" s="145">
        <v>3</v>
      </c>
      <c r="L27" s="201">
        <f t="shared" si="0"/>
        <v>0</v>
      </c>
      <c r="M27" s="183">
        <f t="shared" si="1"/>
        <v>0</v>
      </c>
      <c r="N27" s="182">
        <f t="shared" si="2"/>
        <v>0</v>
      </c>
      <c r="O27" s="183">
        <f t="shared" si="3"/>
        <v>0</v>
      </c>
      <c r="P27" s="182">
        <f t="shared" si="4"/>
        <v>0</v>
      </c>
      <c r="Q27" s="202">
        <f t="shared" si="5"/>
        <v>0</v>
      </c>
      <c r="R27" s="199">
        <f t="shared" si="6"/>
        <v>0.33333333333333331</v>
      </c>
      <c r="S27" s="96">
        <f t="shared" si="7"/>
        <v>0.33333333333333331</v>
      </c>
      <c r="T27" s="204">
        <f t="shared" si="8"/>
        <v>0.33333333333333331</v>
      </c>
      <c r="U27" s="206">
        <f t="shared" si="9"/>
        <v>0.33333333333333331</v>
      </c>
    </row>
    <row r="28" spans="1:28" ht="21" x14ac:dyDescent="0.5">
      <c r="A28" s="3" t="s">
        <v>27</v>
      </c>
      <c r="B28" s="143">
        <v>0</v>
      </c>
      <c r="C28" s="97">
        <v>0</v>
      </c>
      <c r="D28" s="97">
        <v>0</v>
      </c>
      <c r="E28" s="97">
        <v>3</v>
      </c>
      <c r="F28" s="97">
        <v>8</v>
      </c>
      <c r="G28" s="144">
        <v>10</v>
      </c>
      <c r="H28" s="143">
        <v>0</v>
      </c>
      <c r="I28" s="184"/>
      <c r="J28" s="179">
        <v>2</v>
      </c>
      <c r="K28" s="197"/>
      <c r="L28" s="327" t="str">
        <f t="shared" si="0"/>
        <v xml:space="preserve"> </v>
      </c>
      <c r="M28" s="325" t="str">
        <f t="shared" si="1"/>
        <v xml:space="preserve"> </v>
      </c>
      <c r="N28" s="182">
        <f t="shared" si="2"/>
        <v>6</v>
      </c>
      <c r="O28" s="183">
        <f t="shared" si="3"/>
        <v>3</v>
      </c>
      <c r="P28" s="324" t="str">
        <f t="shared" si="4"/>
        <v xml:space="preserve"> </v>
      </c>
      <c r="Q28" s="326" t="str">
        <f t="shared" si="5"/>
        <v xml:space="preserve"> </v>
      </c>
      <c r="R28" s="199"/>
      <c r="S28" s="96"/>
      <c r="T28" s="204"/>
      <c r="U28" s="206"/>
    </row>
    <row r="29" spans="1:28" ht="21" x14ac:dyDescent="0.5">
      <c r="A29" s="3" t="s">
        <v>11</v>
      </c>
      <c r="B29" s="143">
        <v>2</v>
      </c>
      <c r="C29" s="97"/>
      <c r="D29" s="97">
        <v>6</v>
      </c>
      <c r="E29" s="97">
        <v>9</v>
      </c>
      <c r="F29" s="97">
        <v>11</v>
      </c>
      <c r="G29" s="144"/>
      <c r="H29" s="143">
        <v>2</v>
      </c>
      <c r="I29" s="97">
        <v>9</v>
      </c>
      <c r="J29" s="97">
        <v>11</v>
      </c>
      <c r="K29" s="145"/>
      <c r="L29" s="201">
        <f t="shared" si="0"/>
        <v>0</v>
      </c>
      <c r="M29" s="183">
        <f t="shared" si="1"/>
        <v>0</v>
      </c>
      <c r="N29" s="182">
        <f t="shared" si="2"/>
        <v>0</v>
      </c>
      <c r="O29" s="183">
        <f t="shared" si="3"/>
        <v>0</v>
      </c>
      <c r="P29" s="182" t="str">
        <f t="shared" si="4"/>
        <v xml:space="preserve"> </v>
      </c>
      <c r="Q29" s="202" t="str">
        <f t="shared" si="5"/>
        <v xml:space="preserve"> </v>
      </c>
      <c r="R29" s="199">
        <f t="shared" si="6"/>
        <v>0.66666666666666663</v>
      </c>
      <c r="S29" s="96">
        <f t="shared" si="7"/>
        <v>0.54545454545454541</v>
      </c>
      <c r="T29" s="204" t="str">
        <f t="shared" si="8"/>
        <v/>
      </c>
      <c r="U29" s="206" t="str">
        <f t="shared" si="9"/>
        <v xml:space="preserve"> </v>
      </c>
      <c r="W29" s="212"/>
      <c r="X29" s="212"/>
      <c r="Y29" s="212"/>
      <c r="Z29" s="212"/>
      <c r="AA29" s="212"/>
      <c r="AB29" s="212"/>
    </row>
    <row r="30" spans="1:28" ht="21" x14ac:dyDescent="0.5">
      <c r="A30" s="3" t="s">
        <v>25</v>
      </c>
      <c r="B30" s="189">
        <v>6</v>
      </c>
      <c r="C30" s="98">
        <v>6</v>
      </c>
      <c r="D30" s="98">
        <v>6</v>
      </c>
      <c r="E30" s="98">
        <v>22</v>
      </c>
      <c r="F30" s="98">
        <v>22</v>
      </c>
      <c r="G30" s="190"/>
      <c r="H30" s="189">
        <v>6</v>
      </c>
      <c r="I30" s="98">
        <v>22</v>
      </c>
      <c r="J30" s="98">
        <v>22</v>
      </c>
      <c r="K30" s="195"/>
      <c r="L30" s="201">
        <f t="shared" si="0"/>
        <v>0</v>
      </c>
      <c r="M30" s="183">
        <f t="shared" si="1"/>
        <v>0</v>
      </c>
      <c r="N30" s="182">
        <f t="shared" si="2"/>
        <v>0</v>
      </c>
      <c r="O30" s="183">
        <f t="shared" si="3"/>
        <v>0</v>
      </c>
      <c r="P30" s="182" t="str">
        <f t="shared" si="4"/>
        <v xml:space="preserve"> </v>
      </c>
      <c r="Q30" s="202" t="str">
        <f t="shared" si="5"/>
        <v xml:space="preserve"> </v>
      </c>
      <c r="R30" s="199">
        <f t="shared" si="6"/>
        <v>0.27272727272727271</v>
      </c>
      <c r="S30" s="96">
        <f t="shared" si="7"/>
        <v>0.27272727272727271</v>
      </c>
      <c r="T30" s="204" t="str">
        <f t="shared" si="8"/>
        <v/>
      </c>
      <c r="U30" s="206" t="str">
        <f t="shared" si="9"/>
        <v xml:space="preserve"> </v>
      </c>
    </row>
    <row r="31" spans="1:28" ht="21.5" thickBot="1" x14ac:dyDescent="0.55000000000000004">
      <c r="A31" s="328" t="s">
        <v>28</v>
      </c>
      <c r="B31" s="447"/>
      <c r="C31" s="448"/>
      <c r="D31" s="448"/>
      <c r="E31" s="448"/>
      <c r="F31" s="448"/>
      <c r="G31" s="449"/>
      <c r="H31" s="447"/>
      <c r="I31" s="448"/>
      <c r="J31" s="448"/>
      <c r="K31" s="450"/>
      <c r="L31" s="507"/>
      <c r="M31" s="508"/>
      <c r="N31" s="509"/>
      <c r="O31" s="508"/>
      <c r="P31" s="509"/>
      <c r="Q31" s="510"/>
      <c r="R31" s="511"/>
      <c r="S31" s="512"/>
      <c r="T31" s="513"/>
      <c r="U31" s="514"/>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0" spans="1:2" ht="15" thickBot="1" x14ac:dyDescent="0.4">
      <c r="A40" t="s">
        <v>129</v>
      </c>
    </row>
    <row r="41" spans="1:2" ht="15" thickBot="1" x14ac:dyDescent="0.4">
      <c r="A41" s="389"/>
      <c r="B41" s="388" t="s">
        <v>126</v>
      </c>
    </row>
    <row r="42" spans="1:2" ht="15" thickBot="1" x14ac:dyDescent="0.4">
      <c r="A42" s="390"/>
      <c r="B42" t="s">
        <v>127</v>
      </c>
    </row>
    <row r="43" spans="1:2" ht="15" thickBot="1" x14ac:dyDescent="0.4">
      <c r="A43" s="391"/>
      <c r="B43" t="s">
        <v>128</v>
      </c>
    </row>
    <row r="44" spans="1:2" ht="15" thickBot="1" x14ac:dyDescent="0.4">
      <c r="A44" s="26"/>
      <c r="B44" t="s">
        <v>130</v>
      </c>
    </row>
    <row r="46" spans="1:2" x14ac:dyDescent="0.35">
      <c r="A46" s="36" t="s">
        <v>104</v>
      </c>
    </row>
    <row r="47" spans="1:2" x14ac:dyDescent="0.35">
      <c r="A47" s="66" t="s">
        <v>105</v>
      </c>
    </row>
    <row r="48" spans="1:2" x14ac:dyDescent="0.35">
      <c r="A48" s="36" t="s">
        <v>111</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5:M7 M9:M14 M17:M24 M26:M29">
    <cfRule type="cellIs" dxfId="675" priority="70" operator="between">
      <formula>0.15</formula>
      <formula>1000</formula>
    </cfRule>
    <cfRule type="cellIs" dxfId="674" priority="71" operator="between">
      <formula>-0.15</formula>
      <formula>0.15</formula>
    </cfRule>
    <cfRule type="cellIs" dxfId="673" priority="72" operator="lessThan">
      <formula>-0.15</formula>
    </cfRule>
  </conditionalFormatting>
  <conditionalFormatting sqref="O5:O7 O9:O14 O17:O24 O26:O29">
    <cfRule type="cellIs" dxfId="672" priority="67" operator="between">
      <formula>0.15</formula>
      <formula>1000</formula>
    </cfRule>
    <cfRule type="cellIs" dxfId="671" priority="68" operator="between">
      <formula>-0.15</formula>
      <formula>0.15</formula>
    </cfRule>
    <cfRule type="cellIs" dxfId="670" priority="69" operator="lessThan">
      <formula>-0.15</formula>
    </cfRule>
  </conditionalFormatting>
  <conditionalFormatting sqref="Q5:Q7 Q9:Q14 Q17:Q24 Q26:Q29">
    <cfRule type="cellIs" dxfId="669" priority="64" operator="between">
      <formula>0.15</formula>
      <formula>1000</formula>
    </cfRule>
    <cfRule type="cellIs" dxfId="668" priority="65" operator="between">
      <formula>-0.15</formula>
      <formula>0.15</formula>
    </cfRule>
    <cfRule type="cellIs" dxfId="667" priority="66" operator="lessThan">
      <formula>-0.15</formula>
    </cfRule>
  </conditionalFormatting>
  <conditionalFormatting sqref="M8">
    <cfRule type="cellIs" dxfId="666" priority="61" operator="between">
      <formula>0.15</formula>
      <formula>1000</formula>
    </cfRule>
    <cfRule type="cellIs" dxfId="665" priority="62" operator="between">
      <formula>-0.15</formula>
      <formula>0.15</formula>
    </cfRule>
    <cfRule type="cellIs" dxfId="664" priority="63" operator="lessThan">
      <formula>-0.15</formula>
    </cfRule>
  </conditionalFormatting>
  <conditionalFormatting sqref="O8">
    <cfRule type="cellIs" dxfId="663" priority="58" operator="between">
      <formula>0.15</formula>
      <formula>1000</formula>
    </cfRule>
    <cfRule type="cellIs" dxfId="662" priority="59" operator="between">
      <formula>-0.15</formula>
      <formula>0.15</formula>
    </cfRule>
    <cfRule type="cellIs" dxfId="661" priority="60" operator="lessThan">
      <formula>-0.15</formula>
    </cfRule>
  </conditionalFormatting>
  <conditionalFormatting sqref="Q8">
    <cfRule type="cellIs" dxfId="660" priority="55" operator="between">
      <formula>0.15</formula>
      <formula>1000</formula>
    </cfRule>
    <cfRule type="cellIs" dxfId="659" priority="56" operator="between">
      <formula>-0.15</formula>
      <formula>0.15</formula>
    </cfRule>
    <cfRule type="cellIs" dxfId="658" priority="57" operator="lessThan">
      <formula>-0.15</formula>
    </cfRule>
  </conditionalFormatting>
  <conditionalFormatting sqref="O16">
    <cfRule type="cellIs" dxfId="657" priority="40" operator="between">
      <formula>0.15</formula>
      <formula>1000</formula>
    </cfRule>
    <cfRule type="cellIs" dxfId="656" priority="41" operator="between">
      <formula>-0.15</formula>
      <formula>0.15</formula>
    </cfRule>
    <cfRule type="cellIs" dxfId="655" priority="42" operator="lessThan">
      <formula>-0.15</formula>
    </cfRule>
  </conditionalFormatting>
  <conditionalFormatting sqref="Q16">
    <cfRule type="cellIs" dxfId="654" priority="37" operator="between">
      <formula>0.15</formula>
      <formula>1000</formula>
    </cfRule>
    <cfRule type="cellIs" dxfId="653" priority="38" operator="between">
      <formula>-0.15</formula>
      <formula>0.15</formula>
    </cfRule>
    <cfRule type="cellIs" dxfId="652" priority="39" operator="lessThan">
      <formula>-0.15</formula>
    </cfRule>
  </conditionalFormatting>
  <conditionalFormatting sqref="Q30">
    <cfRule type="cellIs" dxfId="651" priority="19" operator="between">
      <formula>0.15</formula>
      <formula>1000</formula>
    </cfRule>
    <cfRule type="cellIs" dxfId="650" priority="20" operator="between">
      <formula>-0.15</formula>
      <formula>0.15</formula>
    </cfRule>
    <cfRule type="cellIs" dxfId="649" priority="21" operator="lessThan">
      <formula>-0.15</formula>
    </cfRule>
  </conditionalFormatting>
  <conditionalFormatting sqref="M4">
    <cfRule type="cellIs" dxfId="648" priority="34" operator="between">
      <formula>0.15</formula>
      <formula>1000</formula>
    </cfRule>
    <cfRule type="cellIs" dxfId="647" priority="35" operator="between">
      <formula>-0.15</formula>
      <formula>0.15</formula>
    </cfRule>
    <cfRule type="cellIs" dxfId="646" priority="36" operator="lessThan">
      <formula>-0.15</formula>
    </cfRule>
  </conditionalFormatting>
  <conditionalFormatting sqref="O4">
    <cfRule type="cellIs" dxfId="645" priority="31" operator="between">
      <formula>0.15</formula>
      <formula>1000</formula>
    </cfRule>
    <cfRule type="cellIs" dxfId="644" priority="32" operator="between">
      <formula>-0.15</formula>
      <formula>0.15</formula>
    </cfRule>
    <cfRule type="cellIs" dxfId="643" priority="33" operator="lessThan">
      <formula>-0.15</formula>
    </cfRule>
  </conditionalFormatting>
  <conditionalFormatting sqref="Q4">
    <cfRule type="cellIs" dxfId="642" priority="28" operator="between">
      <formula>0.15</formula>
      <formula>1000</formula>
    </cfRule>
    <cfRule type="cellIs" dxfId="641" priority="29" operator="between">
      <formula>-0.15</formula>
      <formula>0.15</formula>
    </cfRule>
    <cfRule type="cellIs" dxfId="640" priority="30" operator="lessThan">
      <formula>-0.15</formula>
    </cfRule>
  </conditionalFormatting>
  <conditionalFormatting sqref="M30">
    <cfRule type="cellIs" dxfId="639" priority="25" operator="between">
      <formula>0.15</formula>
      <formula>1000</formula>
    </cfRule>
    <cfRule type="cellIs" dxfId="638" priority="26" operator="between">
      <formula>-0.15</formula>
      <formula>0.15</formula>
    </cfRule>
    <cfRule type="cellIs" dxfId="637" priority="27" operator="lessThan">
      <formula>-0.15</formula>
    </cfRule>
  </conditionalFormatting>
  <conditionalFormatting sqref="O30">
    <cfRule type="cellIs" dxfId="636" priority="22" operator="between">
      <formula>0.15</formula>
      <formula>1000</formula>
    </cfRule>
    <cfRule type="cellIs" dxfId="635" priority="23" operator="between">
      <formula>-0.15</formula>
      <formula>0.15</formula>
    </cfRule>
    <cfRule type="cellIs" dxfId="634" priority="24" operator="lessThan">
      <formula>-0.15</formula>
    </cfRule>
  </conditionalFormatting>
  <conditionalFormatting sqref="M16">
    <cfRule type="cellIs" dxfId="633" priority="16" operator="between">
      <formula>0.15</formula>
      <formula>1000</formula>
    </cfRule>
    <cfRule type="cellIs" dxfId="632" priority="17" operator="between">
      <formula>-0.15</formula>
      <formula>0.15</formula>
    </cfRule>
    <cfRule type="cellIs" dxfId="631" priority="18" operator="lessThan">
      <formula>-0.15</formula>
    </cfRule>
  </conditionalFormatting>
  <pageMargins left="0.7" right="0.7" top="0.75" bottom="0.75" header="0.3" footer="0.3"/>
  <pageSetup paperSize="9" orientation="portrait" verticalDpi="9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D48"/>
  <sheetViews>
    <sheetView zoomScale="50" zoomScaleNormal="50" workbookViewId="0">
      <pane xSplit="1" ySplit="3" topLeftCell="B4" activePane="bottomRight" state="frozen"/>
      <selection pane="topRight" activeCell="B1" sqref="B1"/>
      <selection pane="bottomLeft" activeCell="A4" sqref="A4"/>
      <selection pane="bottomRight" activeCell="Y24" sqref="Y24"/>
    </sheetView>
  </sheetViews>
  <sheetFormatPr defaultRowHeight="14.5" x14ac:dyDescent="0.35"/>
  <cols>
    <col min="1" max="1" width="13" customWidth="1"/>
    <col min="18" max="18" width="10.453125" customWidth="1"/>
    <col min="19" max="19" width="10.1796875" customWidth="1"/>
    <col min="20" max="20" width="10.54296875" customWidth="1"/>
    <col min="21" max="21" width="29.81640625" customWidth="1"/>
  </cols>
  <sheetData>
    <row r="1" spans="1:22" ht="15" customHeight="1" thickBot="1" x14ac:dyDescent="0.4">
      <c r="A1" s="592" t="s">
        <v>41</v>
      </c>
      <c r="B1" s="585" t="s">
        <v>29</v>
      </c>
      <c r="C1" s="586"/>
      <c r="D1" s="586"/>
      <c r="E1" s="586"/>
      <c r="F1" s="586"/>
      <c r="G1" s="586"/>
      <c r="H1" s="585" t="s">
        <v>0</v>
      </c>
      <c r="I1" s="586"/>
      <c r="J1" s="586"/>
      <c r="K1" s="587"/>
      <c r="L1" s="581" t="s">
        <v>30</v>
      </c>
      <c r="M1" s="582"/>
      <c r="N1" s="582"/>
      <c r="O1" s="582"/>
      <c r="P1" s="582"/>
      <c r="Q1" s="588"/>
      <c r="R1" s="581" t="s">
        <v>33</v>
      </c>
      <c r="S1" s="582"/>
      <c r="T1" s="582"/>
      <c r="U1" s="583" t="s">
        <v>34</v>
      </c>
      <c r="V1" s="18"/>
    </row>
    <row r="2" spans="1:22" ht="15" customHeight="1" thickBot="1" x14ac:dyDescent="0.4">
      <c r="A2" s="592"/>
      <c r="B2" s="585"/>
      <c r="C2" s="586"/>
      <c r="D2" s="586"/>
      <c r="E2" s="586"/>
      <c r="F2" s="586"/>
      <c r="G2" s="587"/>
      <c r="H2" s="585"/>
      <c r="I2" s="586"/>
      <c r="J2" s="586"/>
      <c r="K2" s="587"/>
      <c r="L2" s="10" t="s">
        <v>31</v>
      </c>
      <c r="M2" s="80" t="s">
        <v>32</v>
      </c>
      <c r="N2" s="10" t="s">
        <v>31</v>
      </c>
      <c r="O2" s="80" t="s">
        <v>32</v>
      </c>
      <c r="P2" s="10" t="s">
        <v>31</v>
      </c>
      <c r="Q2" s="80" t="s">
        <v>32</v>
      </c>
      <c r="R2" s="581" t="s">
        <v>32</v>
      </c>
      <c r="S2" s="582"/>
      <c r="T2" s="582"/>
      <c r="U2" s="584"/>
    </row>
    <row r="3" spans="1:22" ht="15" thickBot="1" x14ac:dyDescent="0.4">
      <c r="A3" s="593"/>
      <c r="B3" s="92">
        <v>2016</v>
      </c>
      <c r="C3" s="79">
        <v>2017</v>
      </c>
      <c r="D3" s="46">
        <v>2018</v>
      </c>
      <c r="E3" s="47">
        <v>2020</v>
      </c>
      <c r="F3" s="48">
        <v>2025</v>
      </c>
      <c r="G3" s="47">
        <v>2030</v>
      </c>
      <c r="H3" s="49">
        <v>2016</v>
      </c>
      <c r="I3" s="50">
        <v>2020</v>
      </c>
      <c r="J3" s="48">
        <v>2025</v>
      </c>
      <c r="K3" s="51">
        <v>2030</v>
      </c>
      <c r="L3" s="591">
        <v>2020</v>
      </c>
      <c r="M3" s="590"/>
      <c r="N3" s="591">
        <v>2025</v>
      </c>
      <c r="O3" s="590"/>
      <c r="P3" s="591">
        <v>2030</v>
      </c>
      <c r="Q3" s="590"/>
      <c r="R3" s="77">
        <v>2020</v>
      </c>
      <c r="S3" s="20">
        <v>2025</v>
      </c>
      <c r="T3" s="115">
        <v>2030</v>
      </c>
      <c r="U3" s="584"/>
    </row>
    <row r="4" spans="1:22" ht="21" x14ac:dyDescent="0.5">
      <c r="A4" s="1" t="s">
        <v>2</v>
      </c>
      <c r="B4" s="67"/>
      <c r="C4" s="136"/>
      <c r="D4" s="136"/>
      <c r="E4" s="136"/>
      <c r="F4" s="136"/>
      <c r="G4" s="68"/>
      <c r="H4" s="89"/>
      <c r="I4" s="83"/>
      <c r="J4" s="83"/>
      <c r="K4" s="120"/>
      <c r="L4" s="44" t="str">
        <f>IF(AND(E4&lt;&gt;0,I4&lt;&gt;0),E4-I4, " ")</f>
        <v xml:space="preserve"> </v>
      </c>
      <c r="M4" s="28" t="str">
        <f>IF(AND(E4&lt;&gt;0,I4&lt;&gt;0),(E4-I4)/I4, " ")</f>
        <v xml:space="preserve"> </v>
      </c>
      <c r="N4" s="29" t="str">
        <f>IF(AND(F4&lt;&gt;0,J4&lt;&gt;0),F4-J4, " ")</f>
        <v xml:space="preserve"> </v>
      </c>
      <c r="O4" s="28" t="str">
        <f>IF(AND(F4&lt;&gt;0,J4&lt;&gt;0),(F4-J4)/J4, " ")</f>
        <v xml:space="preserve"> </v>
      </c>
      <c r="P4" s="29" t="str">
        <f>IF(AND(G4&lt;&gt;0,K4&lt;&gt;0),G4-K4, " ")</f>
        <v xml:space="preserve"> </v>
      </c>
      <c r="Q4" s="30" t="str">
        <f>IF(AND(G4&lt;&gt;0,K4&lt;&gt;0),(G4-K4)/K4, " ")</f>
        <v xml:space="preserve"> </v>
      </c>
      <c r="R4" s="54" t="str">
        <f>IFERROR(D4/E4,"")</f>
        <v/>
      </c>
      <c r="S4" s="55" t="str">
        <f>IFERROR(D4/F4,"")</f>
        <v/>
      </c>
      <c r="T4" s="56" t="str">
        <f>IFERROR(D4/G4,"")</f>
        <v/>
      </c>
      <c r="U4" s="62" t="str">
        <f>IF(G4&gt;0,IFERROR((D4-B4)/(G4-B4)," ")," ")</f>
        <v xml:space="preserve"> </v>
      </c>
    </row>
    <row r="5" spans="1:22" ht="21" x14ac:dyDescent="0.5">
      <c r="A5" s="3" t="s">
        <v>3</v>
      </c>
      <c r="B5" s="88"/>
      <c r="C5" s="70"/>
      <c r="D5" s="70"/>
      <c r="E5" s="70"/>
      <c r="F5" s="70"/>
      <c r="G5" s="65"/>
      <c r="H5" s="88">
        <v>3</v>
      </c>
      <c r="I5" s="70"/>
      <c r="J5" s="70"/>
      <c r="K5" s="71"/>
      <c r="L5" s="45" t="str">
        <f t="shared" ref="L5:L30" si="0">IF(AND(E5&lt;&gt;0,I5&lt;&gt;0),E5-I5, " ")</f>
        <v xml:space="preserve"> </v>
      </c>
      <c r="M5" s="32" t="str">
        <f t="shared" ref="M5:M30" si="1">IF(AND(E5&lt;&gt;0,I5&lt;&gt;0),(E5-I5)/I5, " ")</f>
        <v xml:space="preserve"> </v>
      </c>
      <c r="N5" s="33" t="str">
        <f t="shared" ref="N5:N30" si="2">IF(AND(F5&lt;&gt;0,J5&lt;&gt;0),F5-J5, " ")</f>
        <v xml:space="preserve"> </v>
      </c>
      <c r="O5" s="32" t="str">
        <f t="shared" ref="O5:O30" si="3">IF(AND(F5&lt;&gt;0,J5&lt;&gt;0),(F5-J5)/J5, " ")</f>
        <v xml:space="preserve"> </v>
      </c>
      <c r="P5" s="33" t="str">
        <f t="shared" ref="P5:P30" si="4">IF(AND(G5&lt;&gt;0,K5&lt;&gt;0),G5-K5, " ")</f>
        <v xml:space="preserve"> </v>
      </c>
      <c r="Q5" s="34" t="str">
        <f t="shared" ref="Q5:Q30" si="5">IF(AND(G5&lt;&gt;0,K5&lt;&gt;0),(G5-K5)/K5, " ")</f>
        <v xml:space="preserve"> </v>
      </c>
      <c r="R5" s="57" t="str">
        <f t="shared" ref="R5:R30" si="6">IFERROR(D5/E5,"")</f>
        <v/>
      </c>
      <c r="S5" s="58" t="str">
        <f t="shared" ref="S5:S30" si="7">IFERROR(D5/F5,"")</f>
        <v/>
      </c>
      <c r="T5" s="59" t="str">
        <f t="shared" ref="T5:T30" si="8">IFERROR(D5/G5,"")</f>
        <v/>
      </c>
      <c r="U5" s="64" t="str">
        <f t="shared" ref="U5:U30" si="9">IF(G5&gt;0,IFERROR((D5-B5)/(G5-B5)," ")," ")</f>
        <v xml:space="preserve"> </v>
      </c>
    </row>
    <row r="6" spans="1:22" ht="21" x14ac:dyDescent="0.5">
      <c r="A6" s="3" t="s">
        <v>5</v>
      </c>
      <c r="B6" s="88">
        <v>0</v>
      </c>
      <c r="C6" s="70">
        <v>0</v>
      </c>
      <c r="D6" s="70">
        <v>2</v>
      </c>
      <c r="E6" s="70">
        <v>80</v>
      </c>
      <c r="F6" s="70">
        <v>2300</v>
      </c>
      <c r="G6" s="65">
        <v>6900</v>
      </c>
      <c r="H6" s="69">
        <v>0</v>
      </c>
      <c r="I6" s="70">
        <v>180</v>
      </c>
      <c r="J6" s="70">
        <v>500</v>
      </c>
      <c r="K6" s="71">
        <v>1300</v>
      </c>
      <c r="L6" s="45">
        <f t="shared" si="0"/>
        <v>-100</v>
      </c>
      <c r="M6" s="32">
        <f t="shared" si="1"/>
        <v>-0.55555555555555558</v>
      </c>
      <c r="N6" s="33">
        <f t="shared" si="2"/>
        <v>1800</v>
      </c>
      <c r="O6" s="32">
        <f t="shared" si="3"/>
        <v>3.6</v>
      </c>
      <c r="P6" s="33">
        <f t="shared" si="4"/>
        <v>5600</v>
      </c>
      <c r="Q6" s="34">
        <f t="shared" si="5"/>
        <v>4.3076923076923075</v>
      </c>
      <c r="R6" s="57">
        <f t="shared" si="6"/>
        <v>2.5000000000000001E-2</v>
      </c>
      <c r="S6" s="58">
        <f t="shared" si="7"/>
        <v>8.6956521739130438E-4</v>
      </c>
      <c r="T6" s="59">
        <f t="shared" si="8"/>
        <v>2.8985507246376811E-4</v>
      </c>
      <c r="U6" s="64">
        <f t="shared" si="9"/>
        <v>2.8985507246376811E-4</v>
      </c>
    </row>
    <row r="7" spans="1:22" ht="21" x14ac:dyDescent="0.5">
      <c r="A7" s="3" t="s">
        <v>7</v>
      </c>
      <c r="B7" s="85"/>
      <c r="C7" s="86"/>
      <c r="D7" s="86"/>
      <c r="E7" s="86"/>
      <c r="F7" s="86"/>
      <c r="G7" s="87"/>
      <c r="H7" s="85"/>
      <c r="I7" s="86"/>
      <c r="J7" s="86"/>
      <c r="K7" s="137"/>
      <c r="L7" s="45" t="str">
        <f t="shared" si="0"/>
        <v xml:space="preserve"> </v>
      </c>
      <c r="M7" s="32" t="str">
        <f>IF(AND(E7&lt;&gt;0,I7&lt;&gt;0),(E7-I7)/I7, " ")</f>
        <v xml:space="preserve"> </v>
      </c>
      <c r="N7" s="33" t="str">
        <f t="shared" si="2"/>
        <v xml:space="preserve"> </v>
      </c>
      <c r="O7" s="32" t="str">
        <f t="shared" si="3"/>
        <v xml:space="preserve"> </v>
      </c>
      <c r="P7" s="33" t="str">
        <f t="shared" si="4"/>
        <v xml:space="preserve"> </v>
      </c>
      <c r="Q7" s="34" t="str">
        <f t="shared" si="5"/>
        <v xml:space="preserve"> </v>
      </c>
      <c r="R7" s="57" t="str">
        <f t="shared" si="6"/>
        <v/>
      </c>
      <c r="S7" s="58" t="str">
        <f t="shared" si="7"/>
        <v/>
      </c>
      <c r="T7" s="59" t="str">
        <f t="shared" si="8"/>
        <v/>
      </c>
      <c r="U7" s="64" t="str">
        <f t="shared" si="9"/>
        <v xml:space="preserve"> </v>
      </c>
    </row>
    <row r="8" spans="1:22" ht="21" x14ac:dyDescent="0.5">
      <c r="A8" s="3" t="s">
        <v>6</v>
      </c>
      <c r="B8" s="85"/>
      <c r="C8" s="86"/>
      <c r="D8" s="86">
        <v>7</v>
      </c>
      <c r="E8" s="86"/>
      <c r="F8" s="86"/>
      <c r="G8" s="87"/>
      <c r="H8" s="85"/>
      <c r="I8" s="86"/>
      <c r="J8" s="86"/>
      <c r="K8" s="137"/>
      <c r="L8" s="45" t="str">
        <f t="shared" si="0"/>
        <v xml:space="preserve"> </v>
      </c>
      <c r="M8" s="32" t="str">
        <f t="shared" ref="M8" si="10">IF(AND(E8&lt;&gt;0,I8&lt;&gt;0),(E8-I8)/I8, " ")</f>
        <v xml:space="preserve"> </v>
      </c>
      <c r="N8" s="33" t="str">
        <f t="shared" si="2"/>
        <v xml:space="preserve"> </v>
      </c>
      <c r="O8" s="32" t="str">
        <f t="shared" si="3"/>
        <v xml:space="preserve"> </v>
      </c>
      <c r="P8" s="33" t="str">
        <f t="shared" si="4"/>
        <v xml:space="preserve"> </v>
      </c>
      <c r="Q8" s="34" t="str">
        <f t="shared" si="5"/>
        <v xml:space="preserve"> </v>
      </c>
      <c r="R8" s="57" t="str">
        <f t="shared" si="6"/>
        <v/>
      </c>
      <c r="S8" s="58" t="str">
        <f t="shared" si="7"/>
        <v/>
      </c>
      <c r="T8" s="59" t="str">
        <f t="shared" si="8"/>
        <v/>
      </c>
      <c r="U8" s="64" t="str">
        <f t="shared" si="9"/>
        <v xml:space="preserve"> </v>
      </c>
    </row>
    <row r="9" spans="1:22" ht="21" x14ac:dyDescent="0.5">
      <c r="A9" s="3" t="s">
        <v>8</v>
      </c>
      <c r="B9" s="88"/>
      <c r="C9" s="70"/>
      <c r="D9" s="70"/>
      <c r="E9" s="70"/>
      <c r="F9" s="70"/>
      <c r="G9" s="65"/>
      <c r="H9" s="88"/>
      <c r="I9" s="70"/>
      <c r="J9" s="70"/>
      <c r="K9" s="71"/>
      <c r="L9" s="45" t="str">
        <f t="shared" si="0"/>
        <v xml:space="preserve"> </v>
      </c>
      <c r="M9" s="32" t="str">
        <f t="shared" si="1"/>
        <v xml:space="preserve"> </v>
      </c>
      <c r="N9" s="33" t="str">
        <f t="shared" si="2"/>
        <v xml:space="preserve"> </v>
      </c>
      <c r="O9" s="32" t="str">
        <f t="shared" si="3"/>
        <v xml:space="preserve"> </v>
      </c>
      <c r="P9" s="33" t="str">
        <f t="shared" si="4"/>
        <v xml:space="preserve"> </v>
      </c>
      <c r="Q9" s="34" t="str">
        <f t="shared" si="5"/>
        <v xml:space="preserve"> </v>
      </c>
      <c r="R9" s="57" t="str">
        <f t="shared" si="6"/>
        <v/>
      </c>
      <c r="S9" s="58" t="str">
        <f t="shared" si="7"/>
        <v/>
      </c>
      <c r="T9" s="59" t="str">
        <f t="shared" si="8"/>
        <v/>
      </c>
      <c r="U9" s="64" t="str">
        <f t="shared" si="9"/>
        <v xml:space="preserve"> </v>
      </c>
    </row>
    <row r="10" spans="1:22" ht="21" x14ac:dyDescent="0.5">
      <c r="A10" s="3" t="s">
        <v>15</v>
      </c>
      <c r="B10" s="88"/>
      <c r="C10" s="70"/>
      <c r="D10" s="70"/>
      <c r="E10" s="70"/>
      <c r="F10" s="70"/>
      <c r="G10" s="65"/>
      <c r="H10" s="88"/>
      <c r="I10" s="70"/>
      <c r="J10" s="70"/>
      <c r="K10" s="71"/>
      <c r="L10" s="45" t="str">
        <f t="shared" si="0"/>
        <v xml:space="preserve"> </v>
      </c>
      <c r="M10" s="32" t="str">
        <f t="shared" si="1"/>
        <v xml:space="preserve"> </v>
      </c>
      <c r="N10" s="33" t="str">
        <f t="shared" si="2"/>
        <v xml:space="preserve"> </v>
      </c>
      <c r="O10" s="32" t="str">
        <f t="shared" si="3"/>
        <v xml:space="preserve"> </v>
      </c>
      <c r="P10" s="33" t="str">
        <f t="shared" si="4"/>
        <v xml:space="preserve"> </v>
      </c>
      <c r="Q10" s="34" t="str">
        <f t="shared" si="5"/>
        <v xml:space="preserve"> </v>
      </c>
      <c r="R10" s="57" t="str">
        <f t="shared" si="6"/>
        <v/>
      </c>
      <c r="S10" s="58" t="str">
        <f t="shared" si="7"/>
        <v/>
      </c>
      <c r="T10" s="59" t="str">
        <f t="shared" si="8"/>
        <v/>
      </c>
      <c r="U10" s="64" t="str">
        <f t="shared" si="9"/>
        <v xml:space="preserve"> </v>
      </c>
    </row>
    <row r="11" spans="1:22" ht="21" x14ac:dyDescent="0.5">
      <c r="A11" s="3" t="s">
        <v>9</v>
      </c>
      <c r="B11" s="88"/>
      <c r="C11" s="70"/>
      <c r="D11" s="70"/>
      <c r="E11" s="70"/>
      <c r="F11" s="70">
        <v>250</v>
      </c>
      <c r="G11" s="65">
        <v>900</v>
      </c>
      <c r="H11" s="88"/>
      <c r="I11" s="70"/>
      <c r="J11" s="70">
        <v>250</v>
      </c>
      <c r="K11" s="71">
        <v>900</v>
      </c>
      <c r="L11" s="45" t="str">
        <f t="shared" si="0"/>
        <v xml:space="preserve"> </v>
      </c>
      <c r="M11" s="32" t="str">
        <f t="shared" si="1"/>
        <v xml:space="preserve"> </v>
      </c>
      <c r="N11" s="33">
        <f t="shared" si="2"/>
        <v>0</v>
      </c>
      <c r="O11" s="32">
        <f t="shared" si="3"/>
        <v>0</v>
      </c>
      <c r="P11" s="33">
        <f t="shared" si="4"/>
        <v>0</v>
      </c>
      <c r="Q11" s="34">
        <f t="shared" si="5"/>
        <v>0</v>
      </c>
      <c r="R11" s="57" t="str">
        <f t="shared" si="6"/>
        <v/>
      </c>
      <c r="S11" s="58"/>
      <c r="T11" s="59"/>
      <c r="U11" s="64"/>
    </row>
    <row r="12" spans="1:22" ht="21" x14ac:dyDescent="0.5">
      <c r="A12" s="3" t="s">
        <v>10</v>
      </c>
      <c r="B12" s="88">
        <v>318</v>
      </c>
      <c r="C12" s="70">
        <v>431</v>
      </c>
      <c r="D12" s="70">
        <v>960</v>
      </c>
      <c r="E12" s="70">
        <v>2000</v>
      </c>
      <c r="F12" s="70">
        <v>7000</v>
      </c>
      <c r="G12" s="65">
        <v>25000</v>
      </c>
      <c r="H12" s="88">
        <v>250</v>
      </c>
      <c r="I12" s="70">
        <v>800</v>
      </c>
      <c r="J12" s="70"/>
      <c r="K12" s="71"/>
      <c r="L12" s="45">
        <f t="shared" si="0"/>
        <v>1200</v>
      </c>
      <c r="M12" s="32">
        <f t="shared" si="1"/>
        <v>1.5</v>
      </c>
      <c r="N12" s="315" t="str">
        <f t="shared" si="2"/>
        <v xml:space="preserve"> </v>
      </c>
      <c r="O12" s="316" t="str">
        <f t="shared" si="3"/>
        <v xml:space="preserve"> </v>
      </c>
      <c r="P12" s="315" t="str">
        <f t="shared" si="4"/>
        <v xml:space="preserve"> </v>
      </c>
      <c r="Q12" s="320" t="str">
        <f t="shared" si="5"/>
        <v xml:space="preserve"> </v>
      </c>
      <c r="R12" s="57">
        <f t="shared" si="6"/>
        <v>0.48</v>
      </c>
      <c r="S12" s="58">
        <f t="shared" si="7"/>
        <v>0.13714285714285715</v>
      </c>
      <c r="T12" s="59">
        <f t="shared" si="8"/>
        <v>3.8399999999999997E-2</v>
      </c>
      <c r="U12" s="64">
        <f t="shared" si="9"/>
        <v>2.6010858115225671E-2</v>
      </c>
    </row>
    <row r="13" spans="1:22" ht="21" x14ac:dyDescent="0.5">
      <c r="A13" s="207" t="s">
        <v>12</v>
      </c>
      <c r="B13" s="88"/>
      <c r="C13" s="70"/>
      <c r="D13" s="70"/>
      <c r="E13" s="70"/>
      <c r="F13" s="70"/>
      <c r="G13" s="65"/>
      <c r="H13" s="88"/>
      <c r="I13" s="70"/>
      <c r="J13" s="70"/>
      <c r="K13" s="71"/>
      <c r="L13" s="45" t="str">
        <f t="shared" si="0"/>
        <v xml:space="preserve"> </v>
      </c>
      <c r="M13" s="32" t="str">
        <f t="shared" si="1"/>
        <v xml:space="preserve"> </v>
      </c>
      <c r="N13" s="33" t="str">
        <f t="shared" si="2"/>
        <v xml:space="preserve"> </v>
      </c>
      <c r="O13" s="32" t="str">
        <f t="shared" si="3"/>
        <v xml:space="preserve"> </v>
      </c>
      <c r="P13" s="33" t="str">
        <f t="shared" si="4"/>
        <v xml:space="preserve"> </v>
      </c>
      <c r="Q13" s="34" t="str">
        <f t="shared" si="5"/>
        <v xml:space="preserve"> </v>
      </c>
      <c r="R13" s="57" t="str">
        <f t="shared" si="6"/>
        <v/>
      </c>
      <c r="S13" s="58" t="str">
        <f t="shared" si="7"/>
        <v/>
      </c>
      <c r="T13" s="59" t="str">
        <f t="shared" si="8"/>
        <v/>
      </c>
      <c r="U13" s="64" t="str">
        <f t="shared" si="9"/>
        <v xml:space="preserve"> </v>
      </c>
    </row>
    <row r="14" spans="1:22" ht="21" x14ac:dyDescent="0.5">
      <c r="A14" s="3" t="s">
        <v>13</v>
      </c>
      <c r="B14" s="210"/>
      <c r="C14" s="208"/>
      <c r="D14" s="208"/>
      <c r="E14" s="209"/>
      <c r="F14" s="209"/>
      <c r="G14" s="211"/>
      <c r="H14" s="88"/>
      <c r="I14" s="70"/>
      <c r="J14" s="70"/>
      <c r="K14" s="71"/>
      <c r="L14" s="45" t="str">
        <f t="shared" si="0"/>
        <v xml:space="preserve"> </v>
      </c>
      <c r="M14" s="32" t="str">
        <f t="shared" si="1"/>
        <v xml:space="preserve"> </v>
      </c>
      <c r="N14" s="33" t="str">
        <f t="shared" si="2"/>
        <v xml:space="preserve"> </v>
      </c>
      <c r="O14" s="32" t="str">
        <f t="shared" si="3"/>
        <v xml:space="preserve"> </v>
      </c>
      <c r="P14" s="33" t="str">
        <f t="shared" si="4"/>
        <v xml:space="preserve"> </v>
      </c>
      <c r="Q14" s="34" t="str">
        <f t="shared" si="5"/>
        <v xml:space="preserve"> </v>
      </c>
      <c r="R14" s="57" t="str">
        <f t="shared" si="6"/>
        <v/>
      </c>
      <c r="S14" s="58" t="str">
        <f>IFERROR(D14/F14,"")</f>
        <v/>
      </c>
      <c r="T14" s="59" t="str">
        <f t="shared" si="8"/>
        <v/>
      </c>
      <c r="U14" s="64" t="str">
        <f t="shared" si="9"/>
        <v xml:space="preserve"> </v>
      </c>
    </row>
    <row r="15" spans="1:22" ht="21" x14ac:dyDescent="0.5">
      <c r="A15" s="3" t="s">
        <v>16</v>
      </c>
      <c r="B15" s="474"/>
      <c r="C15" s="475"/>
      <c r="D15" s="475"/>
      <c r="E15" s="475"/>
      <c r="F15" s="475"/>
      <c r="G15" s="515"/>
      <c r="H15" s="474"/>
      <c r="I15" s="477"/>
      <c r="J15" s="477"/>
      <c r="K15" s="480"/>
      <c r="L15" s="436"/>
      <c r="M15" s="259"/>
      <c r="N15" s="414"/>
      <c r="O15" s="259"/>
      <c r="P15" s="414"/>
      <c r="Q15" s="262"/>
      <c r="R15" s="437"/>
      <c r="S15" s="438"/>
      <c r="T15" s="439"/>
      <c r="U15" s="516"/>
    </row>
    <row r="16" spans="1:22" ht="21" x14ac:dyDescent="0.5">
      <c r="A16" s="3" t="s">
        <v>4</v>
      </c>
      <c r="B16" s="85">
        <v>0</v>
      </c>
      <c r="C16" s="86">
        <v>0</v>
      </c>
      <c r="D16" s="86">
        <v>0</v>
      </c>
      <c r="E16" s="86"/>
      <c r="F16" s="86"/>
      <c r="G16" s="87"/>
      <c r="H16" s="85">
        <v>0</v>
      </c>
      <c r="I16" s="86"/>
      <c r="J16" s="86"/>
      <c r="K16" s="137"/>
      <c r="L16" s="45" t="str">
        <f t="shared" si="0"/>
        <v xml:space="preserve"> </v>
      </c>
      <c r="M16" s="32" t="str">
        <f t="shared" si="1"/>
        <v xml:space="preserve"> </v>
      </c>
      <c r="N16" s="33" t="str">
        <f t="shared" si="2"/>
        <v xml:space="preserve"> </v>
      </c>
      <c r="O16" s="32" t="str">
        <f t="shared" si="3"/>
        <v xml:space="preserve"> </v>
      </c>
      <c r="P16" s="33" t="str">
        <f t="shared" si="4"/>
        <v xml:space="preserve"> </v>
      </c>
      <c r="Q16" s="34" t="str">
        <f t="shared" si="5"/>
        <v xml:space="preserve"> </v>
      </c>
      <c r="R16" s="57" t="str">
        <f t="shared" si="6"/>
        <v/>
      </c>
      <c r="S16" s="58" t="str">
        <f t="shared" si="7"/>
        <v/>
      </c>
      <c r="T16" s="59" t="str">
        <f t="shared" si="8"/>
        <v/>
      </c>
      <c r="U16" s="64" t="str">
        <f t="shared" si="9"/>
        <v xml:space="preserve"> </v>
      </c>
    </row>
    <row r="17" spans="1:30" ht="21" x14ac:dyDescent="0.5">
      <c r="A17" s="3" t="s">
        <v>19</v>
      </c>
      <c r="B17" s="88">
        <v>3</v>
      </c>
      <c r="C17" s="70">
        <v>7</v>
      </c>
      <c r="D17" s="70">
        <v>11</v>
      </c>
      <c r="E17" s="70"/>
      <c r="F17" s="70"/>
      <c r="G17" s="65"/>
      <c r="H17" s="88"/>
      <c r="I17" s="70"/>
      <c r="J17" s="70"/>
      <c r="K17" s="71"/>
      <c r="L17" s="45" t="str">
        <f t="shared" si="0"/>
        <v xml:space="preserve"> </v>
      </c>
      <c r="M17" s="32" t="str">
        <f t="shared" si="1"/>
        <v xml:space="preserve"> </v>
      </c>
      <c r="N17" s="33" t="str">
        <f t="shared" si="2"/>
        <v xml:space="preserve"> </v>
      </c>
      <c r="O17" s="32" t="str">
        <f t="shared" si="3"/>
        <v xml:space="preserve"> </v>
      </c>
      <c r="P17" s="33" t="str">
        <f t="shared" si="4"/>
        <v xml:space="preserve"> </v>
      </c>
      <c r="Q17" s="34" t="str">
        <f t="shared" si="5"/>
        <v xml:space="preserve"> </v>
      </c>
      <c r="R17" s="57" t="str">
        <f t="shared" si="6"/>
        <v/>
      </c>
      <c r="S17" s="58" t="str">
        <f t="shared" si="7"/>
        <v/>
      </c>
      <c r="T17" s="59" t="str">
        <f t="shared" si="8"/>
        <v/>
      </c>
      <c r="U17" s="64" t="str">
        <f t="shared" si="9"/>
        <v xml:space="preserve"> </v>
      </c>
    </row>
    <row r="18" spans="1:30" ht="21" x14ac:dyDescent="0.5">
      <c r="A18" s="3" t="s">
        <v>17</v>
      </c>
      <c r="B18" s="88">
        <v>176</v>
      </c>
      <c r="C18" s="70">
        <v>188</v>
      </c>
      <c r="D18" s="70">
        <v>207</v>
      </c>
      <c r="E18" s="86">
        <v>207</v>
      </c>
      <c r="F18" s="86">
        <v>482</v>
      </c>
      <c r="G18" s="87">
        <v>1252</v>
      </c>
      <c r="H18" s="88"/>
      <c r="I18" s="90"/>
      <c r="J18" s="90"/>
      <c r="K18" s="116"/>
      <c r="L18" s="321" t="str">
        <f t="shared" si="0"/>
        <v xml:space="preserve"> </v>
      </c>
      <c r="M18" s="316" t="str">
        <f t="shared" si="1"/>
        <v xml:space="preserve"> </v>
      </c>
      <c r="N18" s="315" t="str">
        <f t="shared" si="2"/>
        <v xml:space="preserve"> </v>
      </c>
      <c r="O18" s="316" t="str">
        <f t="shared" si="3"/>
        <v xml:space="preserve"> </v>
      </c>
      <c r="P18" s="315" t="str">
        <f t="shared" si="4"/>
        <v xml:space="preserve"> </v>
      </c>
      <c r="Q18" s="320" t="str">
        <f t="shared" si="5"/>
        <v xml:space="preserve"> </v>
      </c>
      <c r="R18" s="57">
        <f t="shared" si="6"/>
        <v>1</v>
      </c>
      <c r="S18" s="58">
        <f t="shared" si="7"/>
        <v>0.42946058091286304</v>
      </c>
      <c r="T18" s="59">
        <f t="shared" si="8"/>
        <v>0.16533546325878595</v>
      </c>
      <c r="U18" s="64">
        <f t="shared" si="9"/>
        <v>2.8810408921933085E-2</v>
      </c>
    </row>
    <row r="19" spans="1:30" ht="21" x14ac:dyDescent="0.5">
      <c r="A19" s="3" t="s">
        <v>18</v>
      </c>
      <c r="B19" s="88">
        <v>1</v>
      </c>
      <c r="C19" s="70">
        <v>6</v>
      </c>
      <c r="D19" s="70">
        <v>13</v>
      </c>
      <c r="E19" s="70">
        <v>50</v>
      </c>
      <c r="F19" s="70">
        <v>150</v>
      </c>
      <c r="G19" s="65">
        <v>150</v>
      </c>
      <c r="H19" s="88">
        <v>0</v>
      </c>
      <c r="I19" s="70">
        <v>30</v>
      </c>
      <c r="J19" s="70"/>
      <c r="K19" s="71"/>
      <c r="L19" s="45">
        <f t="shared" si="0"/>
        <v>20</v>
      </c>
      <c r="M19" s="32">
        <f t="shared" si="1"/>
        <v>0.66666666666666663</v>
      </c>
      <c r="N19" s="315" t="str">
        <f t="shared" si="2"/>
        <v xml:space="preserve"> </v>
      </c>
      <c r="O19" s="316" t="str">
        <f t="shared" si="3"/>
        <v xml:space="preserve"> </v>
      </c>
      <c r="P19" s="315" t="str">
        <f t="shared" si="4"/>
        <v xml:space="preserve"> </v>
      </c>
      <c r="Q19" s="320" t="str">
        <f t="shared" si="5"/>
        <v xml:space="preserve"> </v>
      </c>
      <c r="R19" s="57">
        <f t="shared" si="6"/>
        <v>0.26</v>
      </c>
      <c r="S19" s="58">
        <f t="shared" si="7"/>
        <v>8.666666666666667E-2</v>
      </c>
      <c r="T19" s="59">
        <f t="shared" si="8"/>
        <v>8.666666666666667E-2</v>
      </c>
      <c r="U19" s="64">
        <f t="shared" si="9"/>
        <v>8.0536912751677847E-2</v>
      </c>
    </row>
    <row r="20" spans="1:30" ht="21" x14ac:dyDescent="0.5">
      <c r="A20" s="3" t="s">
        <v>14</v>
      </c>
      <c r="B20" s="85">
        <v>0</v>
      </c>
      <c r="C20" s="86">
        <v>0</v>
      </c>
      <c r="D20" s="86">
        <v>0</v>
      </c>
      <c r="E20" s="86">
        <v>0</v>
      </c>
      <c r="F20" s="70">
        <v>2020</v>
      </c>
      <c r="G20" s="65">
        <v>8030</v>
      </c>
      <c r="H20" s="85">
        <v>0</v>
      </c>
      <c r="I20" s="70">
        <v>2550</v>
      </c>
      <c r="J20" s="70">
        <v>6300</v>
      </c>
      <c r="K20" s="71">
        <v>14200</v>
      </c>
      <c r="L20" s="45" t="str">
        <f t="shared" si="0"/>
        <v xml:space="preserve"> </v>
      </c>
      <c r="M20" s="32" t="str">
        <f t="shared" si="1"/>
        <v xml:space="preserve"> </v>
      </c>
      <c r="N20" s="33">
        <f t="shared" si="2"/>
        <v>-4280</v>
      </c>
      <c r="O20" s="32">
        <f t="shared" si="3"/>
        <v>-0.67936507936507939</v>
      </c>
      <c r="P20" s="33">
        <f t="shared" si="4"/>
        <v>-6170</v>
      </c>
      <c r="Q20" s="34">
        <f t="shared" si="5"/>
        <v>-0.4345070422535211</v>
      </c>
      <c r="R20" s="57" t="str">
        <f t="shared" si="6"/>
        <v/>
      </c>
      <c r="S20" s="58"/>
      <c r="T20" s="59"/>
      <c r="U20" s="64"/>
    </row>
    <row r="21" spans="1:30" ht="21" x14ac:dyDescent="0.5">
      <c r="A21" s="3" t="s">
        <v>20</v>
      </c>
      <c r="B21" s="88">
        <v>0</v>
      </c>
      <c r="C21" s="70">
        <v>0</v>
      </c>
      <c r="D21" s="70">
        <v>0</v>
      </c>
      <c r="E21" s="70">
        <v>0</v>
      </c>
      <c r="F21" s="70">
        <v>0</v>
      </c>
      <c r="G21" s="65">
        <v>22</v>
      </c>
      <c r="H21" s="88"/>
      <c r="I21" s="70"/>
      <c r="J21" s="70"/>
      <c r="K21" s="71"/>
      <c r="L21" s="45" t="str">
        <f t="shared" si="0"/>
        <v xml:space="preserve"> </v>
      </c>
      <c r="M21" s="32" t="str">
        <f t="shared" si="1"/>
        <v xml:space="preserve"> </v>
      </c>
      <c r="N21" s="33" t="str">
        <f t="shared" si="2"/>
        <v xml:space="preserve"> </v>
      </c>
      <c r="O21" s="32" t="str">
        <f t="shared" si="3"/>
        <v xml:space="preserve"> </v>
      </c>
      <c r="P21" s="315" t="str">
        <f t="shared" si="4"/>
        <v xml:space="preserve"> </v>
      </c>
      <c r="Q21" s="320" t="str">
        <f t="shared" si="5"/>
        <v xml:space="preserve"> </v>
      </c>
      <c r="R21" s="57" t="str">
        <f t="shared" si="6"/>
        <v/>
      </c>
      <c r="S21" s="58" t="str">
        <f t="shared" si="7"/>
        <v/>
      </c>
      <c r="T21" s="59"/>
      <c r="U21" s="64"/>
    </row>
    <row r="22" spans="1:30" ht="21" x14ac:dyDescent="0.5">
      <c r="A22" s="3" t="s">
        <v>21</v>
      </c>
      <c r="B22" s="88">
        <v>350</v>
      </c>
      <c r="C22" s="70"/>
      <c r="D22" s="70">
        <v>457</v>
      </c>
      <c r="E22" s="70">
        <v>600</v>
      </c>
      <c r="F22" s="70">
        <v>2925</v>
      </c>
      <c r="G22" s="65">
        <v>5250</v>
      </c>
      <c r="H22" s="88">
        <v>350</v>
      </c>
      <c r="I22" s="70"/>
      <c r="J22" s="70"/>
      <c r="K22" s="71"/>
      <c r="L22" s="321" t="str">
        <f t="shared" si="0"/>
        <v xml:space="preserve"> </v>
      </c>
      <c r="M22" s="316" t="str">
        <f t="shared" si="1"/>
        <v xml:space="preserve"> </v>
      </c>
      <c r="N22" s="315" t="str">
        <f t="shared" si="2"/>
        <v xml:space="preserve"> </v>
      </c>
      <c r="O22" s="316" t="str">
        <f t="shared" si="3"/>
        <v xml:space="preserve"> </v>
      </c>
      <c r="P22" s="315" t="str">
        <f t="shared" si="4"/>
        <v xml:space="preserve"> </v>
      </c>
      <c r="Q22" s="320" t="str">
        <f t="shared" si="5"/>
        <v xml:space="preserve"> </v>
      </c>
      <c r="R22" s="57">
        <f t="shared" si="6"/>
        <v>0.76166666666666671</v>
      </c>
      <c r="S22" s="58">
        <f t="shared" si="7"/>
        <v>0.15623931623931625</v>
      </c>
      <c r="T22" s="59">
        <f t="shared" si="8"/>
        <v>8.7047619047619054E-2</v>
      </c>
      <c r="U22" s="64">
        <f t="shared" si="9"/>
        <v>2.1836734693877553E-2</v>
      </c>
    </row>
    <row r="23" spans="1:30" ht="21" x14ac:dyDescent="0.5">
      <c r="A23" s="3" t="s">
        <v>1</v>
      </c>
      <c r="B23" s="85"/>
      <c r="C23" s="86"/>
      <c r="D23" s="86"/>
      <c r="E23" s="86"/>
      <c r="F23" s="86"/>
      <c r="G23" s="87"/>
      <c r="H23" s="85"/>
      <c r="I23" s="86"/>
      <c r="J23" s="86"/>
      <c r="K23" s="137"/>
      <c r="L23" s="45" t="str">
        <f t="shared" si="0"/>
        <v xml:space="preserve"> </v>
      </c>
      <c r="M23" s="32" t="str">
        <f t="shared" si="1"/>
        <v xml:space="preserve"> </v>
      </c>
      <c r="N23" s="33" t="str">
        <f t="shared" si="2"/>
        <v xml:space="preserve"> </v>
      </c>
      <c r="O23" s="32" t="str">
        <f t="shared" si="3"/>
        <v xml:space="preserve"> </v>
      </c>
      <c r="P23" s="33" t="str">
        <f t="shared" si="4"/>
        <v xml:space="preserve"> </v>
      </c>
      <c r="Q23" s="34" t="str">
        <f t="shared" si="5"/>
        <v xml:space="preserve"> </v>
      </c>
      <c r="R23" s="57" t="str">
        <f t="shared" si="6"/>
        <v/>
      </c>
      <c r="S23" s="58" t="str">
        <f t="shared" si="7"/>
        <v/>
      </c>
      <c r="T23" s="59" t="str">
        <f t="shared" si="8"/>
        <v/>
      </c>
      <c r="U23" s="64" t="str">
        <f t="shared" si="9"/>
        <v xml:space="preserve"> </v>
      </c>
    </row>
    <row r="24" spans="1:30" ht="21" x14ac:dyDescent="0.5">
      <c r="A24" s="3" t="s">
        <v>22</v>
      </c>
      <c r="B24" s="88">
        <v>57</v>
      </c>
      <c r="C24" s="70"/>
      <c r="D24" s="70">
        <v>235</v>
      </c>
      <c r="E24" s="70">
        <v>492</v>
      </c>
      <c r="F24" s="70">
        <v>2745</v>
      </c>
      <c r="G24" s="65">
        <v>4023</v>
      </c>
      <c r="H24" s="88"/>
      <c r="I24" s="70">
        <v>492</v>
      </c>
      <c r="J24" s="70">
        <v>3000</v>
      </c>
      <c r="K24" s="71"/>
      <c r="L24" s="45">
        <f t="shared" si="0"/>
        <v>0</v>
      </c>
      <c r="M24" s="32">
        <f t="shared" si="1"/>
        <v>0</v>
      </c>
      <c r="N24" s="33">
        <f t="shared" si="2"/>
        <v>-255</v>
      </c>
      <c r="O24" s="32">
        <f t="shared" si="3"/>
        <v>-8.5000000000000006E-2</v>
      </c>
      <c r="P24" s="315" t="str">
        <f t="shared" si="4"/>
        <v xml:space="preserve"> </v>
      </c>
      <c r="Q24" s="320" t="str">
        <f t="shared" si="5"/>
        <v xml:space="preserve"> </v>
      </c>
      <c r="R24" s="57">
        <f t="shared" si="6"/>
        <v>0.47764227642276424</v>
      </c>
      <c r="S24" s="58">
        <f t="shared" si="7"/>
        <v>8.5610200364298727E-2</v>
      </c>
      <c r="T24" s="59">
        <f t="shared" si="8"/>
        <v>5.8414118816803383E-2</v>
      </c>
      <c r="U24" s="64">
        <f t="shared" si="9"/>
        <v>4.4881492687846698E-2</v>
      </c>
    </row>
    <row r="25" spans="1:30" ht="21" x14ac:dyDescent="0.5">
      <c r="A25" s="3" t="s">
        <v>23</v>
      </c>
      <c r="B25" s="479"/>
      <c r="C25" s="477"/>
      <c r="D25" s="477"/>
      <c r="E25" s="477"/>
      <c r="F25" s="477"/>
      <c r="G25" s="478"/>
      <c r="H25" s="479"/>
      <c r="I25" s="477"/>
      <c r="J25" s="477"/>
      <c r="K25" s="480"/>
      <c r="L25" s="436"/>
      <c r="M25" s="259"/>
      <c r="N25" s="414"/>
      <c r="O25" s="259"/>
      <c r="P25" s="414"/>
      <c r="Q25" s="262"/>
      <c r="R25" s="437"/>
      <c r="S25" s="438"/>
      <c r="T25" s="439"/>
      <c r="U25" s="516"/>
    </row>
    <row r="26" spans="1:30" ht="21" x14ac:dyDescent="0.5">
      <c r="A26" s="3" t="s">
        <v>24</v>
      </c>
      <c r="B26" s="143">
        <v>0</v>
      </c>
      <c r="C26" s="97"/>
      <c r="D26" s="147">
        <v>0</v>
      </c>
      <c r="E26" s="70"/>
      <c r="F26" s="70"/>
      <c r="G26" s="65"/>
      <c r="H26" s="88">
        <v>1</v>
      </c>
      <c r="I26" s="70"/>
      <c r="J26" s="70"/>
      <c r="K26" s="71"/>
      <c r="L26" s="45" t="str">
        <f t="shared" si="0"/>
        <v xml:space="preserve"> </v>
      </c>
      <c r="M26" s="32" t="str">
        <f t="shared" si="1"/>
        <v xml:space="preserve"> </v>
      </c>
      <c r="N26" s="33" t="str">
        <f t="shared" si="2"/>
        <v xml:space="preserve"> </v>
      </c>
      <c r="O26" s="32" t="str">
        <f t="shared" si="3"/>
        <v xml:space="preserve"> </v>
      </c>
      <c r="P26" s="33" t="str">
        <f t="shared" si="4"/>
        <v xml:space="preserve"> </v>
      </c>
      <c r="Q26" s="34" t="str">
        <f t="shared" si="5"/>
        <v xml:space="preserve"> </v>
      </c>
      <c r="R26" s="57" t="str">
        <f t="shared" si="6"/>
        <v/>
      </c>
      <c r="S26" s="58" t="str">
        <f t="shared" si="7"/>
        <v/>
      </c>
      <c r="T26" s="59" t="str">
        <f t="shared" si="8"/>
        <v/>
      </c>
      <c r="U26" s="64" t="str">
        <f t="shared" si="9"/>
        <v xml:space="preserve"> </v>
      </c>
    </row>
    <row r="27" spans="1:30" ht="21" x14ac:dyDescent="0.5">
      <c r="A27" s="3" t="s">
        <v>26</v>
      </c>
      <c r="B27" s="88">
        <v>8</v>
      </c>
      <c r="C27" s="70">
        <v>8</v>
      </c>
      <c r="D27" s="70">
        <v>8</v>
      </c>
      <c r="E27" s="70">
        <v>179</v>
      </c>
      <c r="F27" s="70">
        <v>1906</v>
      </c>
      <c r="G27" s="65">
        <v>4337</v>
      </c>
      <c r="H27" s="88">
        <v>8</v>
      </c>
      <c r="I27" s="70">
        <v>179</v>
      </c>
      <c r="J27" s="70">
        <v>1906</v>
      </c>
      <c r="K27" s="71">
        <v>4337</v>
      </c>
      <c r="L27" s="45">
        <f t="shared" si="0"/>
        <v>0</v>
      </c>
      <c r="M27" s="32">
        <f t="shared" si="1"/>
        <v>0</v>
      </c>
      <c r="N27" s="33">
        <f t="shared" si="2"/>
        <v>0</v>
      </c>
      <c r="O27" s="32">
        <f t="shared" si="3"/>
        <v>0</v>
      </c>
      <c r="P27" s="33">
        <f t="shared" si="4"/>
        <v>0</v>
      </c>
      <c r="Q27" s="34">
        <f t="shared" si="5"/>
        <v>0</v>
      </c>
      <c r="R27" s="57">
        <f t="shared" si="6"/>
        <v>4.4692737430167599E-2</v>
      </c>
      <c r="S27" s="58">
        <f t="shared" si="7"/>
        <v>4.1972717733473244E-3</v>
      </c>
      <c r="T27" s="59">
        <f t="shared" si="8"/>
        <v>1.8445930366612867E-3</v>
      </c>
      <c r="U27" s="64">
        <f>IF(G27&gt;0,IFERROR((D27-B27)/(G27-B27)," ")," ")</f>
        <v>0</v>
      </c>
    </row>
    <row r="28" spans="1:30" ht="21" x14ac:dyDescent="0.5">
      <c r="A28" s="3" t="s">
        <v>27</v>
      </c>
      <c r="B28" s="88">
        <v>0</v>
      </c>
      <c r="C28" s="70">
        <v>0</v>
      </c>
      <c r="D28" s="70">
        <v>15</v>
      </c>
      <c r="E28" s="70">
        <v>100</v>
      </c>
      <c r="F28" s="70">
        <v>397</v>
      </c>
      <c r="G28" s="65">
        <v>1888</v>
      </c>
      <c r="H28" s="88"/>
      <c r="I28" s="70"/>
      <c r="J28" s="70"/>
      <c r="K28" s="71"/>
      <c r="L28" s="321" t="str">
        <f t="shared" si="0"/>
        <v xml:space="preserve"> </v>
      </c>
      <c r="M28" s="316" t="str">
        <f t="shared" si="1"/>
        <v xml:space="preserve"> </v>
      </c>
      <c r="N28" s="315" t="str">
        <f t="shared" si="2"/>
        <v xml:space="preserve"> </v>
      </c>
      <c r="O28" s="316" t="str">
        <f t="shared" si="3"/>
        <v xml:space="preserve"> </v>
      </c>
      <c r="P28" s="315" t="str">
        <f t="shared" si="4"/>
        <v xml:space="preserve"> </v>
      </c>
      <c r="Q28" s="320" t="str">
        <f t="shared" si="5"/>
        <v xml:space="preserve"> </v>
      </c>
      <c r="R28" s="57">
        <f t="shared" si="6"/>
        <v>0.15</v>
      </c>
      <c r="S28" s="58">
        <f t="shared" si="7"/>
        <v>3.7783375314861464E-2</v>
      </c>
      <c r="T28" s="59">
        <f t="shared" si="8"/>
        <v>7.9449152542372878E-3</v>
      </c>
      <c r="U28" s="64">
        <f t="shared" si="9"/>
        <v>7.9449152542372878E-3</v>
      </c>
    </row>
    <row r="29" spans="1:30" ht="21" x14ac:dyDescent="0.5">
      <c r="A29" s="3" t="s">
        <v>11</v>
      </c>
      <c r="B29" s="88"/>
      <c r="C29" s="70"/>
      <c r="D29" s="70">
        <v>25</v>
      </c>
      <c r="E29" s="70"/>
      <c r="F29" s="70"/>
      <c r="G29" s="65"/>
      <c r="H29" s="88">
        <v>8</v>
      </c>
      <c r="I29" s="70"/>
      <c r="J29" s="70"/>
      <c r="K29" s="71"/>
      <c r="L29" s="45" t="str">
        <f t="shared" si="0"/>
        <v xml:space="preserve"> </v>
      </c>
      <c r="M29" s="32" t="str">
        <f t="shared" si="1"/>
        <v xml:space="preserve"> </v>
      </c>
      <c r="N29" s="33" t="str">
        <f t="shared" si="2"/>
        <v xml:space="preserve"> </v>
      </c>
      <c r="O29" s="32" t="str">
        <f t="shared" si="3"/>
        <v xml:space="preserve"> </v>
      </c>
      <c r="P29" s="33" t="str">
        <f t="shared" si="4"/>
        <v xml:space="preserve"> </v>
      </c>
      <c r="Q29" s="34" t="str">
        <f t="shared" si="5"/>
        <v xml:space="preserve"> </v>
      </c>
      <c r="R29" s="57" t="str">
        <f t="shared" si="6"/>
        <v/>
      </c>
      <c r="S29" s="58" t="str">
        <f t="shared" si="7"/>
        <v/>
      </c>
      <c r="T29" s="59" t="str">
        <f t="shared" si="8"/>
        <v/>
      </c>
      <c r="U29" s="64" t="str">
        <f t="shared" si="9"/>
        <v xml:space="preserve"> </v>
      </c>
      <c r="W29" s="212"/>
      <c r="X29" s="212"/>
      <c r="Y29" s="212"/>
      <c r="Z29" s="212"/>
      <c r="AA29" s="212"/>
      <c r="AB29" s="212"/>
      <c r="AC29" s="212"/>
      <c r="AD29" s="212"/>
    </row>
    <row r="30" spans="1:30" ht="21" x14ac:dyDescent="0.5">
      <c r="A30" s="3" t="s">
        <v>25</v>
      </c>
      <c r="B30" s="85"/>
      <c r="C30" s="86"/>
      <c r="D30" s="86"/>
      <c r="E30" s="86"/>
      <c r="F30" s="86"/>
      <c r="G30" s="87"/>
      <c r="H30" s="85"/>
      <c r="I30" s="86"/>
      <c r="J30" s="86"/>
      <c r="K30" s="137"/>
      <c r="L30" s="45" t="str">
        <f t="shared" si="0"/>
        <v xml:space="preserve"> </v>
      </c>
      <c r="M30" s="32" t="str">
        <f t="shared" si="1"/>
        <v xml:space="preserve"> </v>
      </c>
      <c r="N30" s="33" t="str">
        <f t="shared" si="2"/>
        <v xml:space="preserve"> </v>
      </c>
      <c r="O30" s="32" t="str">
        <f t="shared" si="3"/>
        <v xml:space="preserve"> </v>
      </c>
      <c r="P30" s="33" t="str">
        <f t="shared" si="4"/>
        <v xml:space="preserve"> </v>
      </c>
      <c r="Q30" s="34" t="str">
        <f t="shared" si="5"/>
        <v xml:space="preserve"> </v>
      </c>
      <c r="R30" s="57" t="str">
        <f t="shared" si="6"/>
        <v/>
      </c>
      <c r="S30" s="58" t="str">
        <f t="shared" si="7"/>
        <v/>
      </c>
      <c r="T30" s="59" t="str">
        <f t="shared" si="8"/>
        <v/>
      </c>
      <c r="U30" s="64" t="str">
        <f t="shared" si="9"/>
        <v xml:space="preserve"> </v>
      </c>
    </row>
    <row r="31" spans="1:30" ht="21.5" thickBot="1" x14ac:dyDescent="0.55000000000000004">
      <c r="A31" s="328" t="s">
        <v>28</v>
      </c>
      <c r="B31" s="482"/>
      <c r="C31" s="483"/>
      <c r="D31" s="483"/>
      <c r="E31" s="483"/>
      <c r="F31" s="483"/>
      <c r="G31" s="487"/>
      <c r="H31" s="482"/>
      <c r="I31" s="483"/>
      <c r="J31" s="483"/>
      <c r="K31" s="485"/>
      <c r="L31" s="517"/>
      <c r="M31" s="261"/>
      <c r="N31" s="427"/>
      <c r="O31" s="261"/>
      <c r="P31" s="427"/>
      <c r="Q31" s="452"/>
      <c r="R31" s="453"/>
      <c r="S31" s="454"/>
      <c r="T31" s="455"/>
      <c r="U31" s="518"/>
    </row>
    <row r="35" spans="1:2" x14ac:dyDescent="0.35">
      <c r="A35" s="35" t="s">
        <v>36</v>
      </c>
    </row>
    <row r="36" spans="1:2" ht="15" thickBot="1" x14ac:dyDescent="0.4"/>
    <row r="37" spans="1:2" ht="15" thickBot="1" x14ac:dyDescent="0.4">
      <c r="A37" s="21"/>
      <c r="B37" t="s">
        <v>125</v>
      </c>
    </row>
    <row r="38" spans="1:2" ht="15" thickBot="1" x14ac:dyDescent="0.4">
      <c r="A38" s="256"/>
      <c r="B38" t="s">
        <v>37</v>
      </c>
    </row>
    <row r="39" spans="1:2" ht="15" thickBot="1" x14ac:dyDescent="0.4">
      <c r="A39" s="257"/>
      <c r="B39" t="s">
        <v>91</v>
      </c>
    </row>
    <row r="40" spans="1:2" ht="15" thickBot="1" x14ac:dyDescent="0.4">
      <c r="A40" t="s">
        <v>129</v>
      </c>
    </row>
    <row r="41" spans="1:2" ht="15" thickBot="1" x14ac:dyDescent="0.4">
      <c r="A41" s="389"/>
      <c r="B41" s="388" t="s">
        <v>126</v>
      </c>
    </row>
    <row r="42" spans="1:2" ht="15" thickBot="1" x14ac:dyDescent="0.4">
      <c r="A42" s="390"/>
      <c r="B42" t="s">
        <v>127</v>
      </c>
    </row>
    <row r="43" spans="1:2" ht="15" thickBot="1" x14ac:dyDescent="0.4">
      <c r="A43" s="391"/>
      <c r="B43" t="s">
        <v>128</v>
      </c>
    </row>
    <row r="44" spans="1:2" ht="15" thickBot="1" x14ac:dyDescent="0.4">
      <c r="A44" s="26"/>
      <c r="B44" t="s">
        <v>130</v>
      </c>
    </row>
    <row r="46" spans="1:2" x14ac:dyDescent="0.35">
      <c r="A46" s="36" t="s">
        <v>104</v>
      </c>
    </row>
    <row r="47" spans="1:2" x14ac:dyDescent="0.35">
      <c r="A47" s="66" t="s">
        <v>105</v>
      </c>
    </row>
    <row r="48" spans="1:2" x14ac:dyDescent="0.35">
      <c r="A48" s="36" t="s">
        <v>111</v>
      </c>
    </row>
  </sheetData>
  <mergeCells count="12">
    <mergeCell ref="U1:U3"/>
    <mergeCell ref="B2:G2"/>
    <mergeCell ref="H2:K2"/>
    <mergeCell ref="R2:T2"/>
    <mergeCell ref="L3:M3"/>
    <mergeCell ref="N3:O3"/>
    <mergeCell ref="P3:Q3"/>
    <mergeCell ref="A1:A3"/>
    <mergeCell ref="B1:G1"/>
    <mergeCell ref="H1:K1"/>
    <mergeCell ref="L1:Q1"/>
    <mergeCell ref="R1:T1"/>
  </mergeCells>
  <conditionalFormatting sqref="M4:M6 M9:M14 M24 M17:M22 M26:M29">
    <cfRule type="cellIs" dxfId="630" priority="64" operator="between">
      <formula>0.15</formula>
      <formula>1000</formula>
    </cfRule>
    <cfRule type="cellIs" dxfId="629" priority="65" operator="between">
      <formula>-0.15</formula>
      <formula>0.15</formula>
    </cfRule>
    <cfRule type="cellIs" dxfId="628" priority="66" operator="lessThan">
      <formula>-0.15</formula>
    </cfRule>
  </conditionalFormatting>
  <conditionalFormatting sqref="O4:O6 O9:O14 O24 O17:O22 O26:O29">
    <cfRule type="cellIs" dxfId="627" priority="61" operator="between">
      <formula>0.15</formula>
      <formula>1000</formula>
    </cfRule>
    <cfRule type="cellIs" dxfId="626" priority="62" operator="between">
      <formula>-0.15</formula>
      <formula>0.15</formula>
    </cfRule>
    <cfRule type="cellIs" dxfId="625" priority="63" operator="lessThan">
      <formula>-0.15</formula>
    </cfRule>
  </conditionalFormatting>
  <conditionalFormatting sqref="Q4:Q6 Q9:Q14 Q24 Q17:Q22 Q26:Q29">
    <cfRule type="cellIs" dxfId="624" priority="58" operator="between">
      <formula>0.15</formula>
      <formula>1000</formula>
    </cfRule>
    <cfRule type="cellIs" dxfId="623" priority="59" operator="between">
      <formula>-0.15</formula>
      <formula>0.15</formula>
    </cfRule>
    <cfRule type="cellIs" dxfId="622" priority="60" operator="lessThan">
      <formula>-0.15</formula>
    </cfRule>
  </conditionalFormatting>
  <conditionalFormatting sqref="M7">
    <cfRule type="cellIs" dxfId="621" priority="55" operator="between">
      <formula>0.15</formula>
      <formula>1000</formula>
    </cfRule>
    <cfRule type="cellIs" dxfId="620" priority="56" operator="between">
      <formula>-0.15</formula>
      <formula>0.15</formula>
    </cfRule>
    <cfRule type="cellIs" dxfId="619" priority="57" operator="lessThan">
      <formula>-0.15</formula>
    </cfRule>
  </conditionalFormatting>
  <conditionalFormatting sqref="O7">
    <cfRule type="cellIs" dxfId="618" priority="52" operator="between">
      <formula>0.15</formula>
      <formula>1000</formula>
    </cfRule>
    <cfRule type="cellIs" dxfId="617" priority="53" operator="between">
      <formula>-0.15</formula>
      <formula>0.15</formula>
    </cfRule>
    <cfRule type="cellIs" dxfId="616" priority="54" operator="lessThan">
      <formula>-0.15</formula>
    </cfRule>
  </conditionalFormatting>
  <conditionalFormatting sqref="Q7">
    <cfRule type="cellIs" dxfId="615" priority="49" operator="between">
      <formula>0.15</formula>
      <formula>1000</formula>
    </cfRule>
    <cfRule type="cellIs" dxfId="614" priority="50" operator="between">
      <formula>-0.15</formula>
      <formula>0.15</formula>
    </cfRule>
    <cfRule type="cellIs" dxfId="613" priority="51" operator="lessThan">
      <formula>-0.15</formula>
    </cfRule>
  </conditionalFormatting>
  <conditionalFormatting sqref="M8">
    <cfRule type="cellIs" dxfId="612" priority="46" operator="between">
      <formula>0.15</formula>
      <formula>1000</formula>
    </cfRule>
    <cfRule type="cellIs" dxfId="611" priority="47" operator="between">
      <formula>-0.15</formula>
      <formula>0.15</formula>
    </cfRule>
    <cfRule type="cellIs" dxfId="610" priority="48" operator="lessThan">
      <formula>-0.15</formula>
    </cfRule>
  </conditionalFormatting>
  <conditionalFormatting sqref="O8">
    <cfRule type="cellIs" dxfId="609" priority="43" operator="between">
      <formula>0.15</formula>
      <formula>1000</formula>
    </cfRule>
    <cfRule type="cellIs" dxfId="608" priority="44" operator="between">
      <formula>-0.15</formula>
      <formula>0.15</formula>
    </cfRule>
    <cfRule type="cellIs" dxfId="607" priority="45" operator="lessThan">
      <formula>-0.15</formula>
    </cfRule>
  </conditionalFormatting>
  <conditionalFormatting sqref="Q8">
    <cfRule type="cellIs" dxfId="606" priority="40" operator="between">
      <formula>0.15</formula>
      <formula>1000</formula>
    </cfRule>
    <cfRule type="cellIs" dxfId="605" priority="41" operator="between">
      <formula>-0.15</formula>
      <formula>0.15</formula>
    </cfRule>
    <cfRule type="cellIs" dxfId="604" priority="42" operator="lessThan">
      <formula>-0.15</formula>
    </cfRule>
  </conditionalFormatting>
  <conditionalFormatting sqref="M23">
    <cfRule type="cellIs" dxfId="603" priority="37" operator="between">
      <formula>0.15</formula>
      <formula>1000</formula>
    </cfRule>
    <cfRule type="cellIs" dxfId="602" priority="38" operator="between">
      <formula>-0.15</formula>
      <formula>0.15</formula>
    </cfRule>
    <cfRule type="cellIs" dxfId="601" priority="39" operator="lessThan">
      <formula>-0.15</formula>
    </cfRule>
  </conditionalFormatting>
  <conditionalFormatting sqref="O23">
    <cfRule type="cellIs" dxfId="600" priority="34" operator="between">
      <formula>0.15</formula>
      <formula>1000</formula>
    </cfRule>
    <cfRule type="cellIs" dxfId="599" priority="35" operator="between">
      <formula>-0.15</formula>
      <formula>0.15</formula>
    </cfRule>
    <cfRule type="cellIs" dxfId="598" priority="36" operator="lessThan">
      <formula>-0.15</formula>
    </cfRule>
  </conditionalFormatting>
  <conditionalFormatting sqref="Q23">
    <cfRule type="cellIs" dxfId="597" priority="31" operator="between">
      <formula>0.15</formula>
      <formula>1000</formula>
    </cfRule>
    <cfRule type="cellIs" dxfId="596" priority="32" operator="between">
      <formula>-0.15</formula>
      <formula>0.15</formula>
    </cfRule>
    <cfRule type="cellIs" dxfId="595" priority="33" operator="lessThan">
      <formula>-0.15</formula>
    </cfRule>
  </conditionalFormatting>
  <conditionalFormatting sqref="M30">
    <cfRule type="cellIs" dxfId="594" priority="28" operator="between">
      <formula>0.15</formula>
      <formula>1000</formula>
    </cfRule>
    <cfRule type="cellIs" dxfId="593" priority="29" operator="between">
      <formula>-0.15</formula>
      <formula>0.15</formula>
    </cfRule>
    <cfRule type="cellIs" dxfId="592" priority="30" operator="lessThan">
      <formula>-0.15</formula>
    </cfRule>
  </conditionalFormatting>
  <conditionalFormatting sqref="O30">
    <cfRule type="cellIs" dxfId="591" priority="25" operator="between">
      <formula>0.15</formula>
      <formula>1000</formula>
    </cfRule>
    <cfRule type="cellIs" dxfId="590" priority="26" operator="between">
      <formula>-0.15</formula>
      <formula>0.15</formula>
    </cfRule>
    <cfRule type="cellIs" dxfId="589" priority="27" operator="lessThan">
      <formula>-0.15</formula>
    </cfRule>
  </conditionalFormatting>
  <conditionalFormatting sqref="Q30">
    <cfRule type="cellIs" dxfId="588" priority="22" operator="between">
      <formula>0.15</formula>
      <formula>1000</formula>
    </cfRule>
    <cfRule type="cellIs" dxfId="587" priority="23" operator="between">
      <formula>-0.15</formula>
      <formula>0.15</formula>
    </cfRule>
    <cfRule type="cellIs" dxfId="586" priority="24" operator="lessThan">
      <formula>-0.15</formula>
    </cfRule>
  </conditionalFormatting>
  <conditionalFormatting sqref="M16">
    <cfRule type="cellIs" dxfId="585" priority="19" operator="between">
      <formula>0.15</formula>
      <formula>1000</formula>
    </cfRule>
    <cfRule type="cellIs" dxfId="584" priority="20" operator="between">
      <formula>-0.15</formula>
      <formula>0.15</formula>
    </cfRule>
    <cfRule type="cellIs" dxfId="583" priority="21" operator="lessThan">
      <formula>-0.15</formula>
    </cfRule>
  </conditionalFormatting>
  <conditionalFormatting sqref="O16">
    <cfRule type="cellIs" dxfId="582" priority="16" operator="between">
      <formula>0.15</formula>
      <formula>1000</formula>
    </cfRule>
    <cfRule type="cellIs" dxfId="581" priority="17" operator="between">
      <formula>-0.15</formula>
      <formula>0.15</formula>
    </cfRule>
    <cfRule type="cellIs" dxfId="580" priority="18" operator="lessThan">
      <formula>-0.15</formula>
    </cfRule>
  </conditionalFormatting>
  <conditionalFormatting sqref="Q16">
    <cfRule type="cellIs" dxfId="579" priority="13" operator="between">
      <formula>0.15</formula>
      <formula>1000</formula>
    </cfRule>
    <cfRule type="cellIs" dxfId="578" priority="14" operator="between">
      <formula>-0.15</formula>
      <formula>0.15</formula>
    </cfRule>
    <cfRule type="cellIs" dxfId="577" priority="15" operator="lessThan">
      <formula>-0.15</formula>
    </cfRule>
  </conditionalFormatting>
  <pageMargins left="0.7" right="0.7" top="0.75" bottom="0.75" header="0.3" footer="0.3"/>
  <pageSetup paperSize="9" orientation="portrait" verticalDpi="9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18F24F2D4E8140A461B5DCD99F9D2E" ma:contentTypeVersion="2" ma:contentTypeDescription="Create a new document." ma:contentTypeScope="" ma:versionID="6ddfb84a7809e2dab82e692475c73fa6">
  <xsd:schema xmlns:xsd="http://www.w3.org/2001/XMLSchema" xmlns:xs="http://www.w3.org/2001/XMLSchema" xmlns:p="http://schemas.microsoft.com/office/2006/metadata/properties" xmlns:ns2="a5835c61-ca2e-49ee-8dca-a76e9f0344a3" targetNamespace="http://schemas.microsoft.com/office/2006/metadata/properties" ma:root="true" ma:fieldsID="9152f9641fad225c796a924e201be3d4" ns2:_="">
    <xsd:import namespace="a5835c61-ca2e-49ee-8dca-a76e9f0344a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835c61-ca2e-49ee-8dca-a76e9f0344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A2DEE3-96D5-40E7-A274-20B418ED96C0}">
  <ds:schemaRefs>
    <ds:schemaRef ds:uri="http://schemas.microsoft.com/sharepoint/v3/contenttype/forms"/>
  </ds:schemaRefs>
</ds:datastoreItem>
</file>

<file path=customXml/itemProps2.xml><?xml version="1.0" encoding="utf-8"?>
<ds:datastoreItem xmlns:ds="http://schemas.openxmlformats.org/officeDocument/2006/customXml" ds:itemID="{255A8952-A85F-4711-AA72-DE0FD3F353EC}">
  <ds:schemaRefs>
    <ds:schemaRef ds:uri="http://purl.org/dc/dcmitype/"/>
    <ds:schemaRef ds:uri="http://purl.org/dc/elements/1.1/"/>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infopath/2007/PartnerControls"/>
    <ds:schemaRef ds:uri="a5835c61-ca2e-49ee-8dca-a76e9f0344a3"/>
    <ds:schemaRef ds:uri="http://schemas.microsoft.com/office/2006/metadata/properties"/>
  </ds:schemaRefs>
</ds:datastoreItem>
</file>

<file path=customXml/itemProps3.xml><?xml version="1.0" encoding="utf-8"?>
<ds:datastoreItem xmlns:ds="http://schemas.openxmlformats.org/officeDocument/2006/customXml" ds:itemID="{B21D3881-CE78-4551-BB2E-D0DF12AFE0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835c61-ca2e-49ee-8dca-a76e9f034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Measures</vt:lpstr>
      <vt:lpstr>road el AFI</vt:lpstr>
      <vt:lpstr>road el AFV</vt:lpstr>
      <vt:lpstr>road el AFV vs AFI ratio</vt:lpstr>
      <vt:lpstr>road CNG AFI</vt:lpstr>
      <vt:lpstr>road CNG AFV</vt:lpstr>
      <vt:lpstr>road CNG AFV vs AFI ratio</vt:lpstr>
      <vt:lpstr>road LNG AFI</vt:lpstr>
      <vt:lpstr>road LNG AFV</vt:lpstr>
      <vt:lpstr>road H2 AFI</vt:lpstr>
      <vt:lpstr>road H2 AFV</vt:lpstr>
      <vt:lpstr>road LPG AFI</vt:lpstr>
      <vt:lpstr>road LPG AFV</vt:lpstr>
      <vt:lpstr>water inland el AFI</vt:lpstr>
      <vt:lpstr>water maritime el AFI</vt:lpstr>
      <vt:lpstr>water inland LNG AFI</vt:lpstr>
      <vt:lpstr>water inland LNG AFV</vt:lpstr>
      <vt:lpstr>water maritime LNG AFI</vt:lpstr>
      <vt:lpstr>water maritime LNG AFV</vt:lpstr>
      <vt:lpstr>air el AFI</vt:lpstr>
      <vt:lpstr>rail el AFV</vt:lpstr>
      <vt:lpstr>rail H2 AFV</vt:lpstr>
    </vt:vector>
  </TitlesOfParts>
  <Company>JRC-Ispra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dc:creator>
  <cp:lastModifiedBy>tw</cp:lastModifiedBy>
  <dcterms:created xsi:type="dcterms:W3CDTF">2020-09-02T06:27:44Z</dcterms:created>
  <dcterms:modified xsi:type="dcterms:W3CDTF">2021-09-10T11:22:05Z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0x0101008B18F24F2D4E8140A461B5DCD99F9D2E</vt:lpwstr>
  </property>
</Properties>
</file>