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defaultThemeVersion="166925"/>
  <mc:AlternateContent xmlns:mc="http://schemas.openxmlformats.org/markup-compatibility/2006">
    <mc:Choice Requires="x15">
      <x15ac:absPath xmlns:x15ac="http://schemas.microsoft.com/office/spreadsheetml/2010/11/ac" url="C:\Users\valer\OneDrive\Documents\JRC_03_2021\LAFO\Deliverables\DEL3\final documents\"/>
    </mc:Choice>
  </mc:AlternateContent>
  <xr:revisionPtr revIDLastSave="0" documentId="13_ncr:1_{4E5C0001-D4D7-4746-B168-60F9F6FDFDC3}" xr6:coauthVersionLast="46" xr6:coauthVersionMax="46" xr10:uidLastSave="{00000000-0000-0000-0000-000000000000}"/>
  <bookViews>
    <workbookView xWindow="-110" yWindow="-110" windowWidth="19420" windowHeight="10420" xr2:uid="{00000000-000D-0000-FFFF-FFFF00000000}"/>
  </bookViews>
  <sheets>
    <sheet name="Index" sheetId="4" r:id="rId1"/>
    <sheet name="Table A.1.1" sheetId="5" state="hidden" r:id="rId2"/>
    <sheet name="Table A.1.2" sheetId="3" state="hidden" r:id="rId3"/>
    <sheet name="HS4_list" sheetId="1" state="hidden" r:id="rId4"/>
    <sheet name="HS6_list" sheetId="2" state="hidden" r:id="rId5"/>
    <sheet name="HS_APRO" sheetId="17" r:id="rId6"/>
    <sheet name="HS_FAO" sheetId="18" r:id="rId7"/>
    <sheet name="Crops_yields" sheetId="12" r:id="rId8"/>
    <sheet name="Grass_yields" sheetId="13" r:id="rId9"/>
    <sheet name="TF_livestock" sheetId="8" r:id="rId10"/>
    <sheet name="TF_plant" sheetId="10" r:id="rId11"/>
    <sheet name="TF_fish" sheetId="6" r:id="rId12"/>
    <sheet name="Timber_yields" sheetId="14" r:id="rId13"/>
    <sheet name="TF_timber" sheetId="11" r:id="rId14"/>
    <sheet name="Regions" sheetId="16" r:id="rId15"/>
    <sheet name="List of references" sheetId="19" r:id="rId16"/>
    <sheet name="Geographic regions" sheetId="9" state="hidden" r:id="rId17"/>
    <sheet name="TF_livestock+calculations" sheetId="15" state="hidden" r:id="rId18"/>
  </sheets>
  <externalReferences>
    <externalReference r:id="rId19"/>
  </externalReferences>
  <definedNames>
    <definedName name="_xlnm._FilterDatabase" localSheetId="3" hidden="1">HS4_list!$A$9:$O$1286</definedName>
    <definedName name="_xlnm._FilterDatabase" localSheetId="4" hidden="1">HS6_list!$A$6:$N$738</definedName>
    <definedName name="_xlnm._FilterDatabase" localSheetId="14" hidden="1">Regions!$A$5:$E$5</definedName>
    <definedName name="_xlnm._FilterDatabase" localSheetId="2" hidden="1">'Table A.1.2'!$A$5:$H$333</definedName>
    <definedName name="FCR">TF_fish!$A$102:$C$109</definedName>
    <definedName name="FCR_table" localSheetId="17">'TF_livestock+calculations'!$A$14:$M$57</definedName>
    <definedName name="FCR_table">TF_livestock!$A$7:$N$44</definedName>
    <definedName name="fish">HS6_list!$E$6:$L$288</definedName>
    <definedName name="fish_factors">TF_fish!$A$7:$E$17</definedName>
    <definedName name="fish_map">#REF!</definedName>
    <definedName name="hs4list">#REF!</definedName>
    <definedName name="hs6list">#REF!</definedName>
    <definedName name="list_plant">#REF!</definedName>
    <definedName name="UNECE">'[1]net increment_UNECE'!$B$4:$D$50</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6" i="8" l="1"/>
  <c r="J36" i="8"/>
  <c r="E36" i="8"/>
  <c r="D8" i="13" l="1"/>
  <c r="D7" i="13"/>
  <c r="D13" i="13"/>
  <c r="D12" i="13"/>
  <c r="D11" i="13"/>
  <c r="D10" i="13"/>
  <c r="D9" i="13"/>
  <c r="D6" i="13"/>
  <c r="E103" i="8" l="1"/>
  <c r="E102" i="8"/>
  <c r="E101" i="8"/>
  <c r="E100" i="8"/>
  <c r="B14" i="13" l="1"/>
  <c r="D14" i="13" s="1"/>
  <c r="D88" i="8" l="1"/>
  <c r="C88" i="8"/>
  <c r="B88" i="8"/>
  <c r="D87" i="8"/>
  <c r="C87" i="8"/>
  <c r="B87" i="8"/>
  <c r="B89" i="8" s="1"/>
  <c r="D89" i="8" l="1"/>
  <c r="C89" i="8"/>
  <c r="J206" i="15"/>
  <c r="J208" i="15" s="1"/>
  <c r="H110" i="15"/>
  <c r="H108" i="15"/>
  <c r="H56" i="15" s="1"/>
  <c r="H107" i="15"/>
  <c r="H52" i="15" s="1"/>
  <c r="B100" i="15"/>
  <c r="C100" i="15" s="1"/>
  <c r="C99" i="15"/>
  <c r="B98" i="15"/>
  <c r="C98" i="15" s="1"/>
  <c r="B97" i="15"/>
  <c r="C97" i="15" s="1"/>
  <c r="H68" i="15"/>
  <c r="H67" i="15"/>
  <c r="H66" i="15"/>
  <c r="H65" i="15"/>
  <c r="H55" i="15"/>
  <c r="H53" i="15"/>
  <c r="J51" i="15"/>
  <c r="H51" i="15"/>
  <c r="N51" i="15" s="1"/>
  <c r="J50" i="15"/>
  <c r="H50" i="15"/>
  <c r="J49" i="15"/>
  <c r="H49" i="15"/>
  <c r="J27" i="15"/>
  <c r="H27" i="15"/>
  <c r="J26" i="15"/>
  <c r="H26" i="15"/>
  <c r="J25" i="15"/>
  <c r="H25" i="15"/>
  <c r="AI24" i="15"/>
  <c r="H24" i="15"/>
  <c r="AI23" i="15"/>
  <c r="H23" i="15"/>
  <c r="AI22" i="15"/>
  <c r="J22" i="15"/>
  <c r="H22" i="15"/>
  <c r="AI21" i="15"/>
  <c r="J21" i="15"/>
  <c r="H21" i="15"/>
  <c r="J20" i="15"/>
  <c r="H20" i="15"/>
  <c r="E11" i="15"/>
  <c r="M47" i="15" s="1"/>
  <c r="E10" i="15"/>
  <c r="N39" i="15" s="1"/>
  <c r="E9" i="15"/>
  <c r="M19" i="15" s="1"/>
  <c r="N19" i="15" s="1"/>
  <c r="E8" i="15"/>
  <c r="M18" i="15" s="1"/>
  <c r="E7" i="15"/>
  <c r="M17" i="15" s="1"/>
  <c r="E6" i="15"/>
  <c r="M16" i="15" s="1"/>
  <c r="N16" i="15" s="1"/>
  <c r="N32" i="15" l="1"/>
  <c r="N40" i="15"/>
  <c r="N24" i="15"/>
  <c r="N29" i="15"/>
  <c r="N37" i="15"/>
  <c r="N42" i="15"/>
  <c r="H57" i="15"/>
  <c r="N20" i="15"/>
  <c r="N33" i="15"/>
  <c r="N34" i="15" s="1"/>
  <c r="N41" i="15"/>
  <c r="N26" i="15"/>
  <c r="N30" i="15"/>
  <c r="N38" i="15"/>
  <c r="N50" i="15"/>
  <c r="N56" i="15" s="1"/>
  <c r="C101" i="15"/>
  <c r="J214" i="15"/>
  <c r="J217" i="15" s="1"/>
  <c r="J213" i="15"/>
  <c r="J216" i="15" s="1"/>
  <c r="N25" i="15"/>
  <c r="N17" i="15"/>
  <c r="N49" i="15"/>
  <c r="N21" i="15"/>
  <c r="N48" i="15"/>
  <c r="N47" i="15"/>
  <c r="N54" i="15"/>
  <c r="N55" i="15" s="1"/>
  <c r="N57" i="15"/>
  <c r="N22" i="15"/>
  <c r="N18" i="15"/>
  <c r="N27" i="15"/>
  <c r="N31" i="15"/>
  <c r="N36" i="15" s="1"/>
  <c r="N35" i="15"/>
  <c r="N43" i="15" l="1"/>
  <c r="N44" i="15"/>
  <c r="N45" i="15"/>
  <c r="N52" i="15"/>
  <c r="N46" i="15"/>
  <c r="N53" i="15"/>
  <c r="E5" i="15"/>
  <c r="M15" i="15" s="1"/>
  <c r="B101" i="15"/>
  <c r="E18" i="10"/>
  <c r="N15" i="15" l="1"/>
  <c r="N23" i="15"/>
  <c r="H65" i="3"/>
  <c r="H55" i="3"/>
  <c r="H56" i="3"/>
  <c r="H57" i="3"/>
  <c r="H58" i="3"/>
  <c r="H59" i="3"/>
  <c r="H40" i="3"/>
  <c r="E14" i="11"/>
  <c r="E13" i="11"/>
  <c r="E7" i="11"/>
  <c r="E10" i="11"/>
  <c r="E9" i="11"/>
  <c r="L3" i="3"/>
  <c r="N3" i="3"/>
  <c r="J3" i="3"/>
  <c r="H3" i="3"/>
  <c r="F3" i="3"/>
  <c r="H63" i="3"/>
  <c r="H64" i="3"/>
  <c r="H66" i="3"/>
  <c r="H67" i="3"/>
  <c r="H68" i="3"/>
  <c r="H69" i="3"/>
  <c r="H70" i="3"/>
  <c r="H71" i="3"/>
  <c r="H72" i="3"/>
  <c r="H73" i="3"/>
  <c r="H74" i="3"/>
  <c r="H75" i="3"/>
  <c r="H76" i="3"/>
  <c r="H77" i="3"/>
  <c r="H78" i="3"/>
  <c r="H79" i="3"/>
  <c r="H80" i="3"/>
  <c r="H81" i="3"/>
  <c r="H82" i="3"/>
  <c r="I2" i="5"/>
  <c r="H5" i="1"/>
  <c r="J193" i="8"/>
  <c r="J195" i="8" s="1"/>
  <c r="K55" i="10"/>
  <c r="H55" i="10"/>
  <c r="E55" i="10"/>
  <c r="E64" i="10"/>
  <c r="H58" i="10"/>
  <c r="E58" i="10"/>
  <c r="H64" i="10"/>
  <c r="H70" i="10"/>
  <c r="E70" i="10"/>
  <c r="E84" i="10"/>
  <c r="C3" i="3"/>
  <c r="E99" i="10"/>
  <c r="E98" i="10"/>
  <c r="E34" i="10"/>
  <c r="C152" i="6"/>
  <c r="C150" i="6"/>
  <c r="C151" i="6"/>
  <c r="C153" i="6"/>
  <c r="C149" i="6"/>
  <c r="H207" i="3"/>
  <c r="H208" i="3"/>
  <c r="H209" i="3"/>
  <c r="H210" i="3"/>
  <c r="H211" i="3"/>
  <c r="H212" i="3"/>
  <c r="H206" i="3"/>
  <c r="H20" i="3"/>
  <c r="H21" i="3"/>
  <c r="H22" i="3"/>
  <c r="H23" i="3"/>
  <c r="H24" i="3"/>
  <c r="H25" i="3"/>
  <c r="H26" i="3"/>
  <c r="H27" i="3"/>
  <c r="H28" i="3"/>
  <c r="H29" i="3"/>
  <c r="H30" i="3"/>
  <c r="H31" i="3"/>
  <c r="H32" i="3"/>
  <c r="H33" i="3"/>
  <c r="H34" i="3"/>
  <c r="H35" i="3"/>
  <c r="H36" i="3"/>
  <c r="H37" i="3"/>
  <c r="H38" i="3"/>
  <c r="H39" i="3"/>
  <c r="H41" i="3"/>
  <c r="H42" i="3"/>
  <c r="H43" i="3"/>
  <c r="H44" i="3"/>
  <c r="H45" i="3"/>
  <c r="H46" i="3"/>
  <c r="H47" i="3"/>
  <c r="H48" i="3"/>
  <c r="H49" i="3"/>
  <c r="H50" i="3"/>
  <c r="H51" i="3"/>
  <c r="H52" i="3"/>
  <c r="H53" i="3"/>
  <c r="H54" i="3"/>
  <c r="H60" i="3"/>
  <c r="H61" i="3"/>
  <c r="H62" i="3"/>
  <c r="H19" i="3"/>
  <c r="D17" i="6"/>
  <c r="D16" i="6"/>
  <c r="D14" i="6"/>
  <c r="D13" i="6"/>
  <c r="D11" i="6"/>
  <c r="D10" i="6"/>
  <c r="D9" i="6"/>
  <c r="D7" i="6"/>
  <c r="J200" i="8" l="1"/>
  <c r="J203" i="8" s="1"/>
  <c r="J201" i="8"/>
  <c r="J204" i="8" s="1"/>
  <c r="P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tc={987E89C5-9285-4729-880C-A915B21C39C7}</author>
  </authors>
  <commentList>
    <comment ref="G682" authorId="0" shapeId="0" xr:uid="{00000000-0006-0000-0400-000001000000}">
      <text>
        <t>[Threaded comment]
Your version of Excel allows you to read this threaded comment; however, any edits to it will get removed if the file is opened in a newer version of Excel. Learn more: https://go.microsoft.com/fwlink/?linkid=870924
Comment:
    to be considered as sugarcane (see sheet Table A.1.2)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tc={3F8B3DA6-9DD4-4891-A476-7F6476B85F6B}</author>
  </authors>
  <commentList>
    <comment ref="E12" authorId="0" shapeId="0" xr:uid="{00000000-0006-0000-0D00-000001000000}">
      <text>
        <t>[Threaded comment]
Your version of Excel allows you to read this threaded comment; however, any edits to it will get removed if the file is opened in a newer version of Excel. Learn more: https://go.microsoft.com/fwlink/?linkid=870924
Comment:
    calculated by dividing the volume and the weight imported by the EU28 from the wolrd reported in UN comtrade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tc={30C3537B-6ECB-4F52-AEE9-1783EBBED9B0}</author>
    <author>Valeria De Laurentis</author>
    <author>tc={DD6D9368-DF08-48DF-8B3B-5C0111B4687E}</author>
  </authors>
  <commentList>
    <comment ref="H48" authorId="0" shapeId="0" xr:uid="{00000000-0006-0000-1100-000001000000}">
      <text>
        <t>[Threaded comment]
Your version of Excel allows you to read this threaded comment; however, any edits to it will get removed if the file is opened in a newer version of Excel. Learn more: https://go.microsoft.com/fwlink/?linkid=870924
Comment:
    (considering that 12% of weight is shell)</t>
      </text>
    </comment>
    <comment ref="B64" authorId="1" shapeId="0" xr:uid="{00000000-0006-0000-1100-000002000000}">
      <text>
        <r>
          <rPr>
            <b/>
            <sz val="9"/>
            <color indexed="81"/>
            <rFont val="Tahoma"/>
            <family val="2"/>
          </rPr>
          <t>Valeria De Laurentis:</t>
        </r>
        <r>
          <rPr>
            <sz val="9"/>
            <color indexed="81"/>
            <rFont val="Tahoma"/>
            <family val="2"/>
          </rPr>
          <t xml:space="preserve">
TABLE s13</t>
        </r>
      </text>
    </comment>
    <comment ref="C64" authorId="1" shapeId="0" xr:uid="{00000000-0006-0000-1100-000003000000}">
      <text>
        <r>
          <rPr>
            <b/>
            <sz val="9"/>
            <color indexed="81"/>
            <rFont val="Tahoma"/>
            <family val="2"/>
          </rPr>
          <t>Valeria De Laurentis:</t>
        </r>
        <r>
          <rPr>
            <sz val="9"/>
            <color indexed="81"/>
            <rFont val="Tahoma"/>
            <family val="2"/>
          </rPr>
          <t xml:space="preserve">
 Table S16</t>
        </r>
      </text>
    </comment>
    <comment ref="D64" authorId="1" shapeId="0" xr:uid="{00000000-0006-0000-1100-000004000000}">
      <text>
        <r>
          <rPr>
            <b/>
            <sz val="9"/>
            <color indexed="81"/>
            <rFont val="Tahoma"/>
            <family val="2"/>
          </rPr>
          <t>Valeria De Laurentis:</t>
        </r>
        <r>
          <rPr>
            <sz val="9"/>
            <color indexed="81"/>
            <rFont val="Tahoma"/>
            <family val="2"/>
          </rPr>
          <t xml:space="preserve">
Table S14</t>
        </r>
      </text>
    </comment>
    <comment ref="E64" authorId="1" shapeId="0" xr:uid="{00000000-0006-0000-1100-000005000000}">
      <text>
        <r>
          <rPr>
            <b/>
            <sz val="9"/>
            <color indexed="81"/>
            <rFont val="Tahoma"/>
            <family val="2"/>
          </rPr>
          <t>Valeria De Laurentis:</t>
        </r>
        <r>
          <rPr>
            <sz val="9"/>
            <color indexed="81"/>
            <rFont val="Tahoma"/>
            <family val="2"/>
          </rPr>
          <t xml:space="preserve">
Table S15</t>
        </r>
      </text>
    </comment>
    <comment ref="B65" authorId="1" shapeId="0" xr:uid="{00000000-0006-0000-1100-000006000000}">
      <text>
        <r>
          <rPr>
            <b/>
            <sz val="9"/>
            <color indexed="81"/>
            <rFont val="Tahoma"/>
            <family val="2"/>
          </rPr>
          <t>Valeria De Laurentis:</t>
        </r>
        <r>
          <rPr>
            <sz val="9"/>
            <color indexed="81"/>
            <rFont val="Tahoma"/>
            <family val="2"/>
          </rPr>
          <t xml:space="preserve">
this is CW/live weight</t>
        </r>
      </text>
    </comment>
    <comment ref="D75" authorId="2" shapeId="0" xr:uid="{00000000-0006-0000-1100-000007000000}">
      <text>
        <t>[Threaded comment]
Your version of Excel allows you to read this threaded comment; however, any edits to it will get removed if the file is opened in a newer version of Excel. Learn more: https://go.microsoft.com/fwlink/?linkid=870924
Comment:
    not included in the representative products but included in the model (inside code 4103), so it is correct not to assing the full economic value to meat and offals to avoid double counting.</t>
      </text>
    </comment>
  </commentList>
</comments>
</file>

<file path=xl/sharedStrings.xml><?xml version="1.0" encoding="utf-8"?>
<sst xmlns="http://schemas.openxmlformats.org/spreadsheetml/2006/main" count="24824" uniqueCount="8764">
  <si>
    <t>Order</t>
  </si>
  <si>
    <t>Level</t>
  </si>
  <si>
    <t>Code</t>
  </si>
  <si>
    <t>Parent</t>
  </si>
  <si>
    <t>Description</t>
  </si>
  <si>
    <t>Self-explanatory texts</t>
  </si>
  <si>
    <t>Inclusion in LAFO</t>
  </si>
  <si>
    <t>comment</t>
  </si>
  <si>
    <t>Representative product?</t>
  </si>
  <si>
    <t>Live horses, asses, mules and hinnies</t>
  </si>
  <si>
    <t>yes</t>
  </si>
  <si>
    <t>Y</t>
  </si>
  <si>
    <t>Live bovine animals</t>
  </si>
  <si>
    <t>Live swine</t>
  </si>
  <si>
    <t>Live sheep and goats</t>
  </si>
  <si>
    <t>Live poultry, that is to say, fowls of the species Gallus domesticus, ducks, geese, turkeys and guinea fowls</t>
  </si>
  <si>
    <t>Live poultry, "fowls of the species Gallus domesticus, ducks, geese, turkeys and guinea fowls"</t>
  </si>
  <si>
    <t>Other live animals</t>
  </si>
  <si>
    <t>Live animals (excl. horses, asses, mules, hinnies, bovine animals, swine, sheep, goats, poultry, fish, crustaceans, molluscs and other aquatic invertebrates, and microorganic cultures etc.)</t>
  </si>
  <si>
    <t>N</t>
  </si>
  <si>
    <t>Meat of bovine animals, fresh or chilled</t>
  </si>
  <si>
    <t>Meat of bovine animals, frozen</t>
  </si>
  <si>
    <t>Meat of swine, fresh, chilled or frozen</t>
  </si>
  <si>
    <t>Meat of sheep or goats, fresh, chilled or frozen</t>
  </si>
  <si>
    <t>0205 00</t>
  </si>
  <si>
    <t>Meat of horses, asses, mules or hinnies, fresh, chilled or frozen</t>
  </si>
  <si>
    <t>Edible offal of bovine animals, swine, sheep, goats, horses, asses, mules or hinnies, fresh, chilled or frozen</t>
  </si>
  <si>
    <t>no</t>
  </si>
  <si>
    <t>Meat and edible offal, of the poultry of heading No 0105, fresh, chilled or frozen</t>
  </si>
  <si>
    <t>Meat and edible offal of fowls of the species Gallus domesticus, ducks, geese, turkeys and guinea fowls, fresh, chilled or frozen</t>
  </si>
  <si>
    <t>Other meat and edible meat offal, fresh, chilled or frozen</t>
  </si>
  <si>
    <t>Meat and edible offal of rabbits, hares, pigeons and other animals, fresh, chilled or frozen (excl. of bovine animals, swine, sheep, goats, horses, asses, mules, hinnies, poultry "fowls of the species Gallus domesticus", ducks, geese, turkeys and guinea fowls)</t>
  </si>
  <si>
    <t>0209 00</t>
  </si>
  <si>
    <t>Pig fat, free of lean meat, and poultry fat, not rendered or otherwise extracted, fresh, chilled, frozen, salted, in brine, dried or smoked</t>
  </si>
  <si>
    <t>Meat and edible meat offal, salted, in brine, dried or smoked; edible flours and meals of meat or meat offal</t>
  </si>
  <si>
    <t>Meat and edible offal, salted, in brine, dried or smoked; edible flours and meals of meat or meat offal</t>
  </si>
  <si>
    <t>Live fish</t>
  </si>
  <si>
    <t>Fish, fresh or chilled, excluding fish fillets and other fish meat of heading No 0304</t>
  </si>
  <si>
    <t>Fish, fresh or chilled (excl. fish fillets and other fish meat of heading 0304)</t>
  </si>
  <si>
    <t>Fish, frozen, excluding fish fillets and other fish meat of heading 0304</t>
  </si>
  <si>
    <t>Frozen fish (excl. fish fillets and other fish meat of heading 0304)</t>
  </si>
  <si>
    <t>Fish fillets and other fish meat (whether or not minced), fresh, chilled or frozen</t>
  </si>
  <si>
    <t>Fish fillets and other fish meat, whether or not minced, fresh, chilled or frozen</t>
  </si>
  <si>
    <t>Fish, dried, salted or in brine; smoked fish, whether or not cooked before or during the smoking process; flours, meals and pellets of fish, fit for human consumption</t>
  </si>
  <si>
    <t>Fish, fit for human consumption, dried, salted or in brine; smoked fish, fit for human consumption, whether or not cooked before or during the smoking process; flours, meals and pellets of fish, fit for human consumption</t>
  </si>
  <si>
    <t>Crustaceans, whether in shell or not, live, fresh, chilled, frozen, dried, salted or in brine; crustaceans, in shell, cooked by steaming or by boiling in water, whether or not chilled, frozen, dried, salted or in brine; flours, meals and pellets of crustaceans, fit for human consumption</t>
  </si>
  <si>
    <t>Crustaceans, fit for human consumption, whether in shell or not, live, fresh, chilled, frozen, dried, salted or in brine, incl. crustaceans in shell cooked beforehand by steaming or by boiling in water; flours, meals and pellets of crustaceans, fit for human consumption</t>
  </si>
  <si>
    <t>Molluscs, whether in shell or not, live, fresh, chilled, frozen, dried, salted or in brine; aquatic invertebrates other than crustaceans and molluscs, live, fresh, chilled, frozen, dried, salted or in brine; flours, meals and pellets of aquatic invertebrates other than crustaceans, fit for human consumption</t>
  </si>
  <si>
    <t>Molluscs, fit for human consumption, whether in shell or not, live, fresh, chilled, frozen, dried, salted or in brine, incl. aquatic invertebrates (other than crustaceans and molluscs); flours, meals and pellets of aquatic invertebrates other than crustaceans, fit for human consumption</t>
  </si>
  <si>
    <t>Milk and cream, not concentrated nor containing added sugar or other sweetening matter</t>
  </si>
  <si>
    <t>Milk and cream, concentrated or containing added sugar or other sweetening matter</t>
  </si>
  <si>
    <t>Buttermilk, curdled milk and cream, yogurt, kephir and other fermented or acidified milk and cream, whether or not concentrated or containing added sugar or other sweetening matter or flavoured or containing added fruit, nuts or cocoa</t>
  </si>
  <si>
    <t>Buttermilk, curdled milk and cream, yogurt, képhir and other fermented or acidified milk and cream, whether or not concentrated or flavoured or containing added sugar or other sweetening matter, fruits, nuts or cocoa</t>
  </si>
  <si>
    <t>Whey, whether or not concentrated or containing added sugar or other sweetening matter; products consisting of natural milk constituents, whether or not containing added sugar or other sweetening matter, not elsewhere specified or included</t>
  </si>
  <si>
    <t>Whey, whether or not concentrated or containing added sugar or other sweetening matter; products consisting of natural milk constituents, whether or not containing added sugar or other sweetening matter, n.e.s.</t>
  </si>
  <si>
    <t>Butter and other fats and oils derived from milk; dairy spreads</t>
  </si>
  <si>
    <t>Butter, incl. dehydrated butter and ghee, and other fats and oils derived from milk; dairy spreads</t>
  </si>
  <si>
    <t>Cheese and curd</t>
  </si>
  <si>
    <t>0407 00</t>
  </si>
  <si>
    <t>Birds' eggs, in shell, fresh, preserved or cooked</t>
  </si>
  <si>
    <t>Birds' eggs, not in shell, and egg yolks, fresh, dried, cooked by steaming or by boiling in water, moulded, frozen or otherwise preserved, whether or not containing added sugar or other sweetening matter</t>
  </si>
  <si>
    <t>0409 00</t>
  </si>
  <si>
    <t>Natural honey</t>
  </si>
  <si>
    <t>0410 00</t>
  </si>
  <si>
    <t>Edible products of animal origin, not elsewhere specified or included</t>
  </si>
  <si>
    <t>Turtles' eggs, birds' nests and other edible products of animal origin, n.e.s.</t>
  </si>
  <si>
    <t>0501 00</t>
  </si>
  <si>
    <t>Human hair, unworked, whether or not washed or scoured; waste of human hair</t>
  </si>
  <si>
    <t>Pigs', hogs' or boars' bristles and hair; badger hair and other brush making hair; waste of such bristles or hair</t>
  </si>
  <si>
    <t>0503 00</t>
  </si>
  <si>
    <t>Horsehair and horsehair waste, whether or not put up as a layer with or without supporting material</t>
  </si>
  <si>
    <t>Horsehair and horsehair waste, whether or not put up as a layer, with or without supporting material</t>
  </si>
  <si>
    <t>0504 00</t>
  </si>
  <si>
    <t>Guts, bladders and stomachs of animals (other than fish), whole and pieces thereof, fresh, chilled, frozen, salted, in brine, dried or smoked</t>
  </si>
  <si>
    <t>Skins and other parts of birds, with their feathers or down, feathers and parts of feathers (whether or not with trimmed edges) and down, not further worked than cleaned, disinfected or treated for preservation; powder and waste of feathers or parts of feathers</t>
  </si>
  <si>
    <t>Skins and other parts of birds, with their feathers or down, feathers and parts of feathers, whether or not with trimmed edges, and down, not further worked than cleaned, disinfected or treated for preservation; powder and waste of feathers or parts of feathers</t>
  </si>
  <si>
    <t>Bones and horn-cores, unworked, defatted, simply prepared (but not cut to shape), treated with acid or degelatinised; powder and waste of these products</t>
  </si>
  <si>
    <t>Bones and horn-cores and their powder and waste, unworked, defatted, simply prepared, treated with acid or degelatinised (excl. cut to shape)</t>
  </si>
  <si>
    <t>Ivory, tortoise-shell, whalebone and whalebone hair, horns, antlers, hooves, nails, claws and beaks, unworked or simply prepared but not cut to shape; powder and waste of these products</t>
  </si>
  <si>
    <t>Ivory, tortoise-shell, whalebone and whalebone hair, horns, antlers, hooves, nails, claws and beaks, unworked or simply prepared; powder and waste of these products (excl. cut to shape)</t>
  </si>
  <si>
    <t>0508 00</t>
  </si>
  <si>
    <t>Coral and similar materials, unworked or simply prepared but not otherwise worked; shells of molluscs, crustaceans or echinoderms and cuttle-bone, unworked or simply prepared but not cut to shape, powder and waste thereof</t>
  </si>
  <si>
    <t>Coral and similar materials, shells of molluscs, crustaceans or echinoderms, cuttle-bone, powder and waste thereof, unworked or simply prepared but not otherwise worked or cut to shape</t>
  </si>
  <si>
    <t>0509 00</t>
  </si>
  <si>
    <t>Natural sponges of animal origin</t>
  </si>
  <si>
    <t>0510 00</t>
  </si>
  <si>
    <t>Ambergris, castoreum, civet and musk; cantharides; bile, whether or not dried; glands and other animal products used in the preparation of pharmaceutical products, fresh, chilled, frozen or otherwise provisionally preserved</t>
  </si>
  <si>
    <t>Animal products not elsewhere specified or included; dead animals of Chapter 1 or 3, unfit for human consumption</t>
  </si>
  <si>
    <t>Animal products n.e.s.; dead animals of all types, unfit for human consumption</t>
  </si>
  <si>
    <t>Bulbs, tubers, tuberous roots, corms, crowns and rhizomes, dormant, in growth or in flower; chicory plants and roots other than roots of heading No 1212</t>
  </si>
  <si>
    <t>Bulbs, tubers, tuberous roots, corms, crowns and rhizomes, dormant, in growth or in flower, chicory plants and roots (excl. bulbs, tubers and tuberous roots used for human consumption and chicory roots of the variety cichorium intybus sativum)</t>
  </si>
  <si>
    <t>Other live plants (including their roots), cuttings and slips; mushroom spawn</t>
  </si>
  <si>
    <t>Live plants incl. their roots, cuttings and slips; mushroom spawn (excl. bulbs, tubers, tuberous roots, corms, crowns and rhizomes, and chicory plants and roots)</t>
  </si>
  <si>
    <t>Cut flowers and flower buds of a kind suitable for bouquets or for ornamental purposes, fresh, dried, dyed, bleached, impregnated or otherwise prepared</t>
  </si>
  <si>
    <t>Foliage, branches and other parts of plants, without flowers or flower buds, and grasses, mosses and lichens, being goods of a kind suitable for bouquets or for ornamental purposes, fresh, dried, dyed, bleached, impregnated or otherwise prepared</t>
  </si>
  <si>
    <t>Foliage, branches and other parts of plants, without flowers or flower buds, and grasses, mosses and lichens, of a kind suitable for bouquets or for ornamental purposes, fresh, dried, dyed, bleached, impregnated or otherwise prepared</t>
  </si>
  <si>
    <t>Potatoes, fresh or chilled</t>
  </si>
  <si>
    <t>0702 00</t>
  </si>
  <si>
    <t>Tomatoes, fresh or chilled</t>
  </si>
  <si>
    <t>Onions, shallots, garlic, leeks and other alliaceous vegetables, fresh or chilled</t>
  </si>
  <si>
    <t>Cabbages, cauliflowers, kohlrabi, kale and similar edible brassicas, fresh or chilled</t>
  </si>
  <si>
    <t>Lettuce (Lactuca sativa) and chicory (Cichorium spp.), fresh or chilled</t>
  </si>
  <si>
    <t>Lettuce "Lactuca sativa" and chicory "Cichorium spp.", fresh or chilled</t>
  </si>
  <si>
    <t>Carrots, turnips, salad beetroot, salsify, celeriac, radishes and similar edible roots, fresh or chilled</t>
  </si>
  <si>
    <t>0707 00</t>
  </si>
  <si>
    <t>Cucumbers and gherkins, fresh or chilled</t>
  </si>
  <si>
    <t>Leguminous vegetables, shelled or unshelled, fresh or chilled</t>
  </si>
  <si>
    <t>Other vegetables, fresh or chilled</t>
  </si>
  <si>
    <t>Other vegetables, fresh or chilled (excl. potatoes, tomatoes, alliaceous vegetables, edible brassicas, lettuce "Lactuca sativa" and chicory "Cichorium spp.", carrots, turnips, salad beetroot, salsify, celeriac, radishes and similar edible roots, cucumbers and gherkins, and leguminous vegatables)</t>
  </si>
  <si>
    <t>Vegetables (uncooked or cooked by steaming or boiling in water), frozen</t>
  </si>
  <si>
    <t>Vegetables, uncooked or cooked by steaming or boiling in water, frozen</t>
  </si>
  <si>
    <t>Vegetables provisionally preserved (for example, by sulphur dioxide gas, in brine, in sulphur water or in other preservative solutions), but unsuitable in that state for immediate consumption</t>
  </si>
  <si>
    <t>Vegetables provisionally preserved, e.g. by sulphur dioxide gas, in brine, in sulphur water or in other preservative solutions, but unsuitable in that state for immediate consumption</t>
  </si>
  <si>
    <t>Dried vegetables, whole, cut, sliced, broken or in powder, but not further prepared</t>
  </si>
  <si>
    <t>Dried leguminous vegetables, shelled, whether or not skinned or split</t>
  </si>
  <si>
    <t>Manioc, arrowroot, salep, Jerusalem artichokes, sweet potatoes and similar roots and tubers with high starch or inulin content, fresh, chilled, frozen or dried, whether or not sliced or in the form of pellets; sago pith</t>
  </si>
  <si>
    <t>Roots and tubers of manioc, arrowroot, salep, Jerusalem artichokes, sweet potatoes and similar roots and tubers with high starch or inulin content, fresh, chilled, frozen or dried, whether or not sliced or in the form of pellets; sago pith</t>
  </si>
  <si>
    <t>Coconuts, Brazil nuts and cashew nuts, fresh or dried, whether or not shelled or peeled</t>
  </si>
  <si>
    <t>Other nuts, fresh or dried, whether or not shelled or peeled</t>
  </si>
  <si>
    <t>Other nuts, fresh or dried, whether or not shelled or peeled (excl. coconuts, Brazil nuts and cashew nuts)</t>
  </si>
  <si>
    <t>0803 00</t>
  </si>
  <si>
    <t>Bananas, including plantains, fresh or dried</t>
  </si>
  <si>
    <t>Bananas, incl. plantains, fresh or dried</t>
  </si>
  <si>
    <t>Dates, figs, pineapples, avocados, guavas, mangoes and mangosteens, fresh or dried</t>
  </si>
  <si>
    <t>Citrus fruit, fresh or dried</t>
  </si>
  <si>
    <t>Grapes, fresh or dried</t>
  </si>
  <si>
    <t>Melons (including watermelons) and papaws (papayas), fresh</t>
  </si>
  <si>
    <t>Melons, incl. watermelons, and papaws "papayas", fresh</t>
  </si>
  <si>
    <t>Apples, pears and quinces, fresh</t>
  </si>
  <si>
    <t>Apricots, cherries, peaches (including nectarines), plums and sloes, fresh</t>
  </si>
  <si>
    <t>Apricots, cherries, peaches incl. nectarines, plums and sloes, fresh</t>
  </si>
  <si>
    <t>Other fruit, fresh</t>
  </si>
  <si>
    <t>Fresh strawberries, raspberries, blackberries, back, white or redcurrants, gooseberries and other edible fruits (excl. nuts, bananas, dates, figs, pineapples, avocadoes, guavas, mangoes, mangosteens, papaws "papayas", citrus fruit, grapes, melons, apples, pears, quinces, apricots, cherries, peaches, plums and sloes)</t>
  </si>
  <si>
    <t>Fruit and nuts, uncooked or cooked by steaming or boiling in water, frozen, whether or not containing added sugar or other sweetening matter</t>
  </si>
  <si>
    <t>Fruit and nuts, provisionally preserved (for example, by sulphur dioxide gas, in brine, in sulphur water or in other preservative solutions), but unsuitable in that state for immediate consumption</t>
  </si>
  <si>
    <t>Fruit and nuts, provisionally preserved, e.g. by sulphur dioxide gas, in brine, in sulphur water or in other preservative solutions, but unsuitable in that state for immediate consumption</t>
  </si>
  <si>
    <t>Fruit, dried, other than that of headings 0801 to 0806; mixtures of nuts or dried fruits of this chapter</t>
  </si>
  <si>
    <t>Dried apricots, prunes, apples, peaches, pears, papaws "papayas", tamarinds and other edible fruits, and mixtures of edible and dried fruits or of edible nuts (excl. nuts, bananas, dates, figs, pineapples, avocadoes, guavas, mangoes, mangosteens, citrus fruit and grapes, unmixed)</t>
  </si>
  <si>
    <t>0814 00</t>
  </si>
  <si>
    <t>Peel of citrus fruit or melons (including watermelons), fresh, frozen, dried or provisionally preserved in brine, in sulphur water or in other preservative solutions</t>
  </si>
  <si>
    <t>Peel of citrus fruit or melons, incl. watermelons, fresh, frozen, dried or provisionally preserved in brine, or in water with other additives</t>
  </si>
  <si>
    <t>this is a byproduct</t>
  </si>
  <si>
    <t>Coffee, whether or not roasted or decaffeinated; coffee husks and skins; coffee substitutes containing coffee in any proportion</t>
  </si>
  <si>
    <t>Tea, whether or not flavoured</t>
  </si>
  <si>
    <t>0903 00</t>
  </si>
  <si>
    <t>Maté</t>
  </si>
  <si>
    <t>Mate</t>
  </si>
  <si>
    <t>Pepper of the genus Piper; dried or crushed or ground fruits of the genus Capsicum or of the genus Pimenta</t>
  </si>
  <si>
    <t>0905 00</t>
  </si>
  <si>
    <t>Vanilla</t>
  </si>
  <si>
    <t>Cinnamon and cinnamon-tree flowers</t>
  </si>
  <si>
    <t>0907 00</t>
  </si>
  <si>
    <t>Cloves (whole fruit, cloves and stems)</t>
  </si>
  <si>
    <t>Cloves, whole fruit, cloves and stems</t>
  </si>
  <si>
    <t>Nutmeg, mace and cardamoms</t>
  </si>
  <si>
    <t>Seeds of anise, badian, fennel, coriander, cumin or caraway; juniper berries</t>
  </si>
  <si>
    <t>Seeds of anis, badian, fennel, coriander, cumin or caraway; juniper berries</t>
  </si>
  <si>
    <t>Ginger, saffron, turmeric (curcuma), thyme, bay leaves, curry and other spices</t>
  </si>
  <si>
    <t>Ginger, saffron, turmeric "curcuma", thyme, bay leaves, curry and other spices (excl. pepper of the genus Piper, fruit of the genus Capsicum or of the genus Pimenta, vanilla, cinnamon, cinnamontree flowers, cloves [wholefruit], clove stems, nutmeg, mace, cardamoms, seeds of anise, badian, fennel, coriander, cumin and caraway, and juniper berries)</t>
  </si>
  <si>
    <t>Wheat and meslin</t>
  </si>
  <si>
    <t>1002 00</t>
  </si>
  <si>
    <t>Rye</t>
  </si>
  <si>
    <t>1003 00</t>
  </si>
  <si>
    <t>Barley</t>
  </si>
  <si>
    <t>1004 00</t>
  </si>
  <si>
    <t>Oats</t>
  </si>
  <si>
    <t>Maize (corn)</t>
  </si>
  <si>
    <t>Maize or corn</t>
  </si>
  <si>
    <t>Rice</t>
  </si>
  <si>
    <t>1007 00</t>
  </si>
  <si>
    <t>Grain sorghum</t>
  </si>
  <si>
    <t>Buckwheat, millet and canary seed; other cereals</t>
  </si>
  <si>
    <t>Buckwheat, millet, canary seed and other cereals (excl. wheat and meslin, rye, barley, oats, maize, rice and grain sorghum)</t>
  </si>
  <si>
    <t>1101 00</t>
  </si>
  <si>
    <t>Wheat or meslin flour</t>
  </si>
  <si>
    <t>Cereal flours other than of wheat or meslin</t>
  </si>
  <si>
    <t>Cereal flours (excl. wheat or meslin)</t>
  </si>
  <si>
    <t>Cereal groats, meal and pellets</t>
  </si>
  <si>
    <t>Cereal grains otherwise worked (for example, hulled, rolled, flaked, pearled, sliced or kibbled), except rice of heading 1006; germ of cereals, whole, rolled, flaked or ground</t>
  </si>
  <si>
    <t>Cereal grains otherwise worked, e.g. hulled, rolled, flaked, pearled, sliced or kebbled; germ of cereals, whole, rolled, flaked or ground (excl. cereal flours, and husked and semi- or wholly milled rice and broken rice)</t>
  </si>
  <si>
    <t>Flour, meal, powder, flakes, granules and pellets of potatoes</t>
  </si>
  <si>
    <t>Flour, meal and powder of the dried leguminous vegetables of heading 0713, of sago or of roots or tubers of heading 0714 or of the products of Chapter 8</t>
  </si>
  <si>
    <t>Flour, meal and powder of peas, beans, lentils and other dried leguminous vegetables of heading 0713, of sago and manioc, arrowroot and salep, Jerusalem artichoke, sweet potatoes and similar roots and tubers with high starch or inulin content of heading 0714, produce of chapter 8 "Edible fruit and nuts; peel of citrus fruits or melons"</t>
  </si>
  <si>
    <t>Malt, whether or not roasted</t>
  </si>
  <si>
    <t>Starches; inulin</t>
  </si>
  <si>
    <t>1109 00</t>
  </si>
  <si>
    <t>Wheat gluten, whether or not dried</t>
  </si>
  <si>
    <t>1201 00</t>
  </si>
  <si>
    <t>Soya beans, whether or not broken</t>
  </si>
  <si>
    <t>Ground-nuts, not roasted or otherwise cooked, whether or not shelled or broken</t>
  </si>
  <si>
    <t>Ground-nuts, whether or not shelled or broken (excl. roasted or otherwise cooked)</t>
  </si>
  <si>
    <t>1203 00</t>
  </si>
  <si>
    <t>Copra</t>
  </si>
  <si>
    <t>1204 00</t>
  </si>
  <si>
    <t>Linseed, whether or not broken</t>
  </si>
  <si>
    <t>Rape or colza seeds, whether or not broken</t>
  </si>
  <si>
    <t>1206 00</t>
  </si>
  <si>
    <t>Sunflower seeds, whether or not broken</t>
  </si>
  <si>
    <t>Other oil seeds and oleaginous fruits, whether or not broken</t>
  </si>
  <si>
    <t>Other oil seeds and oleaginous fruits, whether or not broken (excl. edible nuts, olives, soya beans, ground-nuts, copra, linseed, rape or colza seeds and sunflower seeds)</t>
  </si>
  <si>
    <t>Flours and meals of oil seeds or oleaginous fruits, other than those of mustard</t>
  </si>
  <si>
    <t>Flours and meals of oil seeds or oleaginous fruits (excl. mustard)</t>
  </si>
  <si>
    <t>Seeds, fruit and spores, of a kind used for sowing</t>
  </si>
  <si>
    <t>Seeds, fruits and spores, for sowing (excl. leguminous vegetables and sweetcorn, coffee, tea, mate and spices, cereals, oil seeds and oleaginous fruits, and seeds and fruit used primarily in perfumery, medicaments or for insecticidal, fungicidal or similar purposes)</t>
  </si>
  <si>
    <t>Hop cones, fresh or dried, whether or not ground, powdered or in the form of pellets; lupulin</t>
  </si>
  <si>
    <t>Plants and parts of plants (including seeds and fruits), of a kind used primarily in perfumery, in pharmacy or for insecticidal, fungicidal or similar purposes, fresh or dried, whether or not cut, crushed or powdered</t>
  </si>
  <si>
    <t>Plants and parts of plants, incl. seeds and fruits, of a kind used primarily in perfumery, medicaments or for insecticidal, fungicidal or similar purposes, fresh or dried, whether or not cut, crushed or powdered</t>
  </si>
  <si>
    <t>Locust beans, seaweeds and other algae, sugar beet and sugar cane, fresh, chilled, frozen or dried, whether or not ground; fruit stones and kernels and other vegetable products (including unroasted chicory roots of the variety Cichorium intybus sativum) of a kind used primarily for human consumption, not elsewhere specified or included</t>
  </si>
  <si>
    <t>Locust beans, seaweeds and other algae, sugar beet and sugar cane, fresh, chilled, frozen or dried, whether or not ground; fruit stones and kernels and other vegetable products, incl. unroasted chicory roots of the variety Cichorium intybus sativum, of a kind used primarily for human consumption, n.e.s.</t>
  </si>
  <si>
    <t>1213 00</t>
  </si>
  <si>
    <t>Cereal straw and husks, unprepared, whether or not chopped, ground, pressed or in the form of pellets</t>
  </si>
  <si>
    <t>by product</t>
  </si>
  <si>
    <t>Swedes, mangolds, fodder roots, hay, lucerne (alfalfa), clover, sainfoin, forage kale, lupines, vetches and similar forage products, whether or not in the form of pellets</t>
  </si>
  <si>
    <t>Swedes, mangolds, fodder roots, hay, alfalfa, clover, sainfoin, forage kale, lupines, vetches and similar forage products, whether or not in the form of pellets</t>
  </si>
  <si>
    <t>Lac; natural gums, resins, gum-resins and oleoresins (for example, balsams)</t>
  </si>
  <si>
    <t>Lac; natural gums, resins, gum-resins, balsams and other natural oleoresins</t>
  </si>
  <si>
    <t>Vegetable saps and extracts; pectic substances, pectinates and pectates; agar-agar and other mucilages and thickeners, whether or not modified, derived from vegetable products</t>
  </si>
  <si>
    <t>Vegetable saps and extracts; pectic substances, pectinates and pectates; agar-agar and other mucilages and thickeners derived from vegetable products, whether or not modified,</t>
  </si>
  <si>
    <t>Vegetable materials of a kind used primarily for plaiting (for example, bamboos, rattans, reeds, rushes, osier, raffia, cleaned, bleached or dyed cereal straw, and lime bark)</t>
  </si>
  <si>
    <t>Vegetable materials of a kind used primarily for plaiting, e.g. bamboos, rattans, reeds, rushes, osier, raffia, cleaned, bleached or dyed cereal straw, and lime bark</t>
  </si>
  <si>
    <t>1402 00</t>
  </si>
  <si>
    <t>Vegetable materials of a kind used primarily as stuffing or as padding (for example, kapok, vegetable hair and eel-grass), whether or not put up as a layer with or without supporting material</t>
  </si>
  <si>
    <t>Vegetable materials of a kind used primarily as stuffing or as padding, e.g. kapok, vegetable hair and eel-grass, whether or not put up as a layer, with or without supporting material</t>
  </si>
  <si>
    <t>1403 00</t>
  </si>
  <si>
    <t>Vegetable materials of a kind used primarily in brooms or in brushes (for example, broomcorn, piassava, couch-grass and istle), whether or not in hanks or bundles</t>
  </si>
  <si>
    <t>Vegetable materials, such as broom-corn, piassava, couch-grass and istle, of a kind used primarily in brooms or in brushes, whether or not in hanks or bundles</t>
  </si>
  <si>
    <t>Vegetable products not elsewhere specified or included</t>
  </si>
  <si>
    <t>Vegetable products, n.e.s.</t>
  </si>
  <si>
    <t>1501 00</t>
  </si>
  <si>
    <t>Pig fat (including lard) and poultry fat, other than that of heading No 0209 or 1503</t>
  </si>
  <si>
    <t>Pig fat, incl. lard, and poultry fat, rendered or otherwise extracted (excl. lard stearin and lard oil)</t>
  </si>
  <si>
    <t>1502 00</t>
  </si>
  <si>
    <t>Fats of bovine animals, sheep or goats, other than those of heading No 1503</t>
  </si>
  <si>
    <t>Fats of bovine animals, sheep or goats (excl. lard stearin, lard oil, oleostearin, oleooil and tallow oil, not emulsified or mixed or otherwise prepared)</t>
  </si>
  <si>
    <t>1503 00</t>
  </si>
  <si>
    <t>Lard stearin, lard oil, oleostearin, oleo-oil and tallow oil, not emulsified or mixed or otherwise prepared</t>
  </si>
  <si>
    <t>Lard stearin, lard oil, oleostearin, oleo-oil and tallow oil (excl. emulsified, mixed or otherwise prepared)</t>
  </si>
  <si>
    <t>Fats and oils and their fractions, of fish or marine mammals, whether or not refined, but not chemically modified</t>
  </si>
  <si>
    <t>Fats and oils and their fractions of fish or marine mammals, whether or not refined (excl. chemically modified)</t>
  </si>
  <si>
    <t>1505 00</t>
  </si>
  <si>
    <t>Wool grease and fatty substances derived therefrom (including lanolin)</t>
  </si>
  <si>
    <t>Wool grease and fatty substances derived therefrom, incl. lanolin</t>
  </si>
  <si>
    <t>1506 00</t>
  </si>
  <si>
    <t>Other animal fats and oils and their fractions, whether or not refined, but not chemically modified</t>
  </si>
  <si>
    <t>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t>
  </si>
  <si>
    <t>Soya-bean oil and its fractions, whether or not refined, but not chemically modified</t>
  </si>
  <si>
    <t>Soya-bean oil and its fractions, whether or not refined (excl. chemically modified)</t>
  </si>
  <si>
    <t>Ground-nut oil and its fractions, whether or not refined, but not chemically modified</t>
  </si>
  <si>
    <t>Olive oil and its fractions, whether or not refined, but not chemically modified</t>
  </si>
  <si>
    <t>Olive oil and its fractions obtained from the fruit of the olive tree solely by mechanical or other physical means under conditions that do not lead to deterioration of the oil, whether or not refined, but not chemically modified</t>
  </si>
  <si>
    <t>1510 00</t>
  </si>
  <si>
    <t>Other oils and their fractions, obtained solely from olives, whether or not refined, but not chemically modified, including blends of these oils or fractions with oils or fractions of heading No 1509</t>
  </si>
  <si>
    <t>Other oils and their fractions, obtained solely from olives, whether or not refined, but not chemically modified, incl. blends of these oils or fractions with oils or fractions of heading 1509</t>
  </si>
  <si>
    <t>Palm oil and its fractions, whether or not refined, but not chemically modified</t>
  </si>
  <si>
    <t>Palm oil and its fractions, whether or not refined (excl. chemically modified)</t>
  </si>
  <si>
    <t>Sunflower-seed, safflower or cotton-seed oil and fractions thereof, whether or not refined, but not chemically modified</t>
  </si>
  <si>
    <t>Coconut (copra), palm kernel or babassu oil and fractions thereof, whether or not refined, but not chemically modified</t>
  </si>
  <si>
    <t>Coconut "copra", palm kernel or babassu oil and fractions thereof, whether or not refined, but not chemically modified</t>
  </si>
  <si>
    <t>Rape, colza or mustard oil and fractions thereof, whether or not refined, but not chemically modified</t>
  </si>
  <si>
    <t>Other fixed vegetable fats and oils (including jojoba oil) and their fractions, whether or not refined, but not chemically modified</t>
  </si>
  <si>
    <t>Fixed vegetable fats and oils, incl. jojoba oil, and their fractions, whether or not refined, but not chemically modified (excl. soya-bean, ground-nut, olive, palm, sunflower-seed, safflower, cotton-seed, coconut, palm kernel, babassu, rape, colza and mustard oil)</t>
  </si>
  <si>
    <t>Animal or vegetable fats and oils and their fractions, partly or wholly hydrogenated, inter-esterified, re-esterified or elaidinised, whether or not refined, but not further prepared</t>
  </si>
  <si>
    <t>Animal or vegetable fats and oils and their fractions, partly or wholly hydrogenated, inter-esterified, re-esterified or elaidinized, whether or not refined, but not further prepared</t>
  </si>
  <si>
    <t>Margarine; edible mixtures or preparations of animal or vegetable fats or oils or of fractions of different fats or oils of this chapter, other than edible fats or oils or their fractions of heading No 1516</t>
  </si>
  <si>
    <t>Margarine, other edible mixtures or preparations of animal or vegetable fats or oils and edible fractions of different fats or oils (excl. fats, oils and their fractions, partly or wholly hydrogenated, inter-esterified, re-esterified or elaidinized, whether or not refined, but not further prepared, and mixtures of olive oils and their fractions)</t>
  </si>
  <si>
    <t>1518 00</t>
  </si>
  <si>
    <t>Animal or vegetable fats and oils and their fractions, boiled, oxidized, dehydrated, sulphurised, blown, polymerized by heat in vacuum or in inert gas or otherwise chemically modified, excluding those of heading No 1516; inedible mixtures or preparations of animal or vegetable fats or oils or of fractions of different fats or oils of this chapter, not elsewhere specified or included</t>
  </si>
  <si>
    <t>Animal or vegetable fats and oils and their fractions, boiled, oxidised, dehydrated, sulphurized, blown, polymerized by heat in vacuum or in inert gas or otherwise chemically modified, inedible mixtures or preparations of animal or vegetable fats or oils or of fractions of different fats or oils, n.e.s.</t>
  </si>
  <si>
    <t>1520 00</t>
  </si>
  <si>
    <t>Glycerol, crude; glycerol waters and glycerol lyes</t>
  </si>
  <si>
    <t>Vegetable waxes (other than triglycerides), beeswax, other insect waxes and spermaceti, whether or not refined or coloured</t>
  </si>
  <si>
    <t>Vegetable waxes, beeswax, other insect waxes and spermaceti, whether or not refined or coloured (excl. triglycerides)</t>
  </si>
  <si>
    <t>1522 00</t>
  </si>
  <si>
    <t>Degras; residues resulting from the treatment of fatty substances or animal or vegetable waxes</t>
  </si>
  <si>
    <t>1601 00</t>
  </si>
  <si>
    <t>Sausages and similar products, of meat, meat offal or blood; food preparations based on these products</t>
  </si>
  <si>
    <t>Sausages and similar products, of meat, offal or blood; food preparations based on these products</t>
  </si>
  <si>
    <t>Other prepared or preserved meat, meat offal or blood</t>
  </si>
  <si>
    <t>Prepared or preserved meat, offal or blood (excl. sausages and similar products, and meat extracts and juices)</t>
  </si>
  <si>
    <t>1603 00</t>
  </si>
  <si>
    <t>Extracts and juices of meat, fish or crustaceans, molluscs or other aquatic invertebrates</t>
  </si>
  <si>
    <t>Extracts and juices of meat, fish or crustaceans, molluscs and other aquatic invertebrates</t>
  </si>
  <si>
    <t>Prepared or preserved fish; caviar and caviar substitutes prepared from fish eggs</t>
  </si>
  <si>
    <t>Crustaceans, molluscs and other aquatic invertebrates, prepared or preserved</t>
  </si>
  <si>
    <t>Cane or beet sugar and chemically pure sucrose, in solid form</t>
  </si>
  <si>
    <t>Other sugars, including chemically pure lactose, maltose, glucose and fructose, in solid form; sugar syrups not containing added flavouring or colouring matter; artificial honey, whether or not mixed with natural honey; caramel</t>
  </si>
  <si>
    <t>Other sugars, incl. chemically pure lactose, maltose, glucose and fructose, in solid form; sugar syrups not containing added flavouring or colouring matter; artificial honey, whether or not mixed with natural honey; caramel</t>
  </si>
  <si>
    <t>Molasses resulting from the extraction or refining of sugar</t>
  </si>
  <si>
    <t>byproduct</t>
  </si>
  <si>
    <t>Sugar confectionery (including white chocolate), not containing cocoa</t>
  </si>
  <si>
    <t>Sugar confectionery not containing cocoa, incl. white chocolate</t>
  </si>
  <si>
    <t>1801 00</t>
  </si>
  <si>
    <t>Cocoa beans, whole or broken, raw or roasted</t>
  </si>
  <si>
    <t>1802 00</t>
  </si>
  <si>
    <t>Cocoa shells, husks, skins and other cocoa waste</t>
  </si>
  <si>
    <t>Cocoa paste, whether or not defatted</t>
  </si>
  <si>
    <t>1804 00</t>
  </si>
  <si>
    <t>Cocoa butter, fat and oil</t>
  </si>
  <si>
    <t>1805 00</t>
  </si>
  <si>
    <t>Cocoa powder, not containing added sugar or other sweetening matter</t>
  </si>
  <si>
    <t>Chocolate and other food preparations containing cocoa</t>
  </si>
  <si>
    <t>Malt extract; food preparations of flour, groats, meal, starch or malt extract, not containing cocoa or containing less than 40 % by weight of cocoa calculated on a totally defatted basis, not elsewhere specified or included; food preparations of goods of headings 0401 to 0404, not containing cocoa or containing less than 5 % by weight of cocoa calculated on a totally defatted basis, not elsewhere specified or included</t>
  </si>
  <si>
    <t>Malt extract; food preparations of flour, groats, meal, starch or malt extract, not containing cocoa or containing &lt; 40% by weight of cocoa calculated on a totally defatted basis, n.e.s.; food preparations of milk, cream, butter milk, sour milk, sour cream, whey, yoghourt, kefir, and similar goods of heading 0401 to 0404, not containing cocoa or containing &lt; 5% by weight of cocoa calculated on a totally defatted basis, n.e.s.</t>
  </si>
  <si>
    <t>Pasta, whether or not cooked or stuffed (with meat or other substances) or otherwise prepared, such as spaghetti, macaroni, noodles, lasagne, gnocchi, ravioli, cannelloni; couscous, whether or not prepared</t>
  </si>
  <si>
    <t>Pasta, whether or not cooked or stuffed with meat or other substances or otherwise prepared, such as spaghetti, macaroni, noodles, lasagne, gnocchi, ravioli, cannelloni; couscous, whether or not prepared</t>
  </si>
  <si>
    <t>1903 00</t>
  </si>
  <si>
    <t>Tapioca and substitutes therefor prepared from starch, in the form of flakes, grains, pearls, siftings or similar forms</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</si>
  <si>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</si>
  <si>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Prepared foods obtained by the swelling or roasting of cereals or cereal products, e.g. corn flakes; cereals (other than maize "corn") in grain form or in the form of flakes or other worked grains (except flour, groats and meal), pre-cooked or otherwise prepared, n.e.s.</t>
  </si>
  <si>
    <t>Bread, pastry, cakes, biscuits and other bakers' wares, whether or not containing cocoa; communion wafers, empty cachets of a kind suitable for pharmaceutical use, sealing wafers, rice paper and similar products</t>
  </si>
  <si>
    <t>Vegetables, fruit, nuts and other edible parts of plants, prepared or preserved by vinegar or acetic acid</t>
  </si>
  <si>
    <t>Tomatoes prepared or preserved otherwise than by vinegar or acetic acid</t>
  </si>
  <si>
    <t>Tomatoes, prepared or preserved otherwise than by vinegar or acetic acid</t>
  </si>
  <si>
    <t>Mushrooms and truffles, prepared or preserved otherwise than by vinegar or acetic acid</t>
  </si>
  <si>
    <t>Other vegetables prepared or preserved otherwise than by vinegar or acetic acid, frozen, other than products of heading 2006</t>
  </si>
  <si>
    <t>Vegetables prepared or preserved otherwise than by vinegar or acetic acid, frozen (excl. preserved by sugar, and tomatoes, mushrooms and truffles)</t>
  </si>
  <si>
    <t>Other vegetables prepared or preserved otherwise than by vinegar or acetic acid, not frozen, other than products of heading No 2006</t>
  </si>
  <si>
    <t>Other vegetables prepared or preserved otherwise than by vinegar or acetic acid, not frozen (excl. preserved by sugar, and tomatoes, mushrooms and truffles)</t>
  </si>
  <si>
    <t>2006 00</t>
  </si>
  <si>
    <t>Vegetables, fruit, nuts, fruit-peel and other parts of plants, preserved by sugar (drained, glacé or crystallised)</t>
  </si>
  <si>
    <t>Vegetables, fruit, nuts, fruit-peel and other edible parts of plants, preserved by sugar "drained, glacé or crystallized"</t>
  </si>
  <si>
    <t>Jams, fruit jellies, marmalades, fruit or nut purée and fruit or nut pastes, obtained by cooking, whether or not containing added sugar or other sweetening matter</t>
  </si>
  <si>
    <t>Jams, fruit jellies, marmalades, fruit or nut puree and fruit or nut pastes, obtained by cooking, whether or not containing added sugar or other sweetening matter</t>
  </si>
  <si>
    <t>Fruit, nuts and other edible parts of plants, otherwise prepared or preserved, whether or not containing added sugar or other sweetening matter or spirit, not elsewhere specified or included</t>
  </si>
  <si>
    <t>Fruits, nuts and other edible parts of plants, prepared or preserved, whether or not containing added sugar or other sweetening matter or spirit (excl. prepared or preserved with vinegar, preserved with sugar but not laid in syrup, and jams, fruit jellies, marmalades, fruit purée and pastes, obtained by cooking)</t>
  </si>
  <si>
    <t>Fruit juices (including grape must) and vegetable juices, unfermented and not containing added spirit, whether or not containing added sugar or other sweetening matter</t>
  </si>
  <si>
    <t>Fruit juices, incl. grape must, and vegetable juices, unfermented, not containing added spirit, whether or not containing added sugar or other sweetening matter</t>
  </si>
  <si>
    <t>Extracts, essences and concentrates, of coffee, tea or maté and preparations with a basis of these products or with a basis of coffee, tea or maté; roasted chicory and other roasted coffee substitutes, and extracts, essences and concentrates thereof</t>
  </si>
  <si>
    <t>Extracts, essences and concentrates, of coffee, tea or mate and preparations with a basis of these products or with a basis of coffee, tea or mate; roasted chicory and other roasted coffee substitutes, and extracts, essences and concentrates thereof</t>
  </si>
  <si>
    <t>Yeasts (active or inactive); other single-cell micro-organisms, dead (but not including vaccines of heading No 3002); prepared baking powders</t>
  </si>
  <si>
    <t>Yeasts, active or inactive; other dead single-cell micro-organisms, prepared baking powders (excl. single-cell micro-organisms packaged as medicaments)</t>
  </si>
  <si>
    <t>Sauces and preparations therefor; mixed condiments and mixed seasonings; mustard flour and meal and prepared mustard</t>
  </si>
  <si>
    <t>Sauce and preparations therefor; mixed condiments and mixed seasonings; mustard flour and meal, whether or not prepared, and mustard</t>
  </si>
  <si>
    <t>Soups and broths and preparations therefor; homogenised composite food preparations</t>
  </si>
  <si>
    <t>Soups and broths and preparations therefor; food preparations consisting of finely homogenized mixtures of two or more basic ingredients such as meat, fish, vegetables or fruit, put up for retail sale as infant food or for dietetic purposes, in containers of &lt;= 250 g</t>
  </si>
  <si>
    <t>too mixed (also at HS6 level)</t>
  </si>
  <si>
    <t>2105 00</t>
  </si>
  <si>
    <t>Ice cream and other edible ice, whether or not containing cocoa</t>
  </si>
  <si>
    <t>Food preparations not elsewhere specified or included</t>
  </si>
  <si>
    <t>Food preparations, n.e.s.</t>
  </si>
  <si>
    <t>Waters, including natural or artificial mineral waters and aerated waters, not containing added sugar or other sweetening matter nor flavoured; ice and snow</t>
  </si>
  <si>
    <t>Waters, incl. natural or artificial mineral waters and aerated waters, not containing added sugar, other sweetening matter or flavoured; ice and snow</t>
  </si>
  <si>
    <t>Waters, including mineral waters and aerated waters, containing added sugar or other sweetening matter or flavoured, and other non-alcoholic beverages, not including fruit or vegetable juices of heading No 2009</t>
  </si>
  <si>
    <t>Waters, incl. mineral waters and aerated waters, containing added sugar or other sweetening matter or flavoured, and other non-alcoholic beverages (excl. fruit or vegetable juices and milk)</t>
  </si>
  <si>
    <t>2203 00</t>
  </si>
  <si>
    <t>Beer made from malt</t>
  </si>
  <si>
    <t>Wine of fresh grapes, including fortified wines; grape must other than that of heading No 2009</t>
  </si>
  <si>
    <t>Wine of fresh grapes, incl. fortified wines; grape must, partly fermented and of an actual alcoholic strength of &gt; 0,5% vol or grape must with added alcohol of an actual alcoholic strength of &gt; 0,5% vol</t>
  </si>
  <si>
    <t>Vermouth and other wine of fresh grapes flavoured with plants or aromatic substances</t>
  </si>
  <si>
    <t>Vermouth and other wine of fresh grapes, flavoured with plants or aromatic substances</t>
  </si>
  <si>
    <t>2206 00</t>
  </si>
  <si>
    <t>Other fermented beverages (for example, cider, perry, mead); mixtures of fermented beverages and mixtures of fermented beverages and non-alcoholic beverages, not elsewhere specified or included</t>
  </si>
  <si>
    <t>Cider, perry, mead and other fermented beverages and mixtures of fermented beverages and non-alcoholic beverages, n.e.s. (excl. beer, wine or fresh grapes, grape must, vermouth and other wine of fresh grapes flavoured with plants or aromatic substances)</t>
  </si>
  <si>
    <t>Undenatured ethyl alcohol of an alcoholic strength by volume of 80 % vol or higher; ethyl alcohol and other spirits, denatured, of any strength</t>
  </si>
  <si>
    <t>Undenatured ethyl alcohol of an alcoholic strength by volume of &gt;= 80%; ethyl alcohol and other spirits, denatured, of any strength</t>
  </si>
  <si>
    <t>Undenatured ethyl alcohol of an alcoholic strength by volume of less than 80 % vol; spirits, liqueurs and other spirituous beverages</t>
  </si>
  <si>
    <t>Undenatured ethyl alcohol of an alcoholic strength by volume of &lt; 80%; spirits, liqueurs and other spirituous beverages (excl. compound alcoholic preparations of a kind used for the manufacture of beverages)</t>
  </si>
  <si>
    <t>2209 00</t>
  </si>
  <si>
    <t>Vinegar and substitutes for vinegar obtained from acetic acid</t>
  </si>
  <si>
    <t>Vinegar, fermented vinegar and substitutes for vinegar obtained from acetic acid</t>
  </si>
  <si>
    <t>Flours, meals and pellets, of meat or meat offal, of fish or of crustaceans, molluscs or other aquatic invertebrates, unfit for human consumption; greaves</t>
  </si>
  <si>
    <t>Bran, sharps and other residues, whether or not in the form of pellets, derived from the sifting, milling or other working of cereals or of leguminous plants</t>
  </si>
  <si>
    <t>Residues of starch manufacture and similar residues, beet-pulp, bagasse and other waste of sugar manufacture, brewing or distilling dregs and waste, whether or not in the form of pellets</t>
  </si>
  <si>
    <t>2304 00</t>
  </si>
  <si>
    <t>Oil-cake and other solid residues, whether or not ground or in the form of pellets, resulting from the extraction of soya-bean oil</t>
  </si>
  <si>
    <t>2305 00</t>
  </si>
  <si>
    <t>Oil-cake and other solid residues, whether or not ground or in the form of pellets, resulting from the extraction of ground-nut oil</t>
  </si>
  <si>
    <t>Oil-cake and other solid residues, whether or not ground or in the form of pellets, resulting from the extraction of vegetable fats or oils, other than those of heading 2304 or 2305</t>
  </si>
  <si>
    <t>Oil-cake and other solid residues, whether or not ground or in the form of pellets, resulting from the extraction of vegetable fats or oils (excl. from soya-bean oil and ground-nut oil)</t>
  </si>
  <si>
    <t>2307 00</t>
  </si>
  <si>
    <t>Wine lees; argol</t>
  </si>
  <si>
    <t>2308 00</t>
  </si>
  <si>
    <t>Vegetable materials and vegetable waste, vegetable residues and by-products, whether or not in the form of pellets, of a kind used in animal feeding, not elsewhere specified or included</t>
  </si>
  <si>
    <t>Acorns, horse-chestnuts, marc and other vegetable materials and vegetable waste, vegetable residues and by-products of a kind used in animal feeding, whether or not in the form of pellets, n.e.s.</t>
  </si>
  <si>
    <t>Preparations of a kind used in animal feeding</t>
  </si>
  <si>
    <t>Unmanufactured tobacco; tobacco refuse</t>
  </si>
  <si>
    <t>Cigars, cheroots, cigarillos and cigarettes, of tobacco or of tobacco substitutes</t>
  </si>
  <si>
    <t>Cigars, cheroots, cigarillos and cigarettes of tobacco or of tobacco substitutes</t>
  </si>
  <si>
    <t>Other manufactured tobacco and manufactured tobacco substitutes; ‘homogenised’ or ‘reconstituted’ tobacco; tobacco extracts and essences</t>
  </si>
  <si>
    <t>Manufactured tobacco and manufactured tobacco substitutes and "homogenized" or "reconstituted" tobacco, tobacco extracts and tobacco essences (excl. cigars, incl. cheroots, cigarillos and cigarettes)</t>
  </si>
  <si>
    <t>2501 00</t>
  </si>
  <si>
    <t>Salt (including table salt and denatured salt) and pure sodium chloride, whether or not in aqueous solution or containing added anti-caking or free-flowing agents; sea water</t>
  </si>
  <si>
    <t>Salts, incl. table salt and denatured salt, and pure sodium chloride, whether or not in aqueous solution or containing added anti-caking or free-flowing agents; sea water</t>
  </si>
  <si>
    <t>2502 00</t>
  </si>
  <si>
    <t>Unroasted iron pyrites</t>
  </si>
  <si>
    <t>2503 00</t>
  </si>
  <si>
    <t>Sulphur of all kinds, other than sublimed sulphur, precipitated sulphur and colloidal sulphur</t>
  </si>
  <si>
    <t>Sulphur of all kinds (excl. sublimed sulphur, precipitated sulphur and colloidal sulphur)</t>
  </si>
  <si>
    <t>Natural graphite</t>
  </si>
  <si>
    <t>Natural sands of all kinds, whether or not coloured, other than metal-bearing sands of Chapter 26</t>
  </si>
  <si>
    <t>Natural sands of all kinds, whether or not coloured (excl. gold- and platinum-bearing sands, zircon, rutile and ilmenite sands, monazite sands, and tar or asphalt sands)</t>
  </si>
  <si>
    <t>Quartz (other than natural sands); quartzite, whether or not roughly trimmed or merely cut, by sawing or otherwise, into blocks or slabs of a rectangular (including square) shape</t>
  </si>
  <si>
    <t>Quartz (excl. natural sands); quartzite, whether or not roughly trimmed or merely cut, by sawing or otherwise, into blocks or slabs of a square or rectangular shape</t>
  </si>
  <si>
    <t>2507 00</t>
  </si>
  <si>
    <t>Kaolin and other kaolinic clays, whether or not calcined</t>
  </si>
  <si>
    <t>Other clays (not including expanded clays of heading No 6806), andalusite, kyanite and sillimanite, whether or not calcined; mullite; chamotte or dinas earths</t>
  </si>
  <si>
    <t>Clays, andalusite, kyanite and sillimanite, whether or not calcined; mullite; chamotte or dinas earths (excl. kaolin and other kaolinic clays, and expanded clay)</t>
  </si>
  <si>
    <t>2509 00</t>
  </si>
  <si>
    <t>Chalk</t>
  </si>
  <si>
    <t>Natural calcium phosphates, natural aluminium calcium phosphates and phosphatic chalk</t>
  </si>
  <si>
    <t>Natural calcium phosphates and natural aluminium calcium phosphates, natural and phosphatic chalk</t>
  </si>
  <si>
    <t>Natural barium sulphate (barytes); natural barium carbonate (witherite), whether or not calcined, other than barium oxide of heading No 2816</t>
  </si>
  <si>
    <t>Natural barium sulphate "barytes"; natural barium carbonate "witherite", whether or not calcined (excl. barium oxide)</t>
  </si>
  <si>
    <t>2512 00</t>
  </si>
  <si>
    <t>Siliceous fossil meals (for example, kieselguhr, tripolite and diatomite) and similar siliceous earths, whether or not calcined, of an apparent specific gravity of 1 or less</t>
  </si>
  <si>
    <t>Siliceous fossil meals, e.g. kieselguhr, tripolite and diatomite, and similar siliceous earths, whether or not calcined, of an apparent specific gravity of &lt;= 1</t>
  </si>
  <si>
    <t>Pumice stone; emery; natural corundum, natural garnet and other natural abrasives, whether or not heat-treated</t>
  </si>
  <si>
    <t>2514 00</t>
  </si>
  <si>
    <t>Slate, whether or not roughly trimmed or merely cut, by sawing or otherwise, into blocks or slabs of a rectangular (including square) shape</t>
  </si>
  <si>
    <t>Slate, whether or not roughly trimmed or merely cut, by sawing or otherwise, into blocks or slabs of a square or rectangular shape; slate powder and slate refuse</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</si>
  <si>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</si>
  <si>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Marble, travertine, 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t>
  </si>
  <si>
    <t>Granite, porphyry, basalt, sandstone and other monumental or building stone, whether or not roughly trimmed or merely cut, by sawing or otherwise, into blocks or slabs of a rectangular (including square) shape</t>
  </si>
  <si>
    <t>Granite, porphyry, basalt, sandstone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and monumental or building stone of an apparent specific gravity of &gt;= 2,5)</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</si>
  <si>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</si>
  <si>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Pebbles, gravel, broken or crushed stone, for concrete aggregates, for road metalling or for railway ballast, shingle and flint, whether or not heat-treated; macadam of slag, dross or similar industrial waste, whether or not incorporating the materials cited in the first part of the heading; tarred macadam; granules, chippings and powder, of stones of heading 2515 and 2516, whether or not heat-treated</t>
  </si>
  <si>
    <t>Dolomite, whether or not calcined or sintered, including dolomite roughly trimmed or merely cut, by sawing or otherwise, into blocks or slabs of a rectangular (including square) shape; dolomite ramming mix</t>
  </si>
  <si>
    <t>Dolomite, whether or not calcined or sintered, incl. dolomite roughly trimmed or merely cut, by sawing or otherwise, into blocks or slabs of a rectangular "incl. square" shape, and dolomite ramming mix (excl. broken or crushed dolomite for concrete aggregates, road metalling or railway or other ballast)</t>
  </si>
  <si>
    <t>Natural magnesium carbonate (magnesite); fused magnesia; dead-burned (sintered) magnesia, whether or not containing small quantities of other oxides added before sintering; other magnesium oxide, whether or not pure</t>
  </si>
  <si>
    <t>Natural magnesium carbonate "magnesite"; fused magnesia; dead-burned "sintered" magnesia, whether or not containing small quantities of other oxides added before sintering; other magnesium oxide, whether or not pure</t>
  </si>
  <si>
    <t>Gypsum; anhydrite; plasters (consisting of calcined gypsum or calcium sulphate) whether or not coloured, with or without small quantities of accelerators or retarders</t>
  </si>
  <si>
    <t>Gypsum; anhydrite; plasters consisting of calcined gypsum or calcium sulphate, whether or not coloured, with or without small quantities of accelerators or retarders</t>
  </si>
  <si>
    <t>2521 00</t>
  </si>
  <si>
    <t>Limestone flux; limestone and other calcareous stone, of a kind used for the manufacture of lime or cement</t>
  </si>
  <si>
    <t>Quicklime, slaked lime and hydraulic lime, other than calcium oxide and hydroxide of heading 2825</t>
  </si>
  <si>
    <t>Quicklime, slaked lime and hydraulic lime (excl. pure calcium oxide and calcium hydroxide)</t>
  </si>
  <si>
    <t>Portland cement, aluminous cement, slag cement, supersulphate cement and similar hydraulic cements, whether or not coloured or in the form of clinkers</t>
  </si>
  <si>
    <t>Cement, incl. cement clinkers, whether or not coloured</t>
  </si>
  <si>
    <t>2524 00</t>
  </si>
  <si>
    <t>Asbestos</t>
  </si>
  <si>
    <t>Asbestos (excl. products made from asbestos)</t>
  </si>
  <si>
    <t>Mica, including splittings; mica waste</t>
  </si>
  <si>
    <t>Mica, whether or not rifted into sheets or splittings; mica waste</t>
  </si>
  <si>
    <t>Natural steatite, whether or not roughly trimmed or merely cut, by sawing or otherwise, into blocks or slabs of a rectangular (including square) shape; talc</t>
  </si>
  <si>
    <t>Natural steatite, whether or not roughly trimmed or merely cut, by sawing or otherwise, into blocks or slabs of a square or rectangular shape; talc</t>
  </si>
  <si>
    <t>Natural borates and concentrates thereof (whether or not calcined), but not including borates separated from natural brine; natural boric acid containing not more than 85 % of H3BO3 calculated on the dry weight</t>
  </si>
  <si>
    <t>Borates, natural, and concentrates thereof, whether or not calcined, and natural boric acids containing &lt;= 85% of H3BO3 calculated on the dry weight (excl. borates separated from natural brine)</t>
  </si>
  <si>
    <t>Felspar; leucite; nepheline and nepheline syenite; fluorspar</t>
  </si>
  <si>
    <t>Feldspar; leucite, nepheline and nepheline syenite; fluorspar</t>
  </si>
  <si>
    <t>Mineral substances not elsewhere specified or included</t>
  </si>
  <si>
    <t>Vermiculite, perlite and other mineral substances, n.e.s.</t>
  </si>
  <si>
    <t>Iron ores and concentrates, including roasted iron pyrites</t>
  </si>
  <si>
    <t>Iron ores and concentrates, incl. roasted iron pyrites</t>
  </si>
  <si>
    <t>2602 00</t>
  </si>
  <si>
    <t>Manganese ores and concentrates, including ferruginous manganese ores and concentrates with a manganese content of 20 % or more, calculated on the dry weight (ECSC)</t>
  </si>
  <si>
    <t>Manganese ores and concentrates, incl. ferruginous manganese ores and concentrates, with a manganese content of &gt;= 20%, calculated on the dry weight "ECSC"</t>
  </si>
  <si>
    <t>2603 00</t>
  </si>
  <si>
    <t>Copper ores and concentrates</t>
  </si>
  <si>
    <t>2604 00</t>
  </si>
  <si>
    <t>Nickel ores and concentrates</t>
  </si>
  <si>
    <t>2605 00</t>
  </si>
  <si>
    <t>Cobalt ores and concentrates</t>
  </si>
  <si>
    <t>2606 00</t>
  </si>
  <si>
    <t>Aluminium ores and concentrates</t>
  </si>
  <si>
    <t>2607 00</t>
  </si>
  <si>
    <t>Lead ores and concentrates</t>
  </si>
  <si>
    <t>2608 00</t>
  </si>
  <si>
    <t>Zinc ores and concentrates</t>
  </si>
  <si>
    <t>2609 00</t>
  </si>
  <si>
    <t>Tin ores and concentrates</t>
  </si>
  <si>
    <t>2610 00</t>
  </si>
  <si>
    <t>Chromium ores and concentrates</t>
  </si>
  <si>
    <t>2611 00</t>
  </si>
  <si>
    <t>Tungsten ores and concentrates</t>
  </si>
  <si>
    <t>Uranium or thorium ores and concentrates</t>
  </si>
  <si>
    <t>Molybdenum ores and concentrates</t>
  </si>
  <si>
    <t>2614 00</t>
  </si>
  <si>
    <t>Titanium ores and concentrates</t>
  </si>
  <si>
    <t>Niobium, tantalum, vanadium or zirconium ores and concentrates</t>
  </si>
  <si>
    <t>Precious metal ores and concentrates</t>
  </si>
  <si>
    <t>Other ores and concentrates</t>
  </si>
  <si>
    <t>Ores and concentrates (excl. iron, manganese, copper, nickel, cobalt, aluminium, lead, zinc, tin, chromium, tungsten, uranium, thorium, molybdenum, titanium, niobium, tantalum, vanadium, zirconium and precious metal ores and concentrates)</t>
  </si>
  <si>
    <t>2618 00</t>
  </si>
  <si>
    <t>Granulated slag (slag sand) from the manufacture of iron or steel</t>
  </si>
  <si>
    <t>Granulated slag "slag sand" from the manufacture of iron or steel</t>
  </si>
  <si>
    <t>2619 00</t>
  </si>
  <si>
    <t>Slag, dross (other than granulated slag), scalings and other waste from the manufacture of iron or steel</t>
  </si>
  <si>
    <t>Slag, dross, scalings and other waste from the manufacture of iron or steel (excl. granulated slag)</t>
  </si>
  <si>
    <t>Ash and residues (other than from the manufacture of iron or steel), containing arsenic, metals or metal compounds</t>
  </si>
  <si>
    <t>Ash and residues, containing arsenic, metals or metal compounds (excl. those from the manufacture of iron or steel)</t>
  </si>
  <si>
    <t>Other slag and ash, including seaweed ash (kelp); ash and residues from the incineration of municipal waste</t>
  </si>
  <si>
    <t>Slag and ash, incl. seaweed ash "kelp"; ash and residues from the incineration of municipal waste (excl. slag, incl. granulated, from the manufacture of iron or steel and ashes and residues containing arsenic, metals or metal compounds)</t>
  </si>
  <si>
    <t>Coal; briquettes, ovoids and similar solid fuels manufactured from coal</t>
  </si>
  <si>
    <t>Lignite, whether or not agglomerated, excluding jet</t>
  </si>
  <si>
    <t>Lignite, whether or not agglomerated (excl. jet)</t>
  </si>
  <si>
    <t>2703 00</t>
  </si>
  <si>
    <t>Peat (including peat litter), whether or not agglomerated</t>
  </si>
  <si>
    <t>Peat, incl. peat litter, whether or not agglomerated</t>
  </si>
  <si>
    <t>2704 00</t>
  </si>
  <si>
    <t>Coke and semi-coke of coal, of lignite or of peat, whether or not agglomerated; retort carbon</t>
  </si>
  <si>
    <t>2705 00</t>
  </si>
  <si>
    <t>Coal gas, water gas, producer gas and similar gases, other than petroleum gases and other gaseous hydrocarbons</t>
  </si>
  <si>
    <t>Coal gas, water gas, producer gas, lean gas and similar gases (excl. petroleum gases and other gaseous hydrocarbons)</t>
  </si>
  <si>
    <t>2706 00</t>
  </si>
  <si>
    <t>Tar distilled from coal, from lignite or from peat, and other mineral tars, whether or not dehydrated or partially distilled, including reconstituted tars</t>
  </si>
  <si>
    <t>Tar distilled from coal, from lignite or from peat, and other mineral tars, whether or not dehydrated or partially distilled, incl. reconstituted tars</t>
  </si>
  <si>
    <t>Oils and other products of the distillation of high temperature coal tar; similar products in which the weight of the aromatic constituents exceeds that of the non-aromatic constituents</t>
  </si>
  <si>
    <t>Pitch and pitch coke, obtained from coal tar or from other mineral tars</t>
  </si>
  <si>
    <t>2709 00</t>
  </si>
  <si>
    <t>Petroleum oils and oils obtained from bituminous minerals, crude</t>
  </si>
  <si>
    <t>Petroleum oils and oils obtained from bituminous minerals, other than crude; preparations not elsewhere specified or included, containing by weight 70 % or more of petroleum oils or of oils obtained from bituminous minerals, these oils being the basic constituents of the preparations; waste oils</t>
  </si>
  <si>
    <t>Petroleum oils and oils obtained from bituminous minerals (excl. crude); preparations containing &gt;= 70% by weight of petroleum oils or of oils obtained from bituminous minerals, these oils being the basic constituents of the preparations, n.e.s.; waste oils containing mainly petroleum or bituminous minerals</t>
  </si>
  <si>
    <t>Petroleum gases and other gaseous hydrocarbons</t>
  </si>
  <si>
    <t>Petroleum gas and other gaseous hydrocarbons</t>
  </si>
  <si>
    <t>Petroleum jelly; paraffin wax, microcrystalline petroleum wax, slack wax, ozokerite, lignite wax, peat wax, other mineral waxes, and similar products obtained by synthesis or by other processes, whether or not coloured</t>
  </si>
  <si>
    <t>Petroleum jelly, paraffin wax, micro- crystalline petroleum wax, slack wax, ozokerite, lignite wax, peat wax, other mineral waxes, and similar products obtained by synthesis or by other processes, whether or not coloured</t>
  </si>
  <si>
    <t>Petroleum coke, petroleum bitumen and other residues of petroleum oils or of oils obtained from bituminous minerals</t>
  </si>
  <si>
    <t>Petroleum coke, petroleum bitumen and other residues of petroleum oil or of oil obtained from bituminous minerals, n.e.s.</t>
  </si>
  <si>
    <t>Bitumen and asphalt, natural; bituminous or oil shale and tar sands; asphaltites and asphaltic rocks</t>
  </si>
  <si>
    <t>2715 00</t>
  </si>
  <si>
    <t>Bituminous mixtures based on natural asphalt, on natural bitumen, on petroleum bitumen, on mineral tar or on mineral tar pitch (for example, bituminous mastics, cut-backs)</t>
  </si>
  <si>
    <t>Bituminous mastics, cut-backs and other bituminous mixtures based on natural asphalt, on natural bitumen, on petroleum bitumen, on mineral tar or on mineral tar pitch</t>
  </si>
  <si>
    <t>2716 00</t>
  </si>
  <si>
    <t>Electrical energy</t>
  </si>
  <si>
    <t>I. CHEMICAL ELEMENTS</t>
  </si>
  <si>
    <t>Fluorine, chlorine, bromine and iodine</t>
  </si>
  <si>
    <t>Fluorine, clorine, bromine and iodine</t>
  </si>
  <si>
    <t>2802 00</t>
  </si>
  <si>
    <t>Sulphur, sublimed or precipitated; colloidal sulphur</t>
  </si>
  <si>
    <t>2803 00</t>
  </si>
  <si>
    <t>Carbon (carbon blacks and other forms of carbon not elsewhere specified or included)</t>
  </si>
  <si>
    <t>Carbon "carbon blacks and other forms of carbon", n.e.s.</t>
  </si>
  <si>
    <t>Hydrogen, rare gases and other non-metals</t>
  </si>
  <si>
    <t>Alkali or alkaline-earth metals; rare-earth metals, scandium and yttrium, whether or not intermixed or interalloyed; mercury</t>
  </si>
  <si>
    <t>II. INORGANIC ACIDS AND INORGANIC OXYGEN COMPOUNDS OF NON-METALS</t>
  </si>
  <si>
    <t>Hydrogen chloride (hydrochloric acid); chlorosulphuric acid</t>
  </si>
  <si>
    <t>Hydrogen chloride "hydrochloric acid"; chlorosulphuric acid</t>
  </si>
  <si>
    <t>2807 00</t>
  </si>
  <si>
    <t>Sulphuric acid; oleum</t>
  </si>
  <si>
    <t>2808 00</t>
  </si>
  <si>
    <t>Nitric acid; sulphonitric acids</t>
  </si>
  <si>
    <t>Diphosphorus pentaoxide; phosphoric acid; polyphosphoric acids, whether or not chemically defined</t>
  </si>
  <si>
    <t>2810 00</t>
  </si>
  <si>
    <t>Oxides of boron; boric acids</t>
  </si>
  <si>
    <t>Other inorganic acids and other inorganic oxygen compounds of non-metals</t>
  </si>
  <si>
    <t>Inorganic acids and inorganic oxygen compounds of non-metals (excl. hydrogen chloride "hydrochloric acid", chlorosulphuric acid, sulphuric acid, oleum, nitric acid, sulphonitric acids, diphosphorus pentaoxide, phosphoric acid, polyphosphoric acids, oxides of boron and boric acids)</t>
  </si>
  <si>
    <t>III. HALOGEN OR SULPHUR COMPOUNDS OF NON-METALS</t>
  </si>
  <si>
    <t>Halides and halide oxides of non-metals</t>
  </si>
  <si>
    <t>Sulphides of non-metals; commercial phosphorus trisulphide</t>
  </si>
  <si>
    <t>IV. INORGANIC BASES AND OXIDES, HYDROXIDES AND PEROXIDES OF METALS</t>
  </si>
  <si>
    <t>Ammonia, anhydrous or in aqueous solution</t>
  </si>
  <si>
    <t>Sodium hydroxide (caustic soda); potassium hydroxide (caustic potash); peroxides of sodium or potassium</t>
  </si>
  <si>
    <t>Sodium hydroxide "caustic soda", potassium hydroxide "caustic potash"; peroxides of sodium or potassium</t>
  </si>
  <si>
    <t>Hydroxide and peroxide of magnesium; oxides, hydroxides and peroxides, of strontium or barium</t>
  </si>
  <si>
    <t>2817 00</t>
  </si>
  <si>
    <t>Zinc oxide; zinc peroxide</t>
  </si>
  <si>
    <t>Artificial corundum, whether or not chemically defined; aluminium oxide; aluminium hydroxide</t>
  </si>
  <si>
    <t>Chromium oxides and hydroxides</t>
  </si>
  <si>
    <t>Manganese oxides</t>
  </si>
  <si>
    <t>Iron oxides and hydroxides; earth colours containing 70 % or more by weight of combined iron evaluated as Fe2O3</t>
  </si>
  <si>
    <t>Iron oxides and hydroxides; earth colours containing &gt;= 70% by weight of combined iron evaluated as Fe2O3</t>
  </si>
  <si>
    <t>2822 00</t>
  </si>
  <si>
    <t>Cobalt oxides and hydroxides; commercial cobalt oxides</t>
  </si>
  <si>
    <t>2823 00</t>
  </si>
  <si>
    <t>Titanium oxides</t>
  </si>
  <si>
    <t>Lead oxides; red lead and orange lead</t>
  </si>
  <si>
    <t>Hydrazine and hydroxylamine and their inorganic salts; other inorganic bases; other metal oxides, hydroxides and peroxides</t>
  </si>
  <si>
    <t>Hydrazine and hydroxylamine and their inorganic salts; inorganic bases, metal oxides, hydroxides and peroxides, n.e.s.</t>
  </si>
  <si>
    <t>V. SALTS AND PEROXYSALTS, OF INORGANIC ACIDS AND METALS</t>
  </si>
  <si>
    <t>Fluorides; fluorosilicates, fluoroaluminates and other complex fluorine salts</t>
  </si>
  <si>
    <t>Chlorides, chloride oxides and chloride hydroxides; bromides and bromide oxides; iodides and iodide oxides</t>
  </si>
  <si>
    <t>Hypochlorites; commercial calcium hypochlorite; chlorites; hypobromites</t>
  </si>
  <si>
    <t>Chlorates and perchlorates; bromates and perbromates; iodates and periodates</t>
  </si>
  <si>
    <t>Sulphides; polysulphides, whether or not chemically defined</t>
  </si>
  <si>
    <t>Dithionites and sulphoxylates</t>
  </si>
  <si>
    <t>Dithionites and sulfoxylates</t>
  </si>
  <si>
    <t>Sulphites; thiosulphates</t>
  </si>
  <si>
    <t>Sulphates; alums; peroxosulphates (persulphates)</t>
  </si>
  <si>
    <t>Sulphates; alums; peroxosulphates "persulphates"</t>
  </si>
  <si>
    <t>Nitrites; nitrates</t>
  </si>
  <si>
    <t>Phosphinates (hypophosphites), phosphonates (phosphites) and phosphates; polyphosphates, whether or not chemically defined</t>
  </si>
  <si>
    <t>Phosphinates "hypophosphites", phosphonates "phosphites" and phosphates; polyphosphates, whether or not chemically defined</t>
  </si>
  <si>
    <t>Carbonates; peroxocarbonates (percarbonates); commercial ammonium carbonate containing ammonium carbamate</t>
  </si>
  <si>
    <t>Carbonates; peroxocarbonates "percarbonates"; commercial ammonium carbonate containing ammonium carbamate</t>
  </si>
  <si>
    <t>Cyanides, cyanide oxides and complex cyanides</t>
  </si>
  <si>
    <t>Cyanides, oxycyanides and complex cyanides</t>
  </si>
  <si>
    <t>2838 00</t>
  </si>
  <si>
    <t>Fulminates, cyanates and thiocyanates</t>
  </si>
  <si>
    <t>Silicates; commercial alkali metal silicates</t>
  </si>
  <si>
    <t>Borates; peroxoborates (perborates)</t>
  </si>
  <si>
    <t>Borates; peroxoborates "perborates"</t>
  </si>
  <si>
    <t>Salts of oxometallic or peroxometallic acids</t>
  </si>
  <si>
    <t>Other salts of inorganic acids or peroxoacids (including aluminosilicates whether or not chemically defined), other than azides</t>
  </si>
  <si>
    <t>Salts of inorganic acids or peroxoacids, incl. aluminosilicates whether or not chemically defined (excl. of oxometallic or peroxometallic acids and azides)</t>
  </si>
  <si>
    <t>VI. MISCELLANEOUS</t>
  </si>
  <si>
    <t>Colloidal precious metals; inorganic or organic compounds of precious metals, whether or not chemically defined; amalgams of precious metals</t>
  </si>
  <si>
    <t>Radioactive chemical elements and radioactive isotopes (including the fissile or fertile chemical elements and isotopes) and their compounds; mixtures and residues containing these products</t>
  </si>
  <si>
    <t>Radioactive chemical elements and radioactive isotopes, incl. their fissile or fertile chemical elements and isotopes, and their compounds; mixtures and residues containing these products</t>
  </si>
  <si>
    <t>Isotopes other than those of heading 2844; compounds, inorganic or organic, of such isotopes, whether or not chemically defined</t>
  </si>
  <si>
    <t>Nonradioactive isotopes; inorganic or organic compounds of such isotopes, whether or not chemically defined</t>
  </si>
  <si>
    <t>Compounds, inorganic or organic, of rare-earth metals, of yttrium or of scandium or of mixtures of these metals</t>
  </si>
  <si>
    <t>2847 00</t>
  </si>
  <si>
    <t>Hydrogen peroxide, whether or not solidified with urea</t>
  </si>
  <si>
    <t>2848 00</t>
  </si>
  <si>
    <t>Phosphides, whether or not chemically defined, excluding ferrophosphorus</t>
  </si>
  <si>
    <t>Phosphides, whether or not chemically defined (excl. ferrophosphorus)</t>
  </si>
  <si>
    <t>Carbides, whether or not chemically defined</t>
  </si>
  <si>
    <t>2850 00</t>
  </si>
  <si>
    <t>Hydrides, nitrides, azides, silicides and borides, whether or not chemically defined, other than compounds which are also carbides of heading 2849</t>
  </si>
  <si>
    <t>Hydrides, nitrides, azides, silicides and borides, whether or not chemically defined (excl. compounds which are also carbides of heading 2849)</t>
  </si>
  <si>
    <t>2851 00</t>
  </si>
  <si>
    <t>Other inorganic compounds (including distilled or conductivity water and water of similar purity); liquid air (whether or not rare gases have been removed); compressed air; amalgams, other than amalgams of precious metals</t>
  </si>
  <si>
    <t>Inorganic compounds, incl. distilled or conductivity water and water of similar purity, n.e.s.; liquid air, whether or not rare gases have been removed; compressed air; amalgams (other than amalgams of precious metals)</t>
  </si>
  <si>
    <t>I. HYDROCARBONS AND THEIR HALOGENATED, SULPHONATED, NITRATED OR NITROSATED DERIVATIVES</t>
  </si>
  <si>
    <t>Acyclic hydrocarbons</t>
  </si>
  <si>
    <t>Cyclic hydrocarbons</t>
  </si>
  <si>
    <t>Halogenated derivatives of hydrocarbons</t>
  </si>
  <si>
    <t>Sulphonated, nitrated or nitrosated derivatives of hydrocarbons, whether or not halogenated</t>
  </si>
  <si>
    <t>II. ALCOHOLS AND THEIR HALOGENATED, SULPHONATED, NITRATED OR NITROSATED DERIVATIVES</t>
  </si>
  <si>
    <t>Acyclic alcohols and their halogenated, sulphonated, nitrated or nitrosated derivatives</t>
  </si>
  <si>
    <t>Cyclic alcohols and their halogenated, sulphonated, nitrated or nitrosated derivatives</t>
  </si>
  <si>
    <t>III. PHENOLS, PHENOL-ALCOHOLS, AND THEIR HALOGENATED, SULPHONATED, NITRATED OR NITROSATED DERIVATIVES</t>
  </si>
  <si>
    <t>Phenols; phenol-alcohols</t>
  </si>
  <si>
    <t>Halogenated, sulphonated, nitrated or nitrosated derivatives of phenols or phenol-alcohols</t>
  </si>
  <si>
    <t>IV. ETHERS, ALCOHOL PEROXIDES, ETHER PEROXIDES, KETONE PEROXIDES, EPOXIDES WITH A THREE-MEMBERED RING, ACETALS AND HEMIACETALS, AND THEIR HALOGENATED, SULPHONATED, NITRATED OR NITROSATED DERIVATIVES</t>
  </si>
  <si>
    <t>Ethers, ether-alcohols, ether-phenols, ether-alcohol-phenols, alcohol peroxides, ether peroxides, ketone peroxides (whether or not chemically defined), and their halogenated, sulphonated, nitrated or nitrosated derivatives</t>
  </si>
  <si>
    <t>Ethers, ether-alcohols, ether-phenols, ether-alcohol-phenols, alcohol peroxides, ether peroxide, ketone peroxides, whether or not chemically defined, and their halogenated, sulphonated, nitrated or nitrosated derivatives</t>
  </si>
  <si>
    <t>Epoxides, epoxyalcohols, epoxyphenols and epoxyethers, with a three-membered ring, and their halogenated, sulphonated, nitrated or nitrosated derivatives</t>
  </si>
  <si>
    <t>2911 00</t>
  </si>
  <si>
    <t>Acetals and hemiacetals, whether or not with other oxygen function, and their halogenated, sulphonated, nitrated or nitrosated derivatives</t>
  </si>
  <si>
    <t>V. ALDEHYDE-FUNCTION COMPOUNDS</t>
  </si>
  <si>
    <t>Aldehydes, whether or not with other oxygen function; cyclic polymers of aldehydes; paraformaldehyde</t>
  </si>
  <si>
    <t>2913 00</t>
  </si>
  <si>
    <t>Halogenated, sulphonated, nitrated or nitrosated derivatives of products of heading No 2912</t>
  </si>
  <si>
    <t>Halogenated, sulphonated, nitrated or nitrosated derivatives of cyclic polymers of aldehydes or paraformaldehyde</t>
  </si>
  <si>
    <t>VI. KETONE-FUNCTION COMPOUNDS AND QUINONE-FUNCTION COMPOUNDS</t>
  </si>
  <si>
    <t>Ketones and quinones, whether or not with other oxygen function, and their halogenated, sulphonated, nitrated or nitrosated derivatives</t>
  </si>
  <si>
    <t>VII. CARBOXYLIC ACIDS AND THEIR ANHYDRIDES, HALIDES, PEROXIDES AND PEROXYACIDS AND THEIR HALOGENATED, SULPHONATED, NITRATED OR NITROSATED DERIVATIVES</t>
  </si>
  <si>
    <t>Saturated acyclic monocarboxylic acids and their anhydrides, halides, peroxides and peroxyacids; their halogenated, sulphonated, nitrated or nitrosated derivatives</t>
  </si>
  <si>
    <t>Unsaturated acyclic monocarboxylic acids, cyclic monocarboxylic acids, their anhydrides, halides, peroxides and peroxyacids; their halogenated, sulphonated, nitrated or nitrosated derivatives</t>
  </si>
  <si>
    <t>Polycarboxylic acids, their anhydrides, halides, peroxides and peroxyacids; their halogenated, sulphonated, nitrated or nitrosated derivatives</t>
  </si>
  <si>
    <t>Carboxylic acids with additional oxygen function and their anhydrides, halides, peroxides and peroxyacids; their halogenated, sulphonated, nitrated or nitrosated derivatives</t>
  </si>
  <si>
    <t>VIII. ESTERS OF INORGANIC ACIDS OF NON-METALS AND THEIR SALTS, AND THEIR HALOGENATED, SULPHONATED, NITRATED OR NITROSATED DERIVATIVES</t>
  </si>
  <si>
    <t>2919 00</t>
  </si>
  <si>
    <t>Phosphoric esters and their salts, including lactophosphates; their halogenated, sulphonated, nitrated or nitrosated derivatives</t>
  </si>
  <si>
    <t>Phosphoric esters and their salts, incl. lactophosphates; their halogenated, sulphonated, nitrated or nitrosated derivatives</t>
  </si>
  <si>
    <t>Esters of other inorganic acids of non-metals (excluding esters of hydrogen halides) and their salts; their halogenated, sulphonated, nitrated or nitrosated derivatives</t>
  </si>
  <si>
    <t>Esters of other inorganic acids of non-metals and their salts; their halogenated, sulphonated, nitrated or nitrosated derivatives (excl. esters of hydrogen halides)</t>
  </si>
  <si>
    <t>IX. NITROGEN-FUNCTION COMPOUNDS</t>
  </si>
  <si>
    <t>Amine-function compounds</t>
  </si>
  <si>
    <t>Oxygen-function amino-compounds</t>
  </si>
  <si>
    <t>Quaternary ammonium salts and hydroxides; lecithins and other phosphoaminolipids, whether or not chemically defined</t>
  </si>
  <si>
    <t>Carboxyamide-function compounds; amide-function compounds of carbonic acid</t>
  </si>
  <si>
    <t>Carboxyimide-function compounds (including saccharin and its salts) and imine-function compounds</t>
  </si>
  <si>
    <t>Carboxyimide-function compounds, incl. saccharin and its salts, and imine-function compounds</t>
  </si>
  <si>
    <t>Nitrile-function compounds</t>
  </si>
  <si>
    <t>2927 00</t>
  </si>
  <si>
    <t>Diazo-, azo- or azoxy-compounds</t>
  </si>
  <si>
    <t>2928 00</t>
  </si>
  <si>
    <t>Organic derivatives of hydrazine or of hydroxylamine</t>
  </si>
  <si>
    <t>Compounds with other nitrogen function</t>
  </si>
  <si>
    <t>Compounds with other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t>
  </si>
  <si>
    <t>X. ORGANO-INORGANIC COMPOUNDS, HETEROCYCLIC COMPOUNDS, NUCLEIC ACIDS AND THEIR SALTS, AND SULPHONAMIDES</t>
  </si>
  <si>
    <t>Organo-sulphur compounds</t>
  </si>
  <si>
    <t>2931 00</t>
  </si>
  <si>
    <t>Other organo-inorganic compounds</t>
  </si>
  <si>
    <t>Separate chemically defined organo-inorganic compounds, n.e.s.</t>
  </si>
  <si>
    <t>Heterocyclic compounds with oxygen hetero-atom(s) only</t>
  </si>
  <si>
    <t>Heterocyclic compounds with oxygen hetero-atom[s] only</t>
  </si>
  <si>
    <t>Heterocyclic compounds with nitrogen hetero-atom(s) only</t>
  </si>
  <si>
    <t>Heterocyclic compounds with nitrogen hetero-atom[s] only</t>
  </si>
  <si>
    <t>Nucleic acids and their salts, whether or not chemically defined; other heterocyclic compounds</t>
  </si>
  <si>
    <t>Nucleic acids and their salts, whether or not chemically defined; heterocyclic compounds (excl. with oxygen only or with nitrogen hetero-atom[s] only)</t>
  </si>
  <si>
    <t>2935 00</t>
  </si>
  <si>
    <t>Sulphonamides</t>
  </si>
  <si>
    <t>XI. PROVITAMINS, VITAMINS AND HORMONES</t>
  </si>
  <si>
    <t>Provitamins and vitamins, natural or reproduced by synthesis (including natural concentrates), derivatives thereof used primarily as vitamins, and intermixtures of the foregoing, whether or not in any solvent</t>
  </si>
  <si>
    <t>Provitamins and vitamins, natural or reproduced by synthesis, incl. natural concentrates, derivatives thereof used primarily as vitamins, and intermixtures of the foregoing, whether or not in any solvent</t>
  </si>
  <si>
    <t>Hormones, prostaglandins, thromboxanes and leukotrienes, natural or reproduced by synthesis; derivatives and structural analogues thereof, including chain modified polypeptides, used primarily as hormones</t>
  </si>
  <si>
    <t>Hormones, prostaglandines, thromboxanes and leukotrienes, natural or reproduced by synthesis; derivatives and structural analogues thereof "incl. chain modified polypeptides", used primarily as hormones</t>
  </si>
  <si>
    <t>XII. GLYCOSIDES AND VEGETABLE ALKALOIDS, NATURAL OR REPRODUCED BY SYNTHESIS, AND THEIR SALTS, ETHERS, ESTERS AND OTHER DERIVATIVES</t>
  </si>
  <si>
    <t>Glycosides, natural or reproduced by synthesis, and their salts, ethers, esters and other derivatives</t>
  </si>
  <si>
    <t>Vegetable alkaloids, natural or reproduced by synthesis, and their salts, ethers, esters and other derivatives</t>
  </si>
  <si>
    <t>XIII. OTHER ORGANIC COMPOUNDS</t>
  </si>
  <si>
    <t>2940 00</t>
  </si>
  <si>
    <t>Sugars, chemically pure, other than sucrose, lactose, maltose, glucose and fructose; sugar ethers, sugar acetals and sugar esters, and their salts, other than products of heading 2937, 2938 or 2939</t>
  </si>
  <si>
    <t>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t>
  </si>
  <si>
    <t>Antibiotics</t>
  </si>
  <si>
    <t>2942 00</t>
  </si>
  <si>
    <t>Other organic compounds</t>
  </si>
  <si>
    <t>Separate chemically defined organic compounds, n.e.s.</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</si>
  <si>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</si>
  <si>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Dried glands and other organs for organo-therapeutic uses, whether or not powdered; extracts of glands or other organs or their secretions, for organo-therapeutic uses; heparin and its salts; other human or animal substances prepared for therapeutic or prophylactic uses, n.e.s.</t>
  </si>
  <si>
    <t>Human blood; animal blood prepared for therapeutic, prophylactic or diagnostic uses; antisera and other blood fractions and modified immunological products, whether or not obtained by means of biotechnological processes; vaccines, toxins, cultures of micro-organisms (excluding yeasts) and similar products</t>
  </si>
  <si>
    <t>Human blood; animal blood prepared for therapeutic, prophylactic or diagnostic uses; antisera and other blood fractions and modified immunological products, whether or not obtained by means of biotechnological processes; vaccines, toxins, cultures of micro-organisms (excl. yeasts) and similar products</t>
  </si>
  <si>
    <t>Medicaments (excluding goods of heading No 3002, 3005 or 3006) consisting of two or more constituents which have been mixed together for therapeutic or prophylactic uses, not put up in measured doses or in forms or packings for retail sale</t>
  </si>
  <si>
    <t>Medicaments consisting of two or more constituents mixed together for therapeutic or prophylactic uses, not in measured doses or put up for retail sale (excl. goods of heading 3002, 3005 or 3006)</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</si>
  <si>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</si>
  <si>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Medicaments consisting of mixed or unmixed products for therapeutic or prophylactic uses, put up in measured doses "incl. those in the form of transdermal administration" or in forms or packings for retail sale (excl. goods of heading 3002, 3005 or 3006)</t>
  </si>
  <si>
    <t>Wadding, gauze, bandages and similar articles (for example, dressings, adhesive plasters, poultices), impregnated or coated with pharmaceutical substances or put up in forms or packings for retail sale for medical, surgical, dental or veterinary purposes</t>
  </si>
  <si>
    <t>Wadding, gauze, bandages and the like, e.g. dressings, adhesive plasters, poultices, impregnated or covered with pharmaceutical substances or put up for retail sale for medical, surgical, dental or veterinary purposes</t>
  </si>
  <si>
    <t>Pharmaceutical goods specified in note 4 to this chapter</t>
  </si>
  <si>
    <t>Pharmaceutical preparations and products of subheading Nos 3006.10.10 to 3006.60.90</t>
  </si>
  <si>
    <t>3101 00</t>
  </si>
  <si>
    <t>Animal or vegetable fertilisers, whether or not mixed together or chemically treated; fertilisers produced by the mixing or chemical treatment of animal or vegetable products</t>
  </si>
  <si>
    <t>Animal or vegetable fertilizers, whether or not mixed together or chemically treated; fertilizers produced by the mixing or chemical treatment of animal or vegetable products (excl. those in pellet or similar forms, or in packages with a gross weight of &lt;= 10 kg)</t>
  </si>
  <si>
    <t>Mineral or chemical fertilisers, nitrogenous</t>
  </si>
  <si>
    <t>Mineral or chemical nitrogenous fertilizers (excl. those in pellet or similar forms, or in packages with a gross weight of &lt;= 10 kg)</t>
  </si>
  <si>
    <t>Mineral or chemical fertilisers, phosphatic</t>
  </si>
  <si>
    <t>Mineral or chemical phosphatic fertilizers (excl. those in pellet or similar forms, or in packages with a gross weight of &lt;= 10 kg)</t>
  </si>
  <si>
    <t>Mineral or chemical fertilisers, potassic</t>
  </si>
  <si>
    <t>Mineral or chemical potassic fertilizers (excl. those in pellet or similar forms, or in packages with a gross weight of &lt;= 10 kg)</t>
  </si>
  <si>
    <t>Mineral or chemical fertilisers containing two or three of the fertilising elements nitrogen, phosphorus and potassium; other fertilisers; goods of this chapter in tablets or similar forms or in packages of a gross weight not exceeding 10 kg</t>
  </si>
  <si>
    <t>Mineral or chemical fertilizers containing two or three of the fertilizing elements nitrogen, phosphorus and potassium; other fertilizers (excl. pure animal or vegetable fertilizers or mineral or chemical nitrogenous, phosphatic or potassic fertilizers); animal, vegetable, mineral or chemical fertilizers in tablets or similar forms or in packages of a gross weight of &lt;= 10 kg</t>
  </si>
  <si>
    <t>Tanning extracts of vegetable origin; tannins and their salts, ethers, esters and other derivatives</t>
  </si>
  <si>
    <t>Synthetic organic tanning substances; inorganic tanning substances; tanning preparations, whether or not containing natural tanning substances; enzymatic preparations for pre-tanning</t>
  </si>
  <si>
    <t>3203 00</t>
  </si>
  <si>
    <t>Colouring matter of vegetable or animal origin (including dyeing extracts but excluding animal black), whether or not chemically defined; preparations as specified in note 3 to this chapter based on colouring matter of vegetable or animal origin</t>
  </si>
  <si>
    <t>Colouring matter of vegetable or animal origin, incl. dye extracts (excl. animal black), whether or not chemically defined; preparations based on colouring matter of vegetable or animal origin of a kind used to dye fabrics or produce colorant preparations (excl. preparations of heading 3207, 3208, 3209, 3210, 3213 and 3215)</t>
  </si>
  <si>
    <t>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t>
  </si>
  <si>
    <t>Synthetic organic colouring matter, whether or not chemically defined; preparations based on synthetic organic colouring matter of a kind used to dye fabrics or produce colorant preparations; synthetic organic products of a kind used as fluorescent brightening agents or as luminophores, whether or not chemically defined (excl. preparations of heading 3207, 3208, 3209, 3210, 3213 and 3215)</t>
  </si>
  <si>
    <t>3205 00</t>
  </si>
  <si>
    <t>Colour lakes; preparations as specified in note 3 to this chapter based on colour lakes</t>
  </si>
  <si>
    <t>Colour lakes (other than Chinese or Japanese lacquer and paints); preparations based on colour lakes of a kind used to dye fabrics or produce colorant preparations (excl. preparations of heading 3207, 3208, 3209, 3210, 3213 and 3215)</t>
  </si>
  <si>
    <t>Other colouring matter; preparations as specified in note 3 to this chapter, other than those of heading 3203, 3204 or 3205; inorganic products of a kind used as luminophores, whether or not chemically defined</t>
  </si>
  <si>
    <t>Inorganic or mineral colouring matter, n.e.s.; preparations based on inorganic or mineral colouring matter of a kind used to dye fabrics or produce colorant preparations (excl. preparations of heading 3207, 3208, 3209, 3210, 3213 and 3215); inorganic products of a kind used as luminophores, whether or not chemically defined</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</si>
  <si>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</si>
  <si>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Prepared pigments, prepared opacifiers and prepared colours, vitrifiable enamels and glazes, engobes, liquid lustres and similar preparations of a kind used in the ceramic, enamelling or glass industry; glass frit and other glass in the form of powder, granules or flakes</t>
  </si>
  <si>
    <t>Paints and varnishes (including enamels and lacquers) based on synthetic polymers or chemically modified natural polymers, dispersed or dissolved in a non-aqueous medium; solutions as defined in note 4 to this chapter</t>
  </si>
  <si>
    <t>Paints and varnishes, incl. enamels and lacquers, based on synthetic polymers or chemically modified natural polymers, dispersed or dissolved in a non-aqueous medium; solutions of products of subheading 3901 to 3913 in volatile organic solvents, containing &gt; 50% solvent by weight (excl. solutions of collodion)</t>
  </si>
  <si>
    <t>Paints and varnishes (including enamels and lacquers) based on synthetic polymers or chemically modified natural polymers, dispersed or dissolved in an aqueous medium</t>
  </si>
  <si>
    <t>Paints and varnishes, incl. enamels and lacquers, based on synthetic polymers or chemically modified natural polymers, dispersed or dissolved in an aqueous medium</t>
  </si>
  <si>
    <t>3210 00</t>
  </si>
  <si>
    <t>Other paints and varnishes (including enamels, lacquers and distempers); prepared water pigments of a kind used for finishing leather</t>
  </si>
  <si>
    <t>Paints and varnishes, incl. enamels, lacquers and distempers (excl. those based on synthetic polymers or chemically modified natural polymers); prepared water pigments of a kind used for finishing leather</t>
  </si>
  <si>
    <t>3211 00</t>
  </si>
  <si>
    <t>Prepared driers</t>
  </si>
  <si>
    <t>Pigments (including metallic powders and flakes) dispersed in non-aqueous media, in liquid or paste form, of a kind used in the manufacture of paints (including enamels); stamping foils; dyes and other colouring matter put up in forms or packings for retail sale</t>
  </si>
  <si>
    <t>Pigments, incl. metallic powders and flakes, dispersed in non-aqueous media, in liquid or paste form, of a kind used in the manufacture of paints; stamping foils of a kind used in the printing of book bindings or hatband leather; colorants and other colouring matter, n.e.s. put up for retail sale</t>
  </si>
  <si>
    <t>Artists', students' or signboard painters' colours, modifying tints, amusement colours and the like, in tablets, tubes, jars, bottles, pans or in similar forms or packings</t>
  </si>
  <si>
    <t>Artist's, student's or signboard painter's colours, modifying tints, amusement colours and the like, in tablets, tubes, jars, bottles, pans or similar packages</t>
  </si>
  <si>
    <t>Glaziers' putty, grafting putty, resin cements, caulking compounds and other mastics; painters' fillings; non-refractory surfacing preparations for façades, indoor walls, floors, ceilings or the like</t>
  </si>
  <si>
    <t>Printing ink, writing or drawing ink and other inks, whether or not concentrated or solid</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</si>
  <si>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</si>
  <si>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Essential oils, whether or not terpeneless, incl. concretes and absolutes; resinoids; extracted oleoresins; concentrates of essential oils in fats, fixed oils, waxes or the like, obtained by enfleurage or maceration; terpenic by-products of the deterpenation of essential oils; aqueous distillates and aqueous solutions of essential oils</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</si>
  <si>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</si>
  <si>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Mixtures of odoriferous substances and mixtures, incl. alcoholic solutions, based on one or more of these substances, of a kind used as raw materials in industry; other preparations based on odoriferous substances, of a kind used for the manufacture of beverages</t>
  </si>
  <si>
    <t>3303 00</t>
  </si>
  <si>
    <t>Perfumes and toilet waters</t>
  </si>
  <si>
    <t>Perfumes and toilet waters (excl. aftershave lotions, personal deodorants and hair lotions)</t>
  </si>
  <si>
    <t>Beauty or make-up preparations and preparations for the care of the skin (other than medicaments), including sunscreen or sun tan preparations; manicure or pedicure preparations</t>
  </si>
  <si>
    <t>Beauty or make-up preparations and preparations for the care of the skin, incl. sunscreen or sun tan preparations (excl. medicaments); manicure or pedicure preparations</t>
  </si>
  <si>
    <t>Preparations for use on the hair</t>
  </si>
  <si>
    <t>Preparations for oral or dental hygiene, including denture fixative pastes and powders; yarn used to clean between the teeth (dental floss), in individual retail packages</t>
  </si>
  <si>
    <t>Preparations for oral or dental hygiene, incl. denture fixative pastes and powders; yarn used to clean between the teeth "dental floss", in individual retail packages</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</si>
  <si>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</si>
  <si>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Shaving preparations, incl. pre-shave and after-shave products, personal deodorants, bath and shower preparations, depilatories and other perfumery, toilet or cosmetic preparations, n.e.s.; prepared room deodorizers, whether or not perfumed or having disinfectant properties</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</si>
  <si>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</si>
  <si>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</si>
  <si>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Organic surface-active agents (other than soap); surface-active preparations, washing preparations (including auxiliary washing preparations) and cleaning preparations, whether or not containing soap, other than those of heading No 3401</t>
  </si>
  <si>
    <t>Organic surface-active agents (excl. soap); surface-active preparations, washing preparations, incl. auxiliary washing preparations, and cleaning preparations, whether or not containing soap (excl. those of heading 3401)</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</si>
  <si>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 or more by weight of petroleum oils or of oils obtained from bituminous minerals</t>
  </si>
  <si>
    <t>Lubricant preparations, incl. cutting-oil preparations, bolt or nut release preparations, anti-rust or anti-corrosion preparations and mould release preparations based on lubricants; textile lubricant preparations and preparations of a kind used for the oil or grease treatment of textile materials, leather, furskins or other materials (excl. preparations containing, as basic constituents, &gt;= 70% petroleum oil or bituminous mineral oil by weight)</t>
  </si>
  <si>
    <t>Artificial waxes and prepared waxes</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</si>
  <si>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</si>
  <si>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Shoe polish, furniture wax and floor waxes, polishes and creams for coachwork, glass or metal, scouring pastes and powders and similar preparations, whether or not in the form of paper, wadding, felt, nonwovens, sponge plastics, cellular plastics or cellular rubber, impregnated, coated or covered with such preparations (excl. artificial and prepared waxes of heading 3404)</t>
  </si>
  <si>
    <t>3406 00</t>
  </si>
  <si>
    <t>Candles, tapers and the like</t>
  </si>
  <si>
    <t>Candles and the like</t>
  </si>
  <si>
    <t>3407 00</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</si>
  <si>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</si>
  <si>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</si>
  <si>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Casein, caseinates and other casein derivatives; casein glues</t>
  </si>
  <si>
    <t>Casein, caseinates and other casein derivatives; casein glues (excl. those packaged as glue for retail sale and weighing &lt;= 1 kg)</t>
  </si>
  <si>
    <t>Albumins (including concentrates of two or more whey proteins, containing by weight more than 80 % whey proteins, calculated on the dry matter), albuminates and other albumin derivatives</t>
  </si>
  <si>
    <t>Albumins, incl. concentrates of two or more whey proteins containing by weight &gt; 80% whey proteins, calculated on the dry matter, albuminates and other albumin derivatives</t>
  </si>
  <si>
    <t>3503 00</t>
  </si>
  <si>
    <t>Gelatin (including gelatin in rectangular (including square) sheets, whether or not surface-worked or coloured) and gelatin derivatives; isinglass; other glues of animal origin, excluding casein glues of heading No 3501</t>
  </si>
  <si>
    <t>Gelatin, whether or not in square or rectangular sheets, whether or not surface-worked or coloured, and gelatin derivatives; isinglass; other glues of animal origin (excl. those packaged as glue for retail sale and weighing &lt;= 1 kg, and casein glues of heading 3501)</t>
  </si>
  <si>
    <t>3504 00</t>
  </si>
  <si>
    <t>Peptones and their derivatives; other protein substances and their derivatives, not elsewhere specified or included; hide powder, whether or not chromed</t>
  </si>
  <si>
    <t>Peptones and their derivatives; other albuminous substances and their derivatives, n.e.s.; hide powder, whether or not chromed</t>
  </si>
  <si>
    <t>Dextrins and other modified starches (for example, pregelatinised or esterified starches); glues based on starches, or on dextrins or other modified starches</t>
  </si>
  <si>
    <t>Dextrins and other modified starches, e.g. pregelatinised or esterified starches; glues based on starches, dextrins or other modified starches (excl. those put up for retail sale and weighing &lt;= 1 kg)</t>
  </si>
  <si>
    <t>Prepared glues and other prepared adhesives, not elsewhere specified or included; products suitable for use as glues or adhesives, put up for retail sale as glues or adhesives, not exceeding a net weight of 1 kg</t>
  </si>
  <si>
    <t>Prepared glues and other prepared adhesives, n.e.s.; products suitable for use as glues or adhesives, put up for retail sale as glues or adhesives, and weighing &lt;= 1 kg</t>
  </si>
  <si>
    <t>Enzymes; prepared enzymes not elsewhere specified or included</t>
  </si>
  <si>
    <t>Enzymes; prepared enzymes, n.e.s.</t>
  </si>
  <si>
    <t>3601 00</t>
  </si>
  <si>
    <t>Propellent powders</t>
  </si>
  <si>
    <t>3602 00</t>
  </si>
  <si>
    <t>Prepared explosives, other than propellent powders</t>
  </si>
  <si>
    <t>Prepared explosives (excl. propellent powders)</t>
  </si>
  <si>
    <t>3603 00</t>
  </si>
  <si>
    <t>Safety fuses; detonating fuses; percussion or detonating caps; igniters; electric detonators</t>
  </si>
  <si>
    <t>Safety fuses; detonating fuses; percussion or detonating caps; ignitors; electric detonators (excl. grenade detonators and cartridge cases, whether or not with percussion caps)</t>
  </si>
  <si>
    <t>Fireworks, signalling flares, rain rockets, fog signals and other pyrotechnic articles</t>
  </si>
  <si>
    <t>Fireworks, signalling flares, rain rockets, fog signals and other pyrotechnic articles (excl. cartridge blanks)</t>
  </si>
  <si>
    <t>3605 00</t>
  </si>
  <si>
    <t>Matches, other than pyrotechnic articles of heading No 3604</t>
  </si>
  <si>
    <t>Matches (excl. pyrotechnic articles of heading 3604)</t>
  </si>
  <si>
    <t>Ferro-cerium and other pyrophoric alloys in all forms; articles of combustible materials as specified in note 2 to this chapter</t>
  </si>
  <si>
    <t>Ferro-cerium and other pyrophoric alloys in all forms; metaldehyde, hexamethylenetetramine and similar products in tablets, sticks or similar forms, for use as fuel; alcohol-based fuels and prepared fuels of a similar kind, solid or in paste form; liquid gases and liquid fuels for lighters or igniters, in containers of &lt;= 300 cc; resin torches, firelighters and the like</t>
  </si>
  <si>
    <t>Photographic plates and film in the flat, sensitized, unexposed, of any material other than paper, paperboard or textiles; instant print film in the flat, sensitised, unexposed, whether or not in packs</t>
  </si>
  <si>
    <t>Photographic plates and film in the flat, sensitised, unexposed, of any material other than paper, paperboard or textiles; instant print film in the flat, sensitised, unexposed, whether or not in packs</t>
  </si>
  <si>
    <t>Photographic film in rolls, sensitized, unexposed, of any material other than paper, paperboard or textiles; instant print film in rolls, sensitised, unexposed</t>
  </si>
  <si>
    <t>Photographic film in rolls, sensitised, unexposed, of any material other than paper, paperboard or textiles; instant print film in rolls, sensitised, unexposed</t>
  </si>
  <si>
    <t>Photographic paper, paperboard and textiles, sensitised, unexposed</t>
  </si>
  <si>
    <t>3704 00</t>
  </si>
  <si>
    <t>Photographic plates, film, paper, paperboard and textiles, exposed but not developed</t>
  </si>
  <si>
    <t>Photographic plates and film, exposed and developed, other than cinematographic film</t>
  </si>
  <si>
    <t>Photographic plates and film, exposed and developed (excl. products made of paper, paperboard or textiles, cinematographic film and ready-to-use plates)</t>
  </si>
  <si>
    <t>Cinematographic film, exposed and developed, whether or not incorporating sound track or consisting only of sound track</t>
  </si>
  <si>
    <t>Chemical preparations for photographic uses (other than varnishes, glues, adhesives and similar preparations); unmixed products for photographic uses, put up in measured portions or put up for retail sale in a form ready for use</t>
  </si>
  <si>
    <t>Chemical preparations for photographic uses (excl. varnishes, glues, adhesives and similar preparations); unmixed products for photographic uses, in measured doses or put up for retail sale ready for use (excl. salts, precious metal compounds and products of heading 2843 to 2846)</t>
  </si>
  <si>
    <t>Artificial graphite; colloidal or semi-colloidal graphite; preparations based on graphite or other carbon in the form of pastes, blocks, plates or other semi-manufactures</t>
  </si>
  <si>
    <t>Activated carbon; activated natural mineral products; animal black, including spent animal black</t>
  </si>
  <si>
    <t>Activated carbon; activated natural mineral products; animal black, whether or not spent</t>
  </si>
  <si>
    <t>3803 00</t>
  </si>
  <si>
    <t>Tall oil, whether or not refined</t>
  </si>
  <si>
    <t>3804 00</t>
  </si>
  <si>
    <t>Residual lyes from the manufacture of wood pulp, whether or not concentrated, desugared or chemically treated, including lignin sulphonates, but excluding tall oil of heading No 3803</t>
  </si>
  <si>
    <t>Residual lyes from the manufacture of wood pulp, whether or not concentrated, desugared or chemically treated, incl. lignin sulphonates (excl. crude tall oil, sodium hydroxide "caustic soda" and sulphate pitch)</t>
  </si>
  <si>
    <t>Gum, wood or sulphate turpentine and other terpenic oils produced by the distillation or other treatment of coniferous woods; crude dipentene; sulphite turpentine and other crude para-cymene; pine oil containing alpha-terpineol as the main constituent</t>
  </si>
  <si>
    <t>Rosin and resin acids, and derivatives thereof; rosin spirit and rosin oils; run gums</t>
  </si>
  <si>
    <t>Rosin, resin acids and derivatives thereof; rosin spirit and rosin oils; run gums</t>
  </si>
  <si>
    <t>3807 00</t>
  </si>
  <si>
    <t>Wood tar; wood tar oils; wood creosote; wood naphtha; vegetable pitch; brewers' pitch and similar preparations based on rosin, resin acids or on vegetable pitch</t>
  </si>
  <si>
    <t>Wood tar; wood tar oils; wood creosote; wood naphtha; vegetable pitch; brewer's pitch and similar preparations based on rosin, resin acids or vegetable pitch (excl. Burgundy pitch, yellow pitch, stearin pitch, fatty acid pitch, fatty tar and glycerin pitch)</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</si>
  <si>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</si>
  <si>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Insecticides, rodenticides, fungicides, herbicides, anti-sprouting products and plant-growth regulators, disinfectants and similar products, put up for retail sale or as preparations or articles, e.g. sulphur-treated bands, wicks and candles, and fly-papers</t>
  </si>
  <si>
    <t>Finishing agents, dye carriers to accelerate the dyeing or fixing of dyestuffs and other products and preparations (for example, dressings and mordants), of a kind used in the textile, paper, leather or like industries, not elsewhere specified or included</t>
  </si>
  <si>
    <t>Finishing agents, dye carriers to accelerate the dyeing or fixing of dyestuffs and other products and preparations such as dressings and mordants of a kind used in the textile, paper, leather or like industries, n.e.s.</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</si>
  <si>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</si>
  <si>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Pickling preparations for metal surfaces; fluxes and other auxiliary preparations for soldering, brazing or welding; soldering, brazing or welding pastes and powders consisting of metal and other materials; preparations of a kind used as coatings or cores for welding electrodes or rods</t>
  </si>
  <si>
    <t>Anti-knock preparations, oxidation inhibitors, gum inhibitors, viscosity improvers, anti-corrosive preparations and other prepared additives, for mineral oils (including gasoline) or for other liquids used for the same purposes as mineral oils</t>
  </si>
  <si>
    <t>Anti-knock preparations, oxidation inhibitors, gum inhibitors, viscosity improvers, anti-corrosive preparations and other prepared additives, for mineral oils, incl. gasoline, or for other liquids used for the same purposes as mineral oils</t>
  </si>
  <si>
    <t>Prepared rubber accelerators; compound plasticisers for rubber or plastics, not elsewhere specified or included; anti-oxidising preparations and other compound stabilisers for rubber or plastics</t>
  </si>
  <si>
    <t>Prepared rubber accelerators; compound plasticisers for rubber or plastics, n.e.s.; anti-oxidizing preparations and other compound stabilisers for rubber or plastics</t>
  </si>
  <si>
    <t>3813 00</t>
  </si>
  <si>
    <t>Preparations and charges for fire-extinguishers; charged fire-extinguishing grenades</t>
  </si>
  <si>
    <t>Preparations and charges for fire-extinguishers; charged fire-extinguishing grenades (excl. full or empty fire-extinguishing devices, whether or not portable, unmixed chemically undefined products with fire-extinguishing properties in other forms)</t>
  </si>
  <si>
    <t>3814 00</t>
  </si>
  <si>
    <t>Organic composite solvents and thinners, not elsewhere specified or included; prepared paint or varnish removers</t>
  </si>
  <si>
    <t>Organic composite solvents and thinners, n.e.s.; prepared paint or varnish removers (excl. nail varnish remover)</t>
  </si>
  <si>
    <t>Reaction initiators, reaction accelerators and catalytic preparations, not elsewhere specified or included</t>
  </si>
  <si>
    <t>Reaction initiators, reaction accelerators and catalytic preparations, n.e.s. (excl. rubber accelerators)</t>
  </si>
  <si>
    <t>3816 00</t>
  </si>
  <si>
    <t>Refractory cements, mortars, concretes and similar compositions, other than products of heading 3801</t>
  </si>
  <si>
    <t>Refractory cements, mortars, concretes and similar compositions (excl. preparations based on graphite or other carbonaceous substances)</t>
  </si>
  <si>
    <t>3817 00</t>
  </si>
  <si>
    <t>Mixed alkylbenzenes and mixed alkylnaphthalenes, other than those of heading 2707 or 2902</t>
  </si>
  <si>
    <t>Mixed alkylbenzenes and mixed alkylnaphthalenes produced by the alkylation of benzene and naphthalene (excl. mixed isomers of cyclic hydrocarbons)</t>
  </si>
  <si>
    <t>3818 00</t>
  </si>
  <si>
    <t>Chemical elements doped for use in electronics, in the form of discs, wafers or similar forms; chemical compounds doped for use in electronics</t>
  </si>
  <si>
    <t>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t>
  </si>
  <si>
    <t>3819 00</t>
  </si>
  <si>
    <t>Hydraulic brake fluids and other prepared liquids for hydraulic transmission, not containing or containing less than 70 % by weight of petroleum oils or oils obtained from bituminous minerals</t>
  </si>
  <si>
    <t>Hydraulic brake fluids and other prepared liquids for hydraulic transmission not containing petroleum oil or bituminous mineral oil, or containing &lt; 70% petroleum oil or bituminous mineral oil by weight</t>
  </si>
  <si>
    <t>3820 00</t>
  </si>
  <si>
    <t>Anti-freezing preparations and prepared de-icing fluids</t>
  </si>
  <si>
    <t>Anti-freezing preparations and prepared de-icing fluids (excl. prepared additives for mineral oils or other liquids used for the same purposes as mineral oils)</t>
  </si>
  <si>
    <t>3821 00</t>
  </si>
  <si>
    <t>Prepared culture media for development of micro-organisms</t>
  </si>
  <si>
    <t>Culture media specially prepared for the development of micro-organisms</t>
  </si>
  <si>
    <t>3822 00</t>
  </si>
  <si>
    <t>Diagnostic or laboratory reagents on a backing, prepared diagnostic or laboratory reagents whether or not on a backing, other than those of heading 3002 or 3006; certified reference materials</t>
  </si>
  <si>
    <t>Diagnostic or laboratory reagents on a backing, prepared diagnostic or laboratory reagents whether or not on a backing, and certified reference materials (excl. compound diagnostic reagents designed to be administered to the patient, blood-grouping reagents, animal blood prepared for therapeutic, prophylactic or diagnostic uses and vaccines, toxins, cultures of micro-organisms and similar products)</t>
  </si>
  <si>
    <t>Industrial monocarboxylic fatty acids; acid oils from refining; industrial fatty alcohols</t>
  </si>
  <si>
    <t>Prepared binders for foundry moulds or cores; chemical products and preparations of the chemical or allied industries (including those consisting of mixtures of natural products), not elsewhere specified or included</t>
  </si>
  <si>
    <t>Prepared binders for foundry moulds or cores; chemical products and preparations for the chemical or allied industries, incl. mixtures of natural products, n.e.s.</t>
  </si>
  <si>
    <t>Residual products of the chemical or allied industries, not elsewhere specified or included; municipal waste; sewage sludge; other wastes specified in note 6 to this chapter</t>
  </si>
  <si>
    <t>Residual products of the chemical or allied industries, n.e.s.; municipal waste; sewage sludge; clinical waste, waste organic solvents, wastes of metal pickling liquors, of hydraulic fluids, brake fluids and anti-freeze fluids and other wastes from chemical or allied industries (excl. wastes containing mainly petroleum oils or oils obtained from bituminous minerals)</t>
  </si>
  <si>
    <t>I. PRIMARY FORMS</t>
  </si>
  <si>
    <t>Polymers of ethylene, in primary forms</t>
  </si>
  <si>
    <t>Polymers of propylene or of other olefins, in primary forms</t>
  </si>
  <si>
    <t>Polymers of styrene, in primary forms</t>
  </si>
  <si>
    <t>Polymers of vinyl chloride or of other halogenated olefins, in primary forms</t>
  </si>
  <si>
    <t>Polymers of vinyl acetate or of other vinyl esters, in primary forms; other vinyl polymers in primary forms</t>
  </si>
  <si>
    <t>Polymers of vinyl acetate or of other vinyl esters, in primary forms; other vinyl polymers, in primary forms</t>
  </si>
  <si>
    <t>Acrylic polymers in primary forms</t>
  </si>
  <si>
    <t>Acrylic polymers, in primary forms</t>
  </si>
  <si>
    <t>Polyacetals, other polyethers and epoxide resins, in primary forms; polycarbonates, alkyd resins, polyallyl esters and other polyesters, in primary forms</t>
  </si>
  <si>
    <t>Polyamides in primary forms</t>
  </si>
  <si>
    <t>Polyamides, in primary forms</t>
  </si>
  <si>
    <t>Amino-resins, phenolic resins and polyurethanes, in primary forms</t>
  </si>
  <si>
    <t>3910 00</t>
  </si>
  <si>
    <t>Silicones in primary forms</t>
  </si>
  <si>
    <t>Petroleum resins, coumarone-indene resins, polyterpenes, polysulphides, polysulphones and other products specified in note 3 to this chapter, not elsewhere specified or included, in primary forms</t>
  </si>
  <si>
    <t>Petroleum resins, coumarone-indene resins, polyterpenes, polysulphides, polysulphones and other polymers and prepolymers produced by chemical synthesis, n.e.s., in primary forms</t>
  </si>
  <si>
    <t>Cellulose and its chemical derivatives, not elsewhere specified or included, in primary forms</t>
  </si>
  <si>
    <t>Cellulose and its chemical derivatives, n.e.s., in primary forms</t>
  </si>
  <si>
    <t>Natural polymers (for example, alginic acid) and modified natural polymers (for example, hardened proteins, chemical derivatives of natural rubber), not elsewhere specified or included, in primary forms</t>
  </si>
  <si>
    <t>Natural polymers, e.g. alginic acid, and modified natural polymers, e.g. hardened proteins, chemical derivatives of natural rubber, n.e.s., in primary forms</t>
  </si>
  <si>
    <t>3914 00</t>
  </si>
  <si>
    <t>Ion-exchangers based on polymers of headings 3901 to 3913, in primary forms</t>
  </si>
  <si>
    <t>Ion-exchangers based on polymers of heading 3901 to 3913, in primary forms</t>
  </si>
  <si>
    <t>II. WASTE, PARINGS AND SCRAP; SEMI-MANUFACTURES; ARTICLES</t>
  </si>
  <si>
    <t>Waste, parings and scrap, of plastics</t>
  </si>
  <si>
    <t>Monofilament of which any cross-sectional dimension exceeds 1 mm, rods, sticks and profile shapes, whether or not surface-worked but not otherwise worked, of plastics</t>
  </si>
  <si>
    <t>Monofilament of which any cross-sectional dimension &gt; 1 mm, rods, sticks and profile shapes, of plastics, whether or not surface-worked but not further worked</t>
  </si>
  <si>
    <t>Tubes, pipes and hoses, and fittings therefor (for example, joints, elbows, flanges), of plastics</t>
  </si>
  <si>
    <t>Tubes, pipes and hoses, and fittings therefor, e.g. joints, elbows, flanges, of plastics</t>
  </si>
  <si>
    <t>Floor coverings of plastics, whether or not self-adhesive, in rolls or in the form of tiles; wall or ceiling coverings of plastics, as defined in note 9 to this chapter</t>
  </si>
  <si>
    <t>Floor coverings of plastics, whether or not self-adhesive, in rolls or in the form of tiles; wall or ceiling coverings of plastics, in rolls with a width of &gt;= 45 cm, consisting of a layer of plastic fixed permanently on a backing of any material other than paper, the face side of which is grained, embossed, coloured, design-printed or otherwise decorated</t>
  </si>
  <si>
    <t>Self-adhesive plates, sheets, film, foil, tape, strip and other flat shapes, of plastics, whether or not in rolls</t>
  </si>
  <si>
    <t>Self-adhesive plates, sheets, film, foil, tape, strip and other flat shapes, of plastics, whether or not in rolls (excl. floor, wall and ceiling coverings of heading 3918)</t>
  </si>
  <si>
    <t>Other plates, sheets, film, foil and strip, of plastics, non-cellular and not reinforced, laminated, supported or similarly combined with other materials</t>
  </si>
  <si>
    <t>Plates, sheets, film, foil and strip, of non-cellular plastics, not reinforced, laminated, supported or similarly combined with other materials, without backing, unworked or merely surface-worked or merely cut into squares or rectangles (excl. self-adhesive products, and floor, wall and ceiling coverings of heading 3918)</t>
  </si>
  <si>
    <t>Other plates, sheets, film, foil and strip, of plastics</t>
  </si>
  <si>
    <t>Plates, sheets, film, foil and strip, of plastics, reinforced, laminated, supported or similarly combined with other materials, or of cellular plastic, unworked or merely surface-worked or merely cut into squares or rectangles (excl. self-adhesive products, floor, wall and ceiling coverings of heading 3918)</t>
  </si>
  <si>
    <t>Baths, shower-baths, sinks, wash-basins, bidets, lavatory pans, seats and covers, flushing cisterns and similar sanitary ware, of plastics</t>
  </si>
  <si>
    <t>Articles for the conveyance or packing of goods, of plastics; stoppers, lids, caps and other closures, of plastics</t>
  </si>
  <si>
    <t>Articles for the conveyance or packaging of goods, of plastics; stoppers, lids, caps and other closures, of plastics</t>
  </si>
  <si>
    <t>Tableware, kitchenware, other household articles and toilet articles, of plastics</t>
  </si>
  <si>
    <t>Tableware, kitchenware, other household articles and toilet articles, of plastics (excl. baths, shower-baths, wash-basins, bidets, lavatory pans, seats and covers, flushing cisterns and similar sanitary ware)</t>
  </si>
  <si>
    <t>Builders' ware of plastics, not elsewhere specified or included</t>
  </si>
  <si>
    <t>Builders' ware of plastics, n.e.s.</t>
  </si>
  <si>
    <t>Other articles of plastics and articles of other materials of headings 3901 to 3914</t>
  </si>
  <si>
    <t>Articles of plastics and articles of other materials of heading 3901 to 3914, n.e.s.</t>
  </si>
  <si>
    <t>Natural rubber, balata, gutta-percha, guayule, chicle and similar natural gums, in primary forms or in plates, sheets or strip</t>
  </si>
  <si>
    <t>Synthetic rubber and factice derived from oils, in primary forms or in plates, sheets or strip; mixtures of any product of heading No 4001 with any product of this heading, in primary forms or in plates, sheets or strip</t>
  </si>
  <si>
    <t>Synthetic rubber and factice derived from oils, in primary forms or in plates, sheets or strip; mixtures of natural rubber, balata, gutta-percha, guayule, chicle or similar types of natural rubber with synthetic rubber or factice, in primary forms or in plates, sheets or strip</t>
  </si>
  <si>
    <t>4003 00</t>
  </si>
  <si>
    <t>Reclaimed rubber in primary forms or in plates, sheets or strip</t>
  </si>
  <si>
    <t>4004 00</t>
  </si>
  <si>
    <t>Waste, parings and scrap of rubber (other than hard rubber) and powders and granules obtained therefrom</t>
  </si>
  <si>
    <t>Waste, parings and scrap of soft rubber and powders and granules obtained therefrom</t>
  </si>
  <si>
    <t>Compounded rubber, unvulcanised, in primary forms or in plates, sheets or strip</t>
  </si>
  <si>
    <t>Compounded rubber, unvulcanised, in primary forms or in plates, sheets or strip (excl. mixtures of natural rubber, balata, gutta-percha, guayule, chicle and similar natural gums containing synthetic rubber or factice derived from oils)</t>
  </si>
  <si>
    <t>Other forms (for example, rods, tubes and profile shapes) and articles (for example, discs and rings), of unvulcanised rubber</t>
  </si>
  <si>
    <t>Rods, bars, tubes, profiles and other forms of unvulcanised rubber, incl. mixed rubber, and articles of unvulcanzed rubber, incl. mixed rubber (excl. plates, sheets and strip which, apart from basic surface-working, have not been cut, or have merely been cut into square or rectangular shapes)</t>
  </si>
  <si>
    <t>4007 00</t>
  </si>
  <si>
    <t>Vulcanised rubber thread and cord</t>
  </si>
  <si>
    <t>Vulcanized rubber thread and cord (excl. ungimped single thread with a diameter of &gt; 5 mm and textiles combined with rubber thread, e.g. textile-covered thread and cord)</t>
  </si>
  <si>
    <t>Plates, sheets, strip, rods and profile shapes, of vulcanised rubber other than hard rubber</t>
  </si>
  <si>
    <t>Plates, sheets, strip, rods and profile shapes, of vulcanised rubber (excl. hard rubber)</t>
  </si>
  <si>
    <t>Tubes, pipes and hoses, of vulcanised rubber other than hard rubber, with or without their fittings (for example, joints, elbows, flanges)</t>
  </si>
  <si>
    <t>Tubes, pipes and hoses, of vulcanised rubber other than hard rubber, with or without their fittings, e.g. joints, elbows, flanges</t>
  </si>
  <si>
    <t>Conveyor or transmission belts or belting, of vulcanised rubber</t>
  </si>
  <si>
    <t>New pneumatic tyres, of rubber</t>
  </si>
  <si>
    <t>Retreaded or used pneumatic tyres of rubber; solid or cushion tyres, tyre treads and tyre flaps, of rubber</t>
  </si>
  <si>
    <t>Inner tubes, of rubber</t>
  </si>
  <si>
    <t>Hygienic or pharmaceutical articles (including teats), of vulcanised rubber other than hard rubber, with or without fittings of hard rubber</t>
  </si>
  <si>
    <t>Hygienic or pharmaceutical articles, incl. teats, of vulcanised rubber (excl. hard rubber), with or without fittings of hard rubber, n.e.s. (excl. articles of apparel and clothing accessories, incl. gloves, for all purposes)</t>
  </si>
  <si>
    <t>Articles of apparel and clothing accessories (including gloves, mittens and mitts), for all purposes, of vulcanised rubber other than hard rubber</t>
  </si>
  <si>
    <t>Articles of apparel and clothing accessories, incl. gloves, mittens and mitts, for all purposes, of vulcanised rubber (excl. hard rubber and footwear and headgear and parts thereof)</t>
  </si>
  <si>
    <t>Other articles of vulcanised rubber other than hard rubber</t>
  </si>
  <si>
    <t>Articles of vulcanised rubber (excl. hard rubber), n.e.s.</t>
  </si>
  <si>
    <t>4017 00</t>
  </si>
  <si>
    <t>Hard rubber (for example, ebonite) in all forms, including waste and scrap; articles of hard rubber</t>
  </si>
  <si>
    <t>Hard rubber, e.g. ebonite, in all forms, incl. waste and scrap; articles of hard rubber, n.e.s.</t>
  </si>
  <si>
    <t>Raw hides and skins of bovine (including buffalo) or equine animals (fresh, or salted, dried, limed, pickled or otherwise preserved, but not tanned, parchment-dressed or further prepared), whether or not dehaired or split</t>
  </si>
  <si>
    <t>Raw hides and skins of bovine "incl. buffalo" or equine animals, fresh, or salted, dried, limed, pickled or otherwise preserved, whether or not dehaired or split (excl. tanned, parchment-dressed or further prepared)</t>
  </si>
  <si>
    <t>Raw skins of sheep or lambs (fresh, or salted, dried, limed, pickled or otherwise preserved, but not tanned, parchment-dressed or further prepared), whether or not with wool on or split, other than those excluded by note 1 (c) to this chapter</t>
  </si>
  <si>
    <t>Raw skins of sheep or lambss, fresh, or salted, dried, limed, pickled or otherwise preserved, whether or not dehaired or split (excl. those with wool on, fleeces of Astrakhan, Caracul, Persian, Broadtail or similar lambs, or of Indian, Chinese, Mongolian or Tibetan lambs and tanned, parchment-dressed or further prepared)</t>
  </si>
  <si>
    <t>Other raw hides and skins (fresh, or salted, dried, limed, pickled or otherwise preserved, but not tanned, parchment-dressed or further prepared), whether or not dehaired or split, other than those excluded by note 1 (b) or 1 (c) to this chapter</t>
  </si>
  <si>
    <t>Other raw hides and skins, fresh, or salted, dried, limed, pickled or otherwise preserved, whether or not dehaired or split (excl. those of bovine animals, equine animals, sheep and lambs, those with wool on and those of goats or kids from Yemen, Mongolia or Tibet and tanned, parchment-dressed or further prepared)</t>
  </si>
  <si>
    <t>Tanned or crust hides and skins of bovine (including buffalo) or equine animals, without hair on, whether or not split, but not further prepared</t>
  </si>
  <si>
    <t>Tanned or crust hides and skins of bovine "incl. buffalo" or equine animals, without hair on, whether or not split (excl. further prepared)</t>
  </si>
  <si>
    <t>Tanned or crust skins of sheep or lamb, without wool on, whether or not split, but not further prepared</t>
  </si>
  <si>
    <t>Tanned or crust skins of sheep or lambs, without wool on, whether or not split (excl. further prepared)</t>
  </si>
  <si>
    <t>Tanned or crust hides and skins of other animals, without wool or hair on, whether or not split, but not further prepared</t>
  </si>
  <si>
    <t>Tanned or crust hides and skins of goats or kids, pigs, reptiles and other animals, without wool on, and leather of hairless animals, whether or not split (excl. further prepared and leather of bovine and equine animals, sheep and lambs)</t>
  </si>
  <si>
    <t>Leather further prepared after tanning or crusting, including parchment-dressed leather, of bovine (including buffalo) or equine animals, without hair on, whether or not split, other than leather of heading 4114</t>
  </si>
  <si>
    <t>Leather further prepared after tanning or crusting "incl. parchment-dressed leather", of bovine "incl. buffalo" or equine animals, without hair on, whether or not split (excl. chamois leather, patent leather and patent laminated leather, and metallized leather)</t>
  </si>
  <si>
    <t>4112 00</t>
  </si>
  <si>
    <t>Leather further prepared after tanning or crusting, including parchment-dressed leather, of sheep or lamb, without wool on, whether or not split, other than leather of heading 4114</t>
  </si>
  <si>
    <t>Leather further prepared after tanning or crusting "incl. parchment-dressed leather", of sheep or lambs, without wool on, whether or not split (excl. chamois leather, patent leather and patent laminated leather, and metallized leather)</t>
  </si>
  <si>
    <t>Leather further prepared after tanning or crusting, including parchment-dressed leather, of other animals, without wool or hair on, whether or not split, other than leather of heading 4114</t>
  </si>
  <si>
    <t>Leather further prepared after tanning or crusting "incl. parchment-dressed leather", of goats or kids, pigs, reptiles and other animals, without wool or hair on, and leather of hairless animals, whether or not split (excl. leather of bovine and equine animals, sheep and lambs, and chamois leather, patent leather and patent laminated leather, and metallized leather)</t>
  </si>
  <si>
    <t>Chamois (including combination chamois) leather; patent leather and patent laminated leather; metallised leather</t>
  </si>
  <si>
    <t>Chamois leather, incl. combination chamois leather (excl. glacé-tanned leather subsequently treated with formaldehyde and leather stuffed with oil only after tanning); patent leather and patent laminated leather; metallised leather (excl. lacquered or metallised reconstituted leather)</t>
  </si>
  <si>
    <t>Composition leather with a basis of leather or leather fibre, in slabs, sheets or strip, whether or not in rolls; parings and other waste of leather or of composition leather, not suitable for the manufacture of leather articles; leather dust, powder and flour</t>
  </si>
  <si>
    <t>4201 00</t>
  </si>
  <si>
    <t>Saddlery and harness for any animal (including traces, leads, knee pads, muzzles, saddle cloths, saddle bags, dog coats and the like), of any material</t>
  </si>
  <si>
    <t>Saddlery and harness for any animal, incl. traces, leads, knee pads, muzzles, saddle cloths, saddle bags, dog coats and the like, of any material (excl. harnesses for children and adults, riding whips and other goods of heading 6602)</t>
  </si>
  <si>
    <t>Trunks, suit-cases, vanity-cases, executive-cases, brief-cases, school satchels, spectacle cases, binocular cases, camera cases, musical instrument cases, gun cases, holsters and similar containers; travelling-bags, insulated food or beverage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</si>
  <si>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Articles of apparel and clothing accessories, of leather or of composition leather</t>
  </si>
  <si>
    <t>Articles of apparel and clothing accessories, of leather or composition leather (excl. footware and headgear and parts thereof, and goods of chapter 95, e.g. shin guards, fencing masks)</t>
  </si>
  <si>
    <t>4204 00</t>
  </si>
  <si>
    <t>Articles of leather, or of composition leather, of a kind used in machinery or mechanical appliances or for other technical uses</t>
  </si>
  <si>
    <t>Articles for technical use, of leather or composition leather</t>
  </si>
  <si>
    <t>4205 00</t>
  </si>
  <si>
    <t>Other articles of leather or of composition leather</t>
  </si>
  <si>
    <t>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cuff-links, bracelets or other imitation jewellery; made-up articles of netting of heading 5608; and articles of plaiting materials)</t>
  </si>
  <si>
    <t>Articles of gut (other than silkworm gut), of goldbeater's skin, of bladders or of tendons</t>
  </si>
  <si>
    <t>Articles of gut, goldbeater's skin, bladders or tendons (excl. silkworm gut, sterile catgut, other sterile surgical suture material and strings for musical instruments)</t>
  </si>
  <si>
    <t>Raw furskins (including heads, tails, paws and other pieces or cuttings, suitable for furriers' use), other than raw hides and skins of heading No 4101, 4102 or 4103</t>
  </si>
  <si>
    <t>Raw furskins, incl. heads, tails, paws and other pieces or cuttings suitable for use in furriery (excl. raw hides and skins of heading 4101, 4102 or 4103)</t>
  </si>
  <si>
    <t>Tanned or dressed furskins (including heads, tails, paws and other pieces or cuttings), unassembled, or assembled (without the addition of other materials) other than those of heading No 4303</t>
  </si>
  <si>
    <t>Tanned or dressed furskins, incl. heads, tails, paws and other pieces, scraps and remnants, whether or not made-up, without the addition of other materials (excl. clothing, clothing accessories and other furskin articles)</t>
  </si>
  <si>
    <t>Articles of apparel, clothing accessories and other articles of furskin</t>
  </si>
  <si>
    <t>Articles of apparel, clothing accessories and other furskin articles (excl. gloves made of leather and furskin, footware and headgear and parts thereof, and goods of chapter 95, e.g., toys, games and sports equipment)</t>
  </si>
  <si>
    <t>4304 00</t>
  </si>
  <si>
    <t>Artificial fur and articles thereof</t>
  </si>
  <si>
    <t>Artificial fur and articles thereof (excl. gloves made of leather and artificial fur, footware and headgear and parts thereof, and goods of chapter 95, e.g. toys, games and sports equipment)</t>
  </si>
  <si>
    <t>Fuel wood, in logs, in billets, in twigs, in faggots or in similar forms; wood in chips or particles; sawdust and wood waste and scrap, whether or not agglomerated in logs, briquettes, pellets or similar forms</t>
  </si>
  <si>
    <t>Fuel wood, in logs, billets, twigs, faggots or similar forms; wood in chips or particles; sawdust and wood waste and scrap, whether or not agglomerated in logs, briquettes, pellets or similar forms</t>
  </si>
  <si>
    <t>4402 00</t>
  </si>
  <si>
    <t>Wood charcoal (including shell or nut charcoal), whether or not agglomerated</t>
  </si>
  <si>
    <t>Wood charcoal, incl. shell or nut charcoal, whether or not agglomerated (excl. wood charcoal used as a medicament, charcoal mixed with incense, activated charcoal and charcoal in the form of crayons)</t>
  </si>
  <si>
    <t>Wood in the rough, whether or not stripped of bark or sapwood, or roughly squared</t>
  </si>
  <si>
    <t>Wood in the rough, whether or not stripped of bark or sapwood, or roughly squared (excl. rough-cut wood for walking sticks, umbrellas, tool shafts and the like; wood in the form of railway sleepers; wood cut into boards or beams, etc.)</t>
  </si>
  <si>
    <t>Hoopwood; split poles; piles, pickets and stakes of wood, pointed but not sawn lengthwise; wooden sticks, roughly trimmed but not turned, bent or otherwise worked, suitable for the manufacture of walking-sticks, umbrellas, tool handles or the like; chipwood and the like</t>
  </si>
  <si>
    <t>Hoopwood; split poles; piles, pickets and stakes of wood, pointed but not sawn lengthwise; wooden stickes, roughly trimmed but not turned, bent or otherwise worked, for the manufacture of walking-sticks, umbrellas, tool handles or the like; chipwood, wooden slats and strips and the like (excl. hoopwood cut to length and chamfered; brush surrounds and shoe trees)</t>
  </si>
  <si>
    <t>4405 00</t>
  </si>
  <si>
    <t>Wood wool; wood flour</t>
  </si>
  <si>
    <t>Wood wool; wood flour, i.e. wood powder able to pass through a fine, 0,63 mm mesh, sieve with a residue of &lt;= 8% by weight</t>
  </si>
  <si>
    <t>Railway or tramway sleepers (cross-ties) of wood</t>
  </si>
  <si>
    <t>Railway or tramway sleepers "cross-ties" of wood</t>
  </si>
  <si>
    <t>Wood sawn or chipped lengthwise, sliced or peeled, whether or not planed, sanded or end-jointed, of a thickness exceeding 6 mm</t>
  </si>
  <si>
    <t>Wood sawn or chipped lengthwise, sliced or barked, whether or not planed, sanded or end-jointed, of a thickness of &gt; 6 mm</t>
  </si>
  <si>
    <t>Sheets for veneering (including those obtained by slicing laminated wood), for plywood or for other similar laminated wood and other wood, sawn lengthwise, sliced or peeled, whether or not planed, sanded, spliced or end-jointed, of a thickness not exceeding 6 mm</t>
  </si>
  <si>
    <t>Sheets for veneering, incl. those obtained by slicing laminated wood, for plywood or for other similar laminated wood and other wood, sawn lengthwise, sliced or peeled, whether or not planed, sanded, spliced or end-jointed, of a thickness of &lt;= 6 mm</t>
  </si>
  <si>
    <t>Wood (including strips and friezes for parquet flooring, not assembled) continuously shaped (tongued, grooved, rebated, chamfered, V-jointed, beaded, moulded, rounded or the like) along any of its edges, ends or faces, whether or not planed, sanded or end-jointed</t>
  </si>
  <si>
    <t>Wood, incl. strips and friezes for parquet flooring, not assembled, continuously shaped "tongued, grooved, rebated, chamfered, V-jointed beaded, moulded, rounded or the like" along any of its edges, ends or faces, whether or not planed, sanded or end-jointed</t>
  </si>
  <si>
    <t>Particle board and similar board (for example, oriented strand board and waferboard) of wood or other ligneous materials, whether or not agglomerated with resins or other organic binding substances</t>
  </si>
  <si>
    <t>Particle board and similar board "e.g. oriented strand board and waferboard" of wood or other ligneous materials, whether or not agglomerated with resins or other organic binding substances (excl. fibreboard, veneered particle board, hollow-core composite panels and board of ligneous materials agglomerated with cement, plaster or other mineral bonding agents)</t>
  </si>
  <si>
    <t>Fibreboard of wood or other ligneous materials, whether or not bonded with resins or other organic substances</t>
  </si>
  <si>
    <t>Fibreboard of wood or other ligneous materials, whether or not agglomerated with resins or other organic bonding agents (excl. particle board, whether or not bonded with one or more sheets of fibreboard; laminated wood with a layer of plywood; composite panels with outer layers of fibreboard; paperboard; furniture components identifiable as such)</t>
  </si>
  <si>
    <t>Plywood, veneered panels and similar laminated wood</t>
  </si>
  <si>
    <t>Plywood, veneered panel and similar laminated wood (excl. sheets of compressed wood, hollow-core composite panels, parquet panels or sheets, inlaid wood and sheets identifiable as furniture components)</t>
  </si>
  <si>
    <t>4413 00</t>
  </si>
  <si>
    <t>Densified wood, in blocks, plates, strips or profile shapes</t>
  </si>
  <si>
    <t>Metallized wood and other densified wood in blocks, plates, strips or profile shapes</t>
  </si>
  <si>
    <t>4414 00</t>
  </si>
  <si>
    <t>Wooden frames for paintings, photographs, mirrors or similar objects</t>
  </si>
  <si>
    <t>Packing cases, boxes, crates, drums and similar packings, of wood; cable-drums of wood; pallets, box pallets and other load boards, of wood; pallet collars of wood</t>
  </si>
  <si>
    <t>Packing cases, boxes, crates, drums and similar packings, of wood; cable-drums of wood; pallets, box pallets and other load boards, of wood; pallet collars of wood (excl. containers specially designed and equipped for one or more modes of transport)</t>
  </si>
  <si>
    <t>4416 00</t>
  </si>
  <si>
    <t>Casks, barrels, vats, tubs and other coopers' products and parts thereof, of wood, including staves</t>
  </si>
  <si>
    <t>Casks, barrels, vats, tubs and other coopers' products parts thereof, of wood, incl. staves</t>
  </si>
  <si>
    <t>4417 00</t>
  </si>
  <si>
    <t>Tools, tool bodies, tool handles, broom or brush bodies and handles, of wood; boot or shoe lasts and trees, of wood</t>
  </si>
  <si>
    <t>Tools, tool bodies, tool handles, broom or brush bodies and handles, of wood; boot or shoe lasts and shoetrees, of wood (excl. forms used in the manufacture of hats, forms of heading 8480, other machines and machine components, of wood)</t>
  </si>
  <si>
    <t>Builders' joinery and carpentry of wood, including cellular wood panels, assembled parquet panels, shingles and shakes</t>
  </si>
  <si>
    <t>Builders' joinery and carpentry, of wood, incl. cellular wood panels, assembled parquet panels, shingles and shakes, of wood (excl. plywood panelling, blocks, strips and friezes for parquet flooring, not assembled, and pre-fabricated buildings)</t>
  </si>
  <si>
    <t>4419 00</t>
  </si>
  <si>
    <t>Tableware and kitchenware, of wood</t>
  </si>
  <si>
    <t>Tableware and kitchenware, of wood (excl. interior fittings, ornaments, cooperage products, tableware and kitchenware components of wood, brushes, brooms and hand sieves)</t>
  </si>
  <si>
    <t>Wood marquetry and inlaid wood; caskets and cases for jewellery or cutlery, and similar articles, of wood; statuettes and other ornaments, of wood; wooden articles of furniture not falling in Chapter 94</t>
  </si>
  <si>
    <t>Wood marquetry and inlaid wood; caskets and cases for jewellery or cutlery, and similar articles, of wood; statuettes and other ornaments, of wood; wooden articles of furniture (excl. furniture, lighting fixtures and parts thereof)</t>
  </si>
  <si>
    <t>Other articles of wood</t>
  </si>
  <si>
    <t>Other articles of wood, n.e.s.</t>
  </si>
  <si>
    <t>Natural cork, raw or simply prepared; waste cork; crushed, granulated or ground cork</t>
  </si>
  <si>
    <t>Natural cork, raw or merely surface-worked or otherwise cleaned; cork waste; crushed, powdered or ground cork</t>
  </si>
  <si>
    <t>4502 00</t>
  </si>
  <si>
    <t>Natural cork, debacked or roughly squared, or in rectangular (including square) blocks, plates, sheets or strip (including sharp-edged blanks for corks or stoppers)</t>
  </si>
  <si>
    <t>Natural cork, debacked or roughly squared, or in square or rectangular blocks, plates, sheets or strip, incl. sharp-edged blanks for corks or stoppers</t>
  </si>
  <si>
    <t>Articles of natural cork</t>
  </si>
  <si>
    <t>Articles of natural cork (excl. cork in square or rectangular blocks, plates, sheets or strips; sharp-edged blanks for corks or stoppers; footware and parts thereof; insoles, whether or not removable; headgear and parts thereof; plugs and dividers for shotgun cartridges; toys, games and sports equipment and parts thereof)</t>
  </si>
  <si>
    <t>Agglomerated cork (with or without a binding substance) and articles of agglomerated cork</t>
  </si>
  <si>
    <t>Agglomerated cork, whith or without a binding substance, and articles of agglomerated cork (excl. footware and parts thereof, insoles, whether or not removable; headgear and parts thereof; plugs and dividers for shotgun cartridges; toys, games and sports equipment and parts thereof)</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</si>
  <si>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</si>
  <si>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Plaits and similar products of plaiting materials, whether or not assembled into strips; plaiting materials, plaits and similar products of plaiting materials, flat-woven or bound together in parallel, whether or not having the appearance of finished articles, e.g. mats, matting, screens (excl. wall coverings of heading 4814; twine, cord and rope; parts of footware or headgear)</t>
  </si>
  <si>
    <t>Basketwork, wickerwork and other articles, made directly to shape from plaiting materials or made-up from goods of heading No 4601; articles of loofah</t>
  </si>
  <si>
    <t>Basketwork, wickerwork and other articles, made directly to shape from plaiting materials or made-up from goods of heading 4601, and articles of loofah (excl. wall coverings of heading 4814; twine, cord and rope; footware and headgear and parts thereof; vehicles and vehicle superstructures; goods of chapter 94, e.g. furniture, lighting fixtures)</t>
  </si>
  <si>
    <t>4701 00</t>
  </si>
  <si>
    <t>Mechanical wood pulp</t>
  </si>
  <si>
    <t>Mechanical wood pulp, not chemically treated</t>
  </si>
  <si>
    <t>4702 00</t>
  </si>
  <si>
    <t>Chemical wood pulp, dissolving grades</t>
  </si>
  <si>
    <t>Chemical wood pulp, soda or sulphate, other than dissolving grades</t>
  </si>
  <si>
    <t>Chemical wood pulp, soda or sulphate (excl. dissolving grades)</t>
  </si>
  <si>
    <t>Chemical wood pulp, sulphite, other than dissolving grades</t>
  </si>
  <si>
    <t>Chemical wood pulp, sulphite (excl. dissolving grades)</t>
  </si>
  <si>
    <t>4705 00</t>
  </si>
  <si>
    <t>Wood pulp obtained by a combination of mechanical and chemical pulping processes</t>
  </si>
  <si>
    <t>Pulps of fibres derived from recovered (waste and scrap) paper or paperboard or of other fibrous cellulosic material</t>
  </si>
  <si>
    <t>Pulps of fibres derived from recovered "waste and scrap" paper or paperboard or of other fibrous cellulosic material (excl. wood)</t>
  </si>
  <si>
    <t>Recovered (waste and scrap) paper or paperboard</t>
  </si>
  <si>
    <t>Recovered "waste and scrap" paper or paperboard (excl. paper wool)</t>
  </si>
  <si>
    <t>4801 00</t>
  </si>
  <si>
    <t>Newsprint, in rolls or sheets</t>
  </si>
  <si>
    <t>Newsprint, in rolls of a width &gt; 36 cm or in square or rectangular sheets with one side &gt; 36 cm and the other side &gt; 15 cm in the unfolded state</t>
  </si>
  <si>
    <t>Uncoated paper and paperboard, of a kind used for writing, printing or other graphic purposes, and non-perforated punch-cards and punch tape paper, in rolls or rectangular (including square) sheets, of any size, other than paper of heading No 4801 or 4803; hand-made paper and paperboard</t>
  </si>
  <si>
    <t>Uncoated paper and paperboard, of a kind used for writing, printing or other graphic purposes, and non-perforated punch-cards and punch tape paper, in rolls or in square or rectangular sheets, of any size, and hand-made paper and paperboard (excl. newsprint of heading 4801 and paper and paperboard of heading 4803)</t>
  </si>
  <si>
    <t>4803 00</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</si>
  <si>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</si>
  <si>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Toilet or facial tissue stock, towel or napkin stock and similar paper for household or sanitary purposes, cellulose wadding and webs of cellulose fibres, whether or not creped, crinkled, embossed, perforated, surface-coloured, surface-decorated or printed, in rolls of a width &gt; 36 cm or in square or rectangular sheets with one side &gt; 36 cm and the other side &gt; 15 cm in the unfolded state</t>
  </si>
  <si>
    <t>Uncoated kraft paper and paperboard, in rolls or sheets, other than that of heading No 4802 or 4803</t>
  </si>
  <si>
    <t>Uncoated kraft paper and paperboard, in rolls of a width &gt; 36 cm or in square or rectangular sheets with one side &gt; 36 cm and the other side &gt; 15 cm in the unfolded state (excl. goods of heading 4802 or 4803)</t>
  </si>
  <si>
    <t>Other uncoated paper and paperboard, in rolls or sheets, not further worked or processed than as specified in note 3 to this chapter</t>
  </si>
  <si>
    <t>Other paper and paperboard, uncoated, in rolls of a width &gt; 36 cm or in square or rectangular sheets with one side &gt; 36 cm and the other side &gt; 15 cm in the unfolded state, not worked other than as specified in Note 3 to this chapter, n.e.s.</t>
  </si>
  <si>
    <t>Vegetable parchment, greaseproof papers, tracing papers and glassine and other glazed transparent or translucent papers, in rolls or sheets</t>
  </si>
  <si>
    <t>Vegetable parchment, greaseproof papers, tracing papers and glassine and other glazed transparent or translucent papers, in rolls of a width &gt; 36 cm or in square or rectangular sheets with one side &gt; 36 cm and the other side &gt; 15 cm in the unfolded state</t>
  </si>
  <si>
    <t>4807 00</t>
  </si>
  <si>
    <t>Composite paper and paperboard (made by sticking flat layers of paper or paperboard together with an adhesive), not surface-coated or impregnated, whether or not internally reinforced, in rolls or sheets</t>
  </si>
  <si>
    <t>Composite paper and paperboard "made by sticking flat layers of paper or paperboard together with an adhesive", not surface-coated or impregnated, whether or not internally reinforced, in rolls of a width &gt; 36 cm or in square or rectangular sheets with one side &gt; 36 cm and the other side &gt; 15 cm in the unfolded state</t>
  </si>
  <si>
    <t>Paper and paperboard, corrugated (with or without glued flat surface sheets), creped, crinkled, embossed or perforated, in rolls or sheets, other than paper of the kind described in heading No 4803</t>
  </si>
  <si>
    <t>Corrugated paper and paperboard "with or without glued flat surface sheets", creped, crinkled, embossed or perforated, in rolls of a width &gt; 36 cm or in square or rectangular sheets with one side &gt; 36 cm and the other side &gt; 15 cm in the unfolded state (excl. goods of heading 4803)</t>
  </si>
  <si>
    <t>Carbon paper, self-copy paper and other copying or transfer papers (including coated or impregnated paper for duplicator stencils or offset plates), whether or not printed, in rolls or sheets</t>
  </si>
  <si>
    <t>Carbon paper, self-copy paper and other copying or transfer papers, incl. coated or impregnated paper for duplicator stencils or offset plates, whether or not printed, in rolls of a width &gt; 36 cm or in square or rectangular sheets with one side &gt; 36 cm and the other side &gt; 15 cm in the unfolded state</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</si>
  <si>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</si>
  <si>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Paper and paperboard, coated on one or both sides with kaolin "China clay" or other inorganic substances, whith or without a binder, and with no other coating, whether or not surface-coloured, surface-decorated or printed, in rolls or in square or rectangular sheets, of any size (excl. all other coated papers and paperboards)</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</si>
  <si>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</si>
  <si>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Paper, paperboard, cellulose wadding and webs of cellulose fibres, coated, impregnated, covered, surface-coloured, surface-decorated or printed, in rolls or in square or rectangular sheets, of any size (excl. goods of heading 4803, 4809 and 4810)</t>
  </si>
  <si>
    <t>4812 00</t>
  </si>
  <si>
    <t>Filter blocks, slabs and plates, of paper pulp</t>
  </si>
  <si>
    <t>Cigarette paper, whether or not cut to size or in the form of booklets or tubes</t>
  </si>
  <si>
    <t>Wallpaper and similar wall coverings; window transparencies of paper</t>
  </si>
  <si>
    <t>Wallpaper and similar wall coverings of paper; window transparencies of paper</t>
  </si>
  <si>
    <t>4815 00</t>
  </si>
  <si>
    <t>Floor coverings on a base of paper or of paperboard, whether or not cut to size</t>
  </si>
  <si>
    <t>Floor coverings on a base of paper or paperboard, whether or not cut to size (excl. similar floor coverings with textile backings, and floor coverings without backings)</t>
  </si>
  <si>
    <t>Carbon paper, self-copy paper and other copying or transfer papers (other than those of heading No 4809), duplicator stencils and offset plates, of paper, whether or not put up in boxes</t>
  </si>
  <si>
    <t>Carbon paper, self-copy paper and other copying or transfer papers, in rolls of a width of &lt;= 36 cm or in rectangular or square sheets with no side measuring &gt; 36 cm in the unfolded state, or cut into shapes other than rectangles or squares, together with full duplicator stencils and offset plates of paper, whether or not in boxes</t>
  </si>
  <si>
    <t>Envelopes, letter cards, plain postcards and correspondence cards, of paper or paperboard; boxes, pouches, wallets and writing compendiums, of paper or paperboard, containing an assortment of paper stationery</t>
  </si>
  <si>
    <t>Envelopes, letter cards, plain postcards and correspondence cards, of paper or paperboard; boxes, pouches, wallets and writing compendiums, of paper or paperboard, containing an assortment of paper stationery (excl. letter cards, postcards and correspondence cards with imprinted postage stamps)</t>
  </si>
  <si>
    <t>Toilet paper and similar paper, cellulose wadding or webs of cellulose fibres, of a kind used for household or sanitary purposes, in rolls of a width not exceeding 36 cm, or cut to size or shape; handkerchiefs, cleansing tissues, towels, tablecloths, serviettes, napkins for babies, tampons, bed sheets and similar household, sanitary or hospital articles, articles of apparel and clothing accessories, of paper pulp, paper, cellulose wadding or webs of cellulose fibres</t>
  </si>
  <si>
    <t>Toilet paper and similar paper, cellulose wadding or webs of cellulose fibres, of a kind used for household or sanitary purposes, in rolls of a width &lt;= 36 cm, or cut to size or shape; handkerchiefs, cleansing tissues, towels, tablecloths, serviettes, napkins for babies, tampons, bed sheets and similar household, sanitary or hospital articles, articles of apparel and clothing accessories, of paper pulp, paper, cellulose wadding or webs of cellulose fibres</t>
  </si>
  <si>
    <t>Cartons, boxes, cases, bags and other packing containers, of paper, paperboard, cellulose wadding or webs of cellulose fibres; box files, letter trays, and similar articles, of paper or paperboard of a kind used in offices, shops or the like</t>
  </si>
  <si>
    <t>Cartons, boxes, cases, bags and other packing containers, of paper, paperboard, cellulose wadding or webs of cellulose fibres, n.e.s.; box files, letter trays, and similar articles, of paperboard of a kind used in offices, shops or the like</t>
  </si>
  <si>
    <t>Registers, account books, note books, order books, receipt books, letter pads, memorandum pads, diaries and similar articles, exercise books, blotting pads, binders (loose-leaf or other), folders, file covers, manifold business forms, interleaved carbon sets and other articles of stationery, of paper or paperboard; albums for samples or for collections and book covers, of paper or paperboard</t>
  </si>
  <si>
    <t>Registers, account books, Note books, order books, receipt books, letter pads, memorandum pads, diaries and similar articles, exercise books, blotting pads, binders, folders, file covers, manifold business forms, interleaved carbon sets and other articles of stationery, of paper or paperboard; albums for samples or for collections and book covers, of paper and paperboard</t>
  </si>
  <si>
    <t>Paper or paperboard labels of all kinds, whether or not printed</t>
  </si>
  <si>
    <t>Bobbins, spools, cops and similar supports of paper pulp, paper or paperboard (whether or not perforated or hardened)</t>
  </si>
  <si>
    <t>Bobbins, spools, cops and similar supports of paper pulp, paper or paperboard, whether or not perforated or hardened</t>
  </si>
  <si>
    <t>Other paper, paperboard, cellulose wadding and webs of cellulose fibres, cut to size or shape; other articles of paper pulp, paper, paperboard, cellulose wadding or webs of cellulose fibres</t>
  </si>
  <si>
    <t>Paper, paperboard, cellulose wadding and webs of cellulose fibres, in strips or rolls of a width &lt;= 36 cm, in rectangular or square sheets of which no side &gt; 36 cm in the unfolded state, or cut to shape other than rectangular or square, and articles of paper pulp, paper, paperboard, cellulose wadding or webs or cellulose fibres, n.e.s.</t>
  </si>
  <si>
    <t>Printed books, brochures, leaflets and similar printed matter, whether or not in single sheets</t>
  </si>
  <si>
    <t>Printed books, brochures and similar printed matter, whether or not in single sheets (excl. periodicals and publications which are essentially devoted to advertising)</t>
  </si>
  <si>
    <t>Newspapers, journals and periodicals, whether or not illustrated or containing advertising material</t>
  </si>
  <si>
    <t>4903 00</t>
  </si>
  <si>
    <t>Children's picture, drawing or colouring books</t>
  </si>
  <si>
    <t>4904 00</t>
  </si>
  <si>
    <t>Music, printed or in manuscript, whether or not bound or illustrated</t>
  </si>
  <si>
    <t>Maps and hydrographic or similar charts of all kinds, including atlases, wall maps, topographical plans and globes, printed</t>
  </si>
  <si>
    <t>Maps and hydrographic or similar charts of all kinds, incl. atlases, wall maps, topographical plans and globes, printed (excl. maps, plans and globes, in relief)</t>
  </si>
  <si>
    <t>4906 00</t>
  </si>
  <si>
    <t>Plans and drawings for architectural, engineering, industrial, commercial, topographical or similar purposes, being originals drawn by hand; hand-written texts; photographic reproductions on sensitised paper and carbon copies of the foregoing</t>
  </si>
  <si>
    <t>4907 00</t>
  </si>
  <si>
    <t>Unused postage, revenue or similar stamps of current or new issue in the country in which they have, or will have, a recognised face value; stamp-impressed paper; banknotes; cheque forms; stock, share or bond certificates and similar documents of title</t>
  </si>
  <si>
    <t>Transfers (decalcomanias)</t>
  </si>
  <si>
    <t>Transfers "decalcomanias"</t>
  </si>
  <si>
    <t>4909 00</t>
  </si>
  <si>
    <t>Printed or illustrated postcards; printed cards bearing personal greetings, messages or announcements, whether or not illustrated, with or without envelopes or trimmings</t>
  </si>
  <si>
    <t>4910 00</t>
  </si>
  <si>
    <t>Calendars of any kind, printed, including calendar blocks</t>
  </si>
  <si>
    <t>Calendars of any kinds, printed, incl. calendars blocks</t>
  </si>
  <si>
    <t>Other printed matter, including printed pictures and photographs</t>
  </si>
  <si>
    <t>Printed matter, incl. printed pictures and photographs, n.e.s.</t>
  </si>
  <si>
    <t>5001 00</t>
  </si>
  <si>
    <t>Silkworm cocoons suitable for reeling</t>
  </si>
  <si>
    <t>5002 00</t>
  </si>
  <si>
    <t>Raw silk (not thrown)</t>
  </si>
  <si>
    <t>Raw silk "non-thrown"</t>
  </si>
  <si>
    <t>Silk waste (including cocoons unsuitable for reeling, yarn waste and garnetted stock)</t>
  </si>
  <si>
    <t>Silk waste, incl. cocoons unsuitable for reeling, yarn waste and garnetted stock</t>
  </si>
  <si>
    <t>5004 00</t>
  </si>
  <si>
    <t>Silk yarn (other than yarn spun from silk waste) not put up for retail sale</t>
  </si>
  <si>
    <t>Silk yarn (excl. that of schappe or bourette and that put up for retail sale)</t>
  </si>
  <si>
    <t>5005 00</t>
  </si>
  <si>
    <t>Yarn spun from silk waste, not put up for retail sale</t>
  </si>
  <si>
    <t>Yarn spun from silk waste (excl. that put up for retail sale)</t>
  </si>
  <si>
    <t>5006 00</t>
  </si>
  <si>
    <t>Silk yarn and yarn spun from silk waste, put up for retail sale; silkworm gut</t>
  </si>
  <si>
    <t>Woven fabrics of silk or of silk waste</t>
  </si>
  <si>
    <t>Wool, not carded or combed</t>
  </si>
  <si>
    <t>Wool, neither carded nor combed</t>
  </si>
  <si>
    <t>Fine or coarse animal hair, not carded or combed</t>
  </si>
  <si>
    <t>Fine or coarse animal hair, neither carded nor combed (excl. wool, hair and bristles used in the manufacture of brooms and brushes, and horsehair from the mane or tail)</t>
  </si>
  <si>
    <t>Waste of wool or of fine or coarse animal hair, including yarn waste but excluding garnetted stock</t>
  </si>
  <si>
    <t>Waste of wool or of fine or coarse animal hair, incl. yarn waste (excl. garnetted stock, waste of hair and bristles used in the manufacture of brooms and brushes, and of horsehair from the mane or tail)</t>
  </si>
  <si>
    <t>5104 00</t>
  </si>
  <si>
    <t>Garnetted stock of wool or of fine or coarse animal hair</t>
  </si>
  <si>
    <t>Garnetted stock of wool or of fine or coarse animal hair, neither carded nor combed</t>
  </si>
  <si>
    <t>Wool and fine or coarse animal hair, carded or combed (including combed wool in fragments)</t>
  </si>
  <si>
    <t>Wool and fine or coarse animal hair, carded or combed, incl. combed wool in fragments</t>
  </si>
  <si>
    <t>Yarn of carded wool, not put up for retail sale</t>
  </si>
  <si>
    <t>Carded wool yarn (excl. that put up for retail sale)</t>
  </si>
  <si>
    <t>Yarn of combed wool, not put up for retail sale</t>
  </si>
  <si>
    <t>Yarn of combed wool (excl. that put up for retail sale)</t>
  </si>
  <si>
    <t>Yarn of fine animal hair (carded or combed), not put up for retail sale</t>
  </si>
  <si>
    <t>Carded or combed yarn of fine animal hair (excl. that of wool or that put up for retail sale)</t>
  </si>
  <si>
    <t>Yarn of wool or of fine animal hair, put up for retail sale</t>
  </si>
  <si>
    <t>Yarn of wool or fine animal hair, put up for retail sale</t>
  </si>
  <si>
    <t>5110 00</t>
  </si>
  <si>
    <t>Yarn of coarse animal hair or of horsehair (including gimped horsehair yarn), whether or not put up for retail sale</t>
  </si>
  <si>
    <t>Yarn of coarse animal hair or of horsehair, incl. gimped horsehair yarn, whether or not put up for retail sale (excl. horsehair and yarn not joined together)</t>
  </si>
  <si>
    <t>Woven fabrics of carded wool or of carded fine animal hair</t>
  </si>
  <si>
    <t>Woven fabrics of carded wool or of carded fine animal hair (excl. fabrics for technical use of heading 5911)</t>
  </si>
  <si>
    <t>Woven fabrics of combed wool or of combed fine animal hair</t>
  </si>
  <si>
    <t>Woven fabrics of combed wool or of combed fine animal hair (excl. fabrics for technical purposes of heading 5911)</t>
  </si>
  <si>
    <t>5113 00</t>
  </si>
  <si>
    <t>Woven fabrics of coarse animal hair or of horsehair</t>
  </si>
  <si>
    <t>Woven fabrics of coarse animal hair or of horsehair (excl. fabrics for technical uses of heading 5911)</t>
  </si>
  <si>
    <t>5201 00</t>
  </si>
  <si>
    <t>Cotton, not carded or combed</t>
  </si>
  <si>
    <t>Cotton, neither carded nor combed</t>
  </si>
  <si>
    <t>Cotton waste (including yarn waste and garnetted stock)</t>
  </si>
  <si>
    <t>Cotton waste, incl. yarn waste and garnetted stock</t>
  </si>
  <si>
    <t>5203 00</t>
  </si>
  <si>
    <t>Cotton, carded or combed</t>
  </si>
  <si>
    <t>Cotton sewing thread, whether or not put up for retail sale</t>
  </si>
  <si>
    <t>Cotton yarn (other than sewing thread), containing 85 % or more by weight of cotton, not put up for retail sale</t>
  </si>
  <si>
    <t>Cotton yarn other than sewing thread, containing &gt;= 85% cotton by weight (excl. that put up for retail sale)</t>
  </si>
  <si>
    <t>Cotton yarn (other than sewing thread), containing less than 85 % by weight of cotton, not put up for retail sale</t>
  </si>
  <si>
    <t>Cotton yarn containing predominantly, but &lt; 85% cotton by weight (excl. sewing thread and yarn put up for retail sale)</t>
  </si>
  <si>
    <t>Cotton yarn (other than sewing thread) put up for retail sale</t>
  </si>
  <si>
    <t>Cotton yarn put up for retail sale (excl. sewing thread)</t>
  </si>
  <si>
    <t>Woven fabrics of cotton, containing 85 % or more by weight of cotton, weighing not more than 200 g/m2</t>
  </si>
  <si>
    <t>Woven fabrics of cotton, containing &gt;= 85% cotton by weight and weighing &lt;= 200 g/m²</t>
  </si>
  <si>
    <t>Woven fabrics of cotton, containing 85 % or more by weight of cotton, weighing more than 200 g/m2</t>
  </si>
  <si>
    <t>Woven fabrics of cotton, containing &gt;= 85% cotton by weight and weighing &gt; 200 g/m²</t>
  </si>
  <si>
    <t>Woven fabrics of cotton, containing less than 85 % by weight of cotton, mixed mainly or solely with man-made fibres, weighing not more than 200 g/m2</t>
  </si>
  <si>
    <t>Woven fabrics of cotton, containing predominantly, but &lt; 85% cotton by weight, mixed principally or solely with man-made fibres and weighing &lt;= 200 g/m²</t>
  </si>
  <si>
    <t>Woven fabrics of cotton, containing less than 85 % by weight of cotton, mixed mainly or solely with man-made fibres, weighing more than 200 g/m2</t>
  </si>
  <si>
    <t>Woven fabrics of cotton, containing predominantly, but &lt; 85% cotton by weight, mixed principally or solely with man-made fibres and weighing &gt; 200 g/m²</t>
  </si>
  <si>
    <t>Other woven fabrics of cotton</t>
  </si>
  <si>
    <t>Woven fabrics of cotton, containing predominantly, but &lt; 85% cotton by weight, other than those mixed principally or solely with man-made fibres</t>
  </si>
  <si>
    <t>Flax, raw or processed but not spun; flax tow and waste (including yarn waste and garnetted stock)</t>
  </si>
  <si>
    <t>Flax, raw or processed, but not spun; flax tow and waste, incl. yarn waste and garnetted stock</t>
  </si>
  <si>
    <t>True hemp (Cannabis sativa L.), raw or processed but not spun; tow and waste of true hemp (including yarn waste and garnetted stock)</t>
  </si>
  <si>
    <t>True hemp "Cannabis sativa L.", raw or processed, but not spun; tow and waste of true hemp, incl. yarn waste and garnetted stock</t>
  </si>
  <si>
    <t>Jute and other textile bast fibres (excluding flax, true hemp and ramie), raw or processed but not spun; tow and waste of these fibres (including yarn waste and garnetted stock)</t>
  </si>
  <si>
    <t>Jute and other textile bast fibres, raw or processed, but not spun; tow and waste of such fibres, incl. yarn waste and garnetted stock (excl. flax, true hemp and ramie)</t>
  </si>
  <si>
    <t>Sisal and other textile fibres of the genus Agave, raw or processed but not spun; tow and waste of these fibres (including yarn waste and garnetted stock)</t>
  </si>
  <si>
    <t>Sisal and other textile fibres of the genus Agave, raw or processed, but not spun; tow and waste of such fibres, incl. yarn waste and garnetted stock</t>
  </si>
  <si>
    <t>Coconut, abaca (Manila hemp or Musa textilis Nee), ramie and other vegetable textile fibres, not elsewhere specified or included, raw or processed but not spun; tow, noils and waste of these fibres (including yarn waste and garnetted stock)</t>
  </si>
  <si>
    <t>Coconut, abaca "Manila hemp or Musa textilis Nee", ramie and other vegetable textile fibres, n.e.s., raw or processed, but not spun; tow, noils and waste of such fibres, incl. yarn waste and garnetted stock</t>
  </si>
  <si>
    <t>Flax yarn</t>
  </si>
  <si>
    <t>Yarn of jute or of other textile bast fibres of heading No 5303</t>
  </si>
  <si>
    <t>Yarn of jute or of other textile bast fibres of heading 5303</t>
  </si>
  <si>
    <t>Yarn of other vegetable textile fibres; paper yarn</t>
  </si>
  <si>
    <t>Yarn of vegetable textile fibres; paper yarn (excl. flax yarn, yarn of jute or of other textile bast fibres of heading 5303 and cotton yarn)</t>
  </si>
  <si>
    <t>Woven fabrics of flax</t>
  </si>
  <si>
    <t>Woven fabrics of jute or of other textile bast fibres of heading 5303</t>
  </si>
  <si>
    <t>5311 00</t>
  </si>
  <si>
    <t>Woven fabrics of other vegetable textile fibres; woven fabrics of paper yarn</t>
  </si>
  <si>
    <t>Woven fabrics of other vegetable textile fibres; woven fabrics of paper yarn (excl. those of flax, jute, other textile bast fibres of heading 5303 and cotton yarn)</t>
  </si>
  <si>
    <t>Sewing thread of man-made filaments, whether or not put up for retail sale</t>
  </si>
  <si>
    <t>Synthetic filament yarn (other than sewing thread), not put up for retail sale, including synthetic monofilament of less than 67 decitex</t>
  </si>
  <si>
    <t>Synthetic filament yarn, incl. synthetic monofilaments of &lt; 67 decitex (excl. sewing thread and yarn put up for retail sale)</t>
  </si>
  <si>
    <t>Artificial filament yarn (other than sewing thread), not put up for retail sale, including artificial monofilament of less than 67 decitex</t>
  </si>
  <si>
    <t>Artificial filament yarn, incl. artificial monofilament of &lt; 67 decitex (excl. sewing thread and yarn put up for retail sale)</t>
  </si>
  <si>
    <t>Synthetic monofilament of 67 decitex or more and of which no cross-sectional dimension exceeds 1 mm; strip and the like (for example, artificial straw) of synthetic textile materials of an apparent width not exceeding 5 mm</t>
  </si>
  <si>
    <t>Synthetic monofilament of &gt;= 67 decitex and with a cross sectional dimension of &lt;= 1 mm; strip and the like, e.g. artificial straw, of synthetic textile material, with an apparent width of &lt;= 5 mm</t>
  </si>
  <si>
    <t>5405 00</t>
  </si>
  <si>
    <t>Artificial monofilament of 67 decitex or more and of which no cross-sectional dimension exceeds 1 mm; strip and the like (for example, artificial straw) of artificial textile materials of an apparent width not exceeding 5 mm</t>
  </si>
  <si>
    <t>Artificial monofilament of &gt;= 67 decitex and with a cross sectional dimension of &lt;= 1 mm; strip and the like, e.g. artificial straw, of synthetic textile material, with an apparent width of &lt;= 5 mm</t>
  </si>
  <si>
    <t>Man-made filament yarn (other than sewing thread), put up for retail sale</t>
  </si>
  <si>
    <t>Man-made filament yarn, put up for retail sale (excl. sewing thread)</t>
  </si>
  <si>
    <t>Woven fabrics of synthetic filament yarn, including woven fabrics obtained from materials of heading 5404</t>
  </si>
  <si>
    <t>Woven fabrics of synthetic filament yarn, incl. monofilament of &gt;= 67 decitex and with a cross sectional dimension of &lt;= 1 mm</t>
  </si>
  <si>
    <t>Woven fabrics of artificial filament yarn, including woven fabrics obtained from materials of heading 5405</t>
  </si>
  <si>
    <t>Woven fabrics of artificial filament yarn, incl. monofilament of &gt;= 67 decitex and a maximum diameter of &lt;= 1 mm</t>
  </si>
  <si>
    <t>Synthetic filament tow</t>
  </si>
  <si>
    <t>Synthetic filament tow as specified in Note 1 to chapter 55</t>
  </si>
  <si>
    <t>5502 00</t>
  </si>
  <si>
    <t>Artificial filament tow</t>
  </si>
  <si>
    <t>Artificial filament tow as specified in Note 1 to chapter 55</t>
  </si>
  <si>
    <t>Synthetic staple fibres, not carded, combed or otherwise processed for spinning</t>
  </si>
  <si>
    <t>Artificial staple fibres, not carded, combed or otherwise processed for spinning</t>
  </si>
  <si>
    <t>Waste (including noils, yarn waste and garnetted stock) of man-made fibres</t>
  </si>
  <si>
    <t>Waste of man-made staple fibres, incl. noils, yarn waste and garnetted stock</t>
  </si>
  <si>
    <t>Synthetic staple fibres, carded, combed or otherwise processed for spinning</t>
  </si>
  <si>
    <t>5507 00</t>
  </si>
  <si>
    <t>Artificial staple fibres, carded, combed or otherwise processed for spinning</t>
  </si>
  <si>
    <t>Sewing thread of man-made staple fibres, whether or not put up for retail sale</t>
  </si>
  <si>
    <t>Yarn (other than sewing thread) of synthetic staple fibres, not put up for retail sale</t>
  </si>
  <si>
    <t>Yarn of synthetic staple fibres (excl. sewing thread and yarn put up for retail sale)</t>
  </si>
  <si>
    <t>Yarn (other than sewing thread) of artificial staple fibres, not put up for retail sale</t>
  </si>
  <si>
    <t>Yarn of artificial staple fibres (excl. sewing thread and yarn put up for retail sale)</t>
  </si>
  <si>
    <t>Yarn (other than sewing thread) of man-made staple fibres, put up for retail sale</t>
  </si>
  <si>
    <t>Yarn of man-made staple fibres, put up for retail sale (excl. sewing thread)</t>
  </si>
  <si>
    <t>Woven fabrics of synthetic staple fibres, containing 85 % or more by weight of synthetic staple fibres</t>
  </si>
  <si>
    <t>Woven fabrics containing &gt;= 85% synthetic staple fibres by weight</t>
  </si>
  <si>
    <t>Woven fabrics of synthetic staple fibres, containing less than 85 % by weight of such fibres, mixed mainly or solely with cotton, of a weight not exceeding 170 g/m2</t>
  </si>
  <si>
    <t>Woven fabrics containing predominantly, but &lt; 85% synthetic staple fibres by weight, mixed principally or solely with cotton and weighing &lt;= 170 g/m²</t>
  </si>
  <si>
    <t>Woven fabrics of synthetic staple fibres, containing less than 85 % by weight of such fibres, mixed mainly or solely with cotton, of a weight exceeding 170 g/m2</t>
  </si>
  <si>
    <t>Woven fabrics containing predominantly, but &lt; 85% synthetic staple fibres by weight, mixed principally or solely with cotton and weighing &gt; 170 g/m²</t>
  </si>
  <si>
    <t>Other woven fabrics of synthetic staple fibres</t>
  </si>
  <si>
    <t>Woven fabrics containing predominantly, but &lt; 85% synthetic staple fibres by weight, other than those mixed principally or solely with cotton</t>
  </si>
  <si>
    <t>Woven fabrics of artificial staple fibres</t>
  </si>
  <si>
    <t>Wadding of textile materials and articles thereof; textile fibres, not exceeding 5 mm in length (flock), textile dust and mill neps</t>
  </si>
  <si>
    <t>Wadding of textile materials and articles thereof; textile fibres with a length of &lt;= 5 mm "flock", textile dust and mill neps (excl. wadding and articles thereof impregnated or coated with pharmaceutical substances or put up for retail sale for medical, surgical, dental or veterinary purposes, and products impregnated, coated or covered with perfumes, cosmetics, soaps etc.)</t>
  </si>
  <si>
    <t>Felt, whether or not impregnated, coated, covered or laminated</t>
  </si>
  <si>
    <t>Felt, whether or not impregnated, coated, covered or laminated, n.e.s.</t>
  </si>
  <si>
    <t>Non-wovens, whether or not impregnated, coated, covered or laminated</t>
  </si>
  <si>
    <t>Nonwovens, whether or not impregnated, coated, covered or laminated, n.e.s.</t>
  </si>
  <si>
    <t>Rubber thread and cord, textile covered; textile yarn, and strip and the like of heading 5404 or 5405, impregnated, coated, covered or sheathed with rubber or plastics</t>
  </si>
  <si>
    <t>Textile-covered rubber thread and cord; textile yarn, strip and the like of heading 5404 and 5405, impregnated, coated, covered or sheathed with rubber or plastics (excl. imitation catgut, thread and cord with fish-hook attachments or otherwise put up as fishing line)</t>
  </si>
  <si>
    <t>5605 00</t>
  </si>
  <si>
    <t>Metallised yarn, whether or not gimped, being textile yarn, or strip or the like of heading 5404 or 5405, combined with metal in the form of thread, strip or powder or covered with metal</t>
  </si>
  <si>
    <t>Metallized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t>
  </si>
  <si>
    <t>5606 00</t>
  </si>
  <si>
    <t>Gimped yarn, and strip and the like of heading 5404 or 5405, gimped (other than those of heading 5605 and gimped horsehair yarn); chenille yarn (including flock chenille yarn); loop wale-yarn</t>
  </si>
  <si>
    <t>Gimped yarn, gimped strip and the like of heading 5404 or 5405; chenille yarn, incl. flock chenille yarn, and loop wale-yarn (excl. metal yarn and metallized yarn of heading 5605; gimped horsehair yarn; textile-covered rubber thread; twine, cord and other gimped textile products of heading 5808; gimped metal yarn)</t>
  </si>
  <si>
    <t>Twine, cordage, ropes and cables, whether or not plaited or braided and whether or not impregnated, coated, covered or sheathed with rubber or plastics</t>
  </si>
  <si>
    <t>Knotted netting of twine, cordage or rope; made-up fishing nets and other made-up nets, of textile materials</t>
  </si>
  <si>
    <t>Knotted netting of twine, cordage or rope, by the piece or metre; made-up fishing nets and other made-up nets, of textile materials (excl. hair-nets, nets for sporting purposes, incl. landing nets, butterfly nets and the like)</t>
  </si>
  <si>
    <t>5609 00</t>
  </si>
  <si>
    <t>Articles of yarn, strip or the like of heading 5404 or 5405, twine, cordage, rope or cables, not elsewhere specified or included</t>
  </si>
  <si>
    <t>Articles of yarn, strip or the like of heading 5404 or 5405, or of twine, cordage, ropes or cables of heading 5607, n.e.s.</t>
  </si>
  <si>
    <t>Carpets and other textile floor coverings, knotted, whether or not made-up</t>
  </si>
  <si>
    <t>Carpets and other textile floor coverings, of textile materials, knotted, whether or not made-up</t>
  </si>
  <si>
    <t>Carpets and other textile floor coverings, woven, not tufted or flocked, whether or not made-up, including ‘Kelem’, ‘Schumacks’, ‘Karamanie’ and similar hand-woven rugs</t>
  </si>
  <si>
    <t>Carpets and other textile floor coverings, woven, not tufted or flocked, whether or not made-up, incl. Kelem, Schumacks, Karamanie and similar handwoven rugs</t>
  </si>
  <si>
    <t>Carpets and other textile floor coverings, tufted, whether or not made-up</t>
  </si>
  <si>
    <t>Carpets and other textile floor coverings, tufted "needle punched", whether or not made-up</t>
  </si>
  <si>
    <t>Carpets and other textile floor coverings, of felt, not tufted or flocked, whether or not made-up</t>
  </si>
  <si>
    <t>Carpets and other floor coverings, of felt, not tufted or flocked, whether or not made-up</t>
  </si>
  <si>
    <t>5705 00</t>
  </si>
  <si>
    <t>Other carpets and other textile floor coverings, whether or not made-up</t>
  </si>
  <si>
    <t>Carpets and other textile floor coverings, whether or not made-up (excl. knotted, woven or tufted "needle punched", and of felt)</t>
  </si>
  <si>
    <t>Woven pile fabrics and chenille fabrics, other than fabrics of heading 5802 or 5806</t>
  </si>
  <si>
    <t>Woven pile fabrics and chenille fabrics (excl. terry towelling and similar woven terry fabrics, tufted textile fabrics and narrow woven fabrics of heading 5806)</t>
  </si>
  <si>
    <t>Terry towelling and similar woven terry fabrics, other than narrow fabrics of heading 5806; tufted textile fabrics, other than products of heading 5703</t>
  </si>
  <si>
    <t>Terry towelling and similar woven terry fabrics, tufted textile fabrics (excl. narrow woven fabrics of heading 5806, carpets and other floor coverings)</t>
  </si>
  <si>
    <t>Gauze, other than narrow fabrics of heading 5806</t>
  </si>
  <si>
    <t>Gauze (excl. narrow woven fabrics of heading 5806)</t>
  </si>
  <si>
    <t>Tulles and other net fabrics, not including woven, knitted or crocheted fabrics; lace in the piece, in strips or in motifs, other than fabrics of headings 6002 to 6006</t>
  </si>
  <si>
    <t>Tulles and other net fabrics (excl. woven, knitted or crocheted fabrics); lace in the piece, in strips or in motifs (excl. fabrics of heading 6002 to 6006)</t>
  </si>
  <si>
    <t>5805 00</t>
  </si>
  <si>
    <t>Hand-woven tapestries of the type Gobelins, Flanders, Aubusson, Beauvais and the like, and needle-worked tapestries (for example, petit point, cross stitch), whether or not made-up</t>
  </si>
  <si>
    <t>Hand-woven tapestries of the type Gobelin, Flanders, Aubusson, Beauvais and the like, and needle-worked tapestries, e.g. petit point, cross-stitch, whether or not made-up (excl. Kelem, Schumacks, Karamanie and the like, and tapestries &gt; 100 years old)</t>
  </si>
  <si>
    <t>Narrow woven fabrics, other than goods of heading 5807; narrow fabrics consisting of warp without weft assembled by means of an adhesive (bolducs)</t>
  </si>
  <si>
    <t>Narrow woven fabrics of textile materials (excl. labels, badges and similar articles); narrow fabrics consisting of warp without weft assembled by means of an adhesive "bolducs"</t>
  </si>
  <si>
    <t>Labels, badges and similar articles of textile materials, in the piece, in strips or cut to shape or size, not embroidered</t>
  </si>
  <si>
    <t>Labels, badges and similar articles, of textile materials, in the piece, in strips or cut to shape or size, not embroidered</t>
  </si>
  <si>
    <t>Braids in the piece; ornamental trimmings in the piece, without embroidery, other than knitted or crocheted; tassels, pompons and similar articles</t>
  </si>
  <si>
    <t>Braids of textile materials, in the piece; ornamental trimmings of textile materials, in the piece, not embroidered, other than knitted or crocheted; tassels, pompons and similar articles of textile materials</t>
  </si>
  <si>
    <t>5809 00</t>
  </si>
  <si>
    <t>Woven fabrics of metal thread and woven fabrics of metallised yarn of heading 5605, of a kind used in apparel, as furnishing fabrics or for similar purposes, not elsewhere specified or included</t>
  </si>
  <si>
    <t>Woven fabrics of metal thread and woven fabrics of metallized yarn of heading 5605, of a kind used in apparel, as furnishing fabrics or for similar purposes, n.e.s.</t>
  </si>
  <si>
    <t>Embroidery in the piece, in strips or in motifs</t>
  </si>
  <si>
    <t>Embroidery on a textile fabric ground, in the piece, in strips or in motifs</t>
  </si>
  <si>
    <t>5811 00</t>
  </si>
  <si>
    <t>Quilted textile products in the piece, composed of one or more layers of textile materials assembled with padding by stitching or otherwise, other than embroidery of heading 5810</t>
  </si>
  <si>
    <t>Quilted textile products in the piece, composed of one or more layers of textile materials assembled with padding by stitching or otherwise (excl. embroidery of heading 5810 and quilted fabrics for bedding and furnishings)</t>
  </si>
  <si>
    <t>Textile fabrics coated with gum or amylaceous substances, of a kind used for the outer covers of books or the like; tracing cloth; prepared painting canvas; buckram and similar stiffened textile fabrics of a kind used for hat foundations</t>
  </si>
  <si>
    <t>Textile fabrics coated with gum or amylaceous substances, of a kind used for the outer covers of books, the manufacture of boxes and articles of cardboard or the like; tracing cloth; prepared painting canvas; buckram and similar stiffened textile fabrics of a kind used for hat foundations (excl. plastic-coated textile fabrics)</t>
  </si>
  <si>
    <t>Tyre cord fabric of high tenacity yarn of nylon or other polyamides, polyesters or viscose rayon</t>
  </si>
  <si>
    <t>Tyre cord fabric of high tenacity yarn of nylon or other polyamides, polyesters or viscose rayon, whether or not dipped or impregnated with rubber or plastic</t>
  </si>
  <si>
    <t>Textile fabrics impregnated, coated, covered or laminated with plastics, other than those of heading 5902</t>
  </si>
  <si>
    <t>Textile fabrics impregnated, coated, covered or laminated with plastics (excl. tyre cord fabric of high tenacity yarn of nylon or other polyamides, polyesters or viscose rayon; wall coverings impregnated or covered with textile materials; floor coverings consisting of a textile backing and a top layer or covering of plastics)</t>
  </si>
  <si>
    <t>Linoleum, whether or not cut to shape; floor coverings consisting of a coating or covering applied on a textile backing, whether or not cut to shape</t>
  </si>
  <si>
    <t>5905 00</t>
  </si>
  <si>
    <t>Textile wall coverings</t>
  </si>
  <si>
    <t>Rubberised textile fabrics, other than those of heading No 5902</t>
  </si>
  <si>
    <t>Rubberized textile fabrics (excl. tyre cord fabric of high tenacity yarn of nylon or other polyamides, polyesters or viscose rayon)</t>
  </si>
  <si>
    <t>5907 00</t>
  </si>
  <si>
    <t>Textile fabrics otherwise impregnated, coated or covered; painted canvas being theatrical scenery, studio backcloths or the like</t>
  </si>
  <si>
    <t>Impregnated, coated or covered textile fabrics; painted canvas being theatrical scenery, studio back-cloths or the like, n.e.s.</t>
  </si>
  <si>
    <t>5908 00</t>
  </si>
  <si>
    <t>Textile wicks, woven, plaited or knitted, for lamps, stoves, lighters, candles or the like; incandescent gas mantles and tubular knitted gas mantle fabric therefor, whether or not impregnated</t>
  </si>
  <si>
    <t>Textile wicks, woven, plaited or knitted, for lamps, stoves, lighters, candles or the like; incandescent gas mantles and tubular knitted gas mantle fabric for incandescent gas mantles, whether or not impregnated (excl. wax-covered wicks of the taper variety, fuses and detonating fuses, wicks in the form of textile yarn and glass-fibre wicks)</t>
  </si>
  <si>
    <t>5909 00</t>
  </si>
  <si>
    <t>Textile hose-piping and similar textile tubing, with or without lining, armour or accessories of other materials</t>
  </si>
  <si>
    <t>Textile hosepiping and similar textile tubing, whether or not impregnated or coated, with or without lining, armour or accessories of other materials</t>
  </si>
  <si>
    <t>5910 00</t>
  </si>
  <si>
    <t>Transmission or conveyor belts or belting, of textile material, whether or not impregnated, coated, covered or laminated with plastics, or reinforced with metal or other material</t>
  </si>
  <si>
    <t>Transmission or conveyor belts or belting, of textile material, whether or not impregnated, coated, covered or laminated with plastics, or reinforced with metal or other material (excl. those of a thickness of &lt; 3 mm and of indeterminate length or cut to length only, plus those impregnated, coated, covered or laminated with rubber or made of yarn or cord impregnated or coated with rubber)</t>
  </si>
  <si>
    <t>Textile products and articles, for technical uses, specified in note 7 to this chapter</t>
  </si>
  <si>
    <t>Textile products and articles, for technical use, specified in Note 7 to chapter 59</t>
  </si>
  <si>
    <t>Pile fabrics, including ‘long pile’ fabrics and terry fabrics, knitted or crocheted</t>
  </si>
  <si>
    <t>Pile fabrics, incl. "long pile" fabrics and terry fabrics, knitted or crocheted</t>
  </si>
  <si>
    <t>Knitted or crocheted fabrics of a width not exceeding 30 cm, containing by weight 5 % or more of elastomeric yarn or rubber thread, other than those of heading 6001</t>
  </si>
  <si>
    <t>Knitted or crocheted fabrics, of a width &lt;= 30 cm, containing by weight &gt;= 5% of elastomeric yarn or rubber thread (excl. pile fabrics, incl. "long pile", looped pile fabrics, labels, badges and similar articles, and knitted or crocheted fabrics, impregnated, coated, covered or laminated)</t>
  </si>
  <si>
    <t>Knitted or crocheted fabrics of a width not exceeding 30 cm, other than those of heading 6001 or 6002</t>
  </si>
  <si>
    <t>Knitted or crocheted fabrics, of a width &lt;= 30 cm (excl. those containing by weight &gt;= 5% of elastomeric yarn or rubber thread, and pile fabrics, incl. "long pile", looped pile fabrics, labels, badges and similar articles, and knitted or crocheted fabrics, impregnated, coated, covered or laminated)</t>
  </si>
  <si>
    <t>Knitted or crocheted fabrics of a width exceeding 30 cm, containing by weight 5 % or more of elastomeric yarn or rubber thread, other than those of heading 6001</t>
  </si>
  <si>
    <t>Knitted or crocheted fabrics, of a width &gt; 30 cm, containing by weight &gt;= 5% of elastomeric yarn or rubber thread (excl. pile fabrics, incl. "long pile", looped pile fabrics, labels, badges and similar articles, and knitted or crocheted fabrics, impregnated, coated, covered or laminated)</t>
  </si>
  <si>
    <t>Warp knit fabrics (including those made on galloon knitting machines), other than those of headings 6001 to 6004</t>
  </si>
  <si>
    <t>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</si>
  <si>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Other knitted or crocheted fabrics</t>
  </si>
  <si>
    <t>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</si>
  <si>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Men's or boys' overcoats, car-coats, capes, cloaks, anoraks (including ski-jackets), wind-cheaters, wind-jackets and similar articles, knitted or crocheted, other than those of heading No 6103</t>
  </si>
  <si>
    <t>Men's or boys' overcoats, car-coats, capes, cloaks, anoraks, incl. ski-jackets, wind-cheaters, wind-jackets and similar articles, knitted or crocheted (excl. suits, ensembles, jackets, blazers, bib and brace overalls and trousers)</t>
  </si>
  <si>
    <t>Women's or girls' overcoats, car-coats, capes, cloaks, anoraks (including ski-jackets), wind-cheaters, wind-jackets and similar articles, knitted or crocheted, other than those of heading 6104</t>
  </si>
  <si>
    <t>Women's or girls' overcoats, car-coats, capes, cloaks, anoraks, incl. ski-jackets, wind-cheaters, wind-jackets and similar articles, knitted or crocheted (excl. suits, ensembles, jackets, blazers, dresses, skirts, divided skirts, trousers, bib and brace overalls)</t>
  </si>
  <si>
    <t>Men's or boys' suits, ensembles, jackets, blazers, trousers, bib and brace overalls, breeches and shorts (other than swimwear), knitted or crocheted</t>
  </si>
  <si>
    <t>Men's or boys' suits, ensembles, jackets, blazers, trousers, bib and brace overalls, breeches and shorts (excl. wind-jackets and similar articles, separate waistcoats, track suits, ski suits and swimwear)</t>
  </si>
  <si>
    <t>Women's or girls' suits, ensembles, jackets, blazers, dresses, skirts, divided skirts, trousers, bib and brace overalls, breeches and shorts (other than swimwear), knitted or crocheted</t>
  </si>
  <si>
    <t>Women's or girls' suits, ensembles, jackets, blazers, dresses, skirts, divided skirts, trousers, bib and brace overalls, breeches and shorts, knitted or crocheted (excl. wind-jackets and similar articles, slips, petticoats and panties, track suits, ski suits and swimwear)</t>
  </si>
  <si>
    <t>Men's or boys' shirts, knitted or crocheted</t>
  </si>
  <si>
    <t>Men's or boys' shirts, knitted or crocheted (excl. nightshirts, T-shirts, singlets and other vests)</t>
  </si>
  <si>
    <t>Women's or girls' blouses, shirts and shirt-blouses, knitted or crocheted</t>
  </si>
  <si>
    <t>Women's or girls' blouses, shirts and shirt-blouses, knitted or crocheted (excl. T-shirts and vests)</t>
  </si>
  <si>
    <t>Men's or boys' underpants, briefs, nightshirts, pyjamas, bathrobes, dressing gowns and similar articles, knitted or crocheted</t>
  </si>
  <si>
    <t>Men's or boys' underpants, briefs, nightshirts, pyjamas, bathrobes, dressing gowns and similar articles, knitted or crocheted (excl. vests and singlets)</t>
  </si>
  <si>
    <t>Women's or girls' slips, petticoats, briefs, panties, nightdresses, pyjamas, negligees, bathrobes, dressing gowns and similar articles, knitted or crocheted</t>
  </si>
  <si>
    <t>Women's or girls' slips, petticoats, briefs, panties, nightdresses, pyjamas, negligés, bathrobes, dressing gowns, housecoats and similar articles, knitted or crocheted (excl. T-shirts, vests, brassieres, girdles, corsets and similar articles)</t>
  </si>
  <si>
    <t>T-shirts, singlets and other vests, knitted or crocheted</t>
  </si>
  <si>
    <t>Jerseys, pullovers, cardigans, waistcoats and similar articles, knitted or crocheted</t>
  </si>
  <si>
    <t>Jerseys, pullovers, cardigans, waistcoats and similar articles, knitted or crocheted (excl. wadded waistcoats)</t>
  </si>
  <si>
    <t>Babies' garments and clothing accessories, knitted or crocheted</t>
  </si>
  <si>
    <t>Babies' garments and clothing accessories, knitted or crocheted (excl. hats)</t>
  </si>
  <si>
    <t>Track suits, ski suits and swimwear, knitted or crocheted</t>
  </si>
  <si>
    <t>Track-suits, ski-suits and swimwear, knitted or crocheted</t>
  </si>
  <si>
    <t>6113 00</t>
  </si>
  <si>
    <t>Garments, made-up of knitted or crocheted fabrics of heading No 5903, 5906, or 5907</t>
  </si>
  <si>
    <t>Garments, knitted or crocheted, rubberised or impregnated, coated or covered with plastics or other materials (excl. babies' garments and clothing accessories)</t>
  </si>
  <si>
    <t>Other garments, knitted or crocheted</t>
  </si>
  <si>
    <t>Special garments for professional, sporting or other purposes, n.e.s., knitted or crocheted</t>
  </si>
  <si>
    <t>Panty hose, tights, stockings, socks and other hosiery, including stockings for varicose veins and footwear without applied soles, knitted or crocheted</t>
  </si>
  <si>
    <t>Panty hose, tights, stockings, socks and other hosiery, incl. stockings for varicose veins and footwear without applied soles, knitted or crocheted (excl. for babies)</t>
  </si>
  <si>
    <t>Gloves, mittens and mitts, knitted or crocheted</t>
  </si>
  <si>
    <t>Gloves, mittens and mitts, knitted or crocheted (excl. for babies)</t>
  </si>
  <si>
    <t>Other made-up clothing accessories, knitted or crocheted; knitted or crocheted parts of garments or of clothing accessories</t>
  </si>
  <si>
    <t>Made up clothing accessories, knitted or crocheted; knitted or crocheted parts of garments or of clothing accessories, n.e.s.</t>
  </si>
  <si>
    <t>Men's or boys' overcoats, car-coats, capes, cloaks, anoraks (including ski-jackets), wind-cheaters, wind-jackets and similar articles, other than those of heading No 6203</t>
  </si>
  <si>
    <t>Men's or boys' overcoats, car-coats, capes, cloaks, anoraks, incl. ski-jackets, wind-cheaters, wind-jackets and similar articles (excl. knitted or crocheted, suits, ensembles, jackets, blazers and trousers)</t>
  </si>
  <si>
    <t>Women's or girls' overcoats, car-coats, capes, cloaks, anoraks (including ski-jackets), wind-cheaters, wind-jackets and similar articles, other than those of heading No 6204</t>
  </si>
  <si>
    <t>Women's or girls' overcoats, car-coats, capes, cloaks, anoraks, incl. ski-jackets, wind-cheaters, wind-jackets and similar articles (excl. knitted or crocheted, suits, ensembles, jackets, blazers and trousers)</t>
  </si>
  <si>
    <t>Men's or boys' suits, ensembles, jackets, blazers, trousers, bib and brace overalls, breeches and shorts (other than swimwear)</t>
  </si>
  <si>
    <t>Men's or boys' suits, ensembles, jackets, blazers, trousers, bib and brace overalls, breeches and shorts (excl. knitted or crocheted, wind-jackets and similar articles, separate waistcoats, track suits, ski suits and swimwear)</t>
  </si>
  <si>
    <t>Women's or girls' suits, ensembles, jackets, blazers, dresses, skirts, divided skirts, trousers, bib and brace overalls, breeches and shorts (other than swimwear)</t>
  </si>
  <si>
    <t>Women's or girls' suits, ensembles, jackets, blazers, dresses, skirts, divided skirts, trousers, bib and brace overalls, breeches and shorts (excl. knitted or crocheted, wind-jackets and similar articles, slips, petticoats and panties, track suits, ski suits and swimwear)</t>
  </si>
  <si>
    <t>Men's or boys' shirts</t>
  </si>
  <si>
    <t>Men's or boys' shirts (excl. knitted or crocheted, nightshirts, singlets and other vests)</t>
  </si>
  <si>
    <t>Women's or girls' blouses, shirts and shirt-blouses</t>
  </si>
  <si>
    <t>Women's or girls' blouses, shirts and shirt-blouses (excl. knitted or crocheted and vests)</t>
  </si>
  <si>
    <t>Men's or boys' singlets and other vests, underpants, briefs, nightshirts, pyjamas, bathrobes, dressing gowns and similar articles</t>
  </si>
  <si>
    <t>Men's or boys' singlets and other vests, underpants, briefs, nightshirts, pyjamas, bathrobes, dressing gowns and similar articles (excl. knitted or crocheted)</t>
  </si>
  <si>
    <t>Women's or girls' singlets and other vests, slips, petticoats, briefs, panties, nightdresses, pyjamas, negligees, bathrobes, dressing gowns and similar articles</t>
  </si>
  <si>
    <t>Women's or girls' singlets and other vests, slips, petticoats, briefs, panties, nightdresses, pyjamas, negliges, bathrobes, dressing gowns, housecoats and similar articles (excl. knitted or crocheted, brassières, girdles, corsets and similar articles)</t>
  </si>
  <si>
    <t>Babies' garments and clothing accessories</t>
  </si>
  <si>
    <t>Babies' garments and clothing accessories of textile materials (excl. knitted or crocheted and hats)</t>
  </si>
  <si>
    <t>Garments, made-up of fabrics of heading 5602, 5603, 5903, 5906 or 5907</t>
  </si>
  <si>
    <t>Garments made-up of felt or nonwovens, whether or not impregnated, coated, covered or laminated; garments of textile fabrics, rubberised or impregnated, coated, covered or laminated with plastics or other substances (excl. knitted or crocheted, and babies' garments and clothing accessories)</t>
  </si>
  <si>
    <t>Track suits, ski suits and swimwear; other garments</t>
  </si>
  <si>
    <t>Track suits, ski suits, swimwear and other garments, n.e.s. (excl. knitted or crocheted)</t>
  </si>
  <si>
    <t>Brassières, girdles, corsets, braces, suspenders, garters and similar articles and parts thereof, whether or not knitted or crocheted</t>
  </si>
  <si>
    <t>Brassieres, girdles, corsets, braces, suspenders, garters and similar articles and parts thereof, of all types of textile materials, whether or not elasticated, incl. knitted or crocheted (excl. belts and corselets made entirely of rubber)</t>
  </si>
  <si>
    <t>Handkerchiefs</t>
  </si>
  <si>
    <t>Handkerchiefs, of which no side exceeds 60 cm (excl. knitted or crocheted)</t>
  </si>
  <si>
    <t>Shawls, scarves, mufflers, mantillas, veils and the like</t>
  </si>
  <si>
    <t>Shawls, scarves, mufflers, mantillas, veils and similar articles (excl. knitted or crocheted)</t>
  </si>
  <si>
    <t>Ties, bow ties and cravats</t>
  </si>
  <si>
    <t>Ties, bow ties and cravats of textile materials (excl. knitted or crocheted)</t>
  </si>
  <si>
    <t>6216 00</t>
  </si>
  <si>
    <t>Gloves, mittens and mitts</t>
  </si>
  <si>
    <t>Gloves, mittens and mitts, of all types of textile materials (excl. knitted or crocheted and for babies)</t>
  </si>
  <si>
    <t>Other made-up clothing accessories; parts of garments or of clothing accessories, other than those of heading 6212</t>
  </si>
  <si>
    <t>Made up clothing accessories and parts of garments or clothing accessories, of all types of textile materials, n.e.s. (excl. knitted or crocheted)</t>
  </si>
  <si>
    <t>I. OTHER MADE-UP TEXTILE ARTICLES</t>
  </si>
  <si>
    <t>Blankets and travelling rugs</t>
  </si>
  <si>
    <t>Blankets and travelling rugs of all types of textile materials (excl. table covers, bedspreads and articles of bedding and similar furnishing of heading 9404)</t>
  </si>
  <si>
    <t>assumed mostly synthetic</t>
  </si>
  <si>
    <t>Bed linen, table linen, toilet linen and kitchen linen</t>
  </si>
  <si>
    <t>Bed-linen, table linen, toilet linen and kitchen linen of all types of textile materials (excl. floor-cloths, polishing-cloths, dish-cloths and dusters)</t>
  </si>
  <si>
    <t>Curtains (including drapes) and interior blinds; curtain or bed valances</t>
  </si>
  <si>
    <t>Curtains, incl. drapes, and interior blinds; curtain or bed valances of all types of textile materials (excl. awnings and sunblinds)</t>
  </si>
  <si>
    <t>Other furnishing articles, excluding those of heading 9404</t>
  </si>
  <si>
    <t>Articles for interior furnishing, of all types of textile materials (excl. blankets and travelling rugs, bed-linen, table linen, toilet linen, kitchen linen, curtains, incl. drapes, interior blinds, curtain or bed valances, lampshades and articles of heading 9404)</t>
  </si>
  <si>
    <t>Sacks and bags, of a kind used for the packing of goods</t>
  </si>
  <si>
    <t>Sacks and bags, of a kind used for the packing of goods, of all types of textile materials</t>
  </si>
  <si>
    <t>Tarpaulins, awnings and sunblinds; tents; sails for boats, sailboards or landcraft; camping goods</t>
  </si>
  <si>
    <t>Tarpaulins, awnings and sunblinds; tents; sails for boats, sailboards or landcraft; camping goods of all types of textile materials (excl. flat protective coverings of light woven fabrics; shelter tents; rucksacks, napsacks and similar containers; sleeping bags, mattresses and pillows, incl. their fillings)</t>
  </si>
  <si>
    <t>Other made-up articles, including dress patterns</t>
  </si>
  <si>
    <t>Made up articles of textile materials, incl. dress patterns, n.e.s.</t>
  </si>
  <si>
    <t>II. SETS</t>
  </si>
  <si>
    <t>6308 00</t>
  </si>
  <si>
    <t>Sets consisting of woven fabric and yarn, whether or not with accessories, for making up into rugs, tapestries, embroidered table cloths or serviettes, or similar textile articles, put up in packings for retail sale</t>
  </si>
  <si>
    <t>Sets consisting of woven fabric and yarn, whether or not with accessories, for making up into rugs, tapestries, embroidered table cloths or serviettes, or similar textile articles, put up in packings for retail sale (excl. sets for making up into articles of clothing)</t>
  </si>
  <si>
    <t>III. WORN CLOTHING AND WORN TEXTILE ARTICLES; RAGS</t>
  </si>
  <si>
    <t>6309 00</t>
  </si>
  <si>
    <t>Worn clothing and other worn articles</t>
  </si>
  <si>
    <t>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t>
  </si>
  <si>
    <t>Used or new rags, scrap twine, cordage, rope and cables and worn out articles of twine, cordage, rope or cables, of textile materials</t>
  </si>
  <si>
    <t>Used or new rags, scrap twine, cordage, rope and cables and worn out articles thereof, of textile materials</t>
  </si>
  <si>
    <t>Waterproof footwear with outer soles and uppers of rubber or of plastics, the uppers of which are neither fixed to the sole nor assembled by stitching, riveting, nailing, screwing, plugging or similar processes</t>
  </si>
  <si>
    <t>Waterproof footwear with outer soles and uppers of rubber or of plastics, the uppers of which are neither fixed to the sole nor assembled by stitching, riveting, nailing, screwing, plugging or similar processes (excl. orthopaedic footwear, toy footwear, skating boots with ice skates attached, shin-guards and similar protective sportswear)</t>
  </si>
  <si>
    <t>Other footwear with outer soles and uppers of rubber or plastics</t>
  </si>
  <si>
    <t>Footwear with outer soles and uppers of rubber or plastics (excl. waterproof footwear of heading 6401, orthopaedic footwear, skating boots with ice or roller skates attached, and toy footwear)</t>
  </si>
  <si>
    <t>Footwear with outer soles of rubber, plastics, leather or composition leather and uppers of leather</t>
  </si>
  <si>
    <t>Footwear with outer soles of rubber, plastics, leather or composition leather and uppers of leather (excl. orthopaedic footwear, skating boots with ice or roller skates attached, and toy footwear)</t>
  </si>
  <si>
    <t>Footwear with outer soles of rubber, plastics, leather or composition leather and uppers of textile materials</t>
  </si>
  <si>
    <t>Footwear with outer soles of rubber, plastics, leather or composition leather and uppers of textile materials (excl. toy footwear)</t>
  </si>
  <si>
    <t>Other footwear</t>
  </si>
  <si>
    <t>Footwear with outer soles of rubber or plastics, with uppers other than rubber, plastics, leather or textile materials; footwear with outer soles of leather or composition leather, with uppers other than leather or textile materials; footwear with outer soles of wood, cork, twine, paperboard, furskin, woven fabrics, felt, nonwovens, linoleum, raffia, straw, loofah, etc and uppers of any type of material, n.e.s.</t>
  </si>
  <si>
    <t>Parts of footwear (including uppers whether or not attached to soles other than outer soles); removable insoles, heel cushions and similar articles; gaiters, leggings and similar articles, and parts thereof</t>
  </si>
  <si>
    <t>Parts of footwear, incl. uppers whether or not attached to soles other than outer soles; removable in-soles, heel cushions and similar articles; gaiters, leggings and similar articles, and parts thereof (excl. articles of asbestos)</t>
  </si>
  <si>
    <t>6501 00</t>
  </si>
  <si>
    <t>Hat-forms, hat bodies and hoods of felt, neither blocked to shape nor with made brims; plateaux and manchons (including slit manchons), of felt</t>
  </si>
  <si>
    <t>Hat-forms, hat bodies and hoods of felt, neither blocked to shape nor with made brims; plateaux and manchons, incl. slit manchons, of felt</t>
  </si>
  <si>
    <t>6502 00</t>
  </si>
  <si>
    <t>Hat-shapes, plaited or made by assembling strips of any material, neither blocked to shape, nor with made brims, nor lined, nor trimmed</t>
  </si>
  <si>
    <t>Hat-shapes, plaited or made by assembling strips of any material (excl. blocked to shape, with made brims, lined, or trimmed)</t>
  </si>
  <si>
    <t>6503 00</t>
  </si>
  <si>
    <t>Felt hats and other felt headgear, made from the hat bodies, hoods or plateaux of heading No 6501, whether or not lined or trimmed</t>
  </si>
  <si>
    <t>Felt hats and other felt headgear, made from the hat bodies, hoods or plateaux of heading 6501, whether or not lined or trimmed (excl. made by assembling strips or pieces of felt, and toy and carnival headgear)</t>
  </si>
  <si>
    <t>6504 00</t>
  </si>
  <si>
    <t>Hats and other headgear, plaited or made by assembling strips of any material, whether or not lined or trimmed</t>
  </si>
  <si>
    <t>Hats and other headgear, plaited or made by assembling strips of any material, whether or not lined or trimmed (excl. headgear for animals, and toy and carnival headgear)</t>
  </si>
  <si>
    <t>Hats and other headgear, knitted or crocheted, or made-up from lace, felt or other textile fabric, in the piece (but not in strips), whether or not lined or trimmed; hairnets of any material, whether or not lined or trimmed</t>
  </si>
  <si>
    <t>Hats and other headgear, knitted or crocheted, or made-up from lace, felt or other textile fabric, in the piece (but not in strips), whether or not lined or trimmed; hair-nets of any material, whether or not lined or trimmed (excl. headgear for animals, and toy and carnival headgear)</t>
  </si>
  <si>
    <t>Other headgear, whether or not lined or trimmed</t>
  </si>
  <si>
    <t>Headgear, whether or not lined or trimmed, n.e.s.</t>
  </si>
  <si>
    <t>6507 00</t>
  </si>
  <si>
    <t>Head-bands, linings, covers, hat foundations, hat frames, peaks and chinstraps, for headgear</t>
  </si>
  <si>
    <t>Head-bands, linings, covers, hat foundations, hat frames, peaks and chinstraps, for headgear (excl. head-bands used by sportsmen as sweatbands, knitted or crocheted)</t>
  </si>
  <si>
    <t>Umbrellas and sun umbrellas (including walking-stick umbrellas, garden umbrellas and similar umbrellas)</t>
  </si>
  <si>
    <t>Umbrellas and sun umbrellas, incl. walking-stick umbrellas, garden umbrellas and similar umbrellas (excl. toy umbrellas and beach tents)</t>
  </si>
  <si>
    <t>6602 00</t>
  </si>
  <si>
    <t>Walking-sticks, seat-sticks, whips, riding-crops and the like</t>
  </si>
  <si>
    <t>Walking-sticks, seat-sticks, whips, riding-crops and the like (excl. measure walking-sticks, crutches, firearm-sticks and sports sticks)</t>
  </si>
  <si>
    <t>Parts, trimmings and accessories of articles of heading No 6601 or 6602</t>
  </si>
  <si>
    <t>Parts, trimmings and accessories for umbrellas and sun umbrellas of heading 6601 or for walking-sticks, seat-sticks, whips, riding-crops and the like of heading 6602</t>
  </si>
  <si>
    <t>6701 00</t>
  </si>
  <si>
    <t>Skins and other parts of birds with their feathers or down, feathers, parts of feathers, down and articles thereof (other than goods of heading No 0505 and worked quills and scapes)</t>
  </si>
  <si>
    <t>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t>
  </si>
  <si>
    <t>Artificial flowers, foliage and fruit and parts thereof; articles made of artificial flowers, foliage or fruit</t>
  </si>
  <si>
    <t>Artificial flowers, foliage and fruit and parts thereof, and articles made of artificial flowers, foliage or fruit, by binding, glueing, fitting into one another or similar methods</t>
  </si>
  <si>
    <t>6703 00</t>
  </si>
  <si>
    <t>Human hair, dressed, thinned, bleached or otherwise worked; wool or other animal hair or other textile materials, prepared for use in making wigs or the like</t>
  </si>
  <si>
    <t>Human hair, dressed, thinned, bleached or otherwise worked; wool, other animal hair or other textile materials, prepared for use in making wigs or the like (excl. natural plaits of human hair, whether or not washed and degreased, but not otherwise processed)</t>
  </si>
  <si>
    <t>Wigs, false beards, eyebrows and eyelashes, switches and the like, of human or animal hair or of textile materials; articles of human hair not elsewhere specified or included</t>
  </si>
  <si>
    <t>Wigs, false beards, eyebrows and eyelashes, switches and the like, of human or animal hair or of textile materials; articles of human hair, n.e.s.</t>
  </si>
  <si>
    <t>6801 00</t>
  </si>
  <si>
    <t>Setts, curbstones and flagstones, of natural stone (except slate)</t>
  </si>
  <si>
    <t>Setts, curbstones and flagstones, of natural stone (excl. slate)</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</si>
  <si>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</si>
  <si>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Monumental or building stone, natural (excl. slate), worked, and articles; mosaic cubes etc. of natural stone, incl. slate, whether or not on a backing; artificially coloured granules, chippings, powder, of natural stone, incl. slate (excl. setts, curbstones, flagstones; articles of fused basalt and of fired steatite; jewellery, clocks, lamps and parts; buttons, chalks, original sculptures and statuary)</t>
  </si>
  <si>
    <t>6803 00</t>
  </si>
  <si>
    <t>Worked slate and articles of slate or of agglomerated slate</t>
  </si>
  <si>
    <t>Worked slate and articles of slate or of agglomerated slate (excl. slate granules, chippings and powder, mosaic cubes and the like, slate pencils, and ready-to-use slates or boards with writing or drawing surfaces)</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</si>
  <si>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</si>
  <si>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Millstones, grindstones, grinding wheels and the like, without frameworks, for milling, grinding, pulping, sharpening, polishing, trueing or cutting, hand sharpening or polishing stones, and parts thereof, of natural stone, of agglomerated natural or artificial abrasives, or of ceramics, with or without parts of other materials (excl. perfumed pumice stones and grinding wheels etc. specifically for dental drill engines)</t>
  </si>
  <si>
    <t>Natural or artificial abrasive powder or grain, on a base of textile material, of paper, of paperboard or of other materials, whether or not cut to shape or sewn or otherwise made-up</t>
  </si>
  <si>
    <t>Natural or artificial abrasive powder or grain, on a base of textile material, paper, paperboard or other materials, whether or not cut to shape or sewn or otherwise made-up</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</si>
  <si>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</si>
  <si>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Slag wool, rock wool and similar mineral wools; exfoliated vermiculite, expanded clays, foamed slag and similar expanded mineral materials; mixtures and articles of heat-insulating, sound-insulating or sound absorbing mineral materials (excl. articles of light concrete, asbestos, asbestos-cement, cellulose fibre-cement or the like, mixtures and other articles of or based on asbestos, and ceramic products)</t>
  </si>
  <si>
    <t>Articles of asphalt or of similar material (for example, petroleum bitumen or coal tar pitch)</t>
  </si>
  <si>
    <t>Articles of asphalt or of similar materials, e.g. petroleum bitumen or coal tar pitch</t>
  </si>
  <si>
    <t>6808 00</t>
  </si>
  <si>
    <t>Panels, boards, tiles, blocks and similar articles of vegetable fibre, of straw or of shavings, chips, particles, sawdust or other waste of wood, agglomerated with cement, plaster or other mineral binders</t>
  </si>
  <si>
    <t>Panels, boards, tiles, blocks and similar articles of vegetable fibre, of straw or of shavings, chips, particles, sawdust or other waste of wood, agglomerated with cement, plaster or other mineral binders (excl. articles of asbestos-cement, cellulose fibre-cement or the like)</t>
  </si>
  <si>
    <t>Articles of plaster or of compositions based on plaster</t>
  </si>
  <si>
    <t>Articles of plaster or of compositions based on plaster (excl. plaster bandages for straightening fractures, put up for retail sale, plaster splints for the treatment of fractures, lightweight plaster building boards or articles for heat-insulation, sound-insulation or sound absorption, anatomic and other models for demonstration purposes, and original sculptures and statuary)</t>
  </si>
  <si>
    <t>Articles of cement, of concrete or of artificial stone, whether or not reinforced</t>
  </si>
  <si>
    <t>Articles of cement, concrete or artificial stone, whether or not reinforced</t>
  </si>
  <si>
    <t>Articles of asbestos-cement, of cellulose fibre-cement or the like</t>
  </si>
  <si>
    <t>Articles of asbestos-cement, cellulose fibre-cement or the like</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</si>
  <si>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</si>
  <si>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Fabricated asbestos fibres; mixtures with a basis of asbestos or with a basis of asbestos and magnesium carbonate; articles of such mixtures or of asbestos, e.g., thread, woven fabric, clothing, headgear, footwear, gaskets, whether or not reinforced (excl. friction material with a basis of asbestos, and articles of asbestos-cement)</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</si>
  <si>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</si>
  <si>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Friction material and articles thereof, e.g., sheets, rolls, strips, segments, discs, washers, pads, not mounted, for brakes, clutches or the like, with a basis of asbestos, other mineral substances or cellulose, whether or not combined with textile or other materials (excl. mounted friction material)</t>
  </si>
  <si>
    <t>Worked mica and articles of mica, including agglomerated or reconstituted mica, whether or not on a support of paper, paperboard or other materials</t>
  </si>
  <si>
    <t>Worked mica and articles of mica, incl. agglomerated or reconstituted mica, whether or not on a support of paper, paperboard or other materials (excl. electrical insulators, insulating fittings, resistors and capacitors, protective goggles of mica and their glasses, and mica in the form of Christmas tree decorations)</t>
  </si>
  <si>
    <t>Articles of stone or of other mineral substances (including carbon fibres, articles of carbon fibres and articles of peat), not elsewhere specified or included</t>
  </si>
  <si>
    <t>Articles of stone or of other mineral substances, incl. carbon fibres, articles of carbon fibres and articles of peat, n.e.s.</t>
  </si>
  <si>
    <t>I. GOODS OF SILICEOUS FOSSIL MEALS OR OF SIMILAR SILICEOUS EARTHS, AND REFRACTORY GOODS</t>
  </si>
  <si>
    <t>6901 00</t>
  </si>
  <si>
    <t>Bricks, blocks, tiles and other ceramic goods of siliceous fossil meals (for example, kieselguhr, tripolite or diatomite) or of similar siliceous earths</t>
  </si>
  <si>
    <t>Bricks, blocks, tiles and other ceramic goods of siliceous fossil meals, e.g. kieselguhr, tripolite or diatomite, or of similar siliceous earths</t>
  </si>
  <si>
    <t>Refractory bricks, blocks, tiles and similar refractory ceramic constructional goods, other than those of siliceous fossil meals or similar siliceous earths</t>
  </si>
  <si>
    <t>Refractory bricks, blocks, tiles and similar refractory ceramic constructional goods (excl. those of siliceous fossil meals or similar siliceous earths)</t>
  </si>
  <si>
    <t>Other refractory ceramic goods (for example, retorts, crucibles, muffles, nozzles, plugs, supports, cupels, tubes, pipes, sheaths and rods), other than those of siliceous fossil meals or of similar siliceous earths</t>
  </si>
  <si>
    <t>Retorts, crucibles, mufflers, nozzles, plugs, supports, cupels, tubes, pipes, sheaths, rods and other refractory ceramic goods (excl. those of siliceous fossil meals or of similar siliceous earths, and refractory bricks, blocks, tiles and similar refractory ceramic constructional goods)</t>
  </si>
  <si>
    <t>II. OTHER CERAMIC PRODUCTS</t>
  </si>
  <si>
    <t>Ceramic building bricks, flooring blocks, support or filler tiles and the like</t>
  </si>
  <si>
    <t>Ceramic building bricks, flooring blocks, support or filler tiles and the like (excl. those of siliceous fossil meals or similar siliceous earths, refractory bricks of heading 6902, and flags and pavings, hearth and wall tiles of heading 6907 and 6908)</t>
  </si>
  <si>
    <t>Roofing tiles, chimney-pots, cowls, chimney liners, architectural ornaments and other ceramic constructional goods</t>
  </si>
  <si>
    <t>Roofing tiles, chimney-pots, cowls, chimney liners, architectural ornaments and other ceramic constructional goods (excl. of siliceous fossil meals or similar siliceous earths, refractory ceramic constructional components, pipes and other components for drainage and similar purposes)</t>
  </si>
  <si>
    <t>6906 00</t>
  </si>
  <si>
    <t>Ceramic pipes, conduits, guttering and pipe fittings</t>
  </si>
  <si>
    <t>Ceramic pipes, conduits, guttering and pipe fittings (excl. of siliceous fossil meals or similar siliceous earths, refractory ceramic goods, chimney liners, pipes specifically manufactured for laboratories, insulating tubing and fittings and other piping for electrotechnical purposes)</t>
  </si>
  <si>
    <t>Unglazed ceramic flags and paving, hearth or wall tiles; unglazed ceramic mosaic cubes and the like, whether or not on a backing</t>
  </si>
  <si>
    <t>Unglazed ceramic flags and paving, hearth or wall tiles; unglazed ceramic mosaic cubes and the like, whether or not on a backing (excl. of siliceous fossil meals or similar siliceous earths, refractory ceramic goods, tiles made into stands, ornamental articles and tiles specifically manufactured for stoves)</t>
  </si>
  <si>
    <t>Glazed ceramic flags and paving, hearth or wall tiles; glazed ceramic mosaic cubes and the like, whether or not on a backing</t>
  </si>
  <si>
    <t>Glazed ceramic flags and paving, hearth or wall tiles; glazed ceramic mosaic cubes and the like, whether or not on a backing (excl. of siliceous fossil meals or similar siliceous earths, refractory ceramic goods, tiles made into stands, ornamental articles and tiles specifically manufactured for stoves)</t>
  </si>
  <si>
    <t>Ceramic wares for laboratory, chemical or other technical uses; ceramic troughs, tubs and similar receptacles of a kind used in agriculture; ceramic pots, jars and similar articles of a kind used for the conveyance or packing of goods</t>
  </si>
  <si>
    <t>Ceramic wares for laboratory, chemical or other technical uses; ceramic troughs, tubs and similar receptacles used in agriculture; ceramic pots, jars and similar articles used for the conveyance or packing of goods (excl. millstones, polishing stones, grindstones and the like of heading 6804; refractory ceramic goods; household articles; containers for shops; electrical devices, insulators and other insulating fittings)</t>
  </si>
  <si>
    <t>Ceramic sinks, wash basins, wash basin pedestals, baths, bidets, water closet pans, flushing cisterns, urinals and similar sanitary fixtures</t>
  </si>
  <si>
    <t>Ceramic sinks, wash basins, wash basin pedestals, baths, bidets, water closet pans, flushing cisterns, urinals and similar sanitary fixtures (excl. soap dishes, sponge holders, tooth-brush holders, towel hooks and toilet paper holders)</t>
  </si>
  <si>
    <t>Tableware, kitchenware, other household articles and toilet articles, of porcelain or china</t>
  </si>
  <si>
    <t>Tableware, kitchenware, other household articles and toilet articles, of porcelain or china (excl. baths, bidets, sinks and similar sanitary fixtures, statuettes and other ornamental articles, pots, jars, carboys and similar receptacles for the conveyance or packing of goods, and coffee grinders and spice mills with receptacles made of ceramics and working parts of metal)</t>
  </si>
  <si>
    <t>6912 00</t>
  </si>
  <si>
    <t>Ceramic tableware, kitchenware, other household articles and toilet articles, other than of porcelain or china</t>
  </si>
  <si>
    <t>Tableware, kitchenware, other household articles and toilet articles, of ceramics other than porcelain or china (excl. baths, bidets, sinks and similar sanitary fixtures, statuettes and other ornamental articles, pots, jars, carboys and similar receptacles for the conveyance or packing of goods, and coffee grinders and spice mills with receptacles made of ceramics and working parts of metal)</t>
  </si>
  <si>
    <t>Statuettes and other ornamental ceramic articles</t>
  </si>
  <si>
    <t>Statuettes and other ornamental ceramic articles, n.e.s.</t>
  </si>
  <si>
    <t>Other ceramic articles</t>
  </si>
  <si>
    <t>Ceramic articles, n.e.s.</t>
  </si>
  <si>
    <t>7001 00</t>
  </si>
  <si>
    <t>Cullet and other waste and scrap of glass; glass in the mass</t>
  </si>
  <si>
    <t>Cullet and other waste and scrap of glass; glass in the mass (excl. glass in the form of powder, granules or flakes)</t>
  </si>
  <si>
    <t>Glass in balls (other than microspheres of heading No 7018), rods or tubes, unworked</t>
  </si>
  <si>
    <t>Glass in balls, rods or tubes, unworked (excl. glass microspheres &lt;= 1 mm in diameter, glass balls of the nature of a toy)</t>
  </si>
  <si>
    <t>Cast glass and rolled glass, in sheets or profiles, whether or not having an absorbent, reflecting or non-reflecting layer, but not otherwise worked</t>
  </si>
  <si>
    <t>Drawn glass and blown glass, in sheets, whether or not having an absorbent, reflecting or non-reflecting layer, but not otherwise worked</t>
  </si>
  <si>
    <t>Sheets of glass, drawn or blown, whether or not having an absorbent, reflecting or non-reflecting layer, but not otherwise worked</t>
  </si>
  <si>
    <t>Float glass and surface ground or polished glass, in sheets, whether or not having an absorbent, reflecting or non-reflecting layer, but not otherwise worked</t>
  </si>
  <si>
    <t>7006 00</t>
  </si>
  <si>
    <t>Glass of heading 7003, 7004 or 7005, bent, edge-worked, engraved, drilled, enamelled or otherwise worked, but not framed or fitted with other materials</t>
  </si>
  <si>
    <t>Sheets or profiles of glass, whether or not having an absorbent, reflecting or non-reflecting layer, bent, edge-worked, engraved, enamelled or otherwise worked, but not framed or fitted with other materials (excl. safety glass, multiple-walled insulating units of glass, glass in the form of a mirror)</t>
  </si>
  <si>
    <t>Safety glass, consisting of toughened (tempered) or laminated glass</t>
  </si>
  <si>
    <t>Safety glass, toughened "tempered", laminated safety glass (excl. multiple-walled insulating units of glass, glasses for spectacles and clock or watch glasses)</t>
  </si>
  <si>
    <t>7008 00</t>
  </si>
  <si>
    <t>Multiple-walled insulating units of glass</t>
  </si>
  <si>
    <t>Glass mirrors, whether or not framed, including rear-view mirrors</t>
  </si>
  <si>
    <t>Glass mirrors, whether or not framed, incl. rear-view mirrors (excl. optical mirrors, optically worked, mirrors &gt; 100 years old)</t>
  </si>
  <si>
    <t>Carboys, bottles, flasks, jars, pots, phials, ampoules and other containers, of glass, of a kind used for the conveyance or packing of goods; preserving jars of glass; stoppers, lids and other closures, of glass</t>
  </si>
  <si>
    <t>Carboys, bottles, flasks, jars, pots, phials, ampoules and other containers, of glass, of a kind used for the conveyance or packing of goods, preserving jars, stoppers, lids and other closures, of glass (excl. glass envelopes and containers, with vacuum insulation, perfume atomizers, flasks, bottles etc. for atomizers)</t>
  </si>
  <si>
    <t>Glass envelopes (including bulbs and tubes), open, and glass parts thereof, without fittings, for electric lamps, cathode-ray tubes or the like</t>
  </si>
  <si>
    <t>Glass envelopes, incl. bulbs and tubes, open, and glass parts thereof, without fittings, for electric lamps, cathode-ray tubes or the like</t>
  </si>
  <si>
    <t>7012 00</t>
  </si>
  <si>
    <t>Glass inners for vacuum flasks or for other vacuum vessels</t>
  </si>
  <si>
    <t>Glassware of a kind used for table, kitchen, toilet, office, indoor decoration or similar purposes (other than that of heading No 7010 or 7018)</t>
  </si>
  <si>
    <t>Glassware of a kind used for table, kitchen, toilet, office, indoor decoration or similar purposes (excl. goods of heading 7018, glass preserving jars "sterilizing jars", mirrors, leaded lights and the like, lighting fittings and parts thereof, atomizers for perfume and the like, vacuum flasks and other vacuum vessels)</t>
  </si>
  <si>
    <t>7014 00</t>
  </si>
  <si>
    <t>Signalling glassware and optical elements of glass (other than those of heading No 7015), not optically worked</t>
  </si>
  <si>
    <t>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t>
  </si>
  <si>
    <t>Clock or watch glasses and similar glasses, glasses for non-corrective or corrective spectacles, curved, bent, hollowed or the like, not optically worked; hollow glass spheres and their segments, for the manufacture of such glasses</t>
  </si>
  <si>
    <t>Clock or watch glasses and similar glasses, glasses for non-corrective or corrective spectacles, curved, bent, hollowed or the like, but not optically worked, hollow glass spheres and their segments, for the manufacture of such glasses (excl. flat glass for such purposes)</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</si>
  <si>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</si>
  <si>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Paving blocks, slabs, bricks, squares, tiles and other articles of pressed or moulded glass, whether or not wired, for building or construction purposes (excl. laminated safety glass and multiple-walled insulating units of glass); glass cubes and glass smallwares, whether or not on a backing, for mosaics or similar; leaded lights and similar; multicellular or foam glass in blocks, panels, plates, shells or like, n.e.s</t>
  </si>
  <si>
    <t>Laboratory, hygienic or pharmaceutical glassware, whether or not graduated or calibrated</t>
  </si>
  <si>
    <t>Laboratory, hygienic or pharmaceutical glassware, whether or not graduated or calibrated (excl. containers for the conveyance or packing of goods, measuring, checking or medical instruments and apparatus of chapter 90)</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</si>
  <si>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</si>
  <si>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Glass beads, imitation pearls, imitation precious or semi-precious stones and similar glass smallwares, and articles thereof (excl. imitation jewellery); glass eyes (excl. prosthetic articles); statuettes and other ornaments of lamp-worked glass (excl. imitation jewellery); glass microspheres with a diameter of &lt;= 1 mm</t>
  </si>
  <si>
    <t>Glass fibres (including glass wool) and articles thereof (for example, yarn, woven fabrics)</t>
  </si>
  <si>
    <t>Glass fibres, incl. glass wool, and articles thereof (excl. mineral wools and articles thereof, optical fibres, fibre bundles or cable, electrical insulators or parts thereof, brushes of glass fibres, dolls' wigs)</t>
  </si>
  <si>
    <t>7020 00</t>
  </si>
  <si>
    <t>Other articles of glass</t>
  </si>
  <si>
    <t>Articles of glass, n.e.s.</t>
  </si>
  <si>
    <t>I. NATURAL OR CULTURED PEARLS AND PRECIOUS OR SEMI-PRECIOUS STONES</t>
  </si>
  <si>
    <t>Pearls, natural or cultured, whether or not worked or graded but not strung, mounted or set; pearls, natural or cultured, temporarily strung for convenience of transport</t>
  </si>
  <si>
    <t>Pearls, natural or cultured, whether or not worked or graded, but not strung, mounted or set, pearls, natural or cultured, temporarily strung for convenience of transport (excl. imitations of natural pearls and mother-of-pearl)</t>
  </si>
  <si>
    <t>Diamonds, whether or not worked, but not mounted or set</t>
  </si>
  <si>
    <t>Diamonds, whether or not worked, but not mounted or set (excl. unmounted stones for pick-up styluses, worked stones, suitable for use as parts of meters, measuring instruments or other articles of chapter 90)</t>
  </si>
  <si>
    <t>Precious stones (other than diamonds) and semi-precious stones, whether or not worked or graded but not strung, mounted or set; ungraded precious stones (other than diamonds) and semi-precious stones, temporarily strung for convenience of transport</t>
  </si>
  <si>
    <t>Precious stones and semi-precious stones, whether or not worked or graded, but not strung, mounted or set, ungraded precious stones and semi-precious stones, temporarily strung for convenience of transport (excl. diamonds and imitation precious stones and semi-precious stones)</t>
  </si>
  <si>
    <t>Synthetic or reconstructed precious or semi-precious stones, whether or not worked or graded but not strung, mounted or set; ungraded synthetic or reconstructed precious or semi-precious stones, temporarily strung for convenience of transport</t>
  </si>
  <si>
    <t>Precious and semi-precious stones, synthetic or reconstructed, whether or not worked or graded but not strung, mounted or set; ungraded synthetic or reconstructed precious or semi-precious stones, temporarily strung for convenience of transport</t>
  </si>
  <si>
    <t>Dust and powder of natural or synthetic precious or semi-precious stones</t>
  </si>
  <si>
    <t>II. PRECIOUS METALS AND METALS CLAD WITH PRECIOUS METAL</t>
  </si>
  <si>
    <t>Silver (including silver plated with gold or platinum), unwrought or in semi-manufactured forms, or in powder form</t>
  </si>
  <si>
    <t>Silver, incl. silver plated with gold or platinum, unwrought or in semi-manufactured forms, or in powder form</t>
  </si>
  <si>
    <t>7107 00</t>
  </si>
  <si>
    <t>Base metals clad with silver, not further worked than semi-manufactured</t>
  </si>
  <si>
    <t>Gold (including gold plated with platinum), unwrought or in semi-manufactured forms, or in powder form</t>
  </si>
  <si>
    <t>Gold, incl. gold plated with platinum, unwrought or not further worked than semi-manufactured or in powder form</t>
  </si>
  <si>
    <t>7109 00</t>
  </si>
  <si>
    <t>Base metals or silver, clad with gold, not further worked than semi-manufactured</t>
  </si>
  <si>
    <t>Platinum, unwrought or in semi-manufactured forms, or in powder form</t>
  </si>
  <si>
    <t>Platinum, incl. palladium, rhodium, iridium, osmium and ruthenium, unwrought or in semi-manufactured forms, or in powder form</t>
  </si>
  <si>
    <t>7111 00</t>
  </si>
  <si>
    <t>Base metals, silver or gold, clad with platinum, not further worked than semi-manufactured</t>
  </si>
  <si>
    <t>Waste and scrap of precious metal or of metal clad with precious metal; other waste and scrap containing precious metal or precious metal compounds, of a kind used principally for the recovery of precious metal</t>
  </si>
  <si>
    <t>Waste and scrap of precious metal or of metal clad with precious metal; other waste and scrap containing precious metal or precious metal compounds, of a kind used principally for the recovery of precious metal (excl. waste and scrap melted down into unworked blocks, ingots, or similar forms)</t>
  </si>
  <si>
    <t>III. JEWELLERY, GOLDSMITHS' AND SILVERSMITHS' WARES AND OTHER ARTICLES</t>
  </si>
  <si>
    <t>Articles of jewellery and parts thereof, of precious metal or of metal clad with precious metal</t>
  </si>
  <si>
    <t>Articles of jewellery and parts thereof, of precious metal or of metal clad with precious metal (excl. articles &gt; 100 years old)</t>
  </si>
  <si>
    <t>Articles of goldsmiths' or silversmiths' wares and parts thereof, of precious metal or of metal clad with precious metal</t>
  </si>
  <si>
    <t>Articles of goldsmiths' or silversmiths' wares and parts thereof, of precious metal or of metal clad with precious metal (excl. jewellery, clocks, watches and parts thereof, musical instruments, arms, perfume atomizers and their atomizing heads, original sculptures, collectors' pieces and antiques)</t>
  </si>
  <si>
    <t>Other articles of precious metal or of metal clad with precious metal</t>
  </si>
  <si>
    <t>Articles of precious metal or of metal clad with precious metal, n.e.s.</t>
  </si>
  <si>
    <t>Articles of natural or cultured pearls, precious or semi-precious stones (natural, synthetic or reconstructed)</t>
  </si>
  <si>
    <t>Articles of natural or cultured pearls, precious or semi-precious stones "natural, synthetic or reconstructed", n.e.s.</t>
  </si>
  <si>
    <t>Imitation jewellery</t>
  </si>
  <si>
    <t>Coin</t>
  </si>
  <si>
    <t>Coin, incl. legal tender (excl. medals, jewellery made from coins, collectors' items of numismatic value, waste and scrap)</t>
  </si>
  <si>
    <t>I. PRIMARY MATERIALS; PRODUCTS IN GRANULAR OR POWDER FORM</t>
  </si>
  <si>
    <t>Pig iron and spiegeleisen in pigs, blocks or other primary forms</t>
  </si>
  <si>
    <t>Pig iron and spiegeleisen, in pigs, blocks or other primary forms</t>
  </si>
  <si>
    <t>Ferro-alloys</t>
  </si>
  <si>
    <t>Ferrous products obtained by direct reduction of iron ore and other spongy ferrous products, in lumps, pellets or similar forms; iron having a minimum purity by weight of 99,94 %, in lumps, pellets or similar forms</t>
  </si>
  <si>
    <t>Ferrous products obtained by direct reduction of iron ore and other spongy ferrous products, in lumps, pellets or similar forms; iron having a minimum purity by weight of 99,94%, in lumps, pellets or similar forms</t>
  </si>
  <si>
    <t>Ferrous waste and scrap; remelting scrap ingots of iron or steel</t>
  </si>
  <si>
    <t>Ferrous waste and scrap; remelting scrap ingots of iron or steel (excl. slag, scale and other waste from the production of iron or steel; radioactive waste and scrap; fragments of pigs, blocks or other primary forms of pig iron or spiegeleisen)</t>
  </si>
  <si>
    <t>Granules and powders, of pig iron, spiegeleisen, iron or steel</t>
  </si>
  <si>
    <t>Granules and powders of pig iron, spiegeleisen, iron or steel (excl. granules and powders of ferro-alloys, turnings and filings of iron or steel, radioactive iron powders "isotopes" and certain low-calibre, substandard balls for ballbearings)</t>
  </si>
  <si>
    <t>II. IRON AND NON-ALLOY STEEL</t>
  </si>
  <si>
    <t>Iron and non-alloy steel in ingots or other primary forms (excluding iron of heading No 7203)</t>
  </si>
  <si>
    <t>Iron and non-alloy steel in ingots or other primary forms (excl. remelting scrap ingots, products obtained by continuous casting and iron of heading 7203)</t>
  </si>
  <si>
    <t>Semi-finished products of iron or non-alloy steel</t>
  </si>
  <si>
    <t>Flat-rolled products of iron or non-alloy steel, of a width of 600 mm or more, hot-rolled, not clad, plated or coated</t>
  </si>
  <si>
    <t>Flat-rolled products of iron or non-alloy steel, of a width &gt;= 600 mm, hot-rolled, not clad, plated or coated</t>
  </si>
  <si>
    <t>Flat-rolled products of iron or non-alloy steel, of a width of 600 mm or more, cold-rolled (cold-reduced), not clad, plated or coated</t>
  </si>
  <si>
    <t>Flat-rolled products of iron or non-alloy steel, of a width of &gt;= 600 mm, cold-rolled "cold-reduced", not clad, plated or coated</t>
  </si>
  <si>
    <t>Flat-rolled products of iron or non-alloy steel, of a width of 600 mm or more, clad, plated or coated</t>
  </si>
  <si>
    <t>Flat-rolled products of iron or non-alloy steel, of a width &gt;= 600 mm, hot-rolled or cold-rolled "cold-reduced", clad, plated or coated</t>
  </si>
  <si>
    <t>Flat-rolled products of iron or non-alloy steel, of a width of less than 600 mm, not clad, plated or coated</t>
  </si>
  <si>
    <t>Flat-rolled products of iron or non-alloy steel, of a width of &lt; 600 mm, hot-rolled or cold-rolled "cold-reduced", not clad, plated or coated</t>
  </si>
  <si>
    <t>Flat-rolled products of iron or non-alloy steel, of a width of less than 600 mm, clad, plated or coated</t>
  </si>
  <si>
    <t>Flat-rolled products of iron or non-alloy steel, of a width of &lt; 600 mm, hot-rolled or cold-rolled "cold-reduced", clad, plated or coated</t>
  </si>
  <si>
    <t>Bars and rods, hot-rolled, in irregularly wound coils, of iron or non-alloy steel</t>
  </si>
  <si>
    <t>Bars and rods of iron or non-alloy steel, hot-rolled, in irregularly wound coils</t>
  </si>
  <si>
    <t>Other bars and rods of iron or non-alloy steel, not further worked than forged, hot-rolled, hot-drawn or hot-extruded, but including those twisted after rolling</t>
  </si>
  <si>
    <t>Bars and rods, of iron or non-alloy steel, not further worked than forged, hot-rolled, hot-drawn or hot-extruded, but incl. those twisted after rolling (excl. in irregularly wound coils)</t>
  </si>
  <si>
    <t>Other bars and rods of iron or non-alloy steel</t>
  </si>
  <si>
    <t>Bars and rods, of iron or non-alloy steel, cold-formed or cold-finished, whether or not further worked, or hot-formed and further worked, n.e.s.</t>
  </si>
  <si>
    <t>Angles, shapes and sections of iron or non-alloy steel</t>
  </si>
  <si>
    <t>Angles, shapes and sections of iron or non-alloy steel, n.e.s.</t>
  </si>
  <si>
    <t>Wire of iron or non-alloy steel</t>
  </si>
  <si>
    <t>Wire of iron or non-alloy steel, in coils (excl. bars and rods)</t>
  </si>
  <si>
    <t>III. STAINLESS STEEL</t>
  </si>
  <si>
    <t>Stainless steel in ingots or other primary forms; semi-finished products of stainless steel</t>
  </si>
  <si>
    <t>Stainless steel in ingots or other primary forms (excl. remelting scrap ingots and products obtained by continuous casting); semi-finished products of stainless steel</t>
  </si>
  <si>
    <t>Flat-rolled products of stainless steel, of a width of 600 mm or more</t>
  </si>
  <si>
    <t>Flat-rolled products of stainless steel, of a width of &gt;= 600 mm, hot-rolled or cold-rolled "cold-reduced"</t>
  </si>
  <si>
    <t>Flat-rolled products of stainless steel, of a width of less than 600 mm</t>
  </si>
  <si>
    <t>Flat-rolled products of stainless steel, of a width of &lt; 600 mm, hot-rolled or cold-rolled "cold-reduced"</t>
  </si>
  <si>
    <t>7221 00</t>
  </si>
  <si>
    <t>Bars and rods, hot-rolled, in irregularly wound coils, of stainless steel</t>
  </si>
  <si>
    <t>Bars and rods of stainless steel, hot-rolled, in irregularly wound coils "ECSC"</t>
  </si>
  <si>
    <t>Other bars and rods of stainless steel; angles, shapes and sections of stainless steel</t>
  </si>
  <si>
    <t>Other bars and rods of stainless steel; angles, shapes and sections of stainless steel, n.e.s.</t>
  </si>
  <si>
    <t>7223 00</t>
  </si>
  <si>
    <t>Wire of stainless steel</t>
  </si>
  <si>
    <t>Wire of stainless steel, in coils (excl. bars and rods)</t>
  </si>
  <si>
    <t>IV. OTHER ALLOY STEEL; HOLLOW DRILL BARS AND RODS, OF ALLOY OR NON-ALLOY STEEL</t>
  </si>
  <si>
    <t>Other alloy steel in ingots or other primary forms; semi-finished products of other alloy steel</t>
  </si>
  <si>
    <t>Steel, alloy, other than stainless, in ingots or other primary forms, semi-finished products of alloy steel other than stainless (excl. waste and scrap in ingot form, and products obtained by continuous casting)</t>
  </si>
  <si>
    <t>Flat-rolled products of other alloy steel, of a width of 600 mm or more</t>
  </si>
  <si>
    <t>Flat-rolled products of alloy steel other than stainless, of a width of &gt;= 600 mm, hot-rolled or cold-rolled "cold-reduced"</t>
  </si>
  <si>
    <t>Flat-rolled products of other alloy steel, of a width of less than 600 mm</t>
  </si>
  <si>
    <t>Flat-rolled products of alloy steel other than stainless, of a width of &lt; 600 mm, hot-rolled or cold-rolled "cold-reduced"</t>
  </si>
  <si>
    <t>Bars and rods, hot-rolled, in irregularly wound coils, of other alloy steel</t>
  </si>
  <si>
    <t>Bars and rods of alloy steel other than stainless, hot-rolled, in irregularly wound coils "ECSC"</t>
  </si>
  <si>
    <t>Other bars and rods of other alloy steel; angles, shapes and sections, of other alloy steel; hollow drill bars and rods, of alloy or non-alloy steel</t>
  </si>
  <si>
    <t>Other bars and rods of alloy steel other than stainless, angles, shapes and sections of alloy steel other than stainless, n.e.s.; hollow drill bars and rods, of alloy or non-alloy steel</t>
  </si>
  <si>
    <t>Wire of other alloy steel</t>
  </si>
  <si>
    <t>Wire of alloy steel other than stainless, in coils (excl. bars and rods)</t>
  </si>
  <si>
    <t>Sheet piling of iron or steel, whether or not drilled, punched or made from assembled elements; welded angles, shapes and sections, of iron or steel</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</si>
  <si>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specialised for jointing or fixing rails</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</si>
  <si>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specialized for jointing or fixing rails</t>
  </si>
  <si>
    <t>7303 00</t>
  </si>
  <si>
    <t>Tubes, pipes and hollow profiles, of cast iron</t>
  </si>
  <si>
    <t>Tubes, pipes and hollow profiles, seamless, of iron (other than cast iron) or steel</t>
  </si>
  <si>
    <t>Tubes, pipes and hollow profiles, seamless, of iron or steel (excl. products of cast iron)</t>
  </si>
  <si>
    <t>Other tubes and pipes (for example, welded, riveted or similarly closed), having circular cross-sections, the external diameter of which exceeds 406,4 mm, of iron or steel</t>
  </si>
  <si>
    <t>Tubes and pipes, having circular cross-sections and an external diameter of &gt; 406,4 mm, of flat-rolled products of iron or steel "e.g., welded, riveted or similarly closed"</t>
  </si>
  <si>
    <t>Other tubes, pipes and hollow profiles (for example, open seam or welded, riveted or similarly closed), of iron or steel</t>
  </si>
  <si>
    <t>Tubes, pipes and hollow profiles "e.g., open seam or welded, riveted or similarly closed", of iron or steel (excl. of cast iron, seamless tubes and pipes and tubes and pipes having internal and external circular cross-sections and an external diameter of &gt; 406,4 mm)</t>
  </si>
  <si>
    <t>Tube or pipe fittings (for example, couplings, elbows, sleeves), of iron or steel</t>
  </si>
  <si>
    <t>Tube or pipe fittings "e.g. couplings, elbows, sleeves", of iron or steel</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</si>
  <si>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</si>
  <si>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</si>
  <si>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7309 00</t>
  </si>
  <si>
    <t>Reservoirs, tanks, vats and similar containers for any material (other than compressed or liquefied gas), of iron or steel, of a capacity exceeding 300 l, whether or not lined or heat-insulated, but not fitted with mechanical or thermal equipment</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</si>
  <si>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</si>
  <si>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Tanks, casks, drums, cans, boxes and similar containers, for any material (other than compressed or liquefied gas), of iron or steel, of a capacity not exceeding 300 l, whether or not lined or heat-insulated, but not fitted with mechanical or thermal equipment</t>
  </si>
  <si>
    <t>Tanks, casks, drums, cans, boxes and similar containers, of iron or steel, for any material "other than compressed or liquefied gas", of a capacity of &lt;= 300 l, not fitted with mechanical or thermal equipment, whether or not lined or heat-insulated, n.e.s.</t>
  </si>
  <si>
    <t>7311 00</t>
  </si>
  <si>
    <t>Containers for compressed or liquefied gas, of iron or steel</t>
  </si>
  <si>
    <t>Containers of iron or steel, for compressed or liquefied gas (excl. containers specifically constructed or equipped for one or more types of transport)</t>
  </si>
  <si>
    <t>Stranded wire, ropes, cables, plaited bands, slings and the like, of iron or steel, not electrically insulated</t>
  </si>
  <si>
    <t>Stranded wire, ropes, cables, plaited bands, slings and the like, of iron or steel (excl. electrically insulated products and twisted fencing wire and barbed wire)</t>
  </si>
  <si>
    <t>7313 00</t>
  </si>
  <si>
    <t>Barbed wire of iron or steel; twisted hoop or single flat wire, barbed or not, and loosely twisted double wire, of a kind used for fencing, of iron or steel</t>
  </si>
  <si>
    <t>Cloth (including endless bands), grill, netting and fencing, of iron or steel wire; expanded metal of iron or steel</t>
  </si>
  <si>
    <t>Cloth, incl. endless bands, grill, netting and fencing, of iron or steel wire, expanded metal of iron or steel (excl. woven products of metal fibres of a kind used for cladding, lining or similar purposes)</t>
  </si>
  <si>
    <t>Chain and parts thereof, of iron or steel</t>
  </si>
  <si>
    <t>Chain and parts thereof, or iron or steel (excl. watch chains, necklace chains and the like, cutting and saw chain, skid chain, scraper chain for conveyors, toothed chain for textile machinery and the like, safety devices with chains for securing doors, measuring chains)</t>
  </si>
  <si>
    <t>7316 00</t>
  </si>
  <si>
    <t>Anchors, grapnels and parts thereof, of iron or steel</t>
  </si>
  <si>
    <t>7317 00</t>
  </si>
  <si>
    <t>Nails, tacks, drawing pins, corrugated nails, staples (other than those of heading 8305) and similar articles, of iron or steel, whether or not with heads of other material, but excluding such articles with heads of copper</t>
  </si>
  <si>
    <t>Nails, tacks, drawing pins, corrugated nails, staples and similar articles of iron or steel, whether or not with heads of other material (excl. such articles with heads of copper and staples in strips)</t>
  </si>
  <si>
    <t>Screws, bolts, nuts, coach screws, screw hooks, rivets, cotters, cotter-pins, washers (including spring washers) and similar articles, of iron or steel</t>
  </si>
  <si>
    <t>Screws, bolts, nuts, coach screws, screw hooks, rivets, cotters, cotter-pins, washers, incl. spring washers, and similar articles, of iron or steel (excl. lag screws, stoppers, plugs and the like, threaded)</t>
  </si>
  <si>
    <t>Sewing needles, knitting needles, bodkins, crochet hooks, embroidery stilettos and similar articles, for use in the hand, of iron or steel; safety pins and other pins of iron or steel, not elsewhere specified or included</t>
  </si>
  <si>
    <t>Sewing needles, knitting needles, bodkins, crochet hoods, embroidery stilettos and similar articles, for use in the hand, of iron or steel; safety pins and other pins of iron or steel, n.e.s.</t>
  </si>
  <si>
    <t>Springs and leaves for springs, of iron or steel</t>
  </si>
  <si>
    <t>Springs and leaves for springs, of iron or steel (excl. clock and watch springs, springs for sticks and handles of umbrellas or parasols, shock absorbers and torque rod or torsion bar springs of Section XVII)</t>
  </si>
  <si>
    <t>Stoves, ranges, grates, cookers (including those with subsidiary boilers for central heating), barbecues, braziers, gas-rings, plate warmers and similar non-electric domestic appliances, and parts thereof, of iron or steel</t>
  </si>
  <si>
    <t>Stoves, ranges, grates, cookers, incl. those with subsidiary boilers for central heating, barbecues, braziers, gas-rings, plate warmers and similar non-electric domestic appliances, and parts thereof of iron or steel (excl. boilers and radiators for central heating, geysers and hot water cylinders)</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</si>
  <si>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</si>
  <si>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Radiators for central heating, non-electrically heated, and parts thereof, of iron or steel; air heaters and hot air distributors, incl. distributors which can also distribute fresh or conditioned air, non-electrically heated, incorporating a motor-driven fan or blower, and parts thereof, of iron or steel</t>
  </si>
  <si>
    <t>Table, kitchen or other household articles and parts thereof, of iron or steel; iron or steel wool; pot scourers and scouring or polishing pads, gloves and the like, of iron or steel</t>
  </si>
  <si>
    <t>Table, kitchen or other household articles, and parts thereof, of iron or steel; iron or steel wool; pot scourers and scouring or polishing pads, gloves and the like, of iron or steel (excl. cans, boxes and similar containers of heading 7310; waste baskets; shovels, corkscrews and other articles of the nature of a work implement; articles of cutlery, spoons, ladles, forks etc. of heading 8211 to 8215; ornamental articles; sanitary ware)</t>
  </si>
  <si>
    <t>Sanitary ware and parts thereof, of iron or steel</t>
  </si>
  <si>
    <t>Sanitary ware, and parts thereof, of iron or steel (excl. cans, boxes and similar containers of heading 7310, small wall cabinets for medical supplies or toiletries and other furniture of chapter 94, and fittings)</t>
  </si>
  <si>
    <t>Other cast articles of iron or steel</t>
  </si>
  <si>
    <t>Articles of iron or steel, cast, n.e.s.</t>
  </si>
  <si>
    <t>Other articles of iron or steel</t>
  </si>
  <si>
    <t>Articles of iron or steel, n.e.s. (excl. cast articles)</t>
  </si>
  <si>
    <t>Copper mattes; cement copper (precipitated copper)</t>
  </si>
  <si>
    <t>Copper mattes; cement copper "precipitated copper"</t>
  </si>
  <si>
    <t>7402 00</t>
  </si>
  <si>
    <t>Unrefined copper; copper anodes for electrolytic refining</t>
  </si>
  <si>
    <t>Copper, unrefined; copper anodes for electrolytic refining</t>
  </si>
  <si>
    <t>Refined copper and copper alloys, unwrought</t>
  </si>
  <si>
    <t>Copper, refined, and copper alloys, unwrought (excl. copper alloys of heading 7405)</t>
  </si>
  <si>
    <t>7404 00</t>
  </si>
  <si>
    <t>Copper waste and scrap</t>
  </si>
  <si>
    <t>Waste and scrap, of copper (excl. ingots or other similar unwrought shapes, of remelted copper waste and scrap, ashes and residues containing copper, and waste and scrap of primary cells, primary batteries and electric accumulators)</t>
  </si>
  <si>
    <t>7405 00</t>
  </si>
  <si>
    <t>Master alloys of copper</t>
  </si>
  <si>
    <t>Master alloys of copper (excl. phosphorus-copper compounds "copper phosphide" containing by weight &gt; 15% phosphorus)</t>
  </si>
  <si>
    <t>Copper powders and flakes</t>
  </si>
  <si>
    <t>Powders and flakes, of copper (excl. grains of copper and spangles of heading 8308)</t>
  </si>
  <si>
    <t>Copper bars, rods and profiles</t>
  </si>
  <si>
    <t>Bars, rods and profiles, of copper, n.e.s.</t>
  </si>
  <si>
    <t>Copper wire</t>
  </si>
  <si>
    <t>Copper wire (excl. surgical sutures, stranded wire, cables, plaited bands and the like and other articles of heading 7413, electrically insulated wires and strings for musical instruments)</t>
  </si>
  <si>
    <t>Copper plates, sheets and strip, of a thickness exceeding 0,15 mm</t>
  </si>
  <si>
    <t>Plates, sheets and strip, of copper, of a thickness of &gt; 0,15 mm (excl. expanded sheet and strip copper and electrically insulated strip)</t>
  </si>
  <si>
    <t>Copper foil (whether or not printed or backed with paper, paperboard, plastics or similar backing materials) of a thickness (excluding any backing) not exceeding 0,15 mm</t>
  </si>
  <si>
    <t>Copper foil "whether or not printed or backed with paper, paperboard, plastics or similar backing materials", of a thickness "excl. any backing" of &lt;= 0,15 mm (excl. stamping foils of heading 3212, metal yarns and metallized yarns and foil made-up as christmas tree decorating material)</t>
  </si>
  <si>
    <t>Copper tubes and pipes</t>
  </si>
  <si>
    <t>Copper tube or pipe fittings (for example, couplings, elbows, sleeves)</t>
  </si>
  <si>
    <t>Copper tube or pipe fittings "e.g., couplings, elbows, sleeves"</t>
  </si>
  <si>
    <t>7413 00</t>
  </si>
  <si>
    <t>Stranded wire, cables, plaited bands and the like, of copper, not electrically insulated</t>
  </si>
  <si>
    <t>Stranded wire, cables, plaited bands and the like, of copper (excl. electrically insulated products)</t>
  </si>
  <si>
    <t>Cloth (including endless bands), grill and netting, of copper wire; expanded metal, of copper</t>
  </si>
  <si>
    <t>Cloth "incl. endless bands", grill and netting, of copper wire, and expanded metal, of copper (excl. cloth of metal fibres for clothing, lining and similar uses, flux-coated copper fabric for brazing, cloth, grill and netting made into hand sieves or machine parts)</t>
  </si>
  <si>
    <t>Nails, tacks, drawing pins, staples (other than those of heading 8305) and similar articles, of copper or of iron or steel with heads of copper; screws, bolts, nuts, screw hooks, rivets, cotters, cotter-pins, washers (including spring washers) and similar articles, of copper</t>
  </si>
  <si>
    <t>Nails, tacks, drawing pins, staples and similar articles, of copper or with shafts of iron or steel and heads of copper, screws, bolts, nuts, screw hooks, rivets, cotters, cotter-pins, washers "incl. spring washers" and similar articles, of copper (excl. staples in strips, and lag screws, plugs, bungs and the like, threaded)</t>
  </si>
  <si>
    <t>7416 00</t>
  </si>
  <si>
    <t>Copper springs</t>
  </si>
  <si>
    <t>Copper springs (excl. clock and watch springs, spring washers and other lock washers)</t>
  </si>
  <si>
    <t>7417 00</t>
  </si>
  <si>
    <t>Cooking or heating apparatus of a kind used for domestic purposes, non-electric, and parts thereof, of copper</t>
  </si>
  <si>
    <t>Cooking or heating apparatus of a kind used for domestic purposes, non-electric, and parts thereof, of copper (excl. hot water heaters and geysers)</t>
  </si>
  <si>
    <t>Table, kitchen or other household articles and parts thereof, of copper; pot scourers and scouring or polishing pads, gloves and the like, of copper; sanitary ware and parts thereof, of copper</t>
  </si>
  <si>
    <t>Table, kitchen or other household articles, sanitary ware, and parts thereof, of copper; pot scourers and scouring or polishing pads, gloves and the like, of copper (excl. cooking and heating appliances of heading 7417, cans, boxes and similar containers of heading 7419, articles of the nature of a work implement, articles of cutlery, spoons, ladles, etc., ornamental articles, fittings)</t>
  </si>
  <si>
    <t>Other articles of copper</t>
  </si>
  <si>
    <t>Other articles of copper, n.e.s.</t>
  </si>
  <si>
    <t>Nickel mattes, nickel oxide sinters and other intermediate products of nickel metallurgy</t>
  </si>
  <si>
    <t>Nickel mattes, nickel oxide sinters and other intermediate products of nickel metallurgy :</t>
  </si>
  <si>
    <t>Unwrought nickel</t>
  </si>
  <si>
    <t>7503 00</t>
  </si>
  <si>
    <t>Nickel waste and scrap</t>
  </si>
  <si>
    <t>Waste and scrap, of nickel (excl. ingots or other similar unwrought shapes, of remelted nickel waste and scrap, ashes and residues containing nickel and waste and scrap of primary cells, primary batteries and electric accumulators)</t>
  </si>
  <si>
    <t>7504 00</t>
  </si>
  <si>
    <t>Nickel powders and flakes</t>
  </si>
  <si>
    <t>Powders and flakes, of nickel (excl. nickel oxide sinters)</t>
  </si>
  <si>
    <t>Nickel bars, rods, profiles and wire</t>
  </si>
  <si>
    <t>Bars, rods, profiles and wire, of nickel (excl. electrically insulated products)</t>
  </si>
  <si>
    <t>Nickel plates, sheets, strip and foil</t>
  </si>
  <si>
    <t>Plates, sheets, strip and foil, of nickel (excl. expanded plates, sheets or strip)</t>
  </si>
  <si>
    <t>Nickel tubes, pipes and tube or pipe fittings (for example, couplings, elbows, sleeves)</t>
  </si>
  <si>
    <t>Tubes, pipes and tube or pipe fittings "e.g., couplings, elbows, sleeves", of nickel</t>
  </si>
  <si>
    <t>Other articles of nickel</t>
  </si>
  <si>
    <t>Articles of nickel, n.e.s. (excl. powder, flakes, bars, profiles, wire, plates, sheets, strip, foil, tubes, pipes and tube or pipe fittings)</t>
  </si>
  <si>
    <t>Unwrought aluminium</t>
  </si>
  <si>
    <t>7602 00</t>
  </si>
  <si>
    <t>Aluminium waste and scrap</t>
  </si>
  <si>
    <t>Waste and scrap, of aluminium (excl. slags, scale and the like from iron and steel production, containing recoverable aluminium in the form of silicates, ingots or other similar unwrought shapes, of remelted waste and scrap, of aluminium, ashes and residues from aluminium production)</t>
  </si>
  <si>
    <t>Aluminium powders and flakes</t>
  </si>
  <si>
    <t>Powder and flakes, of aluminium (excl. pellets of aluminium, and spangles)</t>
  </si>
  <si>
    <t>Aluminium bars, rods and profiles</t>
  </si>
  <si>
    <t>Bars, rods and profiles, of aluminium, n.e.s.</t>
  </si>
  <si>
    <t>Aluminium wire</t>
  </si>
  <si>
    <t>Aluminium wire (excl. stranded wire, cables, plaited bands and the like and other articles of heading 7614, electrically insulated wires, and strings for musical instruments)</t>
  </si>
  <si>
    <t>Aluminium plates, sheets and strip, of a thickness exceeding 0,2 mm</t>
  </si>
  <si>
    <t>Plates, sheets and strip, of aluminium, of a thickness of &gt; 0,2 mm (excl. expanded plates, sheets and strip)</t>
  </si>
  <si>
    <t>Aluminium foil (whether or not printed or backed with paper, paperboard, plastics or similar backing materials) of a thickness (excluding any backing) not exceeding 0,2 mm</t>
  </si>
  <si>
    <t>Aluminium foil, "whether or not printed or backed with paper, paperboard, plastics or similar backing materials", of a thickness "excl. any backing" of &lt;= 0,2 mm (excl. stamping foils of heading 3212, christmas tree decorating material)</t>
  </si>
  <si>
    <t>Aluminium tubes and pipes</t>
  </si>
  <si>
    <t>Aluminium tubes and pipes (excl. hollow profiles)</t>
  </si>
  <si>
    <t>7609 00</t>
  </si>
  <si>
    <t>Aluminium tube or pipe fittings (for example, couplings, elbows, sleeves)</t>
  </si>
  <si>
    <t>Aluminium tube or pipe fittings "e.g., couplings, elbows, sleeves"</t>
  </si>
  <si>
    <t>Aluminium structures (excluding prefabricated buildings of heading No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</si>
  <si>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</si>
  <si>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7611 00</t>
  </si>
  <si>
    <t>Aluminium reservoirs, tanks, vats and similar containers, for any material (other than compressed or liquefied gas), of a capacity exceeding 300 litres, whether or not lined or heat-insulated, but not fitted with mechanical or thermal equipment</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</si>
  <si>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</si>
  <si>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Aluminium casks, drums, cans, boxes and similar containers (including rigid or collapsible tubular containers), for any material (other than compressed or liquefied gas), of a capacity not exceeding 300 litres, whether or not lined or heat-insulated, but not fitted with mechanical or thermal equipment</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</si>
  <si>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</si>
  <si>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7613 00</t>
  </si>
  <si>
    <t>Aluminium containers for compressed or liquefied gas</t>
  </si>
  <si>
    <t>Stranded wire, cables, plaited bands and the like, of aluminium, not electrically insulated</t>
  </si>
  <si>
    <t>Stranded wire, cables, plaited bands and the like, of aluminium (excl. such products electrically insulated)</t>
  </si>
  <si>
    <t>Table, kitchen or other household articles and parts thereof, of aluminium; pot scourers and scouring or polishing pads, gloves and the like, of aluminium; sanitary ware and parts thereof, of aluminium</t>
  </si>
  <si>
    <t>Table, kitchen or other household articles, sanitary ware, and parts thereof, of aluminium, pot scourers and scouring or polishing pads, gloves and the like, of aluminium (excl. cans, boxes and similar containers of heading 7612, articles of the nature of a work implement, spoons, ladles, forks and other articles of heading 8211 to 8215, ornamental articles and fittings)</t>
  </si>
  <si>
    <t>Other articles of aluminium</t>
  </si>
  <si>
    <t>Articles of aluminium, n.e.s.</t>
  </si>
  <si>
    <t>Unwrought lead</t>
  </si>
  <si>
    <t>Unwrought lead :</t>
  </si>
  <si>
    <t>7802 00</t>
  </si>
  <si>
    <t>Lead waste and scrap</t>
  </si>
  <si>
    <t>Lead waste and scrap (excl. ashes and residues from lead production "heading No 2620", and ingots or other similar unwrought shapes, of remelted waste and scrap, of lead "heading No 7801" and waste and scrap of primary cells, primary batteries et electric accumulators)</t>
  </si>
  <si>
    <t>7803 00</t>
  </si>
  <si>
    <t>Lead bars, rods, profiles and wire</t>
  </si>
  <si>
    <t>Lead bars, rods, profiles and wire, n.e.s.</t>
  </si>
  <si>
    <t>Lead plates, sheets, strip and foil; lead powders and flakes</t>
  </si>
  <si>
    <t>Lead plates, sheets, strip and foil; lead powders and flakes (excl. grains of lead, and spangles of heading 8308)</t>
  </si>
  <si>
    <t>7805 00</t>
  </si>
  <si>
    <t>Lead tubes, pipes and tube or pipe fittings (for example, couplings, elbows, sleeves)</t>
  </si>
  <si>
    <t>Lead tubes, pipes and tube or pipe fittings "e.g., couplings, elbows, sleeves"</t>
  </si>
  <si>
    <t>7806 00</t>
  </si>
  <si>
    <t>Other articles of lead</t>
  </si>
  <si>
    <t>Articles of lead, n.e.s.</t>
  </si>
  <si>
    <t>Unwrought zinc</t>
  </si>
  <si>
    <t>Unwrought zinc :</t>
  </si>
  <si>
    <t>7902 00</t>
  </si>
  <si>
    <t>Zinc waste and scrap</t>
  </si>
  <si>
    <t>Zinc waste and scrap (excl. ash and residues from zinc production "heading 2620", ingots and other similar unwrought shapes, of remelted waste and scrap, of zinc "heading 7901" and waste and scrap of primary cells, primary batteries and electric accumulators)</t>
  </si>
  <si>
    <t>Zinc dust, powders and flakes</t>
  </si>
  <si>
    <t>Zinc dust, powders and flakes (excl. grains of zinc, and spangles of heading 8308)</t>
  </si>
  <si>
    <t>7904 00</t>
  </si>
  <si>
    <t>Zinc bars, rods, profiles and wire</t>
  </si>
  <si>
    <t>Zinc bars, rods, profiles and wire, n.e.s.</t>
  </si>
  <si>
    <t>7905 00</t>
  </si>
  <si>
    <t>Zinc plates, sheets, strip and foil</t>
  </si>
  <si>
    <t>7906 00</t>
  </si>
  <si>
    <t>Zinc tubes, pipes and tube or pipe fittings (for example, couplings, elbows, sleeves)</t>
  </si>
  <si>
    <t>Zinc tubes, pipes and tube or pipe fittings "e.g., couplings, elbows, sleeves"</t>
  </si>
  <si>
    <t>7907 00</t>
  </si>
  <si>
    <t>Other articles of zinc</t>
  </si>
  <si>
    <t>Articles of zinc, n.e.s.</t>
  </si>
  <si>
    <t>Unwrought tin</t>
  </si>
  <si>
    <t>8002 00</t>
  </si>
  <si>
    <t>Tin waste and scrap</t>
  </si>
  <si>
    <t>Tin waste and scrap (excl. ash and residues from the manufacture of tin of heading 2620, and ingots and similar unwrought tin produced from melted tin waste and scrap of heading 8001)</t>
  </si>
  <si>
    <t>8003 00</t>
  </si>
  <si>
    <t>Tin bars, rods, profiles and wire</t>
  </si>
  <si>
    <t>Tin bars, rods, profiles and wire, n.e.s.</t>
  </si>
  <si>
    <t>8004 00</t>
  </si>
  <si>
    <t>Tin plates, sheets and strip, of a thickness exceeding 0,2 mm</t>
  </si>
  <si>
    <t>Tin plates, sheets and strip, of a thickness of &gt; 0,2 mm</t>
  </si>
  <si>
    <t>8005 00</t>
  </si>
  <si>
    <t>Tin foil (whether or not printed or backed with paper, paperboard, plastics or similar backing materials), of a thickness (excluding any backing) not exceeding 0,2 mm; tin powders and flakes</t>
  </si>
  <si>
    <t>Tin foil of a thickness "without any backing" &lt;= 0,2 mm, whether or not printed or backed with paper, paperboard, plastics or similar backing materials; tin powders and flakes (excl. tin granules and spangles of heading 8308)</t>
  </si>
  <si>
    <t>8006 00</t>
  </si>
  <si>
    <t>Tin tubes, pipes and tube or pipe fittings (for example, couplings, elbows, sleeves)</t>
  </si>
  <si>
    <t>Tin tubes, pipes and tube or pipe fittings "e.g., couplings, elbows, sleeves"</t>
  </si>
  <si>
    <t>8007 00</t>
  </si>
  <si>
    <t>Other articles of tin</t>
  </si>
  <si>
    <t>Articles of tin, n.e.s.</t>
  </si>
  <si>
    <t>Tungsten (wolfram) and articles thereof, including waste and scrap</t>
  </si>
  <si>
    <t>Tungsten "wolfram" and articles thereof, n.e.s.; tungsten waste and scrap (excl. ash and residues containing tungsten)</t>
  </si>
  <si>
    <t>Molybdenum and articles thereof, including waste and scrap</t>
  </si>
  <si>
    <t>Molybdenum and articles thereof, n.e.s.; molybdenum waste and scrap (excl. ash and residues containing molybdenum)</t>
  </si>
  <si>
    <t>Tantalum and articles thereof, including waste and scrap</t>
  </si>
  <si>
    <t>Tantalium and articles thereof, n.e.s.; tantalium waste and scrap (excl. ash and residues containing tantalium)</t>
  </si>
  <si>
    <t>Magnesium and articles thereof, including waste and scrap</t>
  </si>
  <si>
    <t>Magnesium and articles thereof, n.e.s.; magnesium waste and scrap (excl. ash and residues containing magnesium)</t>
  </si>
  <si>
    <t>Cobalt mattes and other intermediate products of cobalt metallurgy; cobalt and articles thereof, including waste and scrap</t>
  </si>
  <si>
    <t>Cobalt mattes and other intermediate products of cobalt metallurgy; cobalt and articles thereof, n.e.s.; cobalt waste and scrap (excl. ash and residues containing cobalt)</t>
  </si>
  <si>
    <t>8106 00</t>
  </si>
  <si>
    <t>Bismuth and articles thereof, including waste and scrap</t>
  </si>
  <si>
    <t>Bismuth and articles thereof, n.e.s.; bismut waste and scrap (excl. ash and residues containing bismuth)</t>
  </si>
  <si>
    <t>Cadmium and articles thereof, including waste and scrap</t>
  </si>
  <si>
    <t>Cadmium and articles thereof, n.e.s.; cadmium waste and scrap (excl. ash and residues containing cadmium)</t>
  </si>
  <si>
    <t>Titanium and articles thereof, including waste and scrap</t>
  </si>
  <si>
    <t>Titanium and articles thereof, n.e.s.; titanium waste and scrap (excl. ash and residues containing titanium)</t>
  </si>
  <si>
    <t>Zirconium and articles thereof, including waste and scrap</t>
  </si>
  <si>
    <t>Zirconium and articles thereof, n.e.s.; zirconium waste and scrap (excl. ash and residues containing zirconium)</t>
  </si>
  <si>
    <t>Antimony and articles thereof, including waste and scrap</t>
  </si>
  <si>
    <t>Antimony and articles thereof, n.e.s.; antimony waste and scrap (excl. ash and residues containing antimony)</t>
  </si>
  <si>
    <t>8111 00</t>
  </si>
  <si>
    <t>Manganese and articles thereof, including waste and scrap</t>
  </si>
  <si>
    <t>Manganese and articles thereof, n.e.s.; manganese waste and scrap (excl. ash and residues containing manganese)</t>
  </si>
  <si>
    <t>Beryllium, chromium, germanium, vanadium, gallium, hafnium, indium, niobium (columbium), rhenium and thallium, and articles of these metals, including waste and scrap</t>
  </si>
  <si>
    <t>Beryllium, chromium, germanium, vanadium, gallium, hafnium "celtium", indium, niobium "columbium", rhenium and thallium, and articles of these metals, n.e.s.; waste and scrap of these metals (excl. ash and residues containing these metals)</t>
  </si>
  <si>
    <t>8113 00</t>
  </si>
  <si>
    <t>Cermets and articles thereof, including waste and scrap</t>
  </si>
  <si>
    <t>Cermets and articles thereof, n.e.s.; waste and scrap of cermets (excl. ash and residues containing cermets)</t>
  </si>
  <si>
    <t>Hand tools, the following : spades, shovels, mattocks, picks, hoes, forks and rakes; axes, bill hooks and similar hewing tools; secateurs and pruners of any kind; scythes, sickles, hay knives, hedge shears, timber wedges and other tools of a kind used in agriculture, horticulture or forestry</t>
  </si>
  <si>
    <t>Hand tools, the following: spades, shovels, mattocks, picks, hoes, forks and rakes, of base metal; axes, bill hooks and similar hewing tools, of base metal; poultry shears, secateurs and pruners of any kind, of base metal; scythes, sickles, hay knives, hedge shears, timber wedges and other tools of a kind used in agriculture, horticulture or forestry, of base metal</t>
  </si>
  <si>
    <t>Hand saws; blades for saws of all kinds (including slitting, slotting or toothless saw blades)</t>
  </si>
  <si>
    <t>Hand saws, with working parts of base metal (excl. power-operated saws); blades for saws of all kinds, incl. slitting, slotting or toothless saw blades, of base metal</t>
  </si>
  <si>
    <t>Files, rasps, pliers (including cutting pliers), pincers, tweezers, metal cutting shears, pipe-cutters, bolt croppers, perforating punches and similar hand tools</t>
  </si>
  <si>
    <t>Files, rasps, pliers, incl. cutting pliers, pincers and tweezers for non-medical use, metal cutting shears, pipe-cutters, bolt croppers, perforating punches and similar hand tools, of base metal</t>
  </si>
  <si>
    <t>Hand-operated spanners and wrenches (including torque meter wrenches but not including tap wrenches); interchangeable spanner sockets, with or without handles</t>
  </si>
  <si>
    <t>Hand-operated spanners and wrenches, incl. torque meter wrenches (excl. tap wrenches), of base metal; interchangeable spanner sockets, with or without handles, of base metal</t>
  </si>
  <si>
    <t>Hand tools (including glaziers' diamonds), not elsewhere specified or included; blow-lamps; vices, clamps and the like, other than accessories for and parts of, machine tools; anvils; portable forges; hand or pedal-operated grinding wheels with frameworks</t>
  </si>
  <si>
    <t>Hand tools, incl. glaziers' diamonds, of base metal, n.e.s.; blow lamps and the like; vices, clamps and the like (other than accessories for and parts of, machine tools); anvils; portable forges; hand or pedal-operated grinding wheels with frameworks</t>
  </si>
  <si>
    <t>8206 00</t>
  </si>
  <si>
    <t>Tools of two or more of heading Nos 8202 to 8205, put up in sets for retail sale</t>
  </si>
  <si>
    <t>Sets of two or more tools of heading 8202 to 8205, put up in sets for retail sale</t>
  </si>
  <si>
    <t>Interchangeable tools for hand tools, whether or not power-operated, or for machine-tools (for example, for pressing, stamping, punching, tapping, threading, drilling, boring, broaching, milling, turning or screw driving), including dies for drawing or extruding metal, and rock drilling or earth boring tools</t>
  </si>
  <si>
    <t>Tools, interchangeable, for hand tools, whether or not power-operated, or for machine-tools "e.g. for pressing, stamping, punching, tapping, threading, drilling, boring, broaching, milling, turning or screw driving", incl. dies for drawing or extruding metal, and rock drilling or earth boring tools</t>
  </si>
  <si>
    <t>Knives and cutting blades, for machines or for mechanical appliances</t>
  </si>
  <si>
    <t>Knives and cutting blades, of base metal, for machines or for mechanical appliances</t>
  </si>
  <si>
    <t>8209 00</t>
  </si>
  <si>
    <t>Plates, sticks, tips and the like for tools, unmounted, of cermets</t>
  </si>
  <si>
    <t>Plates, sticks, tips and the like for tools, unmounted, of sintered metal carbides or cermets</t>
  </si>
  <si>
    <t>8210 00</t>
  </si>
  <si>
    <t>Hand-operated mechanical appliances, weighing 10 kg or less, used in the preparation, conditioning or serving of food or drink</t>
  </si>
  <si>
    <t>Hand-operated mechanical devices, of base metal, weighing &lt;= 10 kg, used in the preparation, conditioning or serving of food or drink</t>
  </si>
  <si>
    <t>Knives with cutting blades, serrated or not (including pruning knives), other than knives of heading No 8208, and blades therefor</t>
  </si>
  <si>
    <t>Knives with cutting blades, serrated or not, incl. pruning knives, and blades therefor, of base metal (excl. straw knives, machetes, knives and cutting blades for machines or mechanical appliances, fish knives, butter knives, razors and razor blades and knives of heading 8214)</t>
  </si>
  <si>
    <t>Razors and razor blades (including razor blade blanks in strips)</t>
  </si>
  <si>
    <t>Non-electric razors and razor blades of base metal, incl. razor blade blanks in strips</t>
  </si>
  <si>
    <t>8213 00</t>
  </si>
  <si>
    <t>Scissors, tailors' shears and similar shears, and blades therefor</t>
  </si>
  <si>
    <t>Scissors, tailors' shears and similar shears, and blades therefor, of base metal (excl. hedge shears, two-handed pruning shears and similar two-handed shears, secateurs and similar one-handed pruners and shears and hoof nippers for farriers)</t>
  </si>
  <si>
    <t>Other articles of cutlery (for example, hair clippers, butchers' or kitchen cleavers, choppers and mincing knives, paper knives); manicure or pedicure sets and instruments (including nail files)</t>
  </si>
  <si>
    <t>Articles of cutlery, n.e.s., e.g. hair clippers, butchers' or kitchen cleavers, choppers and mincing knives and paper knives of base metal; manicure or pedicure sets and instruments, incl. nail files, of base metal</t>
  </si>
  <si>
    <t>Spoons, forks, ladles, skimmers, cake-servers, fish-knives, butter-knives, sugar tongs and similar kitchen or tableware</t>
  </si>
  <si>
    <t>Spoons, forks, ladles, skimmers, cake-servers, fish-knives, butter-knives, sugar tongs and similar kitchen or tableware of base metal (excl. lobster cutters and poultry shears of heading 8201 and 8213)</t>
  </si>
  <si>
    <t>Padlocks and locks (key, combination or electrically operated), of base metal; clasps and frames with clasps, incorporating locks, of base metal; keys for any of the foregoing articles, of base metal</t>
  </si>
  <si>
    <t>Padlocks and locks "key, combination or electrically operated", of base metal; clasps and frames with clasps, incorporating locks, of base metal; keys for any of the foregoing articles, of base metal</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</si>
  <si>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</si>
  <si>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8303 00</t>
  </si>
  <si>
    <t>Armoured or reinforced safes, strong-boxes and doors and safe deposit lockers for strong-rooms, cash or deed boxes and the like, of base metal</t>
  </si>
  <si>
    <t>8304 00</t>
  </si>
  <si>
    <t>Filing cabinets, card-index cabinets, paper trays, paper rests, pen trays, office-stamp stands and similar office or desk equipment, of base metal, other than office furniture of heading No 9403</t>
  </si>
  <si>
    <t>Filing cabinets, card-index cabinets, paper trays, paper rests, pen trays, office-stamp stands and similar office or desk equipment, of base metal (excl. office furniture of heading 9403 and waste paper bins)</t>
  </si>
  <si>
    <t>Fittings for loose-leaf binders or files, letter clips, letter corners, paper clips, indexing tags and similar office articles, of base metal; staples in strips (for example, for offices, upholstery, packaging), of base metal</t>
  </si>
  <si>
    <t>Fittings for loose-leaf binders or files, letter clips, letter corners, paper clips, indexing tags and similar office articles, of base metal (excl. drawing pins and clasps for books or registers); staples in strips, e.g. for use in offices, upholstery and packaging, of base metal</t>
  </si>
  <si>
    <t>Bells, gongs and the like, non-electric, of base metal; statuettes and other ornaments, of base metal; photograph, picture or similar frames, of base metal; mirrors of base metal</t>
  </si>
  <si>
    <t>Bells, gongs and the like, non-electric, of base metal (excl. musical instruments); statuettes and other ornaments, of base metal (excl. works of art, collectors' pieces and antiques); photograph, picture or similar frames, of base metal; mirrors of base metal (excl. optical elements)</t>
  </si>
  <si>
    <t>Flexible tubing of base metal, with or without fittings</t>
  </si>
  <si>
    <t>Clasps, frames with clasps, buckles, buckle-clasps, hooks, eyes, eyelets and the like, of base metal, of a kind used for clothing, footwear, awnings, handbags, travel goods or other made-up articles, tubular or bifurcated rivets, of base metal; beads and spangles of base metal</t>
  </si>
  <si>
    <t>Stoppers, caps and lids (including crown corks, screw caps and pouring stoppers), capsules for bottles, threaded bungs, bung covers, seals and other packing accessories, of base metal</t>
  </si>
  <si>
    <t>Stoppers, caps and lids, incl. crown corks, screw caps and pouring stoppers, capsules for bottles, threaded bungs, bung covers, seals and other packing accessories, of base metal</t>
  </si>
  <si>
    <t>8310 00</t>
  </si>
  <si>
    <t>Sign-plates, name-plates, address-plates and similar plates, numbers, letters and other symbols, of base metal, excluding those of heading No 9405</t>
  </si>
  <si>
    <t>Sign-plates, name-plates, address-plates and similar plates, numbers, letters and other symbols, of base metal, incl. traffic signs (excl. those of heading 9405, type and the like, and signal boards, signal discs and signal arms for traffic of heading 8608)</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</si>
  <si>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</si>
  <si>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Nuclear reactors; fuel elements (cartridges), non-irradiated, for nuclear reactors; machinery and apparatus for isotopic separation</t>
  </si>
  <si>
    <t>Nuclear reactors; fuel elements "cartridges", non-irradiated, for nuclear reactors; machinery and apparatus for isotopic separation; parts thereof</t>
  </si>
  <si>
    <t>Steam or other vapour generating boilers (other than central heating hot water boilers capable also of producing low pressure steam); super-heated water boilers</t>
  </si>
  <si>
    <t>Steam or other vapour generating boilers (excl. central heating hot water boilers capable also of producing low pressure steam); super-heated water boilers; parts thereof</t>
  </si>
  <si>
    <t>Central heating boilers other than those of heading No 8402</t>
  </si>
  <si>
    <t>Central heating boilers, non-electric; parts thereof (excl. vapour generating boilers and super-heated water boilers of heading 8402)</t>
  </si>
  <si>
    <t>Auxiliary plant for use with boilers of heading No 8402 or 8403 (for example, economisers, super-heaters, soot removers, gas recoverers); condensers for steam or other vapour power units</t>
  </si>
  <si>
    <t>Auxiliary plant for use with boilers of heading 8402 or 8403, e.g. economizers, super-heaters, soot removers and gas recoverers; condensers for steam or other vapour power units; parts thereof</t>
  </si>
  <si>
    <t>Producer gas or water gas generators, with or without their purifiers; acetylene gas generators and similar water process gas generators, with or without their purifiers</t>
  </si>
  <si>
    <t>Producer gas or water gas generators, with or without their purifiers; acetylene gas generators and similar water process gas generators, with or without their purifiers; parts thereof (excl. coke ovens, electrolytic process gas generators and carbide lamps)</t>
  </si>
  <si>
    <t>Steam turbines and other vapour turbines</t>
  </si>
  <si>
    <t>Steam turbines and other vapour turbines; parts thereof</t>
  </si>
  <si>
    <t>Spark-ignition reciprocating or rotary internal combustion piston engines</t>
  </si>
  <si>
    <t>Spark-ignition reciprocating or rotary internal combustion piston engine</t>
  </si>
  <si>
    <t>Compression-ignition internal combustion piston engines (diesel or semi-diesel engines)</t>
  </si>
  <si>
    <t>Compression-ignition internal combustion piston engine "diesel or semi-diesel engines"</t>
  </si>
  <si>
    <t>Parts suitable for use solely or principally with the engines of heading No 8407 or 8408</t>
  </si>
  <si>
    <t>Parts suitable for use solely or principally with internal combustion piston engine of heading 8407 or 8408</t>
  </si>
  <si>
    <t>Hydraulic turbines, water wheels, and regulators therefor</t>
  </si>
  <si>
    <t>Hydraulic turbines, water wheels, and regulators therefor (excl. hydraulic power engines and motors of heading 8412)</t>
  </si>
  <si>
    <t>Turbo-jets, turbo-propellers and other gas turbines</t>
  </si>
  <si>
    <t>Other engines and motors</t>
  </si>
  <si>
    <t>Engines and motors (excl. steam turbines, internal combustion piston engine, hydraulic turbines, water wheels, gas turbines and electric motors); parts thereof</t>
  </si>
  <si>
    <t>Pumps for liquids, whether or not fitted with a measuring device; liquid elevators</t>
  </si>
  <si>
    <t>Pumps for liquids, whether or not fitted with a measuring device (excl. ceramic pumps and secretion aspirating pumps for medical use and medical pumps carried on or implanted in the body); liquid elevators (excl. pumps); parts thereof</t>
  </si>
  <si>
    <t>Air or vacuum pumps, air or other gas compressors and fans; ventilating or recycling hoods incorporating a fan, whether or not fitted with filters</t>
  </si>
  <si>
    <t>Air or vacuum pumps (excl. gas compound elevators and pneumatic elevators and conveyors); air or other gas compressors and fans; ventilating or recycling hoods incorporating a fan, whether or not fitted with filters; parts thereof</t>
  </si>
  <si>
    <t>Air-conditioning machines, comprising a motor-driven fan and elements for changing the temperature and humidity, including those machines in which the humidity cannot be separately regulated</t>
  </si>
  <si>
    <t>Air conditioning machines comprising a motor-driven fan and elements for changing the temperature and humidity, incl. those machines in which the humidity cannot be separately regulated; parts thereof</t>
  </si>
  <si>
    <t>Furnace burners for liquid fuel, for pulverised solid fuel or for gas; mechanical stokers, including their mechanical grates, mechanical ash dischargers and similar appliances</t>
  </si>
  <si>
    <t>Furnace burners for liquid fuel, for pulverized solid fuel or for gas; mechanical stokers, incl. their mechanical grates, mechanical ash dischargers and similar appliances; parts thereof</t>
  </si>
  <si>
    <t>Industrial or laboratory furnaces and ovens, including incinerators, non-electric</t>
  </si>
  <si>
    <t>Industrial or laboratory furnaces and ovens, non-electric, incl. incinerators (excl. drying ovens and ovens for cracking operations)</t>
  </si>
  <si>
    <t>Refrigerators, freezers and other refrigerating or freezing equipment, electric or other; heat pumps other than air-conditioning machines of heading No 8415</t>
  </si>
  <si>
    <t>Refrigerators, freezers and other refrigerating or freezing equipment, electric or other; heat pumps; parts thereof (excl. air conditioning machines of heading 8415)</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</si>
  <si>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sterilizing, pasteurizing, steaming, drying, evaporating, vapourizing, condensing or cooling, other than machinery or plant of a kind used for domestic purposes; instantaneous or storage water heaters, non-electric</t>
  </si>
  <si>
    <t>Machinery, plant or laboratory equipment whether or not electrically heated (excl. furnaces, ovens and other equipment of heading 8514), for the treatment of materials by a process involving a change of temperature such as heating, cooking, roasting, distilling, rectifying, sterilizing, pasteurizing, steaming, drying, evaporating, vapourizing, condensing or cooling (excl. those used for domestic purposes); instantaneous or storage water heaters, non-electric; parts thereof</t>
  </si>
  <si>
    <t>Calendering or other rolling machines, other than for metals or glass, and cylinders therefor</t>
  </si>
  <si>
    <t>Calendering or other rolling machines (other than for metals or glass) and cylinders therefor; parts thereof</t>
  </si>
  <si>
    <t>Centrifuges, including centrifugal dryers; filtering or purifying machinery and apparatus, for liquids or gases</t>
  </si>
  <si>
    <t>Centrifuges, incl. centrifugal dryers (excl. those for isotope separation); filtering or purifying machinery and apparatus, for liquids or gases; parts thereof (excl. artificial kidneys)</t>
  </si>
  <si>
    <t>Dishwashing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</si>
  <si>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 heat-shrink wrapping machinery; machinery for aerating beverages; parts thereof</t>
  </si>
  <si>
    <t>Weighing machinery (excluding balances of a sensitivity of 5 cg or better), including weight-operated counting or checking machines; weighing machine weights of all kinds</t>
  </si>
  <si>
    <t>Weighing machinery, incl. weight-operated counting or checking machines (excl. balances of a sensitivity of 5 cg or better); weighing machine weights of all kinds; parts thereof</t>
  </si>
  <si>
    <t>Mechanical appliances (whether or not hand-operated) for projecting, dispersing or spraying liquids or powders; fire extinguishers, whether or not charged; spray guns and similar appliances; steam or sandblasting machines and similar jet projecting machines</t>
  </si>
  <si>
    <t>Mechanical appliances, whether or not hand-operated, for projecting, dispersing or spraying liquids or powders, n.e.s.; fire extinguishers, charged or not (excl. fire-extinguishing bombs and grenades); spray guns and similar appliances (excl. electric machines and apparatus for hot spraying of metals or sintered metal carbides of heading 8515); steam or sand blasting machines and similar jet projecting machines; parts thereof, n.e.s.</t>
  </si>
  <si>
    <t>Pulley tackle and hoists other than skip hoists; winches and capstans; jacks</t>
  </si>
  <si>
    <t>Pulley tackle and hoists (other than skip hoists); winches and capstans; jacks</t>
  </si>
  <si>
    <t>Ships' derricks; cranes, including cable cranes; mobile lifting frames, straddle carriers and works trucks fitted with a crane</t>
  </si>
  <si>
    <t>Ships' derricks; cranes, incl. cable cranes (excl. wheel-mounted cranes and vehicle cranes for railways); mobile lifting frames, straddle carriers and works trucks fitted with a crane</t>
  </si>
  <si>
    <t>Fork-lift trucks; other works trucks fitted with lifting or handling equipment</t>
  </si>
  <si>
    <t>Fork-lift trucks; other works trucks fitted with lifting or handling equipment (excl. straddle carriers and works trucks fitted with a crane)</t>
  </si>
  <si>
    <t>Other lifting, handling, loading or unloading machinery (for example, lifts, escalators, conveyors, teleferics)</t>
  </si>
  <si>
    <t>Lifting, handling, loading or unloading machinery, e.g. lifts, escalators, conveyors, teleferics (excl. pulley tackle and hoists, winches and capstans, jacks, cranes of all kinds, mobile lifting frames and straddle carriers, works trucks fitted with a crane, fork-lift trucks and other works trucks fitted with lifting or handling equipment)</t>
  </si>
  <si>
    <t>Self-propelled bulldozers, angledozers, graders, levellers, scrapers, mechanical shovels, excavators, shovel loaders, tamping machines and road rollers</t>
  </si>
  <si>
    <t>Other moving, grading, levelling, scraping, excavating, tamping, compacting, extracting or boring machinery, for earth, minerals or ores; piledrivers and pile-extractors; snowploughs and snow-blowers</t>
  </si>
  <si>
    <t>Moving, grading, levelling, scraping, excavating, tamping, compacting, extracting or boring machinery, for earth, minerals or ores; pile-drivers and pile-extractors; snow-ploughs and snow-blowers (excl. those mounted on railway wagons, motor vehicle chassis or lorries, self-propelled machinery of heading 8429, lifting, handling, loading or unloading machinery of heading 8425 to 8428 and hand-operated tools)</t>
  </si>
  <si>
    <t>Parts suitable for use solely or principally with the machinery of headings 8425 to 8430</t>
  </si>
  <si>
    <t>Parts suitable for use solely or principally with the machinery of heading 8425 to 8430, n.e.s.</t>
  </si>
  <si>
    <t>Agricultural, horticultural or forestry machinery for soil preparation or cultivation; lawn or sports-ground rollers</t>
  </si>
  <si>
    <t>Agricultural, horticultural or forestry machinery for soil preparation or cultivation (excl. sprayers and dusters); lawn or sports-ground rollers; parts thereof</t>
  </si>
  <si>
    <t>Harvesting or threshing machinery, including straw or fodder balers; grass or hay mowers; machines for cleaning, sorting or grading eggs, fruit or other agricultural produce, other than machinery of heading 8437</t>
  </si>
  <si>
    <t>Harvesting or threshing machinery, incl. straw or fodder balers; grass or hay mowers; machines for cleaning, sorting or grading eggs, fruit or other agricultural produce; parts thereof (other than machines for cleaning, sorting or grading seed, grain or dried leguminous vegetables of heading 8437)</t>
  </si>
  <si>
    <t>Milking machines and dairy machinery</t>
  </si>
  <si>
    <t>Milking machines and dairy machinery (excl. refrigerating or heat treatment equipment, cream separators, clarifying centrifuges, filter presses and other filtering equipment); parts thereof</t>
  </si>
  <si>
    <t>Presses, crushers and similar machinery used in the manufacture of wine, cider, fruit juices or similar beverages</t>
  </si>
  <si>
    <t>Presses, crushers and similar machinery used in the manufacture of wine, cider, fruit juices or similar beverages (excl. machinery for the treatment of these beverages, incl. centrifuges, filter presses, other filtering equipment and domestic appliances); parts thereof</t>
  </si>
  <si>
    <t>Other agricultural, horticultural, forestry, poultry-keeping or bee-keeping machinery, including germination plant fitted with mechanical or thermal equipment; poultry incubators and brooders</t>
  </si>
  <si>
    <t>Agricultural, horticultural, forestry, poultry-keeping or bee-keeping machinery, incl. germination plant fitted with mechanical or thermal equipment; poultry incubators and brooders; parts thereof</t>
  </si>
  <si>
    <t>Machines for cleaning, sorting or grading seed, grain or dried leguminous vegetables; machinery used in the milling industry or for the working of cereals or dried leguminous vegetables, other than farm-type machinery</t>
  </si>
  <si>
    <t>Machines for cleaning, sorting or grading seed, grain or dried leguminous vegetables; machinery used in the milling industry or for the working of cereals or dried leguminous vegetables (excl. farm-type machinery, heat treatment equipment, centrifugal dryers and air filters); parts thereof</t>
  </si>
  <si>
    <t>Machinery, not specified or included elsewhere in this chapter, for the industrial preparation or manufacture of food or drink, other than machinery for the extraction or preparation of animal or fixed vegetable fats or oils</t>
  </si>
  <si>
    <t>Machinery, not specified or included elsewhere in this chapter, for the industrial preparation or manufacture of food or drink (other than machinery for the extraction or preparation of animal or fixed vegetable fats or oils); parts thereof</t>
  </si>
  <si>
    <t>Machinery for making pulp of fibrous cellulosic material or for making or finishing paper or paperboard</t>
  </si>
  <si>
    <t>Machinery for making pulp of fibrous cellulosic material or for making or finishing paper or paperboard (excl. autoclaves, boilers, dryers, other heating appliances and calenders); parts thereof</t>
  </si>
  <si>
    <t>Book-binding machinery, including book-sewing machines</t>
  </si>
  <si>
    <t>Book-binding machinery, incl. book-sewing machines (excl. machinery of heading 8441, general-purpose presses, printing machinery of heading 8443 and machines of uses ancillary to printing); parts thereof</t>
  </si>
  <si>
    <t>Other machinery for making up paper pulp, paper or paperboard, including cutting machines of all kinds</t>
  </si>
  <si>
    <t>Machinery for making up paper pulp, paper or paperboard, incl. cutting machines of all kinds, n.e.s.; parts thereof</t>
  </si>
  <si>
    <t>Machinery, apparatus and equipment (other than the machine-tools of headings 8456 to 8465), for type-founding or type-setting, for preparing or making printing blocks, plates, cylinders or other printing components; printing type, blocks, plates, cylinders and other printing components; blocks, plates, cylinders and lithographic stones, prepared for printing purposes (for example, planed, grained or polished)</t>
  </si>
  <si>
    <t>Machinery, apparatus and equipment (other than the machine-tools of heading 8456 to 8465), for type-founding or type-setting, for preparing or making printing blocks, plates, cylinders or other printing components; printing type, blocks, plates, cylinders and other printing components; blocks, plates, cylinders and lithographic stones, prepared for printing purposes, e.g. planed, grained or polished; parts thereof</t>
  </si>
  <si>
    <t>Printing machinery used for printing by means of the printing type, blocks, plates, cylinders and other printing components of heading 8442; ink-jet printing machines, other than those of heading 8471; machines for uses ancillary to printing</t>
  </si>
  <si>
    <t>Printing machinery used for printing by means of the printing type, blocks, plates, cylinders and other printing components of heading 8442 and ink-jet printing machines (excl. hectograph or stencil duplicating machines, addressing machines and other office printing machines of heading 8469 to 8472); machines for uses ancillary to printing, for the feeding, carriage or further processing of sheets or webs of paper; parts thereof</t>
  </si>
  <si>
    <t>8444 00</t>
  </si>
  <si>
    <t>Machines for extruding, drawing, texturing or cutting man-made textile materials</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</si>
  <si>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</si>
  <si>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Machines for preparing textile fibres; spinning, doubling or twisting machines and other machinery for producing textile yarns (excl. machines of heading 8444); textile reeling or winding, incl. weft-winding, machines, and machines for preparing textile yarns for use on the machines of heading 8446 or 8447</t>
  </si>
  <si>
    <t>Weaving machines (looms)</t>
  </si>
  <si>
    <t>Weaving machines "looms"</t>
  </si>
  <si>
    <t>Knitting machines, stitch-bonding machines and machines for making gimped yarn, tulle, lace, embroidery, trimmings, braid or net and machines for tufting</t>
  </si>
  <si>
    <t>Knitting machines, stitch-bonding machines and machines for making gimped yarn, tulle, lace, embroidery, trimmings, braid or net and machines for tufting (excl. hem-stiching machines)</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</si>
  <si>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</si>
  <si>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Auxiliary machinery for use with machines of heading 8444, 8445, 8446 or 8447, e.g. dobbies, Jacquards, automatic stop motions, shuttle changing mechanisms; parts and accessories suitable for use solely or principally with the machines of this heading or of heading 8444, 8445, 8446 or 8447, e.g. spindles and spindle flyers, card clothing, combs, extruding nipples, shuttles, healds and heald-frames, hosiery needles</t>
  </si>
  <si>
    <t>8449 00</t>
  </si>
  <si>
    <t>Machinery for the manufacture or finishing of felt or non-wovens in the piece or in shapes, including machinery for making felt hats; blocks for making hats</t>
  </si>
  <si>
    <t>Machinery for the manufacture or finishing of felt or nonwovens in the piece or in shapes, incl. machinery for making felt hats; blocks for making hats; parts thereof (excl. machinery for preparing fibres for felt and calenders)</t>
  </si>
  <si>
    <t>Household or laundry-type washing machines, including machines which both wash and dry</t>
  </si>
  <si>
    <t>Household or laundry-type washing machines, incl. machines which both wash and dry; parts thereof</t>
  </si>
  <si>
    <t>Machinery (other than machines of heading 8450) for washing, cleaning, wringing, drying, ironing, pressing (including fusing presses), bleaching, dyeing, dressing, finishing, coating or impregnating textile yarns, fabrics or made-up textile articles and machines for applying the paste to the base fabric or other support used in the manufacture of floor coverings such as linoleum; machines for reeling, unreeling, folding, cutting or pinking textile fabrics</t>
  </si>
  <si>
    <t>Machinery (excl. of heading 8450) for washing, cleaning, wringing, drying, ironing, pressing incl. fusing presses, bleaching, dyeing, dressing, finishing, coating or impregnating textile yarns, fabrics or made-up textile articles and for applying paste to the base fabric or other support used in the manufacture of floor coverings like linoleum; machines for reeling, unreeling, folding, cutting or pinking textile fabrics; parts thereof</t>
  </si>
  <si>
    <t>Sewing machines, other than book-sewing machines of heading 8440; furniture, bases and covers specially designed for sewing machines; sewing machine needles</t>
  </si>
  <si>
    <t>Sewing machines (other than book-sewing machines of heading 8440); furniture, bases and covers specially designed for sewing machines; sewing machine needles; parts thereof</t>
  </si>
  <si>
    <t>Machinery for preparing, tanning or working hides, skins or leather or for making or repairing footwear or other articles of hides, skins or leather, other than sewing machines</t>
  </si>
  <si>
    <t>Machinery for preparing, tanning or working hides, skins or leather or for making or repairing footwear or other articles of hides, skins or leather (excl. drying machines, spray guns, machines for the dehairing of pigs, sewing machines and general purpose presses); parts thereof</t>
  </si>
  <si>
    <t>Converters, ladles, ingot moulds and casting machines, of a kind used in metallurgy or in metal foundries</t>
  </si>
  <si>
    <t>Converters, ladles, ingot moulds and casting machines of a kind used in metallurgy or in metal foundries (excl. metal powder presses); parts thereof</t>
  </si>
  <si>
    <t>Metal-rolling mills and rolls therefor</t>
  </si>
  <si>
    <t>Metal-rolling mills and rolls therefor; parts of metal-rolling mills</t>
  </si>
  <si>
    <t>Machine-tools for working any material by removal of material, by laser or other light or photon beam, ultrasonic, electrodischarge, electrochemical, electron beam, ionic-beam or plasma arc processes</t>
  </si>
  <si>
    <t>Machine-tools for working any material by removal of material, by laser or other light or photon beam, ultrasonic, electro-discharge, electro-chemical, electron beam, ionic-beam or plasma arc processes (excl. cleaning apparatus operated by ultrasonic processes, soldering and welding machines, incl. those which can be used for cutting, and material testing machines)</t>
  </si>
  <si>
    <t>Machining centres, unit construction machines (single station) and multi-station transfer machines, for working metal</t>
  </si>
  <si>
    <t>Machining centres, unit construction machines "single station" and multi-station transfer machines for working metal</t>
  </si>
  <si>
    <t>Lathes (including turning centres) for removing metal</t>
  </si>
  <si>
    <t>Lathes, incl. turning centres, for removing metal</t>
  </si>
  <si>
    <t>Machine-tools (including way-type unit head machines) for drilling, boring, milling, threading or tapping by removing metal, other than lathes (including turning centres) of heading No 8458</t>
  </si>
  <si>
    <t>Machine-tools, incl. way-type unit head machines, for drilling, boring, milling, threading or tapping (excl. lathes and turning centres of heading 8458, gear cutting machines of heading 8461 and hand-operated machines)</t>
  </si>
  <si>
    <t>Machine-tools for deburring, sharpening, grinding, honing, lapping, polishing or otherwise finishing metal or cermets by means of grinding stones, abrasives or polishing products, other than gear cutting, gear grinding or gear finishing machines of heading 8461</t>
  </si>
  <si>
    <t>Machine-tools for deburring, sharpening, grinding, honing, lapping, polishing or otherwise finishing metal, metal carbides or cermets by means of grinding stones, abrasives or polishing products (excl. gear cutting, gear grinding or gear finishing machines of heading 8461 and machines for working in the hand)</t>
  </si>
  <si>
    <t>Machine-tools for planing, shaping, slotting, broaching, gear cutting, gear grinding or gear finishing, sawing, cutting-off and other machine-tools working by removing metal or cermets, not elsewhere specified or included</t>
  </si>
  <si>
    <t>Machine-tools for planing, shaping, slotting, broaching, gear cutting, gear grinding or gear finishing, sawing, cutting-off and other machine-tools working by removing metal, sintered metal carbides or cermets, n.e.s.</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</si>
  <si>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</si>
  <si>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Machine-tools, incl. presses, for working metal by forging, hammering or die-stamping; machine-tools, incl. presses, for working metal by bending, folding, straightening, flattening, shearing, punching or notching; presses for working metal or metal carbides, not specified above</t>
  </si>
  <si>
    <t>Other machine-tools for working metal or cermets, without removing material</t>
  </si>
  <si>
    <t>Machine-tools for working metal, sintered metal carbides or cermets, without removing material (excl. forging, bending, folding, straightening and flattening presses, shearing machines, punching or notching machines, presses and machines for working in the hand)</t>
  </si>
  <si>
    <t>Machine-tools for working stone, ceramics, concrete, asbestos-cement or like mineral materials or for cold-working glass</t>
  </si>
  <si>
    <t>Machine-tools for working stone, ceramics, concrete, asbestos-cement or like mineral materials or for cold-working glass (excl. machines for working in the hand)</t>
  </si>
  <si>
    <t>Machine-tools (including machines for nailing, stapling, glueing or otherwise assembling) for working wood, cork, bone, hard rubber, hard plastics or similar hard materials</t>
  </si>
  <si>
    <t>Machine-tools, incl. machines for nailing, stapling, glueing or otherwise assembling, for working wood, cork, bone, hard rubber, hard plastics or similar hard materials (excl. machines for working in the hand)</t>
  </si>
  <si>
    <t>Parts and accessories suitable for use solely or principally with the machines of heading Nos 8456 to 8465, including work or tool holders, self-opening dieheads, dividing heads and other special attachments for machine-tools; tool holders for any type of tool for working in the hand</t>
  </si>
  <si>
    <t>Parts and accessories suitable for use solely or principally with the machine-tools of heading 8456 to 8465, incl. work or tool holders, self-opening dieheads, dividing heads and other special attachments for machine-tools, n.e.s.; tool holders for any type of tool for working in the hand</t>
  </si>
  <si>
    <t>Tools for working in the hand, pneumatic, hydraulic or with self-contained electric or non-electric motor</t>
  </si>
  <si>
    <t>Tools for working in the hand, pneumatic, hydraulic or with self-contained electric or non-electric motor; parts thereof</t>
  </si>
  <si>
    <t>Machinery and apparatus for soldering, brazing or welding, whether or not capable of cutting, other than those of heading 8515; gas-operated surface tempering machines and appliances</t>
  </si>
  <si>
    <t>Machinery and apparatus for soldering, brazing or welding, whether or not capable of cutting (other than those of heading 8515); gas-operated surface tempering machines and appliances; parts thereof</t>
  </si>
  <si>
    <t>Typewriters other than printers of heading 8471; word-processing machines</t>
  </si>
  <si>
    <t>Typewriters and word-processing machines (excl. automatic data processing machines and units thereof of heading 8471 and laser, thermal and electrosensitive printers)</t>
  </si>
  <si>
    <t>Calculating machines and pocket-size data-recording, reproducing and displaying machines with calculating functions; accounting machines, postage-franking machines, ticket-issuing machines and similar machines, incorporating a calculating device; cash registers</t>
  </si>
  <si>
    <t>Calculating machines and pocket-size "dimensions &lt;= 170 mm x 100 mm x 45 mm" data recording, reproducing and displaying machines with calculating functions; accounting machines, postage-franking machines, ticket-issuing machines and similar machines, incorporating a calculating device; cash registers (excl. data processing machines of heading 8471 and automatic goods-vending machines)</t>
  </si>
  <si>
    <t>Automatic data-processing machines and units thereof; magnetic or optical readers, machines for transcribing data onto data media in coded form and machines for processing such data, not elsewhere specified or included</t>
  </si>
  <si>
    <t>Automatic data processing machines and units thereof; magnetic or optical readers, machines for transcribing data onto data media in coded form and machines for processing such data, n.e.s.</t>
  </si>
  <si>
    <t>Other office machines (for example, hectograph or stencil duplicating machines, addressing machines, automatic banknote dispensers, coin-sorting machines, coin-counting or wrapping machines, pencil-sharpening machines, perforating or stapling machines)</t>
  </si>
  <si>
    <t>Office machines, e.g. hectograph or stencil duplicating machines, addressing machines, automatic banknote dispensers, coin-sorting machines, coin-counting or wrapping machines, pencil-sharpening machines, perforating or stapling machines, n.e.s.</t>
  </si>
  <si>
    <t>Parts and accessories (other than covers, carrying cases and the like) suitable for use solely or principally with machines of headings 8469 to 8472</t>
  </si>
  <si>
    <t>Parts and accessories (other than covers, carrying cases and the like) suitable for use solely or principally with machines of heading 8469 to 8472, n.e.s.</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</si>
  <si>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</si>
  <si>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Machinery for sorting, screening, separating, washing, crushing, grinding, mixing or kneading earth, stone, ores or other mineral substances, in solid, incl. powder or paste, form; machinery for agglomerating, shaping or moulding solid mineral fuels, ceramic paste, unhardened cements, plastering materials or other mineral products in powder or paste form; machines for forming foundry moulds of sand; parts thereof</t>
  </si>
  <si>
    <t>Machines for assembling electric or electronic lamps, tubes or valves or flashbulbs, in glass envelopes; machines for manufacturing or hot working glass or glassware</t>
  </si>
  <si>
    <t>Machines for assembling electric or electronic lamps, tubes or valves or flashbulbs, in glass envelopes; machines for manufacturing or hot working glass or glassware (excl. furnaces and heating apparatus for manufacturing toughened glass); parts thereof</t>
  </si>
  <si>
    <t>Automatic goods-vending machines (for example, postage stamp, cigarette, food or beverage machines), including money-changing machines</t>
  </si>
  <si>
    <t>Automatic goods-vending machines, e.g. postage stamp, cigarette, food or beverage machines, incl. money-changing machines; parts thereof</t>
  </si>
  <si>
    <t>Machinery for working rubber or plastics or for the manufacture of products from these materials, not specified or included elsewhere in this chapter</t>
  </si>
  <si>
    <t>Machinery for working rubber or plastics or for the manufacture of products from these materials, not specified or included elsewhere in this chapter, parts thereof</t>
  </si>
  <si>
    <t>Machinery for preparing or making up tobacco, not specified or included elsewhere in this chapter</t>
  </si>
  <si>
    <t>Machinery for preparing or making up tobacco, not specified or included elsewhere in this chapter; parts thereof</t>
  </si>
  <si>
    <t>Machines and mechanical appliances having individual functions, not specified or included elsewhere in this chapter</t>
  </si>
  <si>
    <t>Machines and mechanical appliances having individual functions, not specified or included elsewhere in this chapter; parts thereof</t>
  </si>
  <si>
    <t>Moulding boxes for metal foundry; mould bases; moulding patterns; moulds for metal (other than ingot moulds), metal carbides, glass, mineral materials, rubber or plastics</t>
  </si>
  <si>
    <t>Moulding boxes for metal foundry; mould bases; moulding patterns; moulds for metal (other than ingot moulds), metal carbides, glass, mineral materials, rubber or plastics (excl. moulds of graphite or other carbons, ceramic or glass moulds and linotype moulds or matrices)</t>
  </si>
  <si>
    <t>Taps, cocks, valves and similar appliances for pipes, boiler shells, tanks, vats or the like, including pressure-reducing valves and thermostatically controlled valves</t>
  </si>
  <si>
    <t>Taps, cocks, valves and similar appliances for pipes, boiler shells, tanks, vats or the like, incl. pressure-reducing valves and thermostatically controlled valves; parts thereof</t>
  </si>
  <si>
    <t>Ball or roller bearings</t>
  </si>
  <si>
    <t>Ball or roller bearings (excl. steel balls of heading 7326); parts thereof</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</si>
  <si>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</si>
  <si>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Transmission shafts, incl. camshafts and crankshafts, and cranks; bearing housings and plain shaft bearings for machines; gears and gearing; ball or roller screws, gear boxes and other speed changers, incl. torque converters; flywheels and pulleys, incl. pulley blocks, clutches and shaft couplings, incl. universal joints; parts thereof</t>
  </si>
  <si>
    <t>Gaskets and similar joints of metal sheeting combined with other material or of two or more layers of metal; sets or assortments of gaskets and similar joints, dissimilar in composition, put up in pouches, envelopes or similar packings; mechanical seals</t>
  </si>
  <si>
    <t>Machinery parts, not containing electrical connectors, insulators, coils, contacts or other electrical features, not specified or included elsewhere in this chapter</t>
  </si>
  <si>
    <t>Machinery parts not specified or included elsewhere in this chapter (excl. parts containing electrical connectors, insulators, coils, contacts or other electrical features)</t>
  </si>
  <si>
    <t>Electric motors and generators (excluding generating sets)</t>
  </si>
  <si>
    <t>Electric motors and generators (excl. generating sets)</t>
  </si>
  <si>
    <t>Electric generating sets and rotary converters</t>
  </si>
  <si>
    <t>8503 00</t>
  </si>
  <si>
    <t>Parts suitable for use solely or principally with the machines of heading No 8501 or 8502</t>
  </si>
  <si>
    <t>Parts suitable for use solely or principally with electric motors and generators, electric generating sets and rotary converters, n.e.s.</t>
  </si>
  <si>
    <t>Electrical transformers, static converters (for example, rectifiers) and inductors</t>
  </si>
  <si>
    <t>Electrical transformers, static converters, e.g. rectifiers, and inductors; parts thereof</t>
  </si>
  <si>
    <t>Electro-magnets; permanent magnets and articles intended to become permanent magnets after magnetisation; electromagnetic or permanent magnet chucks, clamps and similar holding devices; electromagnetic couplings, clutches and brakes; electromagnetic lifting heads</t>
  </si>
  <si>
    <t>Electro-magnets (excl. magnets for medical use); permanent magnets and articles intended to become permanent magnets after magnetization; electro-magnetic or permanent magnet chucks, clamps and similar holding devices; electro-magnetic couplings, clutches and brakes; electro-magnetic lifting heads; parts thereof</t>
  </si>
  <si>
    <t>Primary cells and primary batteries</t>
  </si>
  <si>
    <t>Primary cells and primary batteries, electrical; parts thereof (excl. spent)</t>
  </si>
  <si>
    <t>Electric accumulators, including separators therefor, whether or not rectangular (including square)</t>
  </si>
  <si>
    <t>Electric accumulators, incl. separators therefor, whether or not rectangular or square; parts thereof (excl. spent and those of unhardened rubber or textiles)</t>
  </si>
  <si>
    <t>Electromechanical domestic appliances, with self-contained electric motor</t>
  </si>
  <si>
    <t>Electro-mechanical domestic appliances, with self-contained electric motor; parts thereof</t>
  </si>
  <si>
    <t>Shavers, hair clippers and hair-removing appliances, with self-contained electric motor</t>
  </si>
  <si>
    <t>Electric shavers, hair clippers and hair-removing appliances, with self-contained electric motor; parts thereof</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</si>
  <si>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</si>
  <si>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Electrical ignition or starting equipment of a kind used for spark-ignition or compression-ignition internal combustion engines, e.g. ignition magnetos, magneto-dynamos, ignition coils, sparking plugs, glow plugs and starter motors; generators, e.g. dynamos and alternators, and cut-outs of a kind used in conjunction with such engines; parts thereof</t>
  </si>
  <si>
    <t>Electrical lighting or signalling equipment (excluding articles of heading 8539), windscreen wipers, defrosters and demisters, of a kind used for cycles or motor vehicles</t>
  </si>
  <si>
    <t>Electrical lighting or signalling equipment (excl. lamps of heading 8539), windscreen wipers, defrosters and demisters, of a kind used for cycles or motor vehicles; parts thereof</t>
  </si>
  <si>
    <t>Portable electric lamps designed to function by their own source of energy (for example, dry batteries, accumulators, magnetos), other than lighting equipment of heading 8512</t>
  </si>
  <si>
    <t>Portable electric lamps designed to function by their own source of energy, e.g. dry batteries, accumulators and magnetos; parts thereof (excl. lighting equipment of heading 8512)</t>
  </si>
  <si>
    <t>Industrial or laboratory electric furnaces and ovens (including those functioning by induction or dielectric loss); other industrial or laboratory equipment for the heat treatment of materials by induction or dielectric loss</t>
  </si>
  <si>
    <t>Industrial or laboratory electric furnaces and ovens, incl. those functioning by induction or dielectric loss; other industrial or laboratory equipment for the heat treatment of materials by induction or dielectric loss; parts thereof</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</si>
  <si>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</si>
  <si>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Electric, incl. electrically heated gas, laser or other light or photon beam, ultrasonic, electron beam, magnetic pulse or plasma arc soldering, brazing or welding machines and apparatus, whether or not capable of cutting; electric machines and apparatus for hot spraying of metals, metal carbides or cermets; parts thereof (excl. guns for spraying hot materials of heading 8424)</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</si>
  <si>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</si>
  <si>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Electric instantaneous or storage water heaters and immersion heaters; electric space heating apparatus and soil heating apparatus; electro-thermic hair-dressing apparatus, e.g. hair dryers, hair curlers and curling tong heaters, and hand dryers; electric smoothing irons; other electro-thermic appliances of a kind used for domestic purposes; electric heating resistors (other than those of heading 8545); parts thereof</t>
  </si>
  <si>
    <t>Electrical apparatus for line telephony or line telegraphy, including line telephone sets with cordless handsets and telecommunication apparatus for carrier-current line systems or for digital line systems; videophones</t>
  </si>
  <si>
    <t>Electrical apparatus for line telephony or line telegraphy, incl. line telephone sets with cordless handsets and telecommunication apparatus for carrier-current line systems or for digital line systems; videophones; parts thereof</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</si>
  <si>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</si>
  <si>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Microphones and stands therefor (excl. cordless microphones with built-in transmitter); loudspeakers, whether or not mounted in their enclosures; headphones and earphones, whether or not combined with a microphone, and sets consisting of a microphone and one or more loudspeakers (excl. telephone sets, hearing aids and helmets with built-in headphones, whether or not incorporating a microphone); audio-frequency electric amplifiers; electric sound amplifier sets; parts thereof</t>
  </si>
  <si>
    <t>Turntables (record-decks), record-players, cassette-players and other sound reproducing apparatus, not incorporating a sound recording device</t>
  </si>
  <si>
    <t>Turntables "record-decks", record-players, cassette-players and other sound reproducing apparatus, not incorporating a sound recording device (excl. those combined with radio-broadcast receivers or television receivers)</t>
  </si>
  <si>
    <t>Magnetic tape recorders and other sound recording apparatus, whether or not incorporating a sound reproducing device</t>
  </si>
  <si>
    <t>Magnetic tape recorders and other sound recording apparatus whether or not incorporating a sound reproducing device</t>
  </si>
  <si>
    <t>Video recording or reproducing apparatus, whether or not incorporating a video tuner</t>
  </si>
  <si>
    <t>Video recording or reproducing apparatus, whether or not incorporating a video tuner (excl. video camera recorders)</t>
  </si>
  <si>
    <t>Parts and accessories suitable for use solely or principally with the apparatus of headings 8519 to 8521</t>
  </si>
  <si>
    <t>Parts and accessories suitable for use solely or principally with sound reproducing and recording apparatus and with video equipment for recording and reproducing pictures and sound</t>
  </si>
  <si>
    <t>Prepared unrecorded media for sound recording or similar recording of other phenomena, other than products of Chapter 37</t>
  </si>
  <si>
    <t>Prepared unrecorded media for sound recording or similar recording of other phenomena (excl. products of chapter 37)</t>
  </si>
  <si>
    <t>Records, tapes and other recorded media for sound or other similarly recorded phenomena, including matrices and masters for the production of records, but excluding products of Chapter 37</t>
  </si>
  <si>
    <t>Records, tapes and other recorded media for sound or other similarly recorded phenomena, incl. matrices and masters for the production of records (excl. products of chapter 37)</t>
  </si>
  <si>
    <t>Transmission apparatus for radio-telephony, radio-telegraphy, radio-broadcasting or television, whether or not incorporating reception apparatus or sound recording or reproducing apparatus; television cameras; still image video cameras and other video camera recorders; digital cameras</t>
  </si>
  <si>
    <t>Radar apparatus, radio navigational aid apparatus and radio remote control apparatus</t>
  </si>
  <si>
    <t>Reception apparatus for radio-telephony, radio-telegraphy or radio-broadcasting, whether or not combined, in the same housing, with sound recording or reproducing apparatus or a clock</t>
  </si>
  <si>
    <t>Reception apparatus for television, whether or not incorporating radio-broadcast receivers or sound or video recording or reproducing apparatus; video monitors and video projectors</t>
  </si>
  <si>
    <t>Television receivers, whether or not incorporating radio-broadcast receivers or sound or video recording or reproducing apparatus; video monitors and video projectors</t>
  </si>
  <si>
    <t>Parts suitable for use solely or principally with the apparatus of headings 8525 to 8528</t>
  </si>
  <si>
    <t>Parts suitable for use solely or principally with transmission and reception apparatus for radio-telephony, radio-telegraphy, radio-broadcasting, television, television cameras, still image video cameras and other video camera recorders, radar apparatus, radio navigational aid apparatus or radio remote control apparatus, n.e.s.</t>
  </si>
  <si>
    <t>Electrical signalling, safety or traffic control equipment for railways, tramways, roads, inland waterways parking facilities, port installations or airfields (other than those of heading 8608)</t>
  </si>
  <si>
    <t>Electrical signalling, safety or traffic control equipment for railways, tramways, roads, inland waterways parking facilities, port installations or airfields (excl. mechanical or electromechanical equipment of heading 8608); parts thereof</t>
  </si>
  <si>
    <t>Electric sound or visual signalling apparatus (for example, bells, sirens, indicator panels, burglar or fire alarms), other than those of heading 8512 or 8530</t>
  </si>
  <si>
    <t>Electric sound or visual signalling apparatus, e.g. bells, sirens, indicator panels, burglar or fire alarms (excl. those for cycles, motor vehicles and traffic signalling); parts thereof</t>
  </si>
  <si>
    <t>Electrical capacitors, fixed, variable or adjustable (pre-set)</t>
  </si>
  <si>
    <t>Electrical capacitors, fixed, variable or adjustable "pre-set"; parts thereof</t>
  </si>
  <si>
    <t>Electrical resistors (including rheostats and potentiometers), other than heating resistors</t>
  </si>
  <si>
    <t>Electrical resistors, incl. rheostats and potentiometers (excl. heating resistors); parts thereof</t>
  </si>
  <si>
    <t>8534 00</t>
  </si>
  <si>
    <t>Printed circuits</t>
  </si>
  <si>
    <t>Electrical apparatus for switching or protecting electrical circuits, or for making connections to or in electrical circuits (for example, switches, fuses, lightning arresters, voltage limiters, surge suppressors, plugs, junction boxes), for a voltage exceeding 1 000 V</t>
  </si>
  <si>
    <t>Electrical apparatus for switching or protecting electrical circuits, or for making connections to or in electrical circuits, e.g., switches, fuses, lightning arresters, voltage limiters, surge suppressors, plugs and junction boxes, for a voltage &gt; 1.000 V (excl. control desks, cabinets, panels etc. of heading 8537)</t>
  </si>
  <si>
    <t>Electrical apparatus for switching or protecting electrical circuits, or for making connections to or in electrical circuits (for example, switches, relays, fuses, surge suppressors, plugs, sockets, lamp-holders, junction boxes), for a voltage not exceeding 1 000 V</t>
  </si>
  <si>
    <t>Electrical apparatus for switching or protecting electrical circuits, or for making connections to or in electrical circuits, e.g., switches, relays, fuses, surge suppressors, plugs, sockets, lamp-holders and junction boxes, for a voltage &lt;= 1.000 V (excl. control desks, cabinets, panels etc. of heading 8537)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</si>
  <si>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</si>
  <si>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Boards, panels, consoles, desks, cabinets and other bases, equipped with two or more apparatus of heading 8535 or 8536, for electric control or the distribution of electricity, incl. those incorporating instruments or apparatus of chapter 90, and numerical control apparatus (excl. switching apparatus for line telephony or line telegraphy)</t>
  </si>
  <si>
    <t>Parts suitable for use solely or principally with the apparatus of heading 8535, 8536 or 8537</t>
  </si>
  <si>
    <t>Parts suitable for use solely or principally with the apparatus of heading 8535, 8536 or 8537, n.e.s.</t>
  </si>
  <si>
    <t>Electric filament or discharge lamps, including sealed-beam lamp units and ultraviolet or infrared lamps; arc-lamps</t>
  </si>
  <si>
    <t>Electric filament or discharge lamps, incl. sealed beam lamp units and ultra-violet or infra-red lamps; arc-lamps; parts thereof</t>
  </si>
  <si>
    <t>Thermionic, cold cathode or photocathode valves and tubes (for example, vacuum or vapour or gas filled valves and tubes, mercury arc rectifying valves and tubes, cathode-ray tubes, television camera tubes)</t>
  </si>
  <si>
    <t>Thermionic, cold cathode or photocathode valves and tubes, e.g. vacuum or vapour or gas filled valves and tubes, mercury arc rectifying valves and tubes, cathode-ray tubes and television camera tubes; parts thereof</t>
  </si>
  <si>
    <t>Diodes, transistors and similar semiconductor devices; photosensitive semiconductor devices, including photovoltaic cells whether or not assembled in modules or made-up into panels; light-emitting diodes; mounted piezo-electric crystals</t>
  </si>
  <si>
    <t>Diodes, transistors and similar semiconductor devices; photosensitive semiconductor devices, incl. photovoltaic cells whether or not assembled in modules or made-up into panels (excl. photovotaic generators); light emitting diodes; mounted piezo-electric crystals; parts thereof</t>
  </si>
  <si>
    <t>Electronic integrated circuits and microassemblies</t>
  </si>
  <si>
    <t>Electrical machines and apparatus, having individual functions, not specified or included elsewhere in this chapter</t>
  </si>
  <si>
    <t>Electrical machines and apparatus, having individual functions, not specified or included elsewhere in this chapter; parts thereof</t>
  </si>
  <si>
    <t>Insulated (including enamelled or anodised) wire, cable (including coaxial cable) and other insulated electric conductors, whether or not fitted with connectors; optical fibre cables, made-up of individually sheathed fibres, whether or not assembled with electric conductors or fitted with connectors</t>
  </si>
  <si>
    <t>Insulated "incl. enamelled or anodised" wire, cable "incl. coaxial cable" and other insulated electric conductors, whether or not fitted with connectors; optical fibre cables, made-up of individually sheathed fibres, whether or not assembled with electric conductors or fitted with connectors</t>
  </si>
  <si>
    <t>Carbon electrodes, carbon brushes, lamp carbons, battery carbons and other articles of graphite or other carbon, with or without metal, of a kind used for electrical purposes</t>
  </si>
  <si>
    <t>Electrical insulators of any material</t>
  </si>
  <si>
    <t>Electrical insulators of any material (excl. insulating fittings)</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</si>
  <si>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</si>
  <si>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Insulating fittings for electrical machines, appliances or equipment, being fittings wholly of insulating material apart from any minor components of metal, e.g., threaded sockets, incorporated during moulding solely for purposes of assembly (other than insulators of heading 8546); electrical conduit tubing and joints therefor, of base metal lined with insulating material</t>
  </si>
  <si>
    <t>Waste and scrap of primary cells, primary batteries and electric accumulators; spent primary cells, spent primary batteries and spent electric accumulators; electrical parts of machinery or apparatus, not specified or included elsewhere in this chapter</t>
  </si>
  <si>
    <t>Waste and scrap of primary cells, primary batteries and electric accumulators; spent primary cells, spent primary batteries and spent electric accumulators; electrical parts of machinery or apparatus, not specified or included elsewhere in chapter 85</t>
  </si>
  <si>
    <t>Rail locomotives powered from an external source of electricity or by electric accumulators</t>
  </si>
  <si>
    <t>Other rail locomotives; locomotive tenders</t>
  </si>
  <si>
    <t>Rail locomotives (excl. those powered from an external source of electricity or by accumulators); locomotive tenders</t>
  </si>
  <si>
    <t>Self-propelled railway or tramway coaches, vans and trucks, other than those of heading 8604</t>
  </si>
  <si>
    <t>Self-propelled railway or tramway coaches, vans and trucks (excl. those of heading 8604)</t>
  </si>
  <si>
    <t>8604 00</t>
  </si>
  <si>
    <t>Railway or tramway maintenance or service vehicles, whether or not self-propelled (for example, workshops, cranes, ballast tampers, trackliners, testing coaches and track inspection vehicles)</t>
  </si>
  <si>
    <t>Railway or tramway maintenance or service vehicles, whether or not self-propelled, e.g., workshops, cranes, ballast tampers, trackliners, testing coaches and track inspection vehicles</t>
  </si>
  <si>
    <t>8605 00</t>
  </si>
  <si>
    <t>Railway or tramway passenger coaches, not self-propelled; luggage vans, post office coaches and other special purpose railway or tramway coaches, not self-propelled (excluding those of heading 8604)</t>
  </si>
  <si>
    <t>Railway or tramway passenger coaches, luggage vans, post office coaches and other special purpose railway or tramway coaches (excl. self-propelled railway or tramway coaches, vans and trucks, railway or tramway maintenance or service vehicles and goods vans and wagons)</t>
  </si>
  <si>
    <t>Railway or tramway goods vans and wagons, not self-propelled</t>
  </si>
  <si>
    <t>Railway or tramway goods vans and wagons (excl. self-propelled and luggage vans and post office coaches)</t>
  </si>
  <si>
    <t>Parts of railway or tramway locomotives or rolling-stock</t>
  </si>
  <si>
    <t>Parts of railway or tramway locomotives or rolling-stock, n.e.s.</t>
  </si>
  <si>
    <t>8608 00</t>
  </si>
  <si>
    <t>Railway or tramway track fixtures and fittings; mechanical (including electromechanical) signalling, safety or traffic control equipment for railways, tramways, roads, inland waterways, parking facilities, port installations or airfields; parts of the foregoing</t>
  </si>
  <si>
    <t>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t>
  </si>
  <si>
    <t>8609 00</t>
  </si>
  <si>
    <t>Containers (including containers for the transport of fluids) specially designed and equipped for carriage by one or more modes of transport</t>
  </si>
  <si>
    <t>Containers, incl. containers for the transport of fluids, specially designed and equipped for carriage by one or more modes of transport</t>
  </si>
  <si>
    <t>Tractors (other than tractors of heading 8709)</t>
  </si>
  <si>
    <t>Motor vehicles for the transport of 10 or more persons, including the driver</t>
  </si>
  <si>
    <t>Motor vehicles for the transport of &gt;= 10 persons, incl. driver</t>
  </si>
  <si>
    <t>Motor cars and other motor vehicles principally designed for the transport of persons (other than those of heading 8702), including station wagons and racing cars</t>
  </si>
  <si>
    <t>Motor cars and other motor vehicles principally designed for the transport of persons, incl. station wagons and racing cars (excl. motor vehicles of heading 8702)</t>
  </si>
  <si>
    <t>Motor vehicles for the transport of goods</t>
  </si>
  <si>
    <t>Motor vehicles for the transport of goods, incl. chassis with engine and cab</t>
  </si>
  <si>
    <t>Special purpose motor vehicles, other than those principally designed for the transport of persons or goods (for example, breakdown lorries, crane lorries, fire-fighting vehicles, concrete-mixer lorries, road sweeper lorries, spraying lorries, mobile workshops, mobile radiological units)</t>
  </si>
  <si>
    <t>Special purpose motor vehicles (other than those principally designed for the transport of persons or goods), e.g. breakdown lorries, crane lorries, fire fighting vehicles, concrete-mixer lorries, road sweeper lorries, spraying lorries, mobile workshops and mobile radiological units</t>
  </si>
  <si>
    <t>8706 00</t>
  </si>
  <si>
    <t>Chassis fitted with engines, for the motor vehicles of headings 8701 to 8705</t>
  </si>
  <si>
    <t>Chassis fitted with engines, for tractors, motor vehicles for the transport of ten or more persons, motor cars and other motor vehicles principally designed for the transport of persons, motor vehicles for the transport of goods and special purpose motor vehicles of heading 8701 to 8705 (excl. those with engines and cabs)</t>
  </si>
  <si>
    <t>Bodies (including cabs), for the motor vehicles of headings 8701 to 8705</t>
  </si>
  <si>
    <t>Bodies, incl. cabs, for tractors, motor vehicles for the transport of ten or more persons, motor cars and other motor vehicles principally designed for the transport of persons, motor vehicles for the transport of goods and special purpose motor vehicles of heading 8701 to 8705</t>
  </si>
  <si>
    <t>Parts and accessories of the motor vehicles of heading 8701 to 8705</t>
  </si>
  <si>
    <t>Parts and accessories for tractors, motor vehicles for the transport of ten or more persons, motor cars and other motor vehicles principally designed for the transport of persons, motor vehicles for the transport of goods and special purpose motor vehicles of heading 8701 to 8705, n.e.s.</t>
  </si>
  <si>
    <t>Works trucks, self-propelled, not fitted with lifting or handling equipment, of the type used in factories, warehouses, dock areas or airports for short distance transport of goods; tractors of the type used on railway station platforms; parts of the foregoing vehicles</t>
  </si>
  <si>
    <t>Works trucks, self-propelled, not fitted with lifting or handling equipment, of the type used in factories, warehouses, dock areas or airports for short distance transport of goods; tractors of the type used on railway station platforms; parts of the foregoing vehicles, n.e.s.</t>
  </si>
  <si>
    <t>8710 00</t>
  </si>
  <si>
    <t>Tanks and other armoured fighting vehicles, motorized, whether or not fitted with weapons, and parts of such vehicles</t>
  </si>
  <si>
    <t>Tanks and other armoured fighting vehicles, motorized, whether or not fitted with weapons, and parts of such vehicles, n.e.s.</t>
  </si>
  <si>
    <t>Motor-cycles (including mopeds) and cycles fitted with an auxiliary motor, with or without side-cars; side-cars</t>
  </si>
  <si>
    <t>Motor-cycles, incl. mopeds, and cycles fitted with an auxiliary motor, with or without side-cars; side-cars</t>
  </si>
  <si>
    <t>8712 00</t>
  </si>
  <si>
    <t>Bicycles and other cycles (including delivery tricycles), not motorized</t>
  </si>
  <si>
    <t>Bicycles and other cycles, incl. delivery tricycles, not motorized</t>
  </si>
  <si>
    <t>Carriages for disabled persons, whether or not motorised or otherwise mechanically propelled</t>
  </si>
  <si>
    <t>Carriages for disabled persons, whether or not motorized or otherwise mechanically propelled (excl. specially designed motor vehicles and bicycles)</t>
  </si>
  <si>
    <t>Parts and accessories of vehicles of headings 8711 to 8713</t>
  </si>
  <si>
    <t>Parts and accessories for motor-cycles and bicycles and for carriages for disabled persons, n.e.s.</t>
  </si>
  <si>
    <t>8715 00</t>
  </si>
  <si>
    <t>Baby carriages and parts thereof</t>
  </si>
  <si>
    <t>Baby carriages and parts thereof, n.e.s.</t>
  </si>
  <si>
    <t>Trailers and semi-trailers; other vehicles, not mechanically propelled; parts thereof</t>
  </si>
  <si>
    <t>Trailers and semi-trailers; other vehicles, not mechanically propelled (excl. railway and tramway vehicles); parts thereof, n.e.s.</t>
  </si>
  <si>
    <t>Balloons and dirigibles; gliders, hang gliders and other non-powered aircraft</t>
  </si>
  <si>
    <t>Other aircraft (for example, helicopters, aeroplanes); spacecraft (including satellites) and suborbital and spacecraft launch vehicles</t>
  </si>
  <si>
    <t>Powered aircraft "e.g. helicopters and aeroplanes"; spacecraft, incl. satellites, and suborbital and spacecraft launch vehicles</t>
  </si>
  <si>
    <t>Parts of goods of heading 8801 or 8802</t>
  </si>
  <si>
    <t>Parts of aircraft and spacecraft of heading 8801 or 8802, n.e.s.</t>
  </si>
  <si>
    <t>8804 00</t>
  </si>
  <si>
    <t>Parachutes (including dirigible parachutes and paragliders) and rotochutes; parts thereof and accessories thereto</t>
  </si>
  <si>
    <t>Parachutes, incl. dirigible parachutes and paragliders, and rotochutes; parts thereof and accessories thereto, n.e.s.</t>
  </si>
  <si>
    <t>Aircraft launching gear; deck-arrestor or similar gear; ground flying trainers; parts of the foregoing articles</t>
  </si>
  <si>
    <t>Aircraft launching gear (excl. motor winches for launching gliders); deck-arrestor or similar gear; ground flying trainers; parts of the foregoing articles, n.e.s.</t>
  </si>
  <si>
    <t>Cruise ships, excursion boats, ferry-boats, cargo ships, barges and similar vessels for the transport of persons or goods</t>
  </si>
  <si>
    <t>8902 00</t>
  </si>
  <si>
    <t>Fishing vessels; factory ships and other vessels for processing or preserving fishery products</t>
  </si>
  <si>
    <t>Fishing vessels; factory ships and other vessels for processing or preserving fishery products (excl. fishing boats for sport)</t>
  </si>
  <si>
    <t>Yachts and other vessels for pleasure or sports; rowing boats and canoes</t>
  </si>
  <si>
    <t>8904 00</t>
  </si>
  <si>
    <t>Tugs and pusher craft</t>
  </si>
  <si>
    <t>Light-vessels, fire-floats, dredgers, floating cranes, and other vessels the navigability of which is subsidiary to their main function; floating docks; floating or submersible drilling or production platforms</t>
  </si>
  <si>
    <t>Light-vessels, fire-floats, dredgers, floating cranes, and other vessels the navigability of which is subsidiary to their main function; floating docks, floating or submersible drilling or production platforms (excl. fishing vessels and warships)</t>
  </si>
  <si>
    <t>Other vessels, including warships and lifeboats other than rowing boats</t>
  </si>
  <si>
    <t>Vessels, incl. warships and lifeboats (excl. rowing boats and other vessels of heading 8901 to 8905 and vessels for breaking up)</t>
  </si>
  <si>
    <t>Other floating structures (for example, rafts, tanks, coffer-dams, landing-stages, buoys and beacons)</t>
  </si>
  <si>
    <t>Rafts, tanks, coffer-dams, landing-stages, buoys, beacons and other floating structures (excl. vessels of heading 8901 to 8906 and floating structures for breaking up)</t>
  </si>
  <si>
    <t>8908 00</t>
  </si>
  <si>
    <t>Vessels and other floating structures for breaking up</t>
  </si>
  <si>
    <t>Optical fibres and optical fibre bundles; optical fibre cables other than those of heading No 8544; sheets and plates of polarising material; lenses (including contact lenses), prisms, mirrors and other optical elements, of any material, unmounted, other than such elements of glass not optically worked</t>
  </si>
  <si>
    <t>Optical fibres and optical fibre bundles; optical fibre cables (excl. made-up of individually sheathed fibres of heading 8544); sheets and plates of polarizing material; lenses, incl. contact lenses, prisms, mirrors and other optical elements of any material, unmounted (excl. such elements of glass not optically worked)</t>
  </si>
  <si>
    <t>Lenses, prisms, mirrors and other optical elements, of any material, mounted, being parts of or fittings for instruments or apparatus, other than such elements of glass not optically worked</t>
  </si>
  <si>
    <t>Lenses, prisms, mirrors and other optical elements, of any material, mounted, being parts of or fittings for instruments or apparatus (excl. such elements of glass not optically worked)</t>
  </si>
  <si>
    <t>Frames and mountings for spectacles, goggles or the like, and parts thereof</t>
  </si>
  <si>
    <t>Frames and mountings for spectacles, goggles or the like, and parts thereof, n.e.s.</t>
  </si>
  <si>
    <t>Spectacles, goggles and the like, corrective, protective or other</t>
  </si>
  <si>
    <t>Spectacles, goggles and the like, corrective, protective or other (excl. spectacles for testing eyesight, contact lenses, spectacle lenses and frames and mountings for spectacles)</t>
  </si>
  <si>
    <t>Binoculars, monoculars, other optical telescopes, and mountings therefor; other astronomical instruments and mountings therefor, but not including instruments for radio-astronomy</t>
  </si>
  <si>
    <t>Binoculars, monoculars, astronomical and other optical telescopes, and mountings therefor; other astronomical instruments and mountings therefor (excl. instruments for radio-astronomy and other instruments or apparatus specified elsewhere)</t>
  </si>
  <si>
    <t>Photographic (other than cinematographic) cameras; photographic flashlight apparatus and flashbulbs other than discharge lamps of heading 8539</t>
  </si>
  <si>
    <t>Photographic cameras, photographic flashlight apparatus and flashbulbs (excl. discharge lamps of heading 8539)</t>
  </si>
  <si>
    <t>Cinematographic cameras and projectors, whether or not incorporating sound recording or reproducing apparatus</t>
  </si>
  <si>
    <t>Cinematographic cameras and projectors, whether or not incorporating sound recording or reproducing apparatus (excl. video equipment)</t>
  </si>
  <si>
    <t>Image projectors, other than cinematographic; photographic (other than cinematographic) enlargers and reducers</t>
  </si>
  <si>
    <t>Image projectors (other than cinematographic); photographic enlargers and reducers</t>
  </si>
  <si>
    <t>Photocopying apparatus incorporating an optical system or of the contact type and thermo-copying apparatus</t>
  </si>
  <si>
    <t>Apparatus and equipment for photographic (including cinematographic) laboratories (including apparatus for the projection or drawing of circuit patterns on sensitised semi-conductor materials), not specified or included elsewhere in this chapter; negatoscopes; projection screens</t>
  </si>
  <si>
    <t>Apparatus and equipment for photographic or cinematographic laboratories, incl. apparatus for the projection or drawing of circuit patterns on sensitised semi-conductor materials, not elsewhere specified in chapter 90; negatoscopes; projection screens</t>
  </si>
  <si>
    <t>Compound optical microscopes, including those for photomicrography, cinephotomicrography or microprojection</t>
  </si>
  <si>
    <t>Optical microscopes, incl. those for photomicrography, cinephotomicrography or microprojection (excl. binocular microscopes for ophthalmology and instruments, appliances and machines of heading 9031)</t>
  </si>
  <si>
    <t>Microscopes other than optical microscopes; diffraction apparatus</t>
  </si>
  <si>
    <t>Electron microscopes, proton microscopes and diffraction apparatus</t>
  </si>
  <si>
    <t>Liquid crystal devices not constituting articles provided for more specifically in other headings; lasers, other than laser diodes; other optical appliances and instruments, not specified or included elsewhere in this chapter</t>
  </si>
  <si>
    <t>Liquid crystal devices not constituting articles provided for more specifically in other heading; lasers (excl. laser diodes); other optical appliances and instruments not elsewhere specified in chapter 90</t>
  </si>
  <si>
    <t>Direction finding compasses; other navigational instruments and appliances</t>
  </si>
  <si>
    <t>Direction finding compasses; other navigational instruments and appliances (excl. radio navigational equipment)</t>
  </si>
  <si>
    <t>Surveying (including photogrammetrical surveying), hydrographic, oceanographic, hydrological, meteorological or geophysical instruments and appliances, excluding compasses; rangefinders</t>
  </si>
  <si>
    <t>Surveying, incl. photogrammetrical surveying, hydrographic, oceanographic, hydrological, meteorological or geophysical instruments and appliances (excl. compasses); rangefinders</t>
  </si>
  <si>
    <t>9016 00</t>
  </si>
  <si>
    <t>Balances of a sensitivity of 5 cg or better, with or without weights</t>
  </si>
  <si>
    <t>Balances of a sensitivity of 50 mg or better, with or without weights</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</si>
  <si>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</si>
  <si>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Drawing, marking-out or mathematical calculating instruments, e.g. drafting machines, pantographs, protractors, drawing sets, slide rules, disc calculators; instruments for measuring length, for use in the hand, e.g. measuring rods and tapes, micrometers, callipers and other gauges, not elsewhere specified in chapter 90</t>
  </si>
  <si>
    <t>Instruments and appliances used in medical, surgical, dental or veterinary sciences, including scintigraphic apparatus, other electromedical apparatus and sight-testing instruments</t>
  </si>
  <si>
    <t>Instruments and appliances used in medical, surgical, dental or veterinary sciences, incl. scintigraphic apparatus, other electro-medical apparatus and sight-testing instruments, n.e.s.</t>
  </si>
  <si>
    <t>Mechano-therapy appliances; massage apparatus; psychological aptitude-testing apparatus; ozone therapy, oxygen therapy, aerosol therapy, artificial respiration or other therapeutic respiration apparatus</t>
  </si>
  <si>
    <t>9020 00</t>
  </si>
  <si>
    <t>Other breathing appliances and gas masks, excluding protective masks having neither mechanical parts nor replaceable filters</t>
  </si>
  <si>
    <t>Breathing appliances and gas masks (excl. protective masks having neither mechanical parts nor replaceable filters, and artificial respiration or other therapeutic respiration apparatus)</t>
  </si>
  <si>
    <t>Orthopaedic appliances, including crutches, surgical belts and trusses; splints and other fracture appliances; artificial parts of the body; hearing aids and other appliances which are worn or carried, or implanted in the body, to compensate for a defect or disability</t>
  </si>
  <si>
    <t>Orthopaedic appliances, incl. crutches, surgical belts and trusses; splints and other fracture appliances; artificial parts of the body; hearing aids and other appliances which are worn or carried, or implanted in the body, to compensate for a defect or disability</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</si>
  <si>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</si>
  <si>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9023 00</t>
  </si>
  <si>
    <t>Instruments, apparatus and models, designed for demonstrational purposes (for example, in education or exhibitions), unsuitable for other uses</t>
  </si>
  <si>
    <t>Instruments, apparatus and models designed for demonstrational purposes, e.g. in education or exhibitions, unsuitable for other uses (excl. ground flying trainers of heading 8805, collectors' pieces of heading 9705 and antiques of an age &gt; 100 years of heading 9706)</t>
  </si>
  <si>
    <t>Machines and appliances for testing the hardness, strength, compressibility, elasticity or other mechanical properties of materials (for example, metals, wood, textiles, paper, plastics)</t>
  </si>
  <si>
    <t>Machines and appliances for testing the hardness, strength, compressibility, elasticity or other mechanical properties of materials, e.g. metals, wood, textiles, paper or plastics</t>
  </si>
  <si>
    <t>Hydrometers and similar floating instruments, thermometers, pyrometers, barometers, hygrometers and psychrometers, recording or not, and any combination of these instruments</t>
  </si>
  <si>
    <t>Hydrometers, areometers and similar floating instruments, thermometers, pyrometers, barometers, hygrometers and psychrometers, recording or not, and any combination of these instruments</t>
  </si>
  <si>
    <t>Instruments and apparatus for measuring or checking the flow, level, pressure or other variables of liquids or gases (for example, flow meters, level gauges, manometers, heat meters), excluding instruments and apparatus of heading 9014, 9015, 9028 or 9032</t>
  </si>
  <si>
    <t>Instruments and apparatus for measuring or checking the flow, level, pressure or other variables of liquids or gases, e.g. flow meters, level gauges, manometers, heat meters (excl. instruments and apparatus of heading 9014, 9015, 9028 or 9032)</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</si>
  <si>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</si>
  <si>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Instruments and apparatus for physical or chemical analysis, e.g. polarimeters, refractometers, spectrometers, gas or smoke analysis apparatus; instruments and apparatus for measuring or checking viscosity, porosity, expansion, surface tension or the like; instruments and apparatus for measuring or checking quantities of heat, sound or light, incl. exposure meters; microtomes</t>
  </si>
  <si>
    <t>Gas, liquid or electricity supply or production meters, including calibrating meters therefor</t>
  </si>
  <si>
    <t>Gas, liquid or electricity supply or production meters, incl. calibrating meters therefor</t>
  </si>
  <si>
    <t>Revolution counters, production counters, taximeters, milometers, pedometers and the like; speed indicators and tachometers, other than those of heading 9014 or 9015; stroboscopes</t>
  </si>
  <si>
    <t>Revolution counters, production counters, taximeters, milometers, pedometers and the like (excl. gas, liquid and electricity meters); speed indicators and tachometers (excl. those of heading 9014 and 9015); stroboscopes</t>
  </si>
  <si>
    <t>Oscilloscopes, spectrum analysers and other instruments and apparatus for measuring or checking electrical quantities, excluding meters of heading 9028; instruments and apparatus for measuring or detecting alpha, beta, gamma, X-ray, cosmic or other ionising radiations</t>
  </si>
  <si>
    <t>Oscilloscopes, spectrum analysers and other instruments and apparatus for measuring or checking electrical quantities (excl. meters of heading 9028); instruments and apparatus for measuring or detecting alpha, beta, gamma, X-ray, cosmic or other ionizing radiations</t>
  </si>
  <si>
    <t>Measuring or checking instruments, appliances and machines, not specified or included elsewhere in this chapter; profile projectors</t>
  </si>
  <si>
    <t>Measuring or checking instruments, appliances and machines not elsewhere specified in chapter 90; profile projectors</t>
  </si>
  <si>
    <t>Automatic regulating or controlling instruments and apparatus</t>
  </si>
  <si>
    <t>Regulating or controlling instruments and apparatus (excl. taps, cocks and valves of heading 8481)</t>
  </si>
  <si>
    <t>9033 00</t>
  </si>
  <si>
    <t>Parts and accessories (not specified or included elsewhere in this chapter) for machines, appliances, instruments or apparatus of Chapter 90</t>
  </si>
  <si>
    <t>Parts and accessories for machines, appliances, instruments or other apparatus in chapter 90, specified neither in this chapter nor elsewhere</t>
  </si>
  <si>
    <t>Wristwatches, pocket-watches and other watches, including stopwatches, with case of precious metal or of metal clad with precious metal</t>
  </si>
  <si>
    <t>Wrist-watches, pocket-watches and other watches, incl. stop-watches, with case of precious metal or of metal clad with precious metal (excl. with backs made of steel)</t>
  </si>
  <si>
    <t>Wristwatches, pocket-watches and other watches, including stopwatches, other than those of heading 9101</t>
  </si>
  <si>
    <t>Wrist-watches, pocket-watches and other watches, incl. stop-watches (excl. of precious metal or of metal clad with precious metal)</t>
  </si>
  <si>
    <t>Clocks with watch movements, excluding clocks of heading 9104</t>
  </si>
  <si>
    <t>Clocks with watch movements (excl. wrist-watches, pocket-watches and other watches of heading 9101 or 9102, and instrument panel clocks and the like of heading 9104)</t>
  </si>
  <si>
    <t>9104 00</t>
  </si>
  <si>
    <t>Instrument panel clocks and clocks of a similar type for vehicles, aircraft, spacecraft or vessels</t>
  </si>
  <si>
    <t>Instrument panel clocks and clocks of a similar type for vehicles, aircraft, vessels and other vehicles</t>
  </si>
  <si>
    <t>Other clocks</t>
  </si>
  <si>
    <t>Clocks (excl. wrist-watches, pocket-watches and other watches of heading 9101 or 9102, clocks with watch movements of heading 9103, and instrument panel clocks and the like of heading 9104)</t>
  </si>
  <si>
    <t>Time of day recording apparatus and apparatus for measuring, recording or otherwise indicating intervals of time, with clock or watch movement or with synchronous motor (for example, time-registers, time-recorders)</t>
  </si>
  <si>
    <t>Time of day recording apparatus and apparatus for measuring, recording or otherwise indicating intervals of time, with clock or watch movement or with synchronous motor, e.g. time-registers and time recorders (excl. clocks of heading 9101 to 9105)</t>
  </si>
  <si>
    <t>9107 00</t>
  </si>
  <si>
    <t>Time switches, with clock or watch movement or with synchronous motor</t>
  </si>
  <si>
    <t>Time switches with clock or watch movement or with synchronous motor</t>
  </si>
  <si>
    <t>Watch movements, complete and assembled</t>
  </si>
  <si>
    <t>Clock movements, complete and assembled</t>
  </si>
  <si>
    <t>Clock movements, complete and assembled (excl. watch movements)</t>
  </si>
  <si>
    <t>Complete watch or clock movements, unassembled or partly assembled (movement sets); incomplete watch or clock movements, assembled; rough watch or clock movements</t>
  </si>
  <si>
    <t>Complete, unassembled or partly assembled watch or clock movements or movement sets; incomplete watch or clock movements, assembled; rough watch or clock movements</t>
  </si>
  <si>
    <t>Watch cases and parts thereof</t>
  </si>
  <si>
    <t>Cases for wrist-watches, pocket-watches and other watches, incl. stop-watches, of heading 9101 or 9102, and parts thereof, n.e.s.</t>
  </si>
  <si>
    <t>Clock cases and cases of a similar type for other goods of this chapter, and parts thereof</t>
  </si>
  <si>
    <t>Clock and watch cases and parts thereof, n.e.s. (excl. for wrist-watches, pocket-watches and other watches of heading 9101 or 9102)</t>
  </si>
  <si>
    <t>Watch straps, watch bands and watch bracelets, and parts thereof</t>
  </si>
  <si>
    <t>Watch straps, watch bands and watch bracelets, and parts thereof, n.e.s.</t>
  </si>
  <si>
    <t>Other clock or watch parts</t>
  </si>
  <si>
    <t>Clock or watch parts, n.e.s.</t>
  </si>
  <si>
    <t>Pianos, including automatic pianos; harpsichords and other keyboard stringed instruments</t>
  </si>
  <si>
    <t>Pianos, incl. automatic; harpsichords and other keyboard stringed instruments</t>
  </si>
  <si>
    <t>Other string musical instruments (for example, guitars, violins, harps)</t>
  </si>
  <si>
    <t>String musical instruments, e.g. guitars, violins, and harps (excl. with keyboard)</t>
  </si>
  <si>
    <t>9203 00</t>
  </si>
  <si>
    <t>Keyboard pipe organs; harmoniums and similar keyboard instruments with free metal reeds</t>
  </si>
  <si>
    <t>Keyboard pipe organs; harmoniums and similar keyboard instruments with free metal reeds (excl. string musical instruments)</t>
  </si>
  <si>
    <t>Accordions and similar instruments; mouth organs</t>
  </si>
  <si>
    <t>Other wind musical instruments (for example, clarinets, trumpets, bagpipes)</t>
  </si>
  <si>
    <t>Wind musical instruments, e.g. clarinets, trumpets, bagpipes (excl. organs)</t>
  </si>
  <si>
    <t>9206 00</t>
  </si>
  <si>
    <t>Percussion musical instruments (for example, drums, xylophones, cymbals, castanets, maracas)</t>
  </si>
  <si>
    <t>Percussion musical instruments, e.g. drums, xylophones, cymbals, castanets, maracas</t>
  </si>
  <si>
    <t>Musical instruments, the sound of which is produced, or must be amplified, electrically (for example, organs, guitars, accordions)</t>
  </si>
  <si>
    <t>Musical instruments, the sound of which is produced, or must be amplified, electrically, e.g. organs, guitars, accordions</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</si>
  <si>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</si>
  <si>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Musical boxes, fairground organs, mechanical street organs, mechanical singing birds, musical saws and other musical instruments not falling within any other heading in chapter 92; decoy calls of all kinds; whistles, call horns and other mouth-blown sound signalling instruments</t>
  </si>
  <si>
    <t>Parts (for example, mechanisms for musical boxes) and accessories (for example, cards, discs and rolls for mechanical instruments) of musical instruments; metronomes, tuning forks and pitch pipes of all kinds</t>
  </si>
  <si>
    <t>Parts and accessories for musical instruments, e.g. mechanisms for musical boxes, cards, discs and rolls for mechanical instruments, n.e.s; metronomes, tuning forks and pitch pipes of all kinds</t>
  </si>
  <si>
    <t>Military weapons, other than revolvers, pistols and the arms of heading 9307</t>
  </si>
  <si>
    <t>Military weapons, incl. sub-machine guns (excl. revolvers and pistols of heading 9302 and cutting and thrusting weapons of heading 9307)</t>
  </si>
  <si>
    <t>9302 00</t>
  </si>
  <si>
    <t>Revolvers and pistols, other than those of heading 9303 or 9304</t>
  </si>
  <si>
    <t>Revolvers and pistols (excl. those of heading 9303 or 9304 and sub-machine guns for military purposes)</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</si>
  <si>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</si>
  <si>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Firearms and similar devices which operate by the firing of an explosive charge, e.g. sporting shotguns and rifles, muzzle-loading firearms, Very pistols and other devices designed to project signal flares only, pistols and revolvers for firing blank ammunition, captive-bolt humane killers and line-throwing guns (excl. revolvers and pistols of heading 9302 and military weapons)</t>
  </si>
  <si>
    <t>9304 00</t>
  </si>
  <si>
    <t>Other arms (for example, spring, air or gas guns and pistols, truncheons), excluding those of heading 9307</t>
  </si>
  <si>
    <t>Spring, air or gas guns and pistols, truncheons and other non-firearms (excl. swords, cutlasses, bayonettes and similar arms of heading 9307)</t>
  </si>
  <si>
    <t>Parts and accessories of articles of headings 9301 to 9304</t>
  </si>
  <si>
    <t>Parts and accessories for weapons and the like of heading 9301 to 9304, n.e.s.</t>
  </si>
  <si>
    <t>Bombs, grenades, torpedoes, mines, missiles and similar munitions of war and parts thereof; cartridges and other ammunition and projectiles and parts thereof, including shot and cartridge wads</t>
  </si>
  <si>
    <t>Bombs, grenades, torpedos, mines, missiles, cartridges and other ammunition and projectiles and parts thereof, incl. buckshot, shot and cartridge wads, n.e.s.</t>
  </si>
  <si>
    <t>9307 00</t>
  </si>
  <si>
    <t>Swords, cutlasses, bayonets, lances and similar arms and parts thereof and scabbards and sheaths therefor</t>
  </si>
  <si>
    <t>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t>
  </si>
  <si>
    <t>Seats (other than those of heading 9402), whether or not convertible into beds, and parts thereof</t>
  </si>
  <si>
    <t>Seats, whether or not convertible into beds, and parts thereof, n.e.s. (excl. medical, surgical, dental or veterinary of heading 9402)</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</si>
  <si>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</si>
  <si>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Medical, surgical, dental or veterinary furniture, e.g. operating tables, examination tables, hospital beds with mechanical fittings and dentists' chairs; barbers' chairs and similar chairs having rotating as well as both reclining and elevating movement; parts thereof</t>
  </si>
  <si>
    <t>Other furniture and parts thereof</t>
  </si>
  <si>
    <t>Furniture and parts thereof, n.e.s. (excl. seats and medical, surgical, dental or veterinary furniture)</t>
  </si>
  <si>
    <t>Mattress supports; articles of bedding and similar furnishing (for example, mattresses, quilts, eiderdowns, cushions, pouffes and pillows) fitted with springs or stuffed or internally fitted with any material or of cellular rubber or plastics, whether or not covered</t>
  </si>
  <si>
    <t>Mattress supports (excl. spring interiors for seats); articles of bedding and similar furnishing, e.g. mattresses, quilts, eiderdowns, cushions, pouffes and pillows, fitted with springs or stuffed or internally filled with any material or of cellular rubber or plastics, whether or not covered (excl. pneumatic or water mattresses and pillows, blankets and covers)</t>
  </si>
  <si>
    <t>Lamps and lighting fittings including searchlights and spotlights and parts thereof, not elsewhere specified or included; illuminated signs, illuminated name-plates and the like, having a permanently fixed light source, and parts thereof not elsewhere specified or included</t>
  </si>
  <si>
    <t>Lamps and lighting fittings, incl. searchlights and spotlights, and parts thereof, n.e.s; illuminated signs, illuminated name-plates and the like having a permanently fixed light source, and parts thereof, n.e.s.</t>
  </si>
  <si>
    <t>9406 00</t>
  </si>
  <si>
    <t>Prefabricated buildings</t>
  </si>
  <si>
    <t>Prefabricated buildings, whether or not complete or already assembled</t>
  </si>
  <si>
    <t>9501 00</t>
  </si>
  <si>
    <t>Wheeled toys designed to be ridden by children (for example, tricycles, scooters, pedal cars); dolls' carriages</t>
  </si>
  <si>
    <t>Wheeled toys designed to be ridden by children, e.g. tricycles, scooters, pedal cars (excl. normal bicycles with ball bearings); dolls' carriages</t>
  </si>
  <si>
    <t>Dolls representing only human beings</t>
  </si>
  <si>
    <t>Other toys; reduced-size (‘scale’) models and similar recreational models, working or not; puzzles of all kinds</t>
  </si>
  <si>
    <t>Toys (excl. wheeled toys designed to be ridden by children, dolls' carriages and dolls representing only human beings); reduced-size "scale" recreational models, working or not; puzzles of all kinds</t>
  </si>
  <si>
    <t>Articles for funfair, table or parlour games, including pintables, billiards, special tables for casino games and automatic bowling alley equipment</t>
  </si>
  <si>
    <t>Articles for funfair, table or parlour games, incl. pintables, billiards, special tables for casino games and automatic bowling alley equipment</t>
  </si>
  <si>
    <t>Festive, carnival or other entertainment articles, including conjuring tricks and novelty jokes</t>
  </si>
  <si>
    <t>Festival, carnival or other entertainment articles, incl. conjuring tricks and novelty jokes, n.e.s.</t>
  </si>
  <si>
    <t>Articles and equipment for general physical exercise, gymnastics, athletics, other sports (including table-tennis) or outdoor games, not specified or included elsewhere in this chapter; swimming pools and paddling pools</t>
  </si>
  <si>
    <t>Articles and equipment for general physical exercise, gymnastics, athletics, other sports, incl. table-tennis, or outdoor games, not specified or included in this chapter or elsewhere; swimming pools and paddling pools.</t>
  </si>
  <si>
    <t>Fishing rods, fish-hooks and other line fishing tackle; fish landing nets, butterfly nets and similar nets; decoy ‘birds’ (other than those of heading No 9208 or 9705) and similar hunting or shooting requisites</t>
  </si>
  <si>
    <t>Fishing rods, fish-hooks and other line fishing tackle n.e.s; fish landing nets, butterfly nets and similar nets; decoys and similar hunting or shooting requisites (excl. those of heading 9208 and 9705)</t>
  </si>
  <si>
    <t>Roundabouts, swings, shooting galleries and other fairground amusements; travelling circuses and travelling menageries; travelling theatres</t>
  </si>
  <si>
    <t>Roundabouts, swings, shooting galleries and other fairground amusements; travelling circuses, travelling menageries; travelling theatres (excl. booths, incl. the goods on sale, goods for distribution as prizes, gaming machines accepting coins or tokens, and tractors and other transport vehicles, incl. normal trailers)</t>
  </si>
  <si>
    <t>Worked ivory, bone, tortoiseshell, horn, antlers, coral, mother-of-pearl and other animal carving material, and articles of these materials (including articles obtained by moulding)</t>
  </si>
  <si>
    <t>Worked ivory, bone, tortoise-shell, horn, antlers, coral, mother-of-pearl and other animal carving material, and articles of these material, incl. articles obtained by moulding, n.e.s.</t>
  </si>
  <si>
    <t>9602 00</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</si>
  <si>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</si>
  <si>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t>
  </si>
  <si>
    <t>Brooms, brushes (including brushes constituting parts of machines, appliances or vehicles), hand-operated mechanical floor sweepers, not motorised, mops and feather dusters; prepared knots and tufts for broom or brush making; paint pads and rollers; squeegees (other than roller squeegees)</t>
  </si>
  <si>
    <t>Brooms, brushes, incl. brushes constituting parts of machines, appliances or vehicles, hand-operated mechanical floor sweepers, not motorized, mops and leather dusters; prepared knots and tufts for broom or brush making; paint pads and rollers; squeegees of rubber or similar flexible materials</t>
  </si>
  <si>
    <t>9604 00</t>
  </si>
  <si>
    <t>Hand sieves and hand riddles</t>
  </si>
  <si>
    <t>Hand sieves and hand riddles (excl. colanders)</t>
  </si>
  <si>
    <t>9605 00</t>
  </si>
  <si>
    <t>Travel sets for personal toilet, sewing or shoe or clothes cleaning</t>
  </si>
  <si>
    <t>Travel sets for personal toilet, sewing or shoe or clothes cleaning (excl. manicure sets)</t>
  </si>
  <si>
    <t>Buttons, press-fasteners, snap-fasteners and press-studs, button moulds and other parts of these articles; button blanks</t>
  </si>
  <si>
    <t>Buttons, press-fasteners, snap-fasteners and press-studs, button moulds and other parts of these articles; button blanks (excl. cuff links)</t>
  </si>
  <si>
    <t>Slide fasteners and parts thereof</t>
  </si>
  <si>
    <t>Ballpoint pens; felt-tipped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</si>
  <si>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Ball-point pens; felt tipped and other porous-tipped pens and markers; fountain pens, stylograph pens and other pens; duplicating stylos; propelling or sliding pencils; pen-holders, pencil-holders and similar holders; parts thereof, incl. caps and clips (excl. articles of heading 9609)</t>
  </si>
  <si>
    <t>Pencils (other than pencils of heading 9608), crayons, pencil leads, pastels, drawing charcoals, writing or drawing chalks and tailors' chalks</t>
  </si>
  <si>
    <t>Pencils, crayons, pencil leads, pastels, drawing charcoals, writing or drawing chalks and tailors' chalks (excl. articles of heading 9608)</t>
  </si>
  <si>
    <t>9610 00</t>
  </si>
  <si>
    <t>Slates and boards, with writing or drawing surfaces, whether or not framed</t>
  </si>
  <si>
    <t>9611 00</t>
  </si>
  <si>
    <t>Date, sealing or numbering stamps, and the like (including devices for printing or embossing labels), designed for operating in the hand; hand-operated composing sticks and hand printing sets incorporating such composing sticks</t>
  </si>
  <si>
    <t>Hand-operated date, sealing or numbering stamps, and the like; hand-operated composing sticks and hand printing sets</t>
  </si>
  <si>
    <t>Typewriter or similar ribbons, inked or otherwise prepared for giving impressions, whether or not on spools or in cartridges; ink-pads, whether or not inked, with or without boxes</t>
  </si>
  <si>
    <t>Cigarette lighters and other lighters, whether or not mechanical or electrical, and parts thereof other than flints and wicks</t>
  </si>
  <si>
    <t>Cigarette lighters and other lighters, whether or not mechanical or electrical and parts thereof, n.e.s. (excl. fuses and primers for propellent powders and explosives of heading 3603)</t>
  </si>
  <si>
    <t>Smoking pipes (including pipe bowls) and cigar or cigarette holders, and parts thereof</t>
  </si>
  <si>
    <t>Smoking pipes, incl. pipe bowls, cigar or cigarette holders, and parts thereof, n.e.s.</t>
  </si>
  <si>
    <t>Combs, hair-slides and the like; hairpins, curling pins, curling grips, hair-curlers and the like, other than those of heading 8516, and parts thereof</t>
  </si>
  <si>
    <t>Combs, hair-slides and the like; hairpins; curling pins, curling grips, hair-curlers and the like, and parts thereof, n.e.s. (excl. electro-thermic appliances of heading 8516)</t>
  </si>
  <si>
    <t>Scent sprays and similar toilet sprays, and mounts and heads therefor; powder-puffs and pads for the application of cosmetics or toilet preparations</t>
  </si>
  <si>
    <t>Scent sprays and similar toilet sprays, and mounts and heads therefor (excl. coin or token-operated); powder-puffs and pads for the application of cosmetics or toilet preparations</t>
  </si>
  <si>
    <t>9617 00</t>
  </si>
  <si>
    <t>Vacuum flasks and other vacuum vessels, complete with cases; parts thereof other than glass inners</t>
  </si>
  <si>
    <t>Vacuum flasks and other vacuum vessels, and parts thereof (excl. glass inners)</t>
  </si>
  <si>
    <t>9618 00</t>
  </si>
  <si>
    <t>Tailors' dummies and other lay figures; automata and other animated displays used for shop window dressing</t>
  </si>
  <si>
    <t>Tailors' dummies and other lay figures, automata and other animated displays used for shop window dressing (excl. the articles actually on display, educational models and toy dolls)</t>
  </si>
  <si>
    <t>Paintings, drawings and pastels, executed entirely by hand, other than drawings of heading 4906 and other than hand-painted or hand-decorated manufactured articles; collages and similar decorative plaques</t>
  </si>
  <si>
    <t>Paintings, e.g. oil paintings, watercolours and pastels, and drawings executed entirely by hand (excl. technical drawings and the like of heading 4906, and hand-painted or hand-decorated manufactured articles); collages and similar decorative plaques</t>
  </si>
  <si>
    <t>9702 00</t>
  </si>
  <si>
    <t>Original engravings, prints and lithographs</t>
  </si>
  <si>
    <t>9703 00</t>
  </si>
  <si>
    <t>Original sculptures and statuary, in any material</t>
  </si>
  <si>
    <t>9704 00</t>
  </si>
  <si>
    <t>Postage or revenue stamps, stamp-postmarks, first-day covers, postal stationery (stamped paper), and the like, used or unused, other than those of heading 4907</t>
  </si>
  <si>
    <t>Postage or revenue stamps, stamp-postmarks, first-day covers, postal stationery, stamped paper and the like, used, or if unused, not of current or new issue in which they have, or will have, a recognised face value</t>
  </si>
  <si>
    <t>9705 00</t>
  </si>
  <si>
    <t>Collections and collectors' pieces of zoological, botanical, mineralogical, anatomical, historical, archaeological, palaeontological, ethnographic or numismatic interest</t>
  </si>
  <si>
    <t>Collections and collector's pieces of zoological, botanical, mineralogical, anatomical, historical, archaeological, palaeontological, ethnographic or numismatic interest</t>
  </si>
  <si>
    <t>9706 00</t>
  </si>
  <si>
    <t>Antiques of an age exceeding 100 years</t>
  </si>
  <si>
    <t>Antiques of &gt; 100 years old</t>
  </si>
  <si>
    <t>010100000080</t>
  </si>
  <si>
    <t>010020000090</t>
  </si>
  <si>
    <t>0101</t>
  </si>
  <si>
    <t>010200000080</t>
  </si>
  <si>
    <t>0102</t>
  </si>
  <si>
    <t>010300000080</t>
  </si>
  <si>
    <t>0103</t>
  </si>
  <si>
    <t>010400000080</t>
  </si>
  <si>
    <t>0104</t>
  </si>
  <si>
    <t>010500000080</t>
  </si>
  <si>
    <t>0105</t>
  </si>
  <si>
    <t>010600000080</t>
  </si>
  <si>
    <t>0106</t>
  </si>
  <si>
    <t>020100000080</t>
  </si>
  <si>
    <t>020020000090</t>
  </si>
  <si>
    <t>0201</t>
  </si>
  <si>
    <t>020200000080</t>
  </si>
  <si>
    <t>0202</t>
  </si>
  <si>
    <t>020300000080</t>
  </si>
  <si>
    <t>0203</t>
  </si>
  <si>
    <t>020400000080</t>
  </si>
  <si>
    <t>0204</t>
  </si>
  <si>
    <t>020500000080</t>
  </si>
  <si>
    <t>020600000080</t>
  </si>
  <si>
    <t>0206</t>
  </si>
  <si>
    <t>020700000080</t>
  </si>
  <si>
    <t>0207</t>
  </si>
  <si>
    <t>020800000080</t>
  </si>
  <si>
    <t>0208</t>
  </si>
  <si>
    <t>020900000080</t>
  </si>
  <si>
    <t>021000000080</t>
  </si>
  <si>
    <t>0210</t>
  </si>
  <si>
    <t>030100000080</t>
  </si>
  <si>
    <t>030020000090</t>
  </si>
  <si>
    <t>0301</t>
  </si>
  <si>
    <t>030200000080</t>
  </si>
  <si>
    <t>0302</t>
  </si>
  <si>
    <t>030300000080</t>
  </si>
  <si>
    <t>0303</t>
  </si>
  <si>
    <t>030400000080</t>
  </si>
  <si>
    <t>0304</t>
  </si>
  <si>
    <t>030500000080</t>
  </si>
  <si>
    <t>0305</t>
  </si>
  <si>
    <t>030600000080</t>
  </si>
  <si>
    <t>0306</t>
  </si>
  <si>
    <t>030700000080</t>
  </si>
  <si>
    <t>0307</t>
  </si>
  <si>
    <t>040100000080</t>
  </si>
  <si>
    <t>040020000090</t>
  </si>
  <si>
    <t>0401</t>
  </si>
  <si>
    <t>040200000080</t>
  </si>
  <si>
    <t>0402</t>
  </si>
  <si>
    <t>040300000080</t>
  </si>
  <si>
    <t>0403</t>
  </si>
  <si>
    <t>040400000080</t>
  </si>
  <si>
    <t>0404</t>
  </si>
  <si>
    <t>040500000080</t>
  </si>
  <si>
    <t>0405</t>
  </si>
  <si>
    <t>040600000080</t>
  </si>
  <si>
    <t>0406</t>
  </si>
  <si>
    <t>040700000080</t>
  </si>
  <si>
    <t>040800000080</t>
  </si>
  <si>
    <t>0408</t>
  </si>
  <si>
    <t>040900000080</t>
  </si>
  <si>
    <t>041000000080</t>
  </si>
  <si>
    <t>050100000080</t>
  </si>
  <si>
    <t>050020000090</t>
  </si>
  <si>
    <t>050200000080</t>
  </si>
  <si>
    <t>0502</t>
  </si>
  <si>
    <t>050300000080</t>
  </si>
  <si>
    <t>050400000080</t>
  </si>
  <si>
    <t>050500000080</t>
  </si>
  <si>
    <t>0505</t>
  </si>
  <si>
    <t>050600000080</t>
  </si>
  <si>
    <t>0506</t>
  </si>
  <si>
    <t>050700000080</t>
  </si>
  <si>
    <t>0507</t>
  </si>
  <si>
    <t>050800000080</t>
  </si>
  <si>
    <t>050900000080</t>
  </si>
  <si>
    <t>051000000080</t>
  </si>
  <si>
    <t>051100000080</t>
  </si>
  <si>
    <t>0511</t>
  </si>
  <si>
    <t>060100000080</t>
  </si>
  <si>
    <t>060020000090</t>
  </si>
  <si>
    <t>0601</t>
  </si>
  <si>
    <t>060200000080</t>
  </si>
  <si>
    <t>0602</t>
  </si>
  <si>
    <t>060300000080</t>
  </si>
  <si>
    <t>0603</t>
  </si>
  <si>
    <t>060400000080</t>
  </si>
  <si>
    <t>0604</t>
  </si>
  <si>
    <t>070100000080</t>
  </si>
  <si>
    <t>070020000090</t>
  </si>
  <si>
    <t>0701</t>
  </si>
  <si>
    <t>070200000080</t>
  </si>
  <si>
    <t>070300000080</t>
  </si>
  <si>
    <t>0703</t>
  </si>
  <si>
    <t>070400000080</t>
  </si>
  <si>
    <t>0704</t>
  </si>
  <si>
    <t>070500000080</t>
  </si>
  <si>
    <t>0705</t>
  </si>
  <si>
    <t>070600000080</t>
  </si>
  <si>
    <t>0706</t>
  </si>
  <si>
    <t>070700000080</t>
  </si>
  <si>
    <t>070800000080</t>
  </si>
  <si>
    <t>0708</t>
  </si>
  <si>
    <t>070900000080</t>
  </si>
  <si>
    <t>0709</t>
  </si>
  <si>
    <t>071000000080</t>
  </si>
  <si>
    <t>0710</t>
  </si>
  <si>
    <t>071100000080</t>
  </si>
  <si>
    <t>0711</t>
  </si>
  <si>
    <t>071200000080</t>
  </si>
  <si>
    <t>0712</t>
  </si>
  <si>
    <t>071300000080</t>
  </si>
  <si>
    <t>0713</t>
  </si>
  <si>
    <t>071400000080</t>
  </si>
  <si>
    <t>0714</t>
  </si>
  <si>
    <t>080100000080</t>
  </si>
  <si>
    <t>080020000090</t>
  </si>
  <si>
    <t>0801</t>
  </si>
  <si>
    <t>080200000080</t>
  </si>
  <si>
    <t>0802</t>
  </si>
  <si>
    <t>080300000080</t>
  </si>
  <si>
    <t>080400000080</t>
  </si>
  <si>
    <t>0804</t>
  </si>
  <si>
    <t>080500000080</t>
  </si>
  <si>
    <t>0805</t>
  </si>
  <si>
    <t>080600000080</t>
  </si>
  <si>
    <t>0806</t>
  </si>
  <si>
    <t>080700000080</t>
  </si>
  <si>
    <t>0807</t>
  </si>
  <si>
    <t>080800000080</t>
  </si>
  <si>
    <t>0808</t>
  </si>
  <si>
    <t>080900000080</t>
  </si>
  <si>
    <t>0809</t>
  </si>
  <si>
    <t>081000000080</t>
  </si>
  <si>
    <t>0810</t>
  </si>
  <si>
    <t>081100000080</t>
  </si>
  <si>
    <t>0811</t>
  </si>
  <si>
    <t>081200000080</t>
  </si>
  <si>
    <t>0812</t>
  </si>
  <si>
    <t>081300000080</t>
  </si>
  <si>
    <t>0813</t>
  </si>
  <si>
    <t>081400000080</t>
  </si>
  <si>
    <t>090100000080</t>
  </si>
  <si>
    <t>090020000090</t>
  </si>
  <si>
    <t>0901</t>
  </si>
  <si>
    <t>090200000080</t>
  </si>
  <si>
    <t>0902</t>
  </si>
  <si>
    <t>090300000080</t>
  </si>
  <si>
    <t>090400000080</t>
  </si>
  <si>
    <t>0904</t>
  </si>
  <si>
    <t>090500000080</t>
  </si>
  <si>
    <t>090600000080</t>
  </si>
  <si>
    <t>0906</t>
  </si>
  <si>
    <t>090700000080</t>
  </si>
  <si>
    <t>090800000080</t>
  </si>
  <si>
    <t>0908</t>
  </si>
  <si>
    <t>090900000080</t>
  </si>
  <si>
    <t>0909</t>
  </si>
  <si>
    <t>091000000080</t>
  </si>
  <si>
    <t>0910</t>
  </si>
  <si>
    <t>100100000080</t>
  </si>
  <si>
    <t>100020000090</t>
  </si>
  <si>
    <t>1001</t>
  </si>
  <si>
    <t>100200000080</t>
  </si>
  <si>
    <t>100300000080</t>
  </si>
  <si>
    <t>100400000080</t>
  </si>
  <si>
    <t>100500000080</t>
  </si>
  <si>
    <t>1005</t>
  </si>
  <si>
    <t>100600000080</t>
  </si>
  <si>
    <t>1006</t>
  </si>
  <si>
    <t>100700000080</t>
  </si>
  <si>
    <t>100800000080</t>
  </si>
  <si>
    <t>1008</t>
  </si>
  <si>
    <t>110100000080</t>
  </si>
  <si>
    <t>110020000090</t>
  </si>
  <si>
    <t>110200000080</t>
  </si>
  <si>
    <t>1102</t>
  </si>
  <si>
    <t>110300000080</t>
  </si>
  <si>
    <t>1103</t>
  </si>
  <si>
    <t>110400000080</t>
  </si>
  <si>
    <t>1104</t>
  </si>
  <si>
    <t>110500000080</t>
  </si>
  <si>
    <t>1105</t>
  </si>
  <si>
    <t>110600000080</t>
  </si>
  <si>
    <t>1106</t>
  </si>
  <si>
    <t>110700000080</t>
  </si>
  <si>
    <t>1107</t>
  </si>
  <si>
    <t>110800000080</t>
  </si>
  <si>
    <t>1108</t>
  </si>
  <si>
    <t>110900000080</t>
  </si>
  <si>
    <t>120100000080</t>
  </si>
  <si>
    <t>120020000090</t>
  </si>
  <si>
    <t>120200000080</t>
  </si>
  <si>
    <t>1202</t>
  </si>
  <si>
    <t>120300000080</t>
  </si>
  <si>
    <t>120400000080</t>
  </si>
  <si>
    <t>120500000080</t>
  </si>
  <si>
    <t>1205</t>
  </si>
  <si>
    <t>120600000080</t>
  </si>
  <si>
    <t>120700000080</t>
  </si>
  <si>
    <t>1207</t>
  </si>
  <si>
    <t>120800000080</t>
  </si>
  <si>
    <t>1208</t>
  </si>
  <si>
    <t>120900000080</t>
  </si>
  <si>
    <t>1209</t>
  </si>
  <si>
    <t>121000000080</t>
  </si>
  <si>
    <t>1210</t>
  </si>
  <si>
    <t>121100000080</t>
  </si>
  <si>
    <t>1211</t>
  </si>
  <si>
    <t>121200000080</t>
  </si>
  <si>
    <t>1212</t>
  </si>
  <si>
    <t>121300000080</t>
  </si>
  <si>
    <t>121400000080</t>
  </si>
  <si>
    <t>1214</t>
  </si>
  <si>
    <t>130100000080</t>
  </si>
  <si>
    <t>130020000090</t>
  </si>
  <si>
    <t>1301</t>
  </si>
  <si>
    <t>130200000080</t>
  </si>
  <si>
    <t>1302</t>
  </si>
  <si>
    <t>140100000080</t>
  </si>
  <si>
    <t>140020000090</t>
  </si>
  <si>
    <t>1401</t>
  </si>
  <si>
    <t>140200000080</t>
  </si>
  <si>
    <t>140300000080</t>
  </si>
  <si>
    <t>140400000080</t>
  </si>
  <si>
    <t>1404</t>
  </si>
  <si>
    <t>150100000080</t>
  </si>
  <si>
    <t>150020000090</t>
  </si>
  <si>
    <t>150200000080</t>
  </si>
  <si>
    <t>150300000080</t>
  </si>
  <si>
    <t>150400000080</t>
  </si>
  <si>
    <t>1504</t>
  </si>
  <si>
    <t>150500000080</t>
  </si>
  <si>
    <t>150600000080</t>
  </si>
  <si>
    <t>150700000080</t>
  </si>
  <si>
    <t>1507</t>
  </si>
  <si>
    <t>150800000080</t>
  </si>
  <si>
    <t>1508</t>
  </si>
  <si>
    <t>150900000080</t>
  </si>
  <si>
    <t>1509</t>
  </si>
  <si>
    <t>151000000080</t>
  </si>
  <si>
    <t>151100000080</t>
  </si>
  <si>
    <t>1511</t>
  </si>
  <si>
    <t>151200000080</t>
  </si>
  <si>
    <t>1512</t>
  </si>
  <si>
    <t>151300000080</t>
  </si>
  <si>
    <t>1513</t>
  </si>
  <si>
    <t>151400000080</t>
  </si>
  <si>
    <t>1514</t>
  </si>
  <si>
    <t>151500000080</t>
  </si>
  <si>
    <t>1515</t>
  </si>
  <si>
    <t>151600000080</t>
  </si>
  <si>
    <t>1516</t>
  </si>
  <si>
    <t>151700000080</t>
  </si>
  <si>
    <t>1517</t>
  </si>
  <si>
    <t>151800000080</t>
  </si>
  <si>
    <t>152000000080</t>
  </si>
  <si>
    <t>152100000080</t>
  </si>
  <si>
    <t>1521</t>
  </si>
  <si>
    <t>152200000080</t>
  </si>
  <si>
    <t>160100000080</t>
  </si>
  <si>
    <t>160020000090</t>
  </si>
  <si>
    <t>160200000080</t>
  </si>
  <si>
    <t>1602</t>
  </si>
  <si>
    <t>160300000080</t>
  </si>
  <si>
    <t>160400000080</t>
  </si>
  <si>
    <t>1604</t>
  </si>
  <si>
    <t>160500000080</t>
  </si>
  <si>
    <t>1605</t>
  </si>
  <si>
    <t>170100000080</t>
  </si>
  <si>
    <t>170020000090</t>
  </si>
  <si>
    <t>1701</t>
  </si>
  <si>
    <t>170200000080</t>
  </si>
  <si>
    <t>1702</t>
  </si>
  <si>
    <t>170300000080</t>
  </si>
  <si>
    <t>1703</t>
  </si>
  <si>
    <t>170400000080</t>
  </si>
  <si>
    <t>1704</t>
  </si>
  <si>
    <t>180100000080</t>
  </si>
  <si>
    <t>180020000090</t>
  </si>
  <si>
    <t>180200000080</t>
  </si>
  <si>
    <t>180300000080</t>
  </si>
  <si>
    <t>1803</t>
  </si>
  <si>
    <t>180400000080</t>
  </si>
  <si>
    <t>180500000080</t>
  </si>
  <si>
    <t>180600000080</t>
  </si>
  <si>
    <t>1806</t>
  </si>
  <si>
    <t>190100000080</t>
  </si>
  <si>
    <t>190020000090</t>
  </si>
  <si>
    <t>1901</t>
  </si>
  <si>
    <t>190200000080</t>
  </si>
  <si>
    <t>1902</t>
  </si>
  <si>
    <t>190300000080</t>
  </si>
  <si>
    <t>190400000080</t>
  </si>
  <si>
    <t>1904</t>
  </si>
  <si>
    <t>190500000080</t>
  </si>
  <si>
    <t>1905</t>
  </si>
  <si>
    <t>200100000080</t>
  </si>
  <si>
    <t>200020000090</t>
  </si>
  <si>
    <t>2001</t>
  </si>
  <si>
    <t>200200000080</t>
  </si>
  <si>
    <t>2002</t>
  </si>
  <si>
    <t>200300000080</t>
  </si>
  <si>
    <t>2003</t>
  </si>
  <si>
    <t>200400000080</t>
  </si>
  <si>
    <t>2004</t>
  </si>
  <si>
    <t>200500000080</t>
  </si>
  <si>
    <t>2005</t>
  </si>
  <si>
    <t>200600000080</t>
  </si>
  <si>
    <t>200700000080</t>
  </si>
  <si>
    <t>2007</t>
  </si>
  <si>
    <t>200800000080</t>
  </si>
  <si>
    <t>2008</t>
  </si>
  <si>
    <t>200900000080</t>
  </si>
  <si>
    <t>2009</t>
  </si>
  <si>
    <t>210100000080</t>
  </si>
  <si>
    <t>210020000090</t>
  </si>
  <si>
    <t>2101</t>
  </si>
  <si>
    <t>210200000080</t>
  </si>
  <si>
    <t>2102</t>
  </si>
  <si>
    <t>210300000080</t>
  </si>
  <si>
    <t>2103</t>
  </si>
  <si>
    <t>210400000080</t>
  </si>
  <si>
    <t>2104</t>
  </si>
  <si>
    <t>210500000080</t>
  </si>
  <si>
    <t>210600000080</t>
  </si>
  <si>
    <t>2106</t>
  </si>
  <si>
    <t>220100000080</t>
  </si>
  <si>
    <t>220020000090</t>
  </si>
  <si>
    <t>2201</t>
  </si>
  <si>
    <t>220200000080</t>
  </si>
  <si>
    <t>2202</t>
  </si>
  <si>
    <t>220300000080</t>
  </si>
  <si>
    <t>220400000080</t>
  </si>
  <si>
    <t>2204</t>
  </si>
  <si>
    <t>220500000080</t>
  </si>
  <si>
    <t>2205</t>
  </si>
  <si>
    <t>220600000080</t>
  </si>
  <si>
    <t>220700000080</t>
  </si>
  <si>
    <t>2207</t>
  </si>
  <si>
    <t>220800000080</t>
  </si>
  <si>
    <t>2208</t>
  </si>
  <si>
    <t>220900000080</t>
  </si>
  <si>
    <t>230100000080</t>
  </si>
  <si>
    <t>230020000090</t>
  </si>
  <si>
    <t>2301</t>
  </si>
  <si>
    <t>230200000080</t>
  </si>
  <si>
    <t>2302</t>
  </si>
  <si>
    <t>230300000080</t>
  </si>
  <si>
    <t>2303</t>
  </si>
  <si>
    <t>230400000080</t>
  </si>
  <si>
    <t>230500000080</t>
  </si>
  <si>
    <t>230600000080</t>
  </si>
  <si>
    <t>2306</t>
  </si>
  <si>
    <t>230700000080</t>
  </si>
  <si>
    <t>230800000080</t>
  </si>
  <si>
    <t>230900000080</t>
  </si>
  <si>
    <t>2309</t>
  </si>
  <si>
    <t>240100000080</t>
  </si>
  <si>
    <t>240020000090</t>
  </si>
  <si>
    <t>2401</t>
  </si>
  <si>
    <t>240200000080</t>
  </si>
  <si>
    <t>2402</t>
  </si>
  <si>
    <t>240300000080</t>
  </si>
  <si>
    <t>2403</t>
  </si>
  <si>
    <t>250100000080</t>
  </si>
  <si>
    <t>250020000090</t>
  </si>
  <si>
    <t>250200000080</t>
  </si>
  <si>
    <t>250300000080</t>
  </si>
  <si>
    <t>250400000080</t>
  </si>
  <si>
    <t>2504</t>
  </si>
  <si>
    <t>250500000080</t>
  </si>
  <si>
    <t>2505</t>
  </si>
  <si>
    <t>250600000080</t>
  </si>
  <si>
    <t>2506</t>
  </si>
  <si>
    <t>250700000080</t>
  </si>
  <si>
    <t>250800000080</t>
  </si>
  <si>
    <t>2508</t>
  </si>
  <si>
    <t>250900000080</t>
  </si>
  <si>
    <t>251000000080</t>
  </si>
  <si>
    <t>2510</t>
  </si>
  <si>
    <t>251100000080</t>
  </si>
  <si>
    <t>2511</t>
  </si>
  <si>
    <t>251200000080</t>
  </si>
  <si>
    <t>251300000080</t>
  </si>
  <si>
    <t>2513</t>
  </si>
  <si>
    <t>251400000080</t>
  </si>
  <si>
    <t>251500000080</t>
  </si>
  <si>
    <t>2515</t>
  </si>
  <si>
    <t>251600000080</t>
  </si>
  <si>
    <t>2516</t>
  </si>
  <si>
    <t>251700000080</t>
  </si>
  <si>
    <t>2517</t>
  </si>
  <si>
    <t>251800000080</t>
  </si>
  <si>
    <t>2518</t>
  </si>
  <si>
    <t>251900000080</t>
  </si>
  <si>
    <t>2519</t>
  </si>
  <si>
    <t>252000000080</t>
  </si>
  <si>
    <t>2520</t>
  </si>
  <si>
    <t>252100000080</t>
  </si>
  <si>
    <t>252200000080</t>
  </si>
  <si>
    <t>2522</t>
  </si>
  <si>
    <t>252300000080</t>
  </si>
  <si>
    <t>2523</t>
  </si>
  <si>
    <t>252400000080</t>
  </si>
  <si>
    <t>252500000080</t>
  </si>
  <si>
    <t>2525</t>
  </si>
  <si>
    <t>252600000080</t>
  </si>
  <si>
    <t>2526</t>
  </si>
  <si>
    <t>252800000080</t>
  </si>
  <si>
    <t>2528</t>
  </si>
  <si>
    <t>252900000080</t>
  </si>
  <si>
    <t>2529</t>
  </si>
  <si>
    <t>253000000080</t>
  </si>
  <si>
    <t>2530</t>
  </si>
  <si>
    <t>260100000080</t>
  </si>
  <si>
    <t>260020000090</t>
  </si>
  <si>
    <t>2601</t>
  </si>
  <si>
    <t>260200000080</t>
  </si>
  <si>
    <t>260300000080</t>
  </si>
  <si>
    <t>260400000080</t>
  </si>
  <si>
    <t>260500000080</t>
  </si>
  <si>
    <t>260600000080</t>
  </si>
  <si>
    <t>260700000080</t>
  </si>
  <si>
    <t>260800000080</t>
  </si>
  <si>
    <t>260900000080</t>
  </si>
  <si>
    <t>261000000080</t>
  </si>
  <si>
    <t>261100000080</t>
  </si>
  <si>
    <t>261200000080</t>
  </si>
  <si>
    <t>2612</t>
  </si>
  <si>
    <t>261300000080</t>
  </si>
  <si>
    <t>2613</t>
  </si>
  <si>
    <t>261400000080</t>
  </si>
  <si>
    <t>261500000080</t>
  </si>
  <si>
    <t>2615</t>
  </si>
  <si>
    <t>261600000080</t>
  </si>
  <si>
    <t>2616</t>
  </si>
  <si>
    <t>261700000080</t>
  </si>
  <si>
    <t>2617</t>
  </si>
  <si>
    <t>261800000080</t>
  </si>
  <si>
    <t>261900000080</t>
  </si>
  <si>
    <t>262000000080</t>
  </si>
  <si>
    <t>2620</t>
  </si>
  <si>
    <t>262100000080</t>
  </si>
  <si>
    <t>2621</t>
  </si>
  <si>
    <t>270100000080</t>
  </si>
  <si>
    <t>270020000090</t>
  </si>
  <si>
    <t>2701</t>
  </si>
  <si>
    <t>270200000080</t>
  </si>
  <si>
    <t>2702</t>
  </si>
  <si>
    <t>270300000080</t>
  </si>
  <si>
    <t>270400000080</t>
  </si>
  <si>
    <t>270500000080</t>
  </si>
  <si>
    <t>270600000080</t>
  </si>
  <si>
    <t>270700000080</t>
  </si>
  <si>
    <t>2707</t>
  </si>
  <si>
    <t>270800000080</t>
  </si>
  <si>
    <t>2708</t>
  </si>
  <si>
    <t>270900000080</t>
  </si>
  <si>
    <t>271000000080</t>
  </si>
  <si>
    <t>2710</t>
  </si>
  <si>
    <t>271100000080</t>
  </si>
  <si>
    <t>2711</t>
  </si>
  <si>
    <t>271200000080</t>
  </si>
  <si>
    <t>2712</t>
  </si>
  <si>
    <t>271300000080</t>
  </si>
  <si>
    <t>2713</t>
  </si>
  <si>
    <t>271400000080</t>
  </si>
  <si>
    <t>2714</t>
  </si>
  <si>
    <t>271500000080</t>
  </si>
  <si>
    <t>271600000080</t>
  </si>
  <si>
    <t>280100000010</t>
  </si>
  <si>
    <t>280020000090</t>
  </si>
  <si>
    <t>280100000080</t>
  </si>
  <si>
    <t>2801</t>
  </si>
  <si>
    <t>280200000080</t>
  </si>
  <si>
    <t>280300000080</t>
  </si>
  <si>
    <t>280400000080</t>
  </si>
  <si>
    <t>2804</t>
  </si>
  <si>
    <t>280500000080</t>
  </si>
  <si>
    <t>2805</t>
  </si>
  <si>
    <t>280600000010</t>
  </si>
  <si>
    <t>280600000080</t>
  </si>
  <si>
    <t>2806</t>
  </si>
  <si>
    <t>280700000080</t>
  </si>
  <si>
    <t>280800000080</t>
  </si>
  <si>
    <t>280900000080</t>
  </si>
  <si>
    <t>2809</t>
  </si>
  <si>
    <t>281000000080</t>
  </si>
  <si>
    <t>281100000080</t>
  </si>
  <si>
    <t>2811</t>
  </si>
  <si>
    <t>281200000010</t>
  </si>
  <si>
    <t>281200000080</t>
  </si>
  <si>
    <t>2812</t>
  </si>
  <si>
    <t>281300000080</t>
  </si>
  <si>
    <t>2813</t>
  </si>
  <si>
    <t>281400000010</t>
  </si>
  <si>
    <t>281400000080</t>
  </si>
  <si>
    <t>2814</t>
  </si>
  <si>
    <t>281500000080</t>
  </si>
  <si>
    <t>2815</t>
  </si>
  <si>
    <t>281600000080</t>
  </si>
  <si>
    <t>2816</t>
  </si>
  <si>
    <t>281700000080</t>
  </si>
  <si>
    <t>281800000080</t>
  </si>
  <si>
    <t>2818</t>
  </si>
  <si>
    <t>281900000080</t>
  </si>
  <si>
    <t>2819</t>
  </si>
  <si>
    <t>282000000080</t>
  </si>
  <si>
    <t>2820</t>
  </si>
  <si>
    <t>282100000080</t>
  </si>
  <si>
    <t>2821</t>
  </si>
  <si>
    <t>282200000080</t>
  </si>
  <si>
    <t>282300000080</t>
  </si>
  <si>
    <t>282400000080</t>
  </si>
  <si>
    <t>2824</t>
  </si>
  <si>
    <t>282500000080</t>
  </si>
  <si>
    <t>2825</t>
  </si>
  <si>
    <t>282600000010</t>
  </si>
  <si>
    <t>282600000080</t>
  </si>
  <si>
    <t>2826</t>
  </si>
  <si>
    <t>282700000080</t>
  </si>
  <si>
    <t>2827</t>
  </si>
  <si>
    <t>282800000080</t>
  </si>
  <si>
    <t>2828</t>
  </si>
  <si>
    <t>282900000080</t>
  </si>
  <si>
    <t>2829</t>
  </si>
  <si>
    <t>283000000080</t>
  </si>
  <si>
    <t>2830</t>
  </si>
  <si>
    <t>283100000080</t>
  </si>
  <si>
    <t>2831</t>
  </si>
  <si>
    <t>283200000080</t>
  </si>
  <si>
    <t>2832</t>
  </si>
  <si>
    <t>283300000080</t>
  </si>
  <si>
    <t>2833</t>
  </si>
  <si>
    <t>283400000080</t>
  </si>
  <si>
    <t>2834</t>
  </si>
  <si>
    <t>283500000080</t>
  </si>
  <si>
    <t>2835</t>
  </si>
  <si>
    <t>283600000080</t>
  </si>
  <si>
    <t>2836</t>
  </si>
  <si>
    <t>283700000080</t>
  </si>
  <si>
    <t>2837</t>
  </si>
  <si>
    <t>283800000080</t>
  </si>
  <si>
    <t>283900000080</t>
  </si>
  <si>
    <t>2839</t>
  </si>
  <si>
    <t>284000000080</t>
  </si>
  <si>
    <t>2840</t>
  </si>
  <si>
    <t>284100000080</t>
  </si>
  <si>
    <t>2841</t>
  </si>
  <si>
    <t>284200000080</t>
  </si>
  <si>
    <t>2842</t>
  </si>
  <si>
    <t>284300000010</t>
  </si>
  <si>
    <t>284300000080</t>
  </si>
  <si>
    <t>2843</t>
  </si>
  <si>
    <t>284400000080</t>
  </si>
  <si>
    <t>2844</t>
  </si>
  <si>
    <t>284500000080</t>
  </si>
  <si>
    <t>2845</t>
  </si>
  <si>
    <t>284600000080</t>
  </si>
  <si>
    <t>2846</t>
  </si>
  <si>
    <t>284700000080</t>
  </si>
  <si>
    <t>284800000080</t>
  </si>
  <si>
    <t>284900000080</t>
  </si>
  <si>
    <t>2849</t>
  </si>
  <si>
    <t>285000000080</t>
  </si>
  <si>
    <t>285100000080</t>
  </si>
  <si>
    <t>290100000010</t>
  </si>
  <si>
    <t>290020000090</t>
  </si>
  <si>
    <t>290100000080</t>
  </si>
  <si>
    <t>2901</t>
  </si>
  <si>
    <t>290200000080</t>
  </si>
  <si>
    <t>2902</t>
  </si>
  <si>
    <t>290300000080</t>
  </si>
  <si>
    <t>2903</t>
  </si>
  <si>
    <t>290400000080</t>
  </si>
  <si>
    <t>2904</t>
  </si>
  <si>
    <t>290500000010</t>
  </si>
  <si>
    <t>290500000080</t>
  </si>
  <si>
    <t>2905</t>
  </si>
  <si>
    <t>290600000080</t>
  </si>
  <si>
    <t>2906</t>
  </si>
  <si>
    <t>290700000010</t>
  </si>
  <si>
    <t>290700000080</t>
  </si>
  <si>
    <t>2907</t>
  </si>
  <si>
    <t>290800000080</t>
  </si>
  <si>
    <t>2908</t>
  </si>
  <si>
    <t>290900000010</t>
  </si>
  <si>
    <t>290900000080</t>
  </si>
  <si>
    <t>2909</t>
  </si>
  <si>
    <t>291000000080</t>
  </si>
  <si>
    <t>2910</t>
  </si>
  <si>
    <t>291100000080</t>
  </si>
  <si>
    <t>291200000010</t>
  </si>
  <si>
    <t>291200000080</t>
  </si>
  <si>
    <t>2912</t>
  </si>
  <si>
    <t>291300000080</t>
  </si>
  <si>
    <t>291400000010</t>
  </si>
  <si>
    <t>291400000080</t>
  </si>
  <si>
    <t>2914</t>
  </si>
  <si>
    <t>291500000010</t>
  </si>
  <si>
    <t>291500000080</t>
  </si>
  <si>
    <t>2915</t>
  </si>
  <si>
    <t>291600000080</t>
  </si>
  <si>
    <t>2916</t>
  </si>
  <si>
    <t>291700000080</t>
  </si>
  <si>
    <t>2917</t>
  </si>
  <si>
    <t>291800000080</t>
  </si>
  <si>
    <t>2918</t>
  </si>
  <si>
    <t>291900000010</t>
  </si>
  <si>
    <t>291900000080</t>
  </si>
  <si>
    <t>292000000080</t>
  </si>
  <si>
    <t>2920</t>
  </si>
  <si>
    <t>292100000010</t>
  </si>
  <si>
    <t>292100000080</t>
  </si>
  <si>
    <t>2921</t>
  </si>
  <si>
    <t>292200000080</t>
  </si>
  <si>
    <t>2922</t>
  </si>
  <si>
    <t>292300000080</t>
  </si>
  <si>
    <t>2923</t>
  </si>
  <si>
    <t>292400000080</t>
  </si>
  <si>
    <t>2924</t>
  </si>
  <si>
    <t>292500000080</t>
  </si>
  <si>
    <t>2925</t>
  </si>
  <si>
    <t>292600000080</t>
  </si>
  <si>
    <t>2926</t>
  </si>
  <si>
    <t>292700000080</t>
  </si>
  <si>
    <t>292800000080</t>
  </si>
  <si>
    <t>292900000080</t>
  </si>
  <si>
    <t>2929</t>
  </si>
  <si>
    <t>293000000010</t>
  </si>
  <si>
    <t>293000000080</t>
  </si>
  <si>
    <t>2930</t>
  </si>
  <si>
    <t>293100000080</t>
  </si>
  <si>
    <t>293200000080</t>
  </si>
  <si>
    <t>2932</t>
  </si>
  <si>
    <t>293300000080</t>
  </si>
  <si>
    <t>2933</t>
  </si>
  <si>
    <t>293400000080</t>
  </si>
  <si>
    <t>2934</t>
  </si>
  <si>
    <t>293500000080</t>
  </si>
  <si>
    <t>293600000010</t>
  </si>
  <si>
    <t>293600000080</t>
  </si>
  <si>
    <t>2936</t>
  </si>
  <si>
    <t>293700000080</t>
  </si>
  <si>
    <t>2937</t>
  </si>
  <si>
    <t>293800000010</t>
  </si>
  <si>
    <t>293800000080</t>
  </si>
  <si>
    <t>2938</t>
  </si>
  <si>
    <t>293900000080</t>
  </si>
  <si>
    <t>2939</t>
  </si>
  <si>
    <t>294000000010</t>
  </si>
  <si>
    <t>294000000080</t>
  </si>
  <si>
    <t>294100000080</t>
  </si>
  <si>
    <t>2941</t>
  </si>
  <si>
    <t>294200000080</t>
  </si>
  <si>
    <t>300100000080</t>
  </si>
  <si>
    <t>300020000090</t>
  </si>
  <si>
    <t>3001</t>
  </si>
  <si>
    <t>300200000080</t>
  </si>
  <si>
    <t>3002</t>
  </si>
  <si>
    <t>300300000080</t>
  </si>
  <si>
    <t>3003</t>
  </si>
  <si>
    <t>300400000080</t>
  </si>
  <si>
    <t>3004</t>
  </si>
  <si>
    <t>300500000080</t>
  </si>
  <si>
    <t>3005</t>
  </si>
  <si>
    <t>300600000080</t>
  </si>
  <si>
    <t>3006</t>
  </si>
  <si>
    <t>310100000080</t>
  </si>
  <si>
    <t>310020000090</t>
  </si>
  <si>
    <t>310200000080</t>
  </si>
  <si>
    <t>3102</t>
  </si>
  <si>
    <t>310300000080</t>
  </si>
  <si>
    <t>3103</t>
  </si>
  <si>
    <t>310400000080</t>
  </si>
  <si>
    <t>3104</t>
  </si>
  <si>
    <t>310500000080</t>
  </si>
  <si>
    <t>3105</t>
  </si>
  <si>
    <t>320100000080</t>
  </si>
  <si>
    <t>320020000090</t>
  </si>
  <si>
    <t>3201</t>
  </si>
  <si>
    <t>320200000080</t>
  </si>
  <si>
    <t>3202</t>
  </si>
  <si>
    <t>320300000080</t>
  </si>
  <si>
    <t>320400000080</t>
  </si>
  <si>
    <t>3204</t>
  </si>
  <si>
    <t>320500000080</t>
  </si>
  <si>
    <t>320600000080</t>
  </si>
  <si>
    <t>3206</t>
  </si>
  <si>
    <t>320700000080</t>
  </si>
  <si>
    <t>3207</t>
  </si>
  <si>
    <t>320800000080</t>
  </si>
  <si>
    <t>3208</t>
  </si>
  <si>
    <t>320900000080</t>
  </si>
  <si>
    <t>3209</t>
  </si>
  <si>
    <t>321000000080</t>
  </si>
  <si>
    <t>321100000080</t>
  </si>
  <si>
    <t>321200000080</t>
  </si>
  <si>
    <t>3212</t>
  </si>
  <si>
    <t>321300000080</t>
  </si>
  <si>
    <t>3213</t>
  </si>
  <si>
    <t>321400000080</t>
  </si>
  <si>
    <t>3214</t>
  </si>
  <si>
    <t>321500000080</t>
  </si>
  <si>
    <t>3215</t>
  </si>
  <si>
    <t>330100000080</t>
  </si>
  <si>
    <t>330020000090</t>
  </si>
  <si>
    <t>3301</t>
  </si>
  <si>
    <t>330200000080</t>
  </si>
  <si>
    <t>3302</t>
  </si>
  <si>
    <t>330300000080</t>
  </si>
  <si>
    <t>330400000080</t>
  </si>
  <si>
    <t>3304</t>
  </si>
  <si>
    <t>330500000080</t>
  </si>
  <si>
    <t>3305</t>
  </si>
  <si>
    <t>330600000080</t>
  </si>
  <si>
    <t>3306</t>
  </si>
  <si>
    <t>330700000080</t>
  </si>
  <si>
    <t>3307</t>
  </si>
  <si>
    <t>340100000080</t>
  </si>
  <si>
    <t>340020000090</t>
  </si>
  <si>
    <t>3401</t>
  </si>
  <si>
    <t>340200000080</t>
  </si>
  <si>
    <t>3402</t>
  </si>
  <si>
    <t>340300000080</t>
  </si>
  <si>
    <t>3403</t>
  </si>
  <si>
    <t>340400000080</t>
  </si>
  <si>
    <t>3404</t>
  </si>
  <si>
    <t>340500000080</t>
  </si>
  <si>
    <t>3405</t>
  </si>
  <si>
    <t>340600000080</t>
  </si>
  <si>
    <t>340700000080</t>
  </si>
  <si>
    <t>350100000080</t>
  </si>
  <si>
    <t>350020000090</t>
  </si>
  <si>
    <t>3501</t>
  </si>
  <si>
    <t>350200000080</t>
  </si>
  <si>
    <t>3502</t>
  </si>
  <si>
    <t>350300000080</t>
  </si>
  <si>
    <t>350400000080</t>
  </si>
  <si>
    <t>350500000080</t>
  </si>
  <si>
    <t>3505</t>
  </si>
  <si>
    <t>350600000080</t>
  </si>
  <si>
    <t>3506</t>
  </si>
  <si>
    <t>350700000080</t>
  </si>
  <si>
    <t>3507</t>
  </si>
  <si>
    <t>360100000080</t>
  </si>
  <si>
    <t>360020000090</t>
  </si>
  <si>
    <t>360200000080</t>
  </si>
  <si>
    <t>360300000080</t>
  </si>
  <si>
    <t>360400000080</t>
  </si>
  <si>
    <t>3604</t>
  </si>
  <si>
    <t>360500000080</t>
  </si>
  <si>
    <t>360600000080</t>
  </si>
  <si>
    <t>3606</t>
  </si>
  <si>
    <t>370100000080</t>
  </si>
  <si>
    <t>370020000090</t>
  </si>
  <si>
    <t>3701</t>
  </si>
  <si>
    <t>370200000080</t>
  </si>
  <si>
    <t>3702</t>
  </si>
  <si>
    <t>370300000080</t>
  </si>
  <si>
    <t>3703</t>
  </si>
  <si>
    <t>370400000080</t>
  </si>
  <si>
    <t>370500000080</t>
  </si>
  <si>
    <t>3705</t>
  </si>
  <si>
    <t>370600000080</t>
  </si>
  <si>
    <t>3706</t>
  </si>
  <si>
    <t>370700000080</t>
  </si>
  <si>
    <t>3707</t>
  </si>
  <si>
    <t>380100000080</t>
  </si>
  <si>
    <t>380020000090</t>
  </si>
  <si>
    <t>3801</t>
  </si>
  <si>
    <t>380200000080</t>
  </si>
  <si>
    <t>3802</t>
  </si>
  <si>
    <t>380300000080</t>
  </si>
  <si>
    <t>380400000080</t>
  </si>
  <si>
    <t>380500000080</t>
  </si>
  <si>
    <t>3805</t>
  </si>
  <si>
    <t>380600000080</t>
  </si>
  <si>
    <t>3806</t>
  </si>
  <si>
    <t>380700000080</t>
  </si>
  <si>
    <t>380800000080</t>
  </si>
  <si>
    <t>3808</t>
  </si>
  <si>
    <t>380900000080</t>
  </si>
  <si>
    <t>3809</t>
  </si>
  <si>
    <t>381000000080</t>
  </si>
  <si>
    <t>3810</t>
  </si>
  <si>
    <t>381100000080</t>
  </si>
  <si>
    <t>3811</t>
  </si>
  <si>
    <t>381200000080</t>
  </si>
  <si>
    <t>3812</t>
  </si>
  <si>
    <t>381300000080</t>
  </si>
  <si>
    <t>381400000080</t>
  </si>
  <si>
    <t>381500000080</t>
  </si>
  <si>
    <t>3815</t>
  </si>
  <si>
    <t>381600000080</t>
  </si>
  <si>
    <t>381700000080</t>
  </si>
  <si>
    <t>381800000080</t>
  </si>
  <si>
    <t>381900000080</t>
  </si>
  <si>
    <t>382000000080</t>
  </si>
  <si>
    <t>382100000080</t>
  </si>
  <si>
    <t>382200000080</t>
  </si>
  <si>
    <t>382300000080</t>
  </si>
  <si>
    <t>3823</t>
  </si>
  <si>
    <t>382400000080</t>
  </si>
  <si>
    <t>3824</t>
  </si>
  <si>
    <t>382500000080</t>
  </si>
  <si>
    <t>3825</t>
  </si>
  <si>
    <t>390100000010</t>
  </si>
  <si>
    <t>390020000090</t>
  </si>
  <si>
    <t>390100000080</t>
  </si>
  <si>
    <t>3901</t>
  </si>
  <si>
    <t>390200000080</t>
  </si>
  <si>
    <t>3902</t>
  </si>
  <si>
    <t>390300000080</t>
  </si>
  <si>
    <t>3903</t>
  </si>
  <si>
    <t>390400000080</t>
  </si>
  <si>
    <t>3904</t>
  </si>
  <si>
    <t>390500000080</t>
  </si>
  <si>
    <t>3905</t>
  </si>
  <si>
    <t>390600000080</t>
  </si>
  <si>
    <t>3906</t>
  </si>
  <si>
    <t>390700000080</t>
  </si>
  <si>
    <t>3907</t>
  </si>
  <si>
    <t>390800000080</t>
  </si>
  <si>
    <t>3908</t>
  </si>
  <si>
    <t>390900000080</t>
  </si>
  <si>
    <t>3909</t>
  </si>
  <si>
    <t>391000000080</t>
  </si>
  <si>
    <t>391100000080</t>
  </si>
  <si>
    <t>3911</t>
  </si>
  <si>
    <t>391200000080</t>
  </si>
  <si>
    <t>3912</t>
  </si>
  <si>
    <t>391300000080</t>
  </si>
  <si>
    <t>3913</t>
  </si>
  <si>
    <t>391400000080</t>
  </si>
  <si>
    <t>391500000010</t>
  </si>
  <si>
    <t>391500000080</t>
  </si>
  <si>
    <t>3915</t>
  </si>
  <si>
    <t>391600000080</t>
  </si>
  <si>
    <t>3916</t>
  </si>
  <si>
    <t>391700000080</t>
  </si>
  <si>
    <t>3917</t>
  </si>
  <si>
    <t>391800000080</t>
  </si>
  <si>
    <t>3918</t>
  </si>
  <si>
    <t>391900000080</t>
  </si>
  <si>
    <t>3919</t>
  </si>
  <si>
    <t>392000000080</t>
  </si>
  <si>
    <t>3920</t>
  </si>
  <si>
    <t>392100000080</t>
  </si>
  <si>
    <t>3921</t>
  </si>
  <si>
    <t>392200000080</t>
  </si>
  <si>
    <t>3922</t>
  </si>
  <si>
    <t>392300000080</t>
  </si>
  <si>
    <t>3923</t>
  </si>
  <si>
    <t>392400000080</t>
  </si>
  <si>
    <t>3924</t>
  </si>
  <si>
    <t>392500000080</t>
  </si>
  <si>
    <t>3925</t>
  </si>
  <si>
    <t>392600000080</t>
  </si>
  <si>
    <t>3926</t>
  </si>
  <si>
    <t>400100000080</t>
  </si>
  <si>
    <t>400020000090</t>
  </si>
  <si>
    <t>4001</t>
  </si>
  <si>
    <t>400200000080</t>
  </si>
  <si>
    <t>4002</t>
  </si>
  <si>
    <t>400300000080</t>
  </si>
  <si>
    <t>400400000080</t>
  </si>
  <si>
    <t>400500000080</t>
  </si>
  <si>
    <t>4005</t>
  </si>
  <si>
    <t>400600000080</t>
  </si>
  <si>
    <t>4006</t>
  </si>
  <si>
    <t>400700000080</t>
  </si>
  <si>
    <t>400800000080</t>
  </si>
  <si>
    <t>4008</t>
  </si>
  <si>
    <t>400900000080</t>
  </si>
  <si>
    <t>4009</t>
  </si>
  <si>
    <t>401000000080</t>
  </si>
  <si>
    <t>4010</t>
  </si>
  <si>
    <t>401100000080</t>
  </si>
  <si>
    <t>4011</t>
  </si>
  <si>
    <t>401200000080</t>
  </si>
  <si>
    <t>4012</t>
  </si>
  <si>
    <t>401300000080</t>
  </si>
  <si>
    <t>4013</t>
  </si>
  <si>
    <t>401400000080</t>
  </si>
  <si>
    <t>4014</t>
  </si>
  <si>
    <t>401500000080</t>
  </si>
  <si>
    <t>4015</t>
  </si>
  <si>
    <t>401600000080</t>
  </si>
  <si>
    <t>4016</t>
  </si>
  <si>
    <t>401700000080</t>
  </si>
  <si>
    <t>410100000080</t>
  </si>
  <si>
    <t>410020000090</t>
  </si>
  <si>
    <t>4101</t>
  </si>
  <si>
    <t>410200000080</t>
  </si>
  <si>
    <t>4102</t>
  </si>
  <si>
    <t>410300000080</t>
  </si>
  <si>
    <t>4103</t>
  </si>
  <si>
    <t>410400000080</t>
  </si>
  <si>
    <t>4104</t>
  </si>
  <si>
    <t>410500000080</t>
  </si>
  <si>
    <t>4105</t>
  </si>
  <si>
    <t>410600000080</t>
  </si>
  <si>
    <t>4106</t>
  </si>
  <si>
    <t>410700000080</t>
  </si>
  <si>
    <t>4107</t>
  </si>
  <si>
    <t>411200000080</t>
  </si>
  <si>
    <t>411300000080</t>
  </si>
  <si>
    <t>4113</t>
  </si>
  <si>
    <t>411400000080</t>
  </si>
  <si>
    <t>4114</t>
  </si>
  <si>
    <t>411500000080</t>
  </si>
  <si>
    <t>4115</t>
  </si>
  <si>
    <t>420100000080</t>
  </si>
  <si>
    <t>420020000090</t>
  </si>
  <si>
    <t>420200000080</t>
  </si>
  <si>
    <t>4202</t>
  </si>
  <si>
    <t>420300000080</t>
  </si>
  <si>
    <t>4203</t>
  </si>
  <si>
    <t>420400000080</t>
  </si>
  <si>
    <t>420500000080</t>
  </si>
  <si>
    <t>420600000080</t>
  </si>
  <si>
    <t>4206</t>
  </si>
  <si>
    <t>430100000080</t>
  </si>
  <si>
    <t>430020000090</t>
  </si>
  <si>
    <t>4301</t>
  </si>
  <si>
    <t>430200000080</t>
  </si>
  <si>
    <t>4302</t>
  </si>
  <si>
    <t>430300000080</t>
  </si>
  <si>
    <t>4303</t>
  </si>
  <si>
    <t>430400000080</t>
  </si>
  <si>
    <t>440100000080</t>
  </si>
  <si>
    <t>440020000090</t>
  </si>
  <si>
    <t>4401</t>
  </si>
  <si>
    <t>440200000080</t>
  </si>
  <si>
    <t>440300000080</t>
  </si>
  <si>
    <t>4403</t>
  </si>
  <si>
    <t>440400000080</t>
  </si>
  <si>
    <t>4404</t>
  </si>
  <si>
    <t>440500000080</t>
  </si>
  <si>
    <t>440600000080</t>
  </si>
  <si>
    <t>4406</t>
  </si>
  <si>
    <t>440700000080</t>
  </si>
  <si>
    <t>4407</t>
  </si>
  <si>
    <t>440800000080</t>
  </si>
  <si>
    <t>4408</t>
  </si>
  <si>
    <t>440900000080</t>
  </si>
  <si>
    <t>4409</t>
  </si>
  <si>
    <t>441000000080</t>
  </si>
  <si>
    <t>4410</t>
  </si>
  <si>
    <t>441100000080</t>
  </si>
  <si>
    <t>4411</t>
  </si>
  <si>
    <t>441200000080</t>
  </si>
  <si>
    <t>4412</t>
  </si>
  <si>
    <t>441300000080</t>
  </si>
  <si>
    <t>441400000080</t>
  </si>
  <si>
    <t>441500000080</t>
  </si>
  <si>
    <t>4415</t>
  </si>
  <si>
    <t>441600000080</t>
  </si>
  <si>
    <t>441700000080</t>
  </si>
  <si>
    <t>441800000080</t>
  </si>
  <si>
    <t>4418</t>
  </si>
  <si>
    <t>441900000080</t>
  </si>
  <si>
    <t>442000000080</t>
  </si>
  <si>
    <t>4420</t>
  </si>
  <si>
    <t>442100000080</t>
  </si>
  <si>
    <t>4421</t>
  </si>
  <si>
    <t>450100000080</t>
  </si>
  <si>
    <t>450020000090</t>
  </si>
  <si>
    <t>4501</t>
  </si>
  <si>
    <t>450200000080</t>
  </si>
  <si>
    <t>450300000080</t>
  </si>
  <si>
    <t>4503</t>
  </si>
  <si>
    <t>450400000080</t>
  </si>
  <si>
    <t>4504</t>
  </si>
  <si>
    <t>460100000080</t>
  </si>
  <si>
    <t>460020000090</t>
  </si>
  <si>
    <t>4601</t>
  </si>
  <si>
    <t>460200000080</t>
  </si>
  <si>
    <t>4602</t>
  </si>
  <si>
    <t>470100000080</t>
  </si>
  <si>
    <t>470020000090</t>
  </si>
  <si>
    <t>470200000080</t>
  </si>
  <si>
    <t>470300000080</t>
  </si>
  <si>
    <t>4703</t>
  </si>
  <si>
    <t>470400000080</t>
  </si>
  <si>
    <t>4704</t>
  </si>
  <si>
    <t>470500000080</t>
  </si>
  <si>
    <t>470600000080</t>
  </si>
  <si>
    <t>4706</t>
  </si>
  <si>
    <t>470700000080</t>
  </si>
  <si>
    <t>4707</t>
  </si>
  <si>
    <t>480100000080</t>
  </si>
  <si>
    <t>480020000090</t>
  </si>
  <si>
    <t>480200000080</t>
  </si>
  <si>
    <t>4802</t>
  </si>
  <si>
    <t>480300000080</t>
  </si>
  <si>
    <t>480400000080</t>
  </si>
  <si>
    <t>4804</t>
  </si>
  <si>
    <t>480500000080</t>
  </si>
  <si>
    <t>4805</t>
  </si>
  <si>
    <t>480600000080</t>
  </si>
  <si>
    <t>4806</t>
  </si>
  <si>
    <t>480700000080</t>
  </si>
  <si>
    <t>480800000080</t>
  </si>
  <si>
    <t>4808</t>
  </si>
  <si>
    <t>480900000080</t>
  </si>
  <si>
    <t>4809</t>
  </si>
  <si>
    <t>481000000080</t>
  </si>
  <si>
    <t>4810</t>
  </si>
  <si>
    <t>481100000080</t>
  </si>
  <si>
    <t>4811</t>
  </si>
  <si>
    <t>481200000080</t>
  </si>
  <si>
    <t>481300000080</t>
  </si>
  <si>
    <t>4813</t>
  </si>
  <si>
    <t>481400000080</t>
  </si>
  <si>
    <t>4814</t>
  </si>
  <si>
    <t>481500000080</t>
  </si>
  <si>
    <t>481600000080</t>
  </si>
  <si>
    <t>4816</t>
  </si>
  <si>
    <t>481700000080</t>
  </si>
  <si>
    <t>4817</t>
  </si>
  <si>
    <t>481800000080</t>
  </si>
  <si>
    <t>4818</t>
  </si>
  <si>
    <t>481900000080</t>
  </si>
  <si>
    <t>4819</t>
  </si>
  <si>
    <t>482000000080</t>
  </si>
  <si>
    <t>4820</t>
  </si>
  <si>
    <t>482100000080</t>
  </si>
  <si>
    <t>4821</t>
  </si>
  <si>
    <t>482200000080</t>
  </si>
  <si>
    <t>4822</t>
  </si>
  <si>
    <t>482300000080</t>
  </si>
  <si>
    <t>4823</t>
  </si>
  <si>
    <t>490100000080</t>
  </si>
  <si>
    <t>490020000090</t>
  </si>
  <si>
    <t>4901</t>
  </si>
  <si>
    <t>490200000080</t>
  </si>
  <si>
    <t>4902</t>
  </si>
  <si>
    <t>490300000080</t>
  </si>
  <si>
    <t>490400000080</t>
  </si>
  <si>
    <t>490500000080</t>
  </si>
  <si>
    <t>4905</t>
  </si>
  <si>
    <t>490600000080</t>
  </si>
  <si>
    <t>490700000080</t>
  </si>
  <si>
    <t>490800000080</t>
  </si>
  <si>
    <t>4908</t>
  </si>
  <si>
    <t>490900000080</t>
  </si>
  <si>
    <t>491000000080</t>
  </si>
  <si>
    <t>491100000080</t>
  </si>
  <si>
    <t>4911</t>
  </si>
  <si>
    <t>500100000080</t>
  </si>
  <si>
    <t>500020000090</t>
  </si>
  <si>
    <t>500200000080</t>
  </si>
  <si>
    <t>500300000080</t>
  </si>
  <si>
    <t>5003</t>
  </si>
  <si>
    <t>500400000080</t>
  </si>
  <si>
    <t>500500000080</t>
  </si>
  <si>
    <t>500600000080</t>
  </si>
  <si>
    <t>500700000080</t>
  </si>
  <si>
    <t>5007</t>
  </si>
  <si>
    <t>510100000080</t>
  </si>
  <si>
    <t>510020000090</t>
  </si>
  <si>
    <t>5101</t>
  </si>
  <si>
    <t>510200000080</t>
  </si>
  <si>
    <t>5102</t>
  </si>
  <si>
    <t>510300000080</t>
  </si>
  <si>
    <t>5103</t>
  </si>
  <si>
    <t>510400000080</t>
  </si>
  <si>
    <t>510500000080</t>
  </si>
  <si>
    <t>5105</t>
  </si>
  <si>
    <t>510600000080</t>
  </si>
  <si>
    <t>5106</t>
  </si>
  <si>
    <t>510700000080</t>
  </si>
  <si>
    <t>5107</t>
  </si>
  <si>
    <t>510800000080</t>
  </si>
  <si>
    <t>5108</t>
  </si>
  <si>
    <t>510900000080</t>
  </si>
  <si>
    <t>5109</t>
  </si>
  <si>
    <t>511000000080</t>
  </si>
  <si>
    <t>511100000080</t>
  </si>
  <si>
    <t>5111</t>
  </si>
  <si>
    <t>511200000080</t>
  </si>
  <si>
    <t>5112</t>
  </si>
  <si>
    <t>511300000080</t>
  </si>
  <si>
    <t>520100000080</t>
  </si>
  <si>
    <t>520020000090</t>
  </si>
  <si>
    <t>520200000080</t>
  </si>
  <si>
    <t>5202</t>
  </si>
  <si>
    <t>520300000080</t>
  </si>
  <si>
    <t>520400000080</t>
  </si>
  <si>
    <t>5204</t>
  </si>
  <si>
    <t>520500000080</t>
  </si>
  <si>
    <t>5205</t>
  </si>
  <si>
    <t>520600000080</t>
  </si>
  <si>
    <t>5206</t>
  </si>
  <si>
    <t>520700000080</t>
  </si>
  <si>
    <t>5207</t>
  </si>
  <si>
    <t>520800000080</t>
  </si>
  <si>
    <t>5208</t>
  </si>
  <si>
    <t>520900000080</t>
  </si>
  <si>
    <t>5209</t>
  </si>
  <si>
    <t>521000000080</t>
  </si>
  <si>
    <t>5210</t>
  </si>
  <si>
    <t>521100000080</t>
  </si>
  <si>
    <t>5211</t>
  </si>
  <si>
    <t>521200000080</t>
  </si>
  <si>
    <t>5212</t>
  </si>
  <si>
    <t>530100000080</t>
  </si>
  <si>
    <t>530020000090</t>
  </si>
  <si>
    <t>5301</t>
  </si>
  <si>
    <t>530200000080</t>
  </si>
  <si>
    <t>5302</t>
  </si>
  <si>
    <t>530300000080</t>
  </si>
  <si>
    <t>5303</t>
  </si>
  <si>
    <t>530400000080</t>
  </si>
  <si>
    <t>5304</t>
  </si>
  <si>
    <t>530500000080</t>
  </si>
  <si>
    <t>5305</t>
  </si>
  <si>
    <t>530600000080</t>
  </si>
  <si>
    <t>5306</t>
  </si>
  <si>
    <t>530700000080</t>
  </si>
  <si>
    <t>5307</t>
  </si>
  <si>
    <t>530800000080</t>
  </si>
  <si>
    <t>5308</t>
  </si>
  <si>
    <t>530900000080</t>
  </si>
  <si>
    <t>5309</t>
  </si>
  <si>
    <t>531000000080</t>
  </si>
  <si>
    <t>5310</t>
  </si>
  <si>
    <t>531100000080</t>
  </si>
  <si>
    <t>540100000080</t>
  </si>
  <si>
    <t>540020000090</t>
  </si>
  <si>
    <t>5401</t>
  </si>
  <si>
    <t>540200000080</t>
  </si>
  <si>
    <t>5402</t>
  </si>
  <si>
    <t>540300000080</t>
  </si>
  <si>
    <t>5403</t>
  </si>
  <si>
    <t>540400000080</t>
  </si>
  <si>
    <t>5404</t>
  </si>
  <si>
    <t>540500000080</t>
  </si>
  <si>
    <t>540600000080</t>
  </si>
  <si>
    <t>5406</t>
  </si>
  <si>
    <t>540700000080</t>
  </si>
  <si>
    <t>5407</t>
  </si>
  <si>
    <t>540800000080</t>
  </si>
  <si>
    <t>5408</t>
  </si>
  <si>
    <t>550100000080</t>
  </si>
  <si>
    <t>550020000090</t>
  </si>
  <si>
    <t>5501</t>
  </si>
  <si>
    <t>550200000080</t>
  </si>
  <si>
    <t>550300000080</t>
  </si>
  <si>
    <t>5503</t>
  </si>
  <si>
    <t>550400000080</t>
  </si>
  <si>
    <t>5504</t>
  </si>
  <si>
    <t>550500000080</t>
  </si>
  <si>
    <t>5505</t>
  </si>
  <si>
    <t>550600000080</t>
  </si>
  <si>
    <t>5506</t>
  </si>
  <si>
    <t>550700000080</t>
  </si>
  <si>
    <t>550800000080</t>
  </si>
  <si>
    <t>5508</t>
  </si>
  <si>
    <t>550900000080</t>
  </si>
  <si>
    <t>5509</t>
  </si>
  <si>
    <t>551000000080</t>
  </si>
  <si>
    <t>5510</t>
  </si>
  <si>
    <t>551100000080</t>
  </si>
  <si>
    <t>5511</t>
  </si>
  <si>
    <t>551200000080</t>
  </si>
  <si>
    <t>5512</t>
  </si>
  <si>
    <t>551300000080</t>
  </si>
  <si>
    <t>5513</t>
  </si>
  <si>
    <t>551400000080</t>
  </si>
  <si>
    <t>5514</t>
  </si>
  <si>
    <t>551500000080</t>
  </si>
  <si>
    <t>5515</t>
  </si>
  <si>
    <t>551600000080</t>
  </si>
  <si>
    <t>5516</t>
  </si>
  <si>
    <t>560100000080</t>
  </si>
  <si>
    <t>560020000090</t>
  </si>
  <si>
    <t>5601</t>
  </si>
  <si>
    <t>560200000080</t>
  </si>
  <si>
    <t>5602</t>
  </si>
  <si>
    <t>560300000080</t>
  </si>
  <si>
    <t>5603</t>
  </si>
  <si>
    <t>560400000080</t>
  </si>
  <si>
    <t>5604</t>
  </si>
  <si>
    <t>560500000080</t>
  </si>
  <si>
    <t>560600000080</t>
  </si>
  <si>
    <t>560700000080</t>
  </si>
  <si>
    <t>5607</t>
  </si>
  <si>
    <t>560800000080</t>
  </si>
  <si>
    <t>5608</t>
  </si>
  <si>
    <t>560900000080</t>
  </si>
  <si>
    <t>570100000080</t>
  </si>
  <si>
    <t>570020000090</t>
  </si>
  <si>
    <t>5701</t>
  </si>
  <si>
    <t>570200000080</t>
  </si>
  <si>
    <t>5702</t>
  </si>
  <si>
    <t>570300000080</t>
  </si>
  <si>
    <t>5703</t>
  </si>
  <si>
    <t>570400000080</t>
  </si>
  <si>
    <t>5704</t>
  </si>
  <si>
    <t>570500000080</t>
  </si>
  <si>
    <t>580100000080</t>
  </si>
  <si>
    <t>580020000090</t>
  </si>
  <si>
    <t>5801</t>
  </si>
  <si>
    <t>580200000080</t>
  </si>
  <si>
    <t>5802</t>
  </si>
  <si>
    <t>580300000080</t>
  </si>
  <si>
    <t>5803</t>
  </si>
  <si>
    <t>580400000080</t>
  </si>
  <si>
    <t>5804</t>
  </si>
  <si>
    <t>580500000080</t>
  </si>
  <si>
    <t>580600000080</t>
  </si>
  <si>
    <t>5806</t>
  </si>
  <si>
    <t>580700000080</t>
  </si>
  <si>
    <t>5807</t>
  </si>
  <si>
    <t>580800000080</t>
  </si>
  <si>
    <t>5808</t>
  </si>
  <si>
    <t>580900000080</t>
  </si>
  <si>
    <t>581000000080</t>
  </si>
  <si>
    <t>5810</t>
  </si>
  <si>
    <t>581100000080</t>
  </si>
  <si>
    <t>590100000080</t>
  </si>
  <si>
    <t>590020000090</t>
  </si>
  <si>
    <t>5901</t>
  </si>
  <si>
    <t>590200000080</t>
  </si>
  <si>
    <t>5902</t>
  </si>
  <si>
    <t>590300000080</t>
  </si>
  <si>
    <t>5903</t>
  </si>
  <si>
    <t>590400000080</t>
  </si>
  <si>
    <t>5904</t>
  </si>
  <si>
    <t>590500000080</t>
  </si>
  <si>
    <t>590600000080</t>
  </si>
  <si>
    <t>5906</t>
  </si>
  <si>
    <t>590700000080</t>
  </si>
  <si>
    <t>590800000080</t>
  </si>
  <si>
    <t>590900000080</t>
  </si>
  <si>
    <t>591000000080</t>
  </si>
  <si>
    <t>591100000080</t>
  </si>
  <si>
    <t>5911</t>
  </si>
  <si>
    <t>600100000080</t>
  </si>
  <si>
    <t>600020000090</t>
  </si>
  <si>
    <t>6001</t>
  </si>
  <si>
    <t>600200000080</t>
  </si>
  <si>
    <t>6002</t>
  </si>
  <si>
    <t>600300000080</t>
  </si>
  <si>
    <t>6003</t>
  </si>
  <si>
    <t>600400000080</t>
  </si>
  <si>
    <t>6004</t>
  </si>
  <si>
    <t>600500000080</t>
  </si>
  <si>
    <t>6005</t>
  </si>
  <si>
    <t>600600000080</t>
  </si>
  <si>
    <t>6006</t>
  </si>
  <si>
    <t>610100000080</t>
  </si>
  <si>
    <t>610020000090</t>
  </si>
  <si>
    <t>6101</t>
  </si>
  <si>
    <t>610200000080</t>
  </si>
  <si>
    <t>6102</t>
  </si>
  <si>
    <t>610300000080</t>
  </si>
  <si>
    <t>6103</t>
  </si>
  <si>
    <t>610400000080</t>
  </si>
  <si>
    <t>6104</t>
  </si>
  <si>
    <t>610500000080</t>
  </si>
  <si>
    <t>6105</t>
  </si>
  <si>
    <t>610600000080</t>
  </si>
  <si>
    <t>6106</t>
  </si>
  <si>
    <t>610700000080</t>
  </si>
  <si>
    <t>6107</t>
  </si>
  <si>
    <t>610800000080</t>
  </si>
  <si>
    <t>6108</t>
  </si>
  <si>
    <t>610900000080</t>
  </si>
  <si>
    <t>6109</t>
  </si>
  <si>
    <t>611000000080</t>
  </si>
  <si>
    <t>6110</t>
  </si>
  <si>
    <t>611100000080</t>
  </si>
  <si>
    <t>6111</t>
  </si>
  <si>
    <t>611200000080</t>
  </si>
  <si>
    <t>6112</t>
  </si>
  <si>
    <t>611300000080</t>
  </si>
  <si>
    <t>611400000080</t>
  </si>
  <si>
    <t>6114</t>
  </si>
  <si>
    <t>611500000080</t>
  </si>
  <si>
    <t>6115</t>
  </si>
  <si>
    <t>611600000080</t>
  </si>
  <si>
    <t>6116</t>
  </si>
  <si>
    <t>611700000080</t>
  </si>
  <si>
    <t>6117</t>
  </si>
  <si>
    <t>620100000080</t>
  </si>
  <si>
    <t>620020000090</t>
  </si>
  <si>
    <t>6201</t>
  </si>
  <si>
    <t>620200000080</t>
  </si>
  <si>
    <t>6202</t>
  </si>
  <si>
    <t>620300000080</t>
  </si>
  <si>
    <t>6203</t>
  </si>
  <si>
    <t>620400000080</t>
  </si>
  <si>
    <t>6204</t>
  </si>
  <si>
    <t>620500000080</t>
  </si>
  <si>
    <t>6205</t>
  </si>
  <si>
    <t>620600000080</t>
  </si>
  <si>
    <t>6206</t>
  </si>
  <si>
    <t>620700000080</t>
  </si>
  <si>
    <t>6207</t>
  </si>
  <si>
    <t>620800000080</t>
  </si>
  <si>
    <t>6208</t>
  </si>
  <si>
    <t>620900000080</t>
  </si>
  <si>
    <t>6209</t>
  </si>
  <si>
    <t>621000000080</t>
  </si>
  <si>
    <t>6210</t>
  </si>
  <si>
    <t>621100000080</t>
  </si>
  <si>
    <t>6211</t>
  </si>
  <si>
    <t>621200000080</t>
  </si>
  <si>
    <t>6212</t>
  </si>
  <si>
    <t>621300000080</t>
  </si>
  <si>
    <t>6213</t>
  </si>
  <si>
    <t>621400000080</t>
  </si>
  <si>
    <t>6214</t>
  </si>
  <si>
    <t>621500000080</t>
  </si>
  <si>
    <t>6215</t>
  </si>
  <si>
    <t>621600000080</t>
  </si>
  <si>
    <t>621700000080</t>
  </si>
  <si>
    <t>6217</t>
  </si>
  <si>
    <t>630100000010</t>
  </si>
  <si>
    <t>630020000090</t>
  </si>
  <si>
    <t>630100000080</t>
  </si>
  <si>
    <t>6301</t>
  </si>
  <si>
    <t>630200000080</t>
  </si>
  <si>
    <t>6302</t>
  </si>
  <si>
    <t>630300000080</t>
  </si>
  <si>
    <t>6303</t>
  </si>
  <si>
    <t>630400000080</t>
  </si>
  <si>
    <t>6304</t>
  </si>
  <si>
    <t>630500000080</t>
  </si>
  <si>
    <t>6305</t>
  </si>
  <si>
    <t>630600000080</t>
  </si>
  <si>
    <t>6306</t>
  </si>
  <si>
    <t>630700000080</t>
  </si>
  <si>
    <t>6307</t>
  </si>
  <si>
    <t>630800000010</t>
  </si>
  <si>
    <t>630800000080</t>
  </si>
  <si>
    <t>630900000010</t>
  </si>
  <si>
    <t>630900000080</t>
  </si>
  <si>
    <t>631000000080</t>
  </si>
  <si>
    <t>6310</t>
  </si>
  <si>
    <t>640100000080</t>
  </si>
  <si>
    <t>640020000090</t>
  </si>
  <si>
    <t>6401</t>
  </si>
  <si>
    <t>640200000080</t>
  </si>
  <si>
    <t>6402</t>
  </si>
  <si>
    <t>640300000080</t>
  </si>
  <si>
    <t>6403</t>
  </si>
  <si>
    <t>640400000080</t>
  </si>
  <si>
    <t>6404</t>
  </si>
  <si>
    <t>640500000080</t>
  </si>
  <si>
    <t>6405</t>
  </si>
  <si>
    <t>640600000080</t>
  </si>
  <si>
    <t>6406</t>
  </si>
  <si>
    <t>650100000080</t>
  </si>
  <si>
    <t>650020000090</t>
  </si>
  <si>
    <t>650200000080</t>
  </si>
  <si>
    <t>650300000080</t>
  </si>
  <si>
    <t>650400000080</t>
  </si>
  <si>
    <t>650500000080</t>
  </si>
  <si>
    <t>6505</t>
  </si>
  <si>
    <t>650600000080</t>
  </si>
  <si>
    <t>6506</t>
  </si>
  <si>
    <t>650700000080</t>
  </si>
  <si>
    <t>660100000080</t>
  </si>
  <si>
    <t>660020000090</t>
  </si>
  <si>
    <t>6601</t>
  </si>
  <si>
    <t>660200000080</t>
  </si>
  <si>
    <t>660300000080</t>
  </si>
  <si>
    <t>6603</t>
  </si>
  <si>
    <t>670100000080</t>
  </si>
  <si>
    <t>670020000090</t>
  </si>
  <si>
    <t>670200000080</t>
  </si>
  <si>
    <t>6702</t>
  </si>
  <si>
    <t>670300000080</t>
  </si>
  <si>
    <t>670400000080</t>
  </si>
  <si>
    <t>6704</t>
  </si>
  <si>
    <t>680100000080</t>
  </si>
  <si>
    <t>680020000090</t>
  </si>
  <si>
    <t>680200000080</t>
  </si>
  <si>
    <t>6802</t>
  </si>
  <si>
    <t>680300000080</t>
  </si>
  <si>
    <t>680400000080</t>
  </si>
  <si>
    <t>6804</t>
  </si>
  <si>
    <t>680500000080</t>
  </si>
  <si>
    <t>6805</t>
  </si>
  <si>
    <t>680600000080</t>
  </si>
  <si>
    <t>6806</t>
  </si>
  <si>
    <t>680700000080</t>
  </si>
  <si>
    <t>6807</t>
  </si>
  <si>
    <t>680800000080</t>
  </si>
  <si>
    <t>680900000080</t>
  </si>
  <si>
    <t>6809</t>
  </si>
  <si>
    <t>681000000080</t>
  </si>
  <si>
    <t>6810</t>
  </si>
  <si>
    <t>681100000080</t>
  </si>
  <si>
    <t>6811</t>
  </si>
  <si>
    <t>681200000080</t>
  </si>
  <si>
    <t>6812</t>
  </si>
  <si>
    <t>681300000080</t>
  </si>
  <si>
    <t>6813</t>
  </si>
  <si>
    <t>681400000080</t>
  </si>
  <si>
    <t>6814</t>
  </si>
  <si>
    <t>681500000080</t>
  </si>
  <si>
    <t>6815</t>
  </si>
  <si>
    <t>690100000010</t>
  </si>
  <si>
    <t>690020000090</t>
  </si>
  <si>
    <t>690100000080</t>
  </si>
  <si>
    <t>690200000080</t>
  </si>
  <si>
    <t>6902</t>
  </si>
  <si>
    <t>690300000080</t>
  </si>
  <si>
    <t>6903</t>
  </si>
  <si>
    <t>690400000010</t>
  </si>
  <si>
    <t>690400000080</t>
  </si>
  <si>
    <t>6904</t>
  </si>
  <si>
    <t>690500000080</t>
  </si>
  <si>
    <t>6905</t>
  </si>
  <si>
    <t>690600000080</t>
  </si>
  <si>
    <t>690700000080</t>
  </si>
  <si>
    <t>6907</t>
  </si>
  <si>
    <t>690800000080</t>
  </si>
  <si>
    <t>6908</t>
  </si>
  <si>
    <t>690900000080</t>
  </si>
  <si>
    <t>6909</t>
  </si>
  <si>
    <t>691000000080</t>
  </si>
  <si>
    <t>6910</t>
  </si>
  <si>
    <t>691100000080</t>
  </si>
  <si>
    <t>6911</t>
  </si>
  <si>
    <t>691200000080</t>
  </si>
  <si>
    <t>691300000080</t>
  </si>
  <si>
    <t>6913</t>
  </si>
  <si>
    <t>691400000080</t>
  </si>
  <si>
    <t>6914</t>
  </si>
  <si>
    <t>700100000080</t>
  </si>
  <si>
    <t>700020000090</t>
  </si>
  <si>
    <t>700200000080</t>
  </si>
  <si>
    <t>7002</t>
  </si>
  <si>
    <t>700300000080</t>
  </si>
  <si>
    <t>7003</t>
  </si>
  <si>
    <t>700400000080</t>
  </si>
  <si>
    <t>7004</t>
  </si>
  <si>
    <t>700500000080</t>
  </si>
  <si>
    <t>7005</t>
  </si>
  <si>
    <t>700600000080</t>
  </si>
  <si>
    <t>700700000080</t>
  </si>
  <si>
    <t>7007</t>
  </si>
  <si>
    <t>700800000080</t>
  </si>
  <si>
    <t>700900000080</t>
  </si>
  <si>
    <t>7009</t>
  </si>
  <si>
    <t>701000000080</t>
  </si>
  <si>
    <t>7010</t>
  </si>
  <si>
    <t>701100000080</t>
  </si>
  <si>
    <t>7011</t>
  </si>
  <si>
    <t>701200000080</t>
  </si>
  <si>
    <t>701300000080</t>
  </si>
  <si>
    <t>7013</t>
  </si>
  <si>
    <t>701400000080</t>
  </si>
  <si>
    <t>701500000080</t>
  </si>
  <si>
    <t>7015</t>
  </si>
  <si>
    <t>701600000080</t>
  </si>
  <si>
    <t>7016</t>
  </si>
  <si>
    <t>701700000080</t>
  </si>
  <si>
    <t>7017</t>
  </si>
  <si>
    <t>701800000080</t>
  </si>
  <si>
    <t>7018</t>
  </si>
  <si>
    <t>701900000080</t>
  </si>
  <si>
    <t>7019</t>
  </si>
  <si>
    <t>702000000080</t>
  </si>
  <si>
    <t>710100000010</t>
  </si>
  <si>
    <t>710020000090</t>
  </si>
  <si>
    <t>710100000080</t>
  </si>
  <si>
    <t>7101</t>
  </si>
  <si>
    <t>710200000080</t>
  </si>
  <si>
    <t>7102</t>
  </si>
  <si>
    <t>710300000080</t>
  </si>
  <si>
    <t>7103</t>
  </si>
  <si>
    <t>710400000080</t>
  </si>
  <si>
    <t>7104</t>
  </si>
  <si>
    <t>710500000080</t>
  </si>
  <si>
    <t>7105</t>
  </si>
  <si>
    <t>710600000010</t>
  </si>
  <si>
    <t>710600000080</t>
  </si>
  <si>
    <t>7106</t>
  </si>
  <si>
    <t>710700000080</t>
  </si>
  <si>
    <t>710800000080</t>
  </si>
  <si>
    <t>7108</t>
  </si>
  <si>
    <t>710900000080</t>
  </si>
  <si>
    <t>711000000080</t>
  </si>
  <si>
    <t>7110</t>
  </si>
  <si>
    <t>711100000080</t>
  </si>
  <si>
    <t>711200000080</t>
  </si>
  <si>
    <t>7112</t>
  </si>
  <si>
    <t>711300000010</t>
  </si>
  <si>
    <t>711300000080</t>
  </si>
  <si>
    <t>7113</t>
  </si>
  <si>
    <t>711400000080</t>
  </si>
  <si>
    <t>7114</t>
  </si>
  <si>
    <t>711500000080</t>
  </si>
  <si>
    <t>7115</t>
  </si>
  <si>
    <t>711600000080</t>
  </si>
  <si>
    <t>7116</t>
  </si>
  <si>
    <t>711700000080</t>
  </si>
  <si>
    <t>7117</t>
  </si>
  <si>
    <t>711800000080</t>
  </si>
  <si>
    <t>7118</t>
  </si>
  <si>
    <t>720100000010</t>
  </si>
  <si>
    <t>720020000090</t>
  </si>
  <si>
    <t>720100000080</t>
  </si>
  <si>
    <t>7201</t>
  </si>
  <si>
    <t>720200000080</t>
  </si>
  <si>
    <t>7202</t>
  </si>
  <si>
    <t>720300000080</t>
  </si>
  <si>
    <t>7203</t>
  </si>
  <si>
    <t>720400000080</t>
  </si>
  <si>
    <t>7204</t>
  </si>
  <si>
    <t>720500000080</t>
  </si>
  <si>
    <t>7205</t>
  </si>
  <si>
    <t>720600000010</t>
  </si>
  <si>
    <t>720600000080</t>
  </si>
  <si>
    <t>7206</t>
  </si>
  <si>
    <t>720700000080</t>
  </si>
  <si>
    <t>7207</t>
  </si>
  <si>
    <t>720800000080</t>
  </si>
  <si>
    <t>7208</t>
  </si>
  <si>
    <t>720900000080</t>
  </si>
  <si>
    <t>7209</t>
  </si>
  <si>
    <t>721000000080</t>
  </si>
  <si>
    <t>7210</t>
  </si>
  <si>
    <t>721100000080</t>
  </si>
  <si>
    <t>7211</t>
  </si>
  <si>
    <t>721200000080</t>
  </si>
  <si>
    <t>7212</t>
  </si>
  <si>
    <t>721300000080</t>
  </si>
  <si>
    <t>7213</t>
  </si>
  <si>
    <t>721400000080</t>
  </si>
  <si>
    <t>7214</t>
  </si>
  <si>
    <t>721500000080</t>
  </si>
  <si>
    <t>7215</t>
  </si>
  <si>
    <t>721600000080</t>
  </si>
  <si>
    <t>7216</t>
  </si>
  <si>
    <t>721700000080</t>
  </si>
  <si>
    <t>7217</t>
  </si>
  <si>
    <t>721800000010</t>
  </si>
  <si>
    <t>721800000080</t>
  </si>
  <si>
    <t>7218</t>
  </si>
  <si>
    <t>721900000080</t>
  </si>
  <si>
    <t>7219</t>
  </si>
  <si>
    <t>722000000080</t>
  </si>
  <si>
    <t>7220</t>
  </si>
  <si>
    <t>722100000080</t>
  </si>
  <si>
    <t>722200000080</t>
  </si>
  <si>
    <t>7222</t>
  </si>
  <si>
    <t>722300000080</t>
  </si>
  <si>
    <t>722400000010</t>
  </si>
  <si>
    <t>722400000080</t>
  </si>
  <si>
    <t>7224</t>
  </si>
  <si>
    <t>722500000080</t>
  </si>
  <si>
    <t>7225</t>
  </si>
  <si>
    <t>722600000080</t>
  </si>
  <si>
    <t>7226</t>
  </si>
  <si>
    <t>722700000080</t>
  </si>
  <si>
    <t>7227</t>
  </si>
  <si>
    <t>722800000080</t>
  </si>
  <si>
    <t>7228</t>
  </si>
  <si>
    <t>722900000080</t>
  </si>
  <si>
    <t>7229</t>
  </si>
  <si>
    <t>730100000080</t>
  </si>
  <si>
    <t>730020000090</t>
  </si>
  <si>
    <t>7301</t>
  </si>
  <si>
    <t>730200000080</t>
  </si>
  <si>
    <t>7302</t>
  </si>
  <si>
    <t>730300000080</t>
  </si>
  <si>
    <t>730400000080</t>
  </si>
  <si>
    <t>7304</t>
  </si>
  <si>
    <t>730500000080</t>
  </si>
  <si>
    <t>7305</t>
  </si>
  <si>
    <t>730600000080</t>
  </si>
  <si>
    <t>7306</t>
  </si>
  <si>
    <t>730700000080</t>
  </si>
  <si>
    <t>7307</t>
  </si>
  <si>
    <t>730800000080</t>
  </si>
  <si>
    <t>7308</t>
  </si>
  <si>
    <t>730900000080</t>
  </si>
  <si>
    <t>731000000080</t>
  </si>
  <si>
    <t>7310</t>
  </si>
  <si>
    <t>731100000080</t>
  </si>
  <si>
    <t>731200000080</t>
  </si>
  <si>
    <t>7312</t>
  </si>
  <si>
    <t>731300000080</t>
  </si>
  <si>
    <t>731400000080</t>
  </si>
  <si>
    <t>7314</t>
  </si>
  <si>
    <t>731500000080</t>
  </si>
  <si>
    <t>7315</t>
  </si>
  <si>
    <t>731600000080</t>
  </si>
  <si>
    <t>731700000080</t>
  </si>
  <si>
    <t>731800000080</t>
  </si>
  <si>
    <t>7318</t>
  </si>
  <si>
    <t>731900000080</t>
  </si>
  <si>
    <t>7319</t>
  </si>
  <si>
    <t>732000000080</t>
  </si>
  <si>
    <t>7320</t>
  </si>
  <si>
    <t>732100000080</t>
  </si>
  <si>
    <t>7321</t>
  </si>
  <si>
    <t>732200000080</t>
  </si>
  <si>
    <t>7322</t>
  </si>
  <si>
    <t>732300000080</t>
  </si>
  <si>
    <t>7323</t>
  </si>
  <si>
    <t>732400000080</t>
  </si>
  <si>
    <t>7324</t>
  </si>
  <si>
    <t>732500000080</t>
  </si>
  <si>
    <t>7325</t>
  </si>
  <si>
    <t>732600000080</t>
  </si>
  <si>
    <t>7326</t>
  </si>
  <si>
    <t>740100000080</t>
  </si>
  <si>
    <t>740020000090</t>
  </si>
  <si>
    <t>7401</t>
  </si>
  <si>
    <t>740200000080</t>
  </si>
  <si>
    <t>740300000080</t>
  </si>
  <si>
    <t>7403</t>
  </si>
  <si>
    <t>740400000080</t>
  </si>
  <si>
    <t>740500000080</t>
  </si>
  <si>
    <t>740600000080</t>
  </si>
  <si>
    <t>7406</t>
  </si>
  <si>
    <t>740700000080</t>
  </si>
  <si>
    <t>7407</t>
  </si>
  <si>
    <t>740800000080</t>
  </si>
  <si>
    <t>7408</t>
  </si>
  <si>
    <t>740900000080</t>
  </si>
  <si>
    <t>7409</t>
  </si>
  <si>
    <t>741000000080</t>
  </si>
  <si>
    <t>7410</t>
  </si>
  <si>
    <t>741100000080</t>
  </si>
  <si>
    <t>7411</t>
  </si>
  <si>
    <t>741200000080</t>
  </si>
  <si>
    <t>7412</t>
  </si>
  <si>
    <t>741300000080</t>
  </si>
  <si>
    <t>741400000080</t>
  </si>
  <si>
    <t>7414</t>
  </si>
  <si>
    <t>741500000080</t>
  </si>
  <si>
    <t>7415</t>
  </si>
  <si>
    <t>741600000080</t>
  </si>
  <si>
    <t>741700000080</t>
  </si>
  <si>
    <t>741800000080</t>
  </si>
  <si>
    <t>7418</t>
  </si>
  <si>
    <t>741900000080</t>
  </si>
  <si>
    <t>7419</t>
  </si>
  <si>
    <t>750100000080</t>
  </si>
  <si>
    <t>750020000090</t>
  </si>
  <si>
    <t>7501</t>
  </si>
  <si>
    <t>750200000080</t>
  </si>
  <si>
    <t>7502</t>
  </si>
  <si>
    <t>750300000080</t>
  </si>
  <si>
    <t>750400000080</t>
  </si>
  <si>
    <t>750500000080</t>
  </si>
  <si>
    <t>7505</t>
  </si>
  <si>
    <t>750600000080</t>
  </si>
  <si>
    <t>7506</t>
  </si>
  <si>
    <t>750700000080</t>
  </si>
  <si>
    <t>7507</t>
  </si>
  <si>
    <t>750800000080</t>
  </si>
  <si>
    <t>7508</t>
  </si>
  <si>
    <t>760100000080</t>
  </si>
  <si>
    <t>760020000090</t>
  </si>
  <si>
    <t>7601</t>
  </si>
  <si>
    <t>760200000080</t>
  </si>
  <si>
    <t>760300000080</t>
  </si>
  <si>
    <t>7603</t>
  </si>
  <si>
    <t>760400000080</t>
  </si>
  <si>
    <t>7604</t>
  </si>
  <si>
    <t>760500000080</t>
  </si>
  <si>
    <t>7605</t>
  </si>
  <si>
    <t>760600000080</t>
  </si>
  <si>
    <t>7606</t>
  </si>
  <si>
    <t>760700000080</t>
  </si>
  <si>
    <t>7607</t>
  </si>
  <si>
    <t>760800000080</t>
  </si>
  <si>
    <t>7608</t>
  </si>
  <si>
    <t>760900000080</t>
  </si>
  <si>
    <t>761000000080</t>
  </si>
  <si>
    <t>7610</t>
  </si>
  <si>
    <t>761100000080</t>
  </si>
  <si>
    <t>761200000080</t>
  </si>
  <si>
    <t>7612</t>
  </si>
  <si>
    <t>761300000080</t>
  </si>
  <si>
    <t>761400000080</t>
  </si>
  <si>
    <t>7614</t>
  </si>
  <si>
    <t>761500000080</t>
  </si>
  <si>
    <t>7615</t>
  </si>
  <si>
    <t>761600000080</t>
  </si>
  <si>
    <t>7616</t>
  </si>
  <si>
    <t>780100000080</t>
  </si>
  <si>
    <t>780020000090</t>
  </si>
  <si>
    <t>7801</t>
  </si>
  <si>
    <t>780200000080</t>
  </si>
  <si>
    <t>780300000080</t>
  </si>
  <si>
    <t>780400000080</t>
  </si>
  <si>
    <t>7804</t>
  </si>
  <si>
    <t>780500000080</t>
  </si>
  <si>
    <t>780600000080</t>
  </si>
  <si>
    <t>790100000080</t>
  </si>
  <si>
    <t>790020000090</t>
  </si>
  <si>
    <t>7901</t>
  </si>
  <si>
    <t>790200000080</t>
  </si>
  <si>
    <t>790300000080</t>
  </si>
  <si>
    <t>7903</t>
  </si>
  <si>
    <t>790400000080</t>
  </si>
  <si>
    <t>790500000080</t>
  </si>
  <si>
    <t>790600000080</t>
  </si>
  <si>
    <t>790700000080</t>
  </si>
  <si>
    <t>800100000080</t>
  </si>
  <si>
    <t>800020000090</t>
  </si>
  <si>
    <t>8001</t>
  </si>
  <si>
    <t>800200000080</t>
  </si>
  <si>
    <t>800300000080</t>
  </si>
  <si>
    <t>800400000080</t>
  </si>
  <si>
    <t>800500000080</t>
  </si>
  <si>
    <t>800600000080</t>
  </si>
  <si>
    <t>800700000080</t>
  </si>
  <si>
    <t>810100000080</t>
  </si>
  <si>
    <t>810020000090</t>
  </si>
  <si>
    <t>8101</t>
  </si>
  <si>
    <t>810200000080</t>
  </si>
  <si>
    <t>8102</t>
  </si>
  <si>
    <t>810300000080</t>
  </si>
  <si>
    <t>8103</t>
  </si>
  <si>
    <t>810400000080</t>
  </si>
  <si>
    <t>8104</t>
  </si>
  <si>
    <t>810500000080</t>
  </si>
  <si>
    <t>8105</t>
  </si>
  <si>
    <t>810600000080</t>
  </si>
  <si>
    <t>810700000080</t>
  </si>
  <si>
    <t>8107</t>
  </si>
  <si>
    <t>810800000080</t>
  </si>
  <si>
    <t>8108</t>
  </si>
  <si>
    <t>810900000080</t>
  </si>
  <si>
    <t>8109</t>
  </si>
  <si>
    <t>811000000080</t>
  </si>
  <si>
    <t>8110</t>
  </si>
  <si>
    <t>811100000080</t>
  </si>
  <si>
    <t>811200000080</t>
  </si>
  <si>
    <t>8112</t>
  </si>
  <si>
    <t>811300000080</t>
  </si>
  <si>
    <t>820100000080</t>
  </si>
  <si>
    <t>820020000090</t>
  </si>
  <si>
    <t>8201</t>
  </si>
  <si>
    <t>820200000080</t>
  </si>
  <si>
    <t>8202</t>
  </si>
  <si>
    <t>820300000080</t>
  </si>
  <si>
    <t>8203</t>
  </si>
  <si>
    <t>820400000080</t>
  </si>
  <si>
    <t>8204</t>
  </si>
  <si>
    <t>820500000080</t>
  </si>
  <si>
    <t>8205</t>
  </si>
  <si>
    <t>820600000080</t>
  </si>
  <si>
    <t>820700000080</t>
  </si>
  <si>
    <t>8207</t>
  </si>
  <si>
    <t>820800000080</t>
  </si>
  <si>
    <t>8208</t>
  </si>
  <si>
    <t>820900000080</t>
  </si>
  <si>
    <t>821000000080</t>
  </si>
  <si>
    <t>821100000080</t>
  </si>
  <si>
    <t>8211</t>
  </si>
  <si>
    <t>821200000080</t>
  </si>
  <si>
    <t>8212</t>
  </si>
  <si>
    <t>821300000080</t>
  </si>
  <si>
    <t>821400000080</t>
  </si>
  <si>
    <t>8214</t>
  </si>
  <si>
    <t>821500000080</t>
  </si>
  <si>
    <t>8215</t>
  </si>
  <si>
    <t>830100000080</t>
  </si>
  <si>
    <t>830020000090</t>
  </si>
  <si>
    <t>8301</t>
  </si>
  <si>
    <t>830200000080</t>
  </si>
  <si>
    <t>8302</t>
  </si>
  <si>
    <t>830300000080</t>
  </si>
  <si>
    <t>830400000080</t>
  </si>
  <si>
    <t>830500000080</t>
  </si>
  <si>
    <t>8305</t>
  </si>
  <si>
    <t>830600000080</t>
  </si>
  <si>
    <t>8306</t>
  </si>
  <si>
    <t>830700000080</t>
  </si>
  <si>
    <t>8307</t>
  </si>
  <si>
    <t>830800000080</t>
  </si>
  <si>
    <t>8308</t>
  </si>
  <si>
    <t>830900000080</t>
  </si>
  <si>
    <t>8309</t>
  </si>
  <si>
    <t>831000000080</t>
  </si>
  <si>
    <t>831100000080</t>
  </si>
  <si>
    <t>8311</t>
  </si>
  <si>
    <t>840100000080</t>
  </si>
  <si>
    <t>840020000090</t>
  </si>
  <si>
    <t>8401</t>
  </si>
  <si>
    <t>840200000080</t>
  </si>
  <si>
    <t>8402</t>
  </si>
  <si>
    <t>840300000080</t>
  </si>
  <si>
    <t>8403</t>
  </si>
  <si>
    <t>840400000080</t>
  </si>
  <si>
    <t>8404</t>
  </si>
  <si>
    <t>840500000080</t>
  </si>
  <si>
    <t>8405</t>
  </si>
  <si>
    <t>840600000080</t>
  </si>
  <si>
    <t>8406</t>
  </si>
  <si>
    <t>840700000080</t>
  </si>
  <si>
    <t>8407</t>
  </si>
  <si>
    <t>840800000080</t>
  </si>
  <si>
    <t>8408</t>
  </si>
  <si>
    <t>840900000080</t>
  </si>
  <si>
    <t>8409</t>
  </si>
  <si>
    <t>841000000080</t>
  </si>
  <si>
    <t>8410</t>
  </si>
  <si>
    <t>841100000080</t>
  </si>
  <si>
    <t>8411</t>
  </si>
  <si>
    <t>841200000080</t>
  </si>
  <si>
    <t>8412</t>
  </si>
  <si>
    <t>841300000080</t>
  </si>
  <si>
    <t>8413</t>
  </si>
  <si>
    <t>841400000080</t>
  </si>
  <si>
    <t>8414</t>
  </si>
  <si>
    <t>841500000080</t>
  </si>
  <si>
    <t>8415</t>
  </si>
  <si>
    <t>841600000080</t>
  </si>
  <si>
    <t>8416</t>
  </si>
  <si>
    <t>841700000080</t>
  </si>
  <si>
    <t>8417</t>
  </si>
  <si>
    <t>841800000080</t>
  </si>
  <si>
    <t>8418</t>
  </si>
  <si>
    <t>841900000080</t>
  </si>
  <si>
    <t>8419</t>
  </si>
  <si>
    <t>842000000080</t>
  </si>
  <si>
    <t>8420</t>
  </si>
  <si>
    <t>842100000080</t>
  </si>
  <si>
    <t>8421</t>
  </si>
  <si>
    <t>842200000080</t>
  </si>
  <si>
    <t>8422</t>
  </si>
  <si>
    <t>842300000080</t>
  </si>
  <si>
    <t>8423</t>
  </si>
  <si>
    <t>842400000080</t>
  </si>
  <si>
    <t>8424</t>
  </si>
  <si>
    <t>842500000080</t>
  </si>
  <si>
    <t>8425</t>
  </si>
  <si>
    <t>842600000080</t>
  </si>
  <si>
    <t>8426</t>
  </si>
  <si>
    <t>842700000080</t>
  </si>
  <si>
    <t>8427</t>
  </si>
  <si>
    <t>842800000080</t>
  </si>
  <si>
    <t>8428</t>
  </si>
  <si>
    <t>842900000080</t>
  </si>
  <si>
    <t>8429</t>
  </si>
  <si>
    <t>843000000080</t>
  </si>
  <si>
    <t>8430</t>
  </si>
  <si>
    <t>843100000080</t>
  </si>
  <si>
    <t>8431</t>
  </si>
  <si>
    <t>843200000080</t>
  </si>
  <si>
    <t>8432</t>
  </si>
  <si>
    <t>843300000080</t>
  </si>
  <si>
    <t>8433</t>
  </si>
  <si>
    <t>843400000080</t>
  </si>
  <si>
    <t>8434</t>
  </si>
  <si>
    <t>843500000080</t>
  </si>
  <si>
    <t>8435</t>
  </si>
  <si>
    <t>843600000080</t>
  </si>
  <si>
    <t>8436</t>
  </si>
  <si>
    <t>843700000080</t>
  </si>
  <si>
    <t>8437</t>
  </si>
  <si>
    <t>843800000080</t>
  </si>
  <si>
    <t>8438</t>
  </si>
  <si>
    <t>843900000080</t>
  </si>
  <si>
    <t>8439</t>
  </si>
  <si>
    <t>844000000080</t>
  </si>
  <si>
    <t>8440</t>
  </si>
  <si>
    <t>844100000080</t>
  </si>
  <si>
    <t>8441</t>
  </si>
  <si>
    <t>844200000080</t>
  </si>
  <si>
    <t>8442</t>
  </si>
  <si>
    <t>844300000080</t>
  </si>
  <si>
    <t>8443</t>
  </si>
  <si>
    <t>844400000080</t>
  </si>
  <si>
    <t>844500000080</t>
  </si>
  <si>
    <t>8445</t>
  </si>
  <si>
    <t>844600000080</t>
  </si>
  <si>
    <t>8446</t>
  </si>
  <si>
    <t>844700000080</t>
  </si>
  <si>
    <t>8447</t>
  </si>
  <si>
    <t>844800000080</t>
  </si>
  <si>
    <t>8448</t>
  </si>
  <si>
    <t>844900000080</t>
  </si>
  <si>
    <t>845000000080</t>
  </si>
  <si>
    <t>8450</t>
  </si>
  <si>
    <t>845100000080</t>
  </si>
  <si>
    <t>8451</t>
  </si>
  <si>
    <t>845200000080</t>
  </si>
  <si>
    <t>8452</t>
  </si>
  <si>
    <t>845300000080</t>
  </si>
  <si>
    <t>8453</t>
  </si>
  <si>
    <t>845400000080</t>
  </si>
  <si>
    <t>8454</t>
  </si>
  <si>
    <t>845500000080</t>
  </si>
  <si>
    <t>8455</t>
  </si>
  <si>
    <t>845600000080</t>
  </si>
  <si>
    <t>8456</t>
  </si>
  <si>
    <t>845700000080</t>
  </si>
  <si>
    <t>8457</t>
  </si>
  <si>
    <t>845800000080</t>
  </si>
  <si>
    <t>8458</t>
  </si>
  <si>
    <t>845900000080</t>
  </si>
  <si>
    <t>8459</t>
  </si>
  <si>
    <t>846000000080</t>
  </si>
  <si>
    <t>8460</t>
  </si>
  <si>
    <t>846100000080</t>
  </si>
  <si>
    <t>8461</t>
  </si>
  <si>
    <t>846200000080</t>
  </si>
  <si>
    <t>8462</t>
  </si>
  <si>
    <t>846300000080</t>
  </si>
  <si>
    <t>8463</t>
  </si>
  <si>
    <t>846400000080</t>
  </si>
  <si>
    <t>8464</t>
  </si>
  <si>
    <t>846500000080</t>
  </si>
  <si>
    <t>8465</t>
  </si>
  <si>
    <t>846600000080</t>
  </si>
  <si>
    <t>8466</t>
  </si>
  <si>
    <t>846700000080</t>
  </si>
  <si>
    <t>8467</t>
  </si>
  <si>
    <t>846800000080</t>
  </si>
  <si>
    <t>8468</t>
  </si>
  <si>
    <t>846900000080</t>
  </si>
  <si>
    <t>8469</t>
  </si>
  <si>
    <t>847000000080</t>
  </si>
  <si>
    <t>8470</t>
  </si>
  <si>
    <t>847100000080</t>
  </si>
  <si>
    <t>8471</t>
  </si>
  <si>
    <t>847200000080</t>
  </si>
  <si>
    <t>8472</t>
  </si>
  <si>
    <t>847300000080</t>
  </si>
  <si>
    <t>8473</t>
  </si>
  <si>
    <t>847400000080</t>
  </si>
  <si>
    <t>8474</t>
  </si>
  <si>
    <t>847500000080</t>
  </si>
  <si>
    <t>8475</t>
  </si>
  <si>
    <t>847600000080</t>
  </si>
  <si>
    <t>8476</t>
  </si>
  <si>
    <t>847700000080</t>
  </si>
  <si>
    <t>8477</t>
  </si>
  <si>
    <t>847800000080</t>
  </si>
  <si>
    <t>8478</t>
  </si>
  <si>
    <t>847900000080</t>
  </si>
  <si>
    <t>8479</t>
  </si>
  <si>
    <t>848000000080</t>
  </si>
  <si>
    <t>8480</t>
  </si>
  <si>
    <t>848100000080</t>
  </si>
  <si>
    <t>8481</t>
  </si>
  <si>
    <t>848200000080</t>
  </si>
  <si>
    <t>8482</t>
  </si>
  <si>
    <t>848300000080</t>
  </si>
  <si>
    <t>8483</t>
  </si>
  <si>
    <t>848400000080</t>
  </si>
  <si>
    <t>8484</t>
  </si>
  <si>
    <t>848500000080</t>
  </si>
  <si>
    <t>8485</t>
  </si>
  <si>
    <t>850100000080</t>
  </si>
  <si>
    <t>850020000090</t>
  </si>
  <si>
    <t>8501</t>
  </si>
  <si>
    <t>850200000080</t>
  </si>
  <si>
    <t>8502</t>
  </si>
  <si>
    <t>850300000080</t>
  </si>
  <si>
    <t>850400000080</t>
  </si>
  <si>
    <t>8504</t>
  </si>
  <si>
    <t>850500000080</t>
  </si>
  <si>
    <t>8505</t>
  </si>
  <si>
    <t>850600000080</t>
  </si>
  <si>
    <t>8506</t>
  </si>
  <si>
    <t>850700000080</t>
  </si>
  <si>
    <t>8507</t>
  </si>
  <si>
    <t>850900000080</t>
  </si>
  <si>
    <t>8509</t>
  </si>
  <si>
    <t>851000000080</t>
  </si>
  <si>
    <t>8510</t>
  </si>
  <si>
    <t>851100000080</t>
  </si>
  <si>
    <t>8511</t>
  </si>
  <si>
    <t>851200000080</t>
  </si>
  <si>
    <t>8512</t>
  </si>
  <si>
    <t>851300000080</t>
  </si>
  <si>
    <t>8513</t>
  </si>
  <si>
    <t>851400000080</t>
  </si>
  <si>
    <t>8514</t>
  </si>
  <si>
    <t>851500000080</t>
  </si>
  <si>
    <t>8515</t>
  </si>
  <si>
    <t>851600000080</t>
  </si>
  <si>
    <t>8516</t>
  </si>
  <si>
    <t>851700000080</t>
  </si>
  <si>
    <t>8517</t>
  </si>
  <si>
    <t>851800000080</t>
  </si>
  <si>
    <t>8518</t>
  </si>
  <si>
    <t>851900000080</t>
  </si>
  <si>
    <t>8519</t>
  </si>
  <si>
    <t>852000000080</t>
  </si>
  <si>
    <t>8520</t>
  </si>
  <si>
    <t>852100000080</t>
  </si>
  <si>
    <t>8521</t>
  </si>
  <si>
    <t>852200000080</t>
  </si>
  <si>
    <t>8522</t>
  </si>
  <si>
    <t>852300000080</t>
  </si>
  <si>
    <t>8523</t>
  </si>
  <si>
    <t>852400000080</t>
  </si>
  <si>
    <t>8524</t>
  </si>
  <si>
    <t>852500000080</t>
  </si>
  <si>
    <t>8525</t>
  </si>
  <si>
    <t>852600000080</t>
  </si>
  <si>
    <t>8526</t>
  </si>
  <si>
    <t>852700000080</t>
  </si>
  <si>
    <t>8527</t>
  </si>
  <si>
    <t>852800000080</t>
  </si>
  <si>
    <t>8528</t>
  </si>
  <si>
    <t>852900000080</t>
  </si>
  <si>
    <t>8529</t>
  </si>
  <si>
    <t>853000000080</t>
  </si>
  <si>
    <t>8530</t>
  </si>
  <si>
    <t>853100000080</t>
  </si>
  <si>
    <t>8531</t>
  </si>
  <si>
    <t>853200000080</t>
  </si>
  <si>
    <t>8532</t>
  </si>
  <si>
    <t>853300000080</t>
  </si>
  <si>
    <t>8533</t>
  </si>
  <si>
    <t>853400000080</t>
  </si>
  <si>
    <t>853500000080</t>
  </si>
  <si>
    <t>8535</t>
  </si>
  <si>
    <t>853600000080</t>
  </si>
  <si>
    <t>8536</t>
  </si>
  <si>
    <t>853700000080</t>
  </si>
  <si>
    <t>8537</t>
  </si>
  <si>
    <t>853800000080</t>
  </si>
  <si>
    <t>8538</t>
  </si>
  <si>
    <t>853900000080</t>
  </si>
  <si>
    <t>8539</t>
  </si>
  <si>
    <t>854000000080</t>
  </si>
  <si>
    <t>8540</t>
  </si>
  <si>
    <t>854100000080</t>
  </si>
  <si>
    <t>8541</t>
  </si>
  <si>
    <t>854200000080</t>
  </si>
  <si>
    <t>8542</t>
  </si>
  <si>
    <t>854300000080</t>
  </si>
  <si>
    <t>8543</t>
  </si>
  <si>
    <t>854400000080</t>
  </si>
  <si>
    <t>8544</t>
  </si>
  <si>
    <t>854500000080</t>
  </si>
  <si>
    <t>8545</t>
  </si>
  <si>
    <t>854600000080</t>
  </si>
  <si>
    <t>8546</t>
  </si>
  <si>
    <t>854700000080</t>
  </si>
  <si>
    <t>8547</t>
  </si>
  <si>
    <t>854800000080</t>
  </si>
  <si>
    <t>8548</t>
  </si>
  <si>
    <t>860100000080</t>
  </si>
  <si>
    <t>860020000090</t>
  </si>
  <si>
    <t>8601</t>
  </si>
  <si>
    <t>860200000080</t>
  </si>
  <si>
    <t>8602</t>
  </si>
  <si>
    <t>860300000080</t>
  </si>
  <si>
    <t>8603</t>
  </si>
  <si>
    <t>860400000080</t>
  </si>
  <si>
    <t>860500000080</t>
  </si>
  <si>
    <t>860600000080</t>
  </si>
  <si>
    <t>8606</t>
  </si>
  <si>
    <t>860700000080</t>
  </si>
  <si>
    <t>8607</t>
  </si>
  <si>
    <t>860800000080</t>
  </si>
  <si>
    <t>860900000080</t>
  </si>
  <si>
    <t>870100000080</t>
  </si>
  <si>
    <t>870020000090</t>
  </si>
  <si>
    <t>8701</t>
  </si>
  <si>
    <t>870200000080</t>
  </si>
  <si>
    <t>8702</t>
  </si>
  <si>
    <t>870300000080</t>
  </si>
  <si>
    <t>8703</t>
  </si>
  <si>
    <t>870400000080</t>
  </si>
  <si>
    <t>8704</t>
  </si>
  <si>
    <t>870500000080</t>
  </si>
  <si>
    <t>8705</t>
  </si>
  <si>
    <t>870600000080</t>
  </si>
  <si>
    <t>870700000080</t>
  </si>
  <si>
    <t>8707</t>
  </si>
  <si>
    <t>870800000080</t>
  </si>
  <si>
    <t>8708</t>
  </si>
  <si>
    <t>870900000080</t>
  </si>
  <si>
    <t>8709</t>
  </si>
  <si>
    <t>871000000080</t>
  </si>
  <si>
    <t>871100000080</t>
  </si>
  <si>
    <t>8711</t>
  </si>
  <si>
    <t>871200000080</t>
  </si>
  <si>
    <t>871300000080</t>
  </si>
  <si>
    <t>8713</t>
  </si>
  <si>
    <t>871400000080</t>
  </si>
  <si>
    <t>8714</t>
  </si>
  <si>
    <t>871500000080</t>
  </si>
  <si>
    <t>871600000080</t>
  </si>
  <si>
    <t>8716</t>
  </si>
  <si>
    <t>880100000080</t>
  </si>
  <si>
    <t>880020000090</t>
  </si>
  <si>
    <t>8801</t>
  </si>
  <si>
    <t>880200000080</t>
  </si>
  <si>
    <t>8802</t>
  </si>
  <si>
    <t>880300000080</t>
  </si>
  <si>
    <t>8803</t>
  </si>
  <si>
    <t>880400000080</t>
  </si>
  <si>
    <t>880500000080</t>
  </si>
  <si>
    <t>8805</t>
  </si>
  <si>
    <t>890100000080</t>
  </si>
  <si>
    <t>890020000090</t>
  </si>
  <si>
    <t>8901</t>
  </si>
  <si>
    <t>890200000080</t>
  </si>
  <si>
    <t>890300000080</t>
  </si>
  <si>
    <t>8903</t>
  </si>
  <si>
    <t>890400000080</t>
  </si>
  <si>
    <t>890500000080</t>
  </si>
  <si>
    <t>8905</t>
  </si>
  <si>
    <t>890600000080</t>
  </si>
  <si>
    <t>8906</t>
  </si>
  <si>
    <t>890700000080</t>
  </si>
  <si>
    <t>8907</t>
  </si>
  <si>
    <t>890800000080</t>
  </si>
  <si>
    <t>900100000080</t>
  </si>
  <si>
    <t>900020000090</t>
  </si>
  <si>
    <t>9001</t>
  </si>
  <si>
    <t>900200000080</t>
  </si>
  <si>
    <t>9002</t>
  </si>
  <si>
    <t>900300000080</t>
  </si>
  <si>
    <t>9003</t>
  </si>
  <si>
    <t>900400000080</t>
  </si>
  <si>
    <t>9004</t>
  </si>
  <si>
    <t>900500000080</t>
  </si>
  <si>
    <t>9005</t>
  </si>
  <si>
    <t>900600000080</t>
  </si>
  <si>
    <t>9006</t>
  </si>
  <si>
    <t>900700000080</t>
  </si>
  <si>
    <t>9007</t>
  </si>
  <si>
    <t>900800000080</t>
  </si>
  <si>
    <t>9008</t>
  </si>
  <si>
    <t>900900000080</t>
  </si>
  <si>
    <t>9009</t>
  </si>
  <si>
    <t>901000000080</t>
  </si>
  <si>
    <t>9010</t>
  </si>
  <si>
    <t>901100000080</t>
  </si>
  <si>
    <t>9011</t>
  </si>
  <si>
    <t>901200000080</t>
  </si>
  <si>
    <t>9012</t>
  </si>
  <si>
    <t>901300000080</t>
  </si>
  <si>
    <t>9013</t>
  </si>
  <si>
    <t>901400000080</t>
  </si>
  <si>
    <t>9014</t>
  </si>
  <si>
    <t>901500000080</t>
  </si>
  <si>
    <t>9015</t>
  </si>
  <si>
    <t>901600000080</t>
  </si>
  <si>
    <t>901700000080</t>
  </si>
  <si>
    <t>9017</t>
  </si>
  <si>
    <t>901800000080</t>
  </si>
  <si>
    <t>9018</t>
  </si>
  <si>
    <t>901900000080</t>
  </si>
  <si>
    <t>9019</t>
  </si>
  <si>
    <t>902000000080</t>
  </si>
  <si>
    <t>902100000080</t>
  </si>
  <si>
    <t>9021</t>
  </si>
  <si>
    <t>902200000080</t>
  </si>
  <si>
    <t>9022</t>
  </si>
  <si>
    <t>902300000080</t>
  </si>
  <si>
    <t>902400000080</t>
  </si>
  <si>
    <t>9024</t>
  </si>
  <si>
    <t>902500000080</t>
  </si>
  <si>
    <t>9025</t>
  </si>
  <si>
    <t>902600000080</t>
  </si>
  <si>
    <t>9026</t>
  </si>
  <si>
    <t>902700000080</t>
  </si>
  <si>
    <t>9027</t>
  </si>
  <si>
    <t>902800000080</t>
  </si>
  <si>
    <t>9028</t>
  </si>
  <si>
    <t>902900000080</t>
  </si>
  <si>
    <t>9029</t>
  </si>
  <si>
    <t>903000000080</t>
  </si>
  <si>
    <t>9030</t>
  </si>
  <si>
    <t>903100000080</t>
  </si>
  <si>
    <t>9031</t>
  </si>
  <si>
    <t>903200000080</t>
  </si>
  <si>
    <t>9032</t>
  </si>
  <si>
    <t>903300000080</t>
  </si>
  <si>
    <t>910100000080</t>
  </si>
  <si>
    <t>910020000090</t>
  </si>
  <si>
    <t>9101</t>
  </si>
  <si>
    <t>910200000080</t>
  </si>
  <si>
    <t>9102</t>
  </si>
  <si>
    <t>910300000080</t>
  </si>
  <si>
    <t>9103</t>
  </si>
  <si>
    <t>910400000080</t>
  </si>
  <si>
    <t>910500000080</t>
  </si>
  <si>
    <t>9105</t>
  </si>
  <si>
    <t>910600000080</t>
  </si>
  <si>
    <t>9106</t>
  </si>
  <si>
    <t>910700000080</t>
  </si>
  <si>
    <t>910800000080</t>
  </si>
  <si>
    <t>9108</t>
  </si>
  <si>
    <t>910900000080</t>
  </si>
  <si>
    <t>9109</t>
  </si>
  <si>
    <t>911000000080</t>
  </si>
  <si>
    <t>9110</t>
  </si>
  <si>
    <t>911100000080</t>
  </si>
  <si>
    <t>9111</t>
  </si>
  <si>
    <t>911200000080</t>
  </si>
  <si>
    <t>9112</t>
  </si>
  <si>
    <t>911300000080</t>
  </si>
  <si>
    <t>9113</t>
  </si>
  <si>
    <t>911400000080</t>
  </si>
  <si>
    <t>9114</t>
  </si>
  <si>
    <t>920100000080</t>
  </si>
  <si>
    <t>920020000090</t>
  </si>
  <si>
    <t>9201</t>
  </si>
  <si>
    <t>920200000080</t>
  </si>
  <si>
    <t>9202</t>
  </si>
  <si>
    <t>920300000080</t>
  </si>
  <si>
    <t>920400000080</t>
  </si>
  <si>
    <t>9204</t>
  </si>
  <si>
    <t>920500000080</t>
  </si>
  <si>
    <t>9205</t>
  </si>
  <si>
    <t>920600000080</t>
  </si>
  <si>
    <t>920700000080</t>
  </si>
  <si>
    <t>9207</t>
  </si>
  <si>
    <t>920800000080</t>
  </si>
  <si>
    <t>9208</t>
  </si>
  <si>
    <t>920900000080</t>
  </si>
  <si>
    <t>9209</t>
  </si>
  <si>
    <t>930100000080</t>
  </si>
  <si>
    <t>930020000090</t>
  </si>
  <si>
    <t>9301</t>
  </si>
  <si>
    <t>930200000080</t>
  </si>
  <si>
    <t>930300000080</t>
  </si>
  <si>
    <t>9303</t>
  </si>
  <si>
    <t>930400000080</t>
  </si>
  <si>
    <t>930500000080</t>
  </si>
  <si>
    <t>9305</t>
  </si>
  <si>
    <t>930600000080</t>
  </si>
  <si>
    <t>9306</t>
  </si>
  <si>
    <t>930700000080</t>
  </si>
  <si>
    <t>940100000080</t>
  </si>
  <si>
    <t>940020000090</t>
  </si>
  <si>
    <t>9401</t>
  </si>
  <si>
    <t>940200000080</t>
  </si>
  <si>
    <t>9402</t>
  </si>
  <si>
    <t>940300000080</t>
  </si>
  <si>
    <t>9403</t>
  </si>
  <si>
    <t>940400000080</t>
  </si>
  <si>
    <t>9404</t>
  </si>
  <si>
    <t>940500000080</t>
  </si>
  <si>
    <t>9405</t>
  </si>
  <si>
    <t>940600000080</t>
  </si>
  <si>
    <t>950100000080</t>
  </si>
  <si>
    <t>950020000090</t>
  </si>
  <si>
    <t>950200000080</t>
  </si>
  <si>
    <t>9502</t>
  </si>
  <si>
    <t>950300000080</t>
  </si>
  <si>
    <t>9503</t>
  </si>
  <si>
    <t>950400000080</t>
  </si>
  <si>
    <t>9504</t>
  </si>
  <si>
    <t>950500000080</t>
  </si>
  <si>
    <t>9505</t>
  </si>
  <si>
    <t>950600000080</t>
  </si>
  <si>
    <t>9506</t>
  </si>
  <si>
    <t>950700000080</t>
  </si>
  <si>
    <t>9507</t>
  </si>
  <si>
    <t>950800000080</t>
  </si>
  <si>
    <t>9508</t>
  </si>
  <si>
    <t>960100000080</t>
  </si>
  <si>
    <t>960020000090</t>
  </si>
  <si>
    <t>9601</t>
  </si>
  <si>
    <t>960200000080</t>
  </si>
  <si>
    <t>960300000080</t>
  </si>
  <si>
    <t>9603</t>
  </si>
  <si>
    <t>960400000080</t>
  </si>
  <si>
    <t>960500000080</t>
  </si>
  <si>
    <t>960600000080</t>
  </si>
  <si>
    <t>9606</t>
  </si>
  <si>
    <t>960700000080</t>
  </si>
  <si>
    <t>9607</t>
  </si>
  <si>
    <t>960800000080</t>
  </si>
  <si>
    <t>9608</t>
  </si>
  <si>
    <t>960900000080</t>
  </si>
  <si>
    <t>9609</t>
  </si>
  <si>
    <t>961000000080</t>
  </si>
  <si>
    <t>961100000080</t>
  </si>
  <si>
    <t>961200000080</t>
  </si>
  <si>
    <t>9612</t>
  </si>
  <si>
    <t>961300000080</t>
  </si>
  <si>
    <t>9613</t>
  </si>
  <si>
    <t>961400000080</t>
  </si>
  <si>
    <t>9614</t>
  </si>
  <si>
    <t>961500000080</t>
  </si>
  <si>
    <t>9615</t>
  </si>
  <si>
    <t>961600000080</t>
  </si>
  <si>
    <t>9616</t>
  </si>
  <si>
    <t>961700000080</t>
  </si>
  <si>
    <t>961800000080</t>
  </si>
  <si>
    <t>970100000080</t>
  </si>
  <si>
    <t>970020000090</t>
  </si>
  <si>
    <t>9701</t>
  </si>
  <si>
    <t>970200000080</t>
  </si>
  <si>
    <t>970300000080</t>
  </si>
  <si>
    <t>970400000080</t>
  </si>
  <si>
    <t>970500000080</t>
  </si>
  <si>
    <t>970600000080</t>
  </si>
  <si>
    <t>Selection of biobased products from HS4 classification</t>
  </si>
  <si>
    <t>- Of wool or fine animal hair</t>
  </si>
  <si>
    <t>6101 20</t>
  </si>
  <si>
    <t>- Of cotton</t>
  </si>
  <si>
    <t>Overcoats, car-coats, capes, cloaks, anoraks, incl. ski-jackets, wind-cheaters, wind-jackets and similar articles of cotton, for men or boys, knitted or crocheted (excl. suits, ensembles, jackets, blazers, bib and brace overalls and trousers)</t>
  </si>
  <si>
    <t>6101 30</t>
  </si>
  <si>
    <t>- Of man-made fibres</t>
  </si>
  <si>
    <t>Overcoats, car-coats, capes, cloaks, anoraks, incl. ski-jackets, wind-cheaters, wind-jackets and similar articles of man-made fibres, for men or boys, knitted or crocheted (excl. suits, ensembles, jackets, blazers, bib and brace overalls and trousers)</t>
  </si>
  <si>
    <t>6101 90</t>
  </si>
  <si>
    <t>- Of other textile materials</t>
  </si>
  <si>
    <t>Overcoats, car-coats, capes, cloaks, anoraks, incl. ski-jackets, wind-cheaters, wind-jackets and similar articles of textile materials, for men or boys, knitted or crocheted (excl. of wool, fine animal hair, cotton and man-made fibres, suits, ensembles, jackets, blazers, bib and brace overalls and trousers)</t>
  </si>
  <si>
    <t>6102 10</t>
  </si>
  <si>
    <t>Women's or girls' overcoats, car-coats, capes, cloaks, anoraks, incl. ski-jackets, wind-cheaters, wind-jackets and similar articles, of wool or fine animal hair, knitted or crocheted (excl. suits, ensembles, jackets, blazers, dresses, skirts, divided skirts, trousers, bib and brace overalls)</t>
  </si>
  <si>
    <t>6102 20</t>
  </si>
  <si>
    <t>Women's or girls' overcoats, car-coats, capes, cloaks, anoraks, incl. ski-jackets, wind-cheaters, wind-jackets and similar articles of cotton, knitted or crocheted (excl. suits, ensembles, jackets, blazers, dresses, skirts, divided skirts, trousers, bib and brace overalls)</t>
  </si>
  <si>
    <t>6102 30</t>
  </si>
  <si>
    <t>Women's or girls' overcoats, car-coats, capes, cloaks, anoraks, incl. ski-jackets, wind-cheaters, wind-jackets and similar articles of man-made fibres, knitted or crocheted (excl. suits, ensembles, jackets, blazers, dresses, skirts, divided skirts, trousers, bib and brace overalls)</t>
  </si>
  <si>
    <t>6102 90</t>
  </si>
  <si>
    <t>Women's or girls' overcoats, car-coats, capes, cloaks, anoraks, incl. ski-jackets, wind-cheaters, wind-jackets and similar articles, of textile materials, knitted or crocheted (excl. of wool, fine animal hair, cotton and man-made fibres, suits, ensembles, jackets, blazers, dresses, skirts, divided skirts, trousers, bib and brace overalls)</t>
  </si>
  <si>
    <t>- Suits</t>
  </si>
  <si>
    <t>- - Of wool or fine animal hair</t>
  </si>
  <si>
    <t>6103 12</t>
  </si>
  <si>
    <t>- - Of synthetic fibres</t>
  </si>
  <si>
    <t>Men's or boys' suits of synthetic fibres, knitted or crocheted (excl. track suits, ski suits and swimwear)</t>
  </si>
  <si>
    <t>6103 19</t>
  </si>
  <si>
    <t>- - Of other textile materials</t>
  </si>
  <si>
    <t>Men's or boys' suits of textile materials, knitted or crocheted (excl. of wool or fine animal hair, synthetic fibres, track suits, ski suits and swimwear)</t>
  </si>
  <si>
    <t>- Ensembles</t>
  </si>
  <si>
    <t>6103 22</t>
  </si>
  <si>
    <t>- - Of cotton</t>
  </si>
  <si>
    <t>Men's or boys' ensembles of cotton, knitted or crocheted (excl. ski ensembles and swimwear)</t>
  </si>
  <si>
    <t>6103 23</t>
  </si>
  <si>
    <t>Men's or boys' ensembles of synthetic fibres, knitted or crocheted (excl. ski ensembles and swimwear)</t>
  </si>
  <si>
    <t>6103 29</t>
  </si>
  <si>
    <t>Men's or boys' ensembles of textile materials (excl. wool, fine animal hair, cotton or synthetic fibres, ski ensembles and swimwear)</t>
  </si>
  <si>
    <t>- Jackets and blazers</t>
  </si>
  <si>
    <t>6103 31</t>
  </si>
  <si>
    <t>Men's or boys' jackets and blazers of wool or fine animal hair, knitted or crocheted (excl. wind-jackets and similar articles)</t>
  </si>
  <si>
    <t>6103 32</t>
  </si>
  <si>
    <t>Men's or boys' jackets and blazers of cotton, knitted or crocheted (excl. wind-jackets and similar articles)</t>
  </si>
  <si>
    <t>6103 33</t>
  </si>
  <si>
    <t>Men's or boys' jackets and blazers of synthetic fibres, knitted or crocheted (excl. wind-jackets and similar articles)</t>
  </si>
  <si>
    <t>6103 39</t>
  </si>
  <si>
    <t>Men's or boys' jackets and blazers of textile materials (excl. of wool, fine animal hair, cotton or synthetic fibres, wind-jackets and similar articles)</t>
  </si>
  <si>
    <t>- Trousers, bib and brace overalls, breeches and shorts</t>
  </si>
  <si>
    <t>6103 41</t>
  </si>
  <si>
    <t>Men's or boys' trousers, bib and brace overalls, breeches and shorts of wool or fine animal hair, knitted or crocheted (excl. swimwear and underpants)</t>
  </si>
  <si>
    <t>6103 42</t>
  </si>
  <si>
    <t>Men's or boys' trousers, bib and brace overalls, breeches and shorts of cotton, knitted or crocheted (excl. swimwear and underpants)</t>
  </si>
  <si>
    <t>6103 43</t>
  </si>
  <si>
    <t>Men's or boys' trousers, bib and brace overalls, breeches and shorts of synthetic fibres, knitted or crocheted (excl. swimwear and underpants)</t>
  </si>
  <si>
    <t>6103 49</t>
  </si>
  <si>
    <t>Men's or boys' trousers, bib and brace overalls, breeches and shorts of textile materials, knitted or crocheted (excl. of wool, fine animal hair, cotton or synthetic fibres, swimwear and underpants)</t>
  </si>
  <si>
    <t>6104 13</t>
  </si>
  <si>
    <t>Women's or girls' suits of synthetic fibres, knitted or crocheted (excl. ski overalls and swimwear)</t>
  </si>
  <si>
    <t>6104 19</t>
  </si>
  <si>
    <t>Women's or girls' suits of textile materials, knitted or crocheted (excl. of wool or fine animal hair, cotton or synthetic fibres, ski overalls and swimwear)</t>
  </si>
  <si>
    <t>6104 22</t>
  </si>
  <si>
    <t>Women's or girls' ensembles of cotton, knitted or crocheted (excl. ski ensembles and swimwear)</t>
  </si>
  <si>
    <t>6104 23</t>
  </si>
  <si>
    <t>Women's or girls' ensembles of synthetic fibres, knitted or crocheted (excl. ski ensembles and swimwear)</t>
  </si>
  <si>
    <t>6104 29</t>
  </si>
  <si>
    <t>Women's or girls' ensembles of textile materials (excl. of wool or fine animal hair, cotton or synthetic fibres, ski ensembles and swimwear)</t>
  </si>
  <si>
    <t>6104 31</t>
  </si>
  <si>
    <t>Women's or girls' jackets and blazers of wool or fine animal hair, knitted or crocheted (excl. wind-jackets and similar articles)</t>
  </si>
  <si>
    <t>6104 32</t>
  </si>
  <si>
    <t>Women's or girls' jackets and blazers of cotton, knitted or crocheted (excl. wind-jackets and similar articles)</t>
  </si>
  <si>
    <t>6104 33</t>
  </si>
  <si>
    <t>Women's or girls' jackets and blazers of synthetic fibres, knitted or crocheted (excl. wind-jackets and similar articles)</t>
  </si>
  <si>
    <t>6104 39</t>
  </si>
  <si>
    <t>Women's or girls' jackets and blazers of textile materials, knitted or crocheted (excl. of wool, fine animal hair, cotton or synthetic fibres, wind-jackets and similar articles)</t>
  </si>
  <si>
    <t>- Dresses</t>
  </si>
  <si>
    <t>6104 41</t>
  </si>
  <si>
    <t>Women's or girls' dresses of wool or fine animal hair, knitted or crocheted (excl. petticoats)</t>
  </si>
  <si>
    <t>6104 42</t>
  </si>
  <si>
    <t>Women's or girls' dresses of cotton, knitted or crocheted (excl. petticoats)</t>
  </si>
  <si>
    <t>6104 43</t>
  </si>
  <si>
    <t>Women's or girls' dresses of synthetic fibres, knitted or crocheted (excl. petticoats)</t>
  </si>
  <si>
    <t>6104 44</t>
  </si>
  <si>
    <t>- - Of artificial fibres</t>
  </si>
  <si>
    <t>Women's or girls' dresses of artificial fibres, knitted or crocheted (excl. petticoats)</t>
  </si>
  <si>
    <t>6104 49</t>
  </si>
  <si>
    <t>Women's or girls' dresses of textile materials, knitted or crocheted (excl. of wool, fine animal hair, cotton, synthetic or artificial fibres and petticoats)</t>
  </si>
  <si>
    <t>- Skirts and divided skirts</t>
  </si>
  <si>
    <t>6104 51</t>
  </si>
  <si>
    <t>Women's or girls' skirts and divided skirts of wool or fine animal hair, knitted or crocheted (excl. petticoats)</t>
  </si>
  <si>
    <t>6104 52</t>
  </si>
  <si>
    <t>Women's or girls' skirts and divided skirts of cotton, knitted or crocheted (excl. petticoats)</t>
  </si>
  <si>
    <t>6104 53</t>
  </si>
  <si>
    <t>Women's or girls' skirts and divided skirts of synthetic fibres, knitted or crocheted (excl. petticoats)</t>
  </si>
  <si>
    <t>6104 59</t>
  </si>
  <si>
    <t>Women's or girls' skirts and divided skirts of textile materials, knitted or crocheted (excl. of wool, fine animal hair, cotton or synthetic fibres, and petticoats)</t>
  </si>
  <si>
    <t>6104 61</t>
  </si>
  <si>
    <t>Women's or girls' trousers, bib and brace overalls, breeches and shorts of wool or fine animal hair, knitted or crocheted (excl. panties and swimwear)</t>
  </si>
  <si>
    <t>6104 62</t>
  </si>
  <si>
    <t>Women's or girls' trousers, bib and brace overalls, breeches and shorts of cotton, knitted or crocheted (excl. panties and swimwear)</t>
  </si>
  <si>
    <t>6104 63</t>
  </si>
  <si>
    <t>Women's or girls' trousers, bib and brace overalls, breeches and shorts of synthetic fibres, knitted or crocheted (excl. panties and swimwear)</t>
  </si>
  <si>
    <t>6104 69</t>
  </si>
  <si>
    <t>Women's or girls' trousers, bib and brace overalls, breeches and shorts of textile materials, knitted or crocheted (excl. of wool, fine animal hair, cotton or synthetic fibres, panties and swimwear)</t>
  </si>
  <si>
    <t>6105 10</t>
  </si>
  <si>
    <t>Men's or boys' shirts of cotton, knitted or crocheted (excl. nightshirts, T-shirts, singlets and other vests)</t>
  </si>
  <si>
    <t>6105 20</t>
  </si>
  <si>
    <t>Men's or boys' shirts of man-made fibres, knitted or crocheted (excl. nightshirts, T-shirts, singlets and other vests)</t>
  </si>
  <si>
    <t>6105 90</t>
  </si>
  <si>
    <t>Men's or boys' shirts of textile materials, knitted or crocheted (excl. of cotton or man-made fibres, nightshirts, T-shirts, singlets and other vests)</t>
  </si>
  <si>
    <t>6106 10</t>
  </si>
  <si>
    <t>Women's or girls' blouses, shirts and shirt-blouses of cotton, knitted or crocheted (excl. T-shirts and vests)</t>
  </si>
  <si>
    <t>6106 20</t>
  </si>
  <si>
    <t>Women's or girls' blouses, shirts and shirt-blouses of man-made fibres, knitted or crocheted (excl. T-shirts and vests)</t>
  </si>
  <si>
    <t>6106 90</t>
  </si>
  <si>
    <t>Women's or girls' blouses, shirts and shirt-blouses of textile materials, knitted or crocheted (excl. of cotton or man-made fibres, T-shirts and vests)</t>
  </si>
  <si>
    <t>- Underpants and briefs</t>
  </si>
  <si>
    <t>6107 11</t>
  </si>
  <si>
    <t>Men's or boys' underpants and briefs of cotton, knitted or crocheted</t>
  </si>
  <si>
    <t>6107 12</t>
  </si>
  <si>
    <t>- - Of man-made fibres</t>
  </si>
  <si>
    <t>Men's or boys' underpants and briefs of man-made fibres, knitted or crocheted</t>
  </si>
  <si>
    <t>6107 19</t>
  </si>
  <si>
    <t>Men's or boys' underpants and briefs of other textile materials, knitted or crocheted (excl. of cotton or man-made fibres)</t>
  </si>
  <si>
    <t>- Nightshirts and pyjamas</t>
  </si>
  <si>
    <t>6107 21</t>
  </si>
  <si>
    <t>Men's or boys' nightshirts and pyjamas of cotton, knitted or crocheted (excl. vests and singlets)</t>
  </si>
  <si>
    <t>6107 22</t>
  </si>
  <si>
    <t>Men's or boys' nightshirts and pyjamas of man-made fibres, knitted or crocheted (excl. vests and singlets)</t>
  </si>
  <si>
    <t>6107 29</t>
  </si>
  <si>
    <t>Men's or boys' nightshirts and pyjamas of textile materials, knitted or crocheted (excl. of cotton or man-made fibres, and vests and singlets)</t>
  </si>
  <si>
    <t>- Other</t>
  </si>
  <si>
    <t>6107 91</t>
  </si>
  <si>
    <t>Men's or boys' bathrobes, dressing gowns and similar articles of cotton, knitted or crocheted</t>
  </si>
  <si>
    <t>6107 92</t>
  </si>
  <si>
    <t>Men's or boys' bathrobes, dressing gowns and similar articles of man-made fibres, knitted or crocheted</t>
  </si>
  <si>
    <t>6107 99</t>
  </si>
  <si>
    <t>Men's or boys' bathrobes, dressing gowns and similar articles of textile materials, knitted or crocheted (excl. of cotton or man-made fibres)</t>
  </si>
  <si>
    <t>- Slips and petticoats</t>
  </si>
  <si>
    <t>6108 11</t>
  </si>
  <si>
    <t>Women's or girls' slips and petticoats of man-made fibres, knitted or crocheted (excl. T-shirts and vests)</t>
  </si>
  <si>
    <t>6108 19</t>
  </si>
  <si>
    <t>Women's or girls' slips and petticoats of textile materials, knitted or crocheted (excl. man-made fibres, T-shirts and vests)</t>
  </si>
  <si>
    <t>- Briefs and panties</t>
  </si>
  <si>
    <t>6108 21</t>
  </si>
  <si>
    <t>Women's or girls' briefs and panties of cotton, knitted or crocheted</t>
  </si>
  <si>
    <t>6108 22</t>
  </si>
  <si>
    <t>Women's or girls' briefs and panties of man-made fibres, knitted or crocheted</t>
  </si>
  <si>
    <t>6108 29</t>
  </si>
  <si>
    <t>Women's or girls' briefs and panties of textile materials, knitted or crocheted (excl. cotton or man-made fibres)</t>
  </si>
  <si>
    <t>- Nightdresses and pyjamas</t>
  </si>
  <si>
    <t>6108 31</t>
  </si>
  <si>
    <t>Women's or girls' nightdresses and pyjamas of cotton, knitted or crocheted (excl. T-shirts, vests and negligés)</t>
  </si>
  <si>
    <t>6108 32</t>
  </si>
  <si>
    <t>Women's or girls' nightdresses and pyjamas of man-made fibres, knitted or crocheted (excl. T-shirts, vests and negligés)</t>
  </si>
  <si>
    <t>6108 39</t>
  </si>
  <si>
    <t>Women's or girls' nightdresses and pyjamas of textile materials, knitted or crocheted (excl. of cotton and man-made fibres, T-shirts, vests and negligés)</t>
  </si>
  <si>
    <t>6108 91</t>
  </si>
  <si>
    <t>Women's or girls' negligés, bathrobes, dressing gowns, housejackets and similar articles of cotton, knitted or crocheted (excl. vests, slips, petticoats, briefs and panties, nightdresses, pyjamas, brassiéres, girdles, corsets and similar articles)</t>
  </si>
  <si>
    <t>6108 92</t>
  </si>
  <si>
    <t>Women's or girls' negligés, bathrobes, dressing gowns, housejackets and similar articles of man-made fibres, knitted or crocheted (excl. vests, slips, petticoats, briefs and panties, nightdresses, pyjamas, brassiéres, girdles, corsets and similar articles)</t>
  </si>
  <si>
    <t>6108 99</t>
  </si>
  <si>
    <t>Women's or girls' negligés, bathrobes, dressing gowns, housejackets and similar articles of textile materials, knitted or crocheted (excl. of cotton or man-made fibres, vests, slips, petticoats, briefs and panties, nightdresses, pyjamas, brassiéres, girdles, corsets and similar articles)</t>
  </si>
  <si>
    <t>6109 10</t>
  </si>
  <si>
    <t>T-shirts, singlets and other vests of cotton, knitted or crocheted</t>
  </si>
  <si>
    <t>6109 90</t>
  </si>
  <si>
    <t>T-shirts, singlets and other vests of textile materials, knitted or crocheted (excl. cotton)</t>
  </si>
  <si>
    <t>6110 11</t>
  </si>
  <si>
    <t>- - Of wool</t>
  </si>
  <si>
    <t>Jerseys, pullovers, cardigans, waistcoats and similar articles, of wool, knitted or crocheted (excl. wadded waistcoats)</t>
  </si>
  <si>
    <t>6110 12</t>
  </si>
  <si>
    <t>- - Of Kashmir (cashmere) goats</t>
  </si>
  <si>
    <t>Jerseys, pullovers, cardigans, waistcoats and similar articles, of hair of Kashmir "cashmere" goats, knitted or crocheted (excl. quilted articles)</t>
  </si>
  <si>
    <t>6110 19</t>
  </si>
  <si>
    <t>- - Other</t>
  </si>
  <si>
    <t>Jerseys, pullovers, cardigans, waistcoats and similar articles, of fine animal hair, knitted or crocheted (excl. from hair of Kashmir "cashmere" goats and quilted articles)</t>
  </si>
  <si>
    <t>6110 20</t>
  </si>
  <si>
    <t>Jerseys, pullovers, cardigans, waistcoats and similar articles, of cotton, knitted or crocheted (excl. wadded waistcoats)</t>
  </si>
  <si>
    <t>6110 30</t>
  </si>
  <si>
    <t>Jerseys, pullovers, cardigans, waistcoats and similar articles, of man-made fibres, knitted or crocheted (excl. wadded waistcoats)</t>
  </si>
  <si>
    <t>6110 90</t>
  </si>
  <si>
    <t>Jerseys, pullovers, cardigans, waistcoats and similar articles, of textile materials, knitted or crocheted (excl. of wool, fine animal hair, cotton or man-made fibres, and wadded waistcoats)</t>
  </si>
  <si>
    <t>6111 20</t>
  </si>
  <si>
    <t>Babies' garments and clothing accessories of cotton, knitted or crocheted (excl. hats)</t>
  </si>
  <si>
    <t>6111 30</t>
  </si>
  <si>
    <t>- Of synthetic fibres</t>
  </si>
  <si>
    <t>Babies' garments and clothing accessories of synthetic fibres, knitted or crocheted (excl. hats)</t>
  </si>
  <si>
    <t>6111 90</t>
  </si>
  <si>
    <t>Babies' garments and clothing accessories of textile materials, knitted or crocheted (excl. of wool, fine animal hair, cotton or synthetic fibres, and hats)</t>
  </si>
  <si>
    <t>- Track suits</t>
  </si>
  <si>
    <t>6112 11</t>
  </si>
  <si>
    <t>Track-suits of cotton, knitted or crocheted</t>
  </si>
  <si>
    <t>6112 12</t>
  </si>
  <si>
    <t>Track-suits of synthetic fibres, knitted or crocheted</t>
  </si>
  <si>
    <t>6112 19</t>
  </si>
  <si>
    <t>Track-suits of textile materials, knitted or crocheted (excl. cotton or synthetic fibres)</t>
  </si>
  <si>
    <t>6112 20</t>
  </si>
  <si>
    <t>- Ski suits</t>
  </si>
  <si>
    <t>Ski-suits, knitted or crocheted</t>
  </si>
  <si>
    <t>- Men's or boys' swimwear</t>
  </si>
  <si>
    <t>156613</t>
  </si>
  <si>
    <t>6112 31</t>
  </si>
  <si>
    <t>Men's or boys' swimwear of synthetic fibres, knitted or crocheted</t>
  </si>
  <si>
    <t>6112 39</t>
  </si>
  <si>
    <t>Men's or boys' swimwear of textile materials, knitted or crocheted (excl. synthetic fibres)</t>
  </si>
  <si>
    <t>- Women's or girls' swimwear</t>
  </si>
  <si>
    <t>156616</t>
  </si>
  <si>
    <t>6112 41</t>
  </si>
  <si>
    <t>Women's or girls' swimwear of synthetic fibres, knitted or crocheted</t>
  </si>
  <si>
    <t>6112 49</t>
  </si>
  <si>
    <t>Women's or girls' swimwear of textile materials, knitted or crocheted (excl. synthetic fibres)</t>
  </si>
  <si>
    <t>6114 20</t>
  </si>
  <si>
    <t>Special garments for professional, sporting or other purposes, n.e.s., of cotton, knitted or crocheted</t>
  </si>
  <si>
    <t>6114 30</t>
  </si>
  <si>
    <t>Special garments for professional, sporting or other purposes, n.e.s., of man-made fibres, knitted or crocheted</t>
  </si>
  <si>
    <t>6114 90</t>
  </si>
  <si>
    <t>Special garments for professional, sporting or other purposes, n.e.s., of textile materials, knitted or crocheted (excl. of wool, fine animal hair, cotton and man-made fibres)</t>
  </si>
  <si>
    <t>- Panty hose and tights</t>
  </si>
  <si>
    <t>6115 11</t>
  </si>
  <si>
    <t>- - Of synthetic fibres, measuring per single yarn less than 67 decitex</t>
  </si>
  <si>
    <t>Panty hose and tights of synthetic fibres, knitted or crocheted, measuring per single yarn &lt; 67 decitex</t>
  </si>
  <si>
    <t>6115 12</t>
  </si>
  <si>
    <t>- - Of synthetic fibres, measuring per single yarn 67 decitex or more</t>
  </si>
  <si>
    <t>Panty hose and tights of synthetic fibres, knitted or crocheted, measuring per single yarn &gt;= 67 decitex</t>
  </si>
  <si>
    <t>6115 19</t>
  </si>
  <si>
    <t>Panty hose and tights of textile materials, knitted or crocheted (excl. of synthetic fibres and hosiery for babies)</t>
  </si>
  <si>
    <t>6115 20</t>
  </si>
  <si>
    <t>- Women's full-length or knee-length hosiery, measuring per single yarn less than 67 decitex</t>
  </si>
  <si>
    <t>Women's full-length or knee-length hosiery, knitted or crocheted, measuring per single yarn &lt; 67 decitex (excl. panty hose and tights)</t>
  </si>
  <si>
    <t>Full-length or knee-length stockings, socks and other hosiery, incl. stockings for varicose veins and footwear without applied soles, of wool or fine animal hair, knitted or crocheted (excl. panty hose and tights, women's full-length or knee-length stockings, measuring per single yarn &lt; 67 decitex, and hosiery for babies)</t>
  </si>
  <si>
    <t>Full-length or knee-length stockings, socks and other hosiery, incl. stockings for varicose veins and footwear without applied soles, of cotton, knitted or crocheted (excl. panty hose and tights, women's full-length or knee-length stockings, measuring per single yarn &lt; 67 decitex, and hosiery for babies)</t>
  </si>
  <si>
    <t>6115 93</t>
  </si>
  <si>
    <t>Full-length or knee-length stockings, socks and other hosiery, incl. stockings for varicose veins and footwear without applied soles, of synthetic fibres, knitted or crocheted (excl. panty hose and tights, women's full-length or knee-length stockings, measuring per single yarn &lt; 67 decitex, and hosiery for babies)</t>
  </si>
  <si>
    <t>6115 99</t>
  </si>
  <si>
    <t>Full-length or knee-length stockings, socks and other hosiery, incl. stockings for varicose veins and footwear without applied soles, of textile materials, knitted or crocheted (excl. of wool, fine animal hair, cotton or synthetic fibres, panty hose and tights, women's full-length or knee-length stockings, measuring per single yarn &lt; 67 decitex, and hosiery for babies)</t>
  </si>
  <si>
    <t>6116 10</t>
  </si>
  <si>
    <t>- Impregnated, coated or covered with plastics or rubber</t>
  </si>
  <si>
    <t>Gloves, mittens and mitts, impregnated, coated or covered with plastics or rubber, knitted or crocheted</t>
  </si>
  <si>
    <t>6116 91</t>
  </si>
  <si>
    <t>Gloves, mittens and mitts, of wool or fine animal hair, knitted or crocheted (excl. for babies)</t>
  </si>
  <si>
    <t>6116 92</t>
  </si>
  <si>
    <t>Gloves, mittens and mitts, of cotton, knitted or crocheted (excl. impregnated, coated or covered with plastics or rubber, and for babies)</t>
  </si>
  <si>
    <t>6116 93</t>
  </si>
  <si>
    <t>Gloves, mittens and mitts, of synthetic fibres, knitted or crocheted (excl. impregnated, coated or covered with plastics or rubber, and for babies)</t>
  </si>
  <si>
    <t>6116 99</t>
  </si>
  <si>
    <t>Gloves, mittens and mitts, of textile materials, knitted or crocheted (excl. of wool, fine animal hair, cotton or synthetic fibres, impregnated, coated or covered with plastics or rubber, and for babies)</t>
  </si>
  <si>
    <t>6117 10</t>
  </si>
  <si>
    <t>- Shawls, scarves, mufflers, mantillas, veils and the like</t>
  </si>
  <si>
    <t>Shawls, scarves, mufflers, mantillas, veils and the like, knitted or crocheted</t>
  </si>
  <si>
    <t>6117 20</t>
  </si>
  <si>
    <t>- Ties, bow ties and cravats</t>
  </si>
  <si>
    <t>Ties, bow ties and cravats, knitted or crocheted</t>
  </si>
  <si>
    <t>6117 80</t>
  </si>
  <si>
    <t>- Other accessories</t>
  </si>
  <si>
    <t>Made up clothing accessories, knitted or crocheted, n.e.s. (excl. shawls, scarves, mufflers, mantillas, veils and the like, ties, bow ties and cravats)</t>
  </si>
  <si>
    <t>6117 90</t>
  </si>
  <si>
    <t>- Parts</t>
  </si>
  <si>
    <t>Parts of garments or clothing accessories, knitted or crocheted, n.e.s.</t>
  </si>
  <si>
    <t>- Overcoats, raincoats, car-coats, capes, cloaks and similar articles</t>
  </si>
  <si>
    <t>6201 11</t>
  </si>
  <si>
    <t>Men's or boys' overcoats, raincoats, car-coats, capes, cloaks and similar articles, of wool or fine animal hair (excl. knitted or crocheted)</t>
  </si>
  <si>
    <t>6201 12</t>
  </si>
  <si>
    <t>Men's or boys' overcoats, raincoats, car-coats, capes, cloaks and similar articles, of cotton (excl. knitted or crocheted)</t>
  </si>
  <si>
    <t>6201 13</t>
  </si>
  <si>
    <t>Men's or boys' overcoats, raincoats, car-coats, capes, cloaks and similar articles, of man-made fibres (excl. knitted or crocheted)</t>
  </si>
  <si>
    <t>6201 19</t>
  </si>
  <si>
    <t>Men's or boys' overcoats, raincoats, car-coats, capes, cloaks and similar articles, of textile materials (excl. of wool or fine animal hair, cotton or man-made fibres, knitted or crocheted)</t>
  </si>
  <si>
    <t>6201 91</t>
  </si>
  <si>
    <t>Men's or boys' anoraks, incl. ski-jackets, wind-cheaters, wind-jackets and similar articles, of wool or fine animal hair (excl. knitted or crocheted, suits, ensembles, jackets, blazers and trousers)</t>
  </si>
  <si>
    <t>6201 92</t>
  </si>
  <si>
    <t>Men's or boys' anoraks, windcheaters, wind jackets and similar articles, of cotton (not knitted or crocheted and excl. suits, ensembles, jackets, blazers, trousers and tops of ski suits)</t>
  </si>
  <si>
    <t>6201 93</t>
  </si>
  <si>
    <t>Men's or boys' anoraks, windcheaters, wind jackets and similar articles, of man-made fibres (not knitted or crocheted and excl. suits, ensembles, jackets, blazers, trousers and tops of ski suits)</t>
  </si>
  <si>
    <t>6201 99</t>
  </si>
  <si>
    <t>Men's or boys' anoraks, incl. ski-jackets, wind-cheaters, wind-jackets and similar articles of textile materials (excl. of wool, fine animal hair, cotton or man-made fibres, knitted or crocheted, suits, ensembles, jackets, blazers and trousers)</t>
  </si>
  <si>
    <t>6202 11</t>
  </si>
  <si>
    <t>Women's or girls' overcoats, raincoats, car-coats, capes, cloaks and similar articles, of wool or fine animal hair (excl. knitted or crocheted)</t>
  </si>
  <si>
    <t>6202 12</t>
  </si>
  <si>
    <t>Women's or girls' overcoats, raincoats, car-coats, capes, cloaks and similar articles, of cotton (excl. knitted or crocheted)</t>
  </si>
  <si>
    <t>6202 13</t>
  </si>
  <si>
    <t>Women's or girls' overcoats, raincoats, car-coats, capes, cloaks and similar articles, of man-made fibres (excl. knitted or crocheted)</t>
  </si>
  <si>
    <t>6202 19</t>
  </si>
  <si>
    <t>Women's or girls' overcoats, raincoats, car-coats, capes, cloaks and similar articles, of textile materials (excl. of wool or fine animal hair, cotton or man-made fibres, knitted or crocheted)</t>
  </si>
  <si>
    <t>6202 91</t>
  </si>
  <si>
    <t>Women's or girls' anoraks, incl. ski-jackets, wind-cheaters, wind-jackets and similar articles, of wool or fine animal hair (excl. knitted or crocheted, suits, ensembles, jackets, blazers and trousers)</t>
  </si>
  <si>
    <t>6202 92</t>
  </si>
  <si>
    <t>Women's or girls' anoraks, windcheaters, wind jackets and similar articles, of cotton (not knitted or crocheted and excl. suits, ensembles, jackets, blazers, trousers and tops of ski suits)</t>
  </si>
  <si>
    <t>6202 93</t>
  </si>
  <si>
    <t>Women's or girls' anoraks, windcheaters, wind jackets and similar articles, of man-made fibres (not knitted or crocheted and excl. suits, ensembles, jackets, blazers, trousers and tops of ski suits)</t>
  </si>
  <si>
    <t>6202 99</t>
  </si>
  <si>
    <t>Women's or girls' anoraks, incl. ski-jackets, wind-cheaters, wind-jackets and similar articles, of textile materials (excl. of wool, fine animal hair, cotton or man-made fibres, knitted or crocheted, suits, ensembles, jackets, blazers and trousers)</t>
  </si>
  <si>
    <t>6203 11</t>
  </si>
  <si>
    <t>Men's or boys' suits of wool or fine animal hair (excl. knitted or crocheted, track suits, ski suits and swimwear)</t>
  </si>
  <si>
    <t>6203 12</t>
  </si>
  <si>
    <t>Men's or boys' suits of synthetic fibres (excl. knitted or crocheted, track suits, ski suits and swimwear)</t>
  </si>
  <si>
    <t>6203 19</t>
  </si>
  <si>
    <t>Men's or boys' suits of textile materials (excl. of wool, fine animal hair or synthetic fibres, knitted or crocheted, track suits, ski suits and swimwear)</t>
  </si>
  <si>
    <t>6203 22</t>
  </si>
  <si>
    <t>Men's or boys' ensembles of cotton (excl. knitted or crocheted, ski ensembles and swimwear)</t>
  </si>
  <si>
    <t>6203 23</t>
  </si>
  <si>
    <t>Men's or boys' ensembles of synthetic fibres (excl. knitted or crocheted, ski ensembles and swimwear)</t>
  </si>
  <si>
    <t>6203 29</t>
  </si>
  <si>
    <t>Men's or boys' ensembles of textile materials (excl. of wool, fine animal hair, cotton or synthetic fibres, knitted or crocheted, ski ensembles and swimwear)</t>
  </si>
  <si>
    <t>6203 31</t>
  </si>
  <si>
    <t>Men's or boys' jackets and blazers of wool or fine animal hair (excl. knitted or crocheted, and wind-jackets and similar articles)</t>
  </si>
  <si>
    <t>6203 32</t>
  </si>
  <si>
    <t>Men's or boys' jackets and blazers of cotton (excl. knitted or crocheted, and wind-jackets and similar articles)</t>
  </si>
  <si>
    <t>6203 33</t>
  </si>
  <si>
    <t>Men's or boys' jackets and blazers of synthetic fibres (excl. knitted or crocheted, and wind-jackets and similar articles)</t>
  </si>
  <si>
    <t>6203 39</t>
  </si>
  <si>
    <t>Men's or boys' jackets and blazers of textile materials (excl. of wool, fine animal hair, cotton or synthetic fibres, knitted or crocheted, and wind-jackets and similar articles)</t>
  </si>
  <si>
    <t>6203 41</t>
  </si>
  <si>
    <t>Men's or boys' trousers, bib and brace overalls, breeches and shorts, of wool or fine animal hair (excl. knitted or crocheted, underpants and swimwear)</t>
  </si>
  <si>
    <t>6203 42</t>
  </si>
  <si>
    <t>Men's or boys' trousers, bib and brace overalls, breeches and shorts, of cotton (excl. knitted or crocheted, underpants and swimwear)</t>
  </si>
  <si>
    <t>6203 43</t>
  </si>
  <si>
    <t>Men's or boys' trousers, bib and brace overalls, breeches and shorts of synthetic fibres (excl. knitted or crocheted, underpants and swimwear)</t>
  </si>
  <si>
    <t>6203 49</t>
  </si>
  <si>
    <t>Men's or boys' trousers, bib and brace overalls, breeches and shorts of textile materials (excl. of wool, fine animal hair, cotton or synthetic fibres, knitted or crocheted, underpants and swimwear)</t>
  </si>
  <si>
    <t>6204 11</t>
  </si>
  <si>
    <t>Women's or girls' suits of wool or fine animal hair (excl. knitted or crocheted, ski overalls and swimwear)</t>
  </si>
  <si>
    <t>6204 12</t>
  </si>
  <si>
    <t>Women's or girls' suits of cotton (excl. knitted or crocheted, ski overalls and swimwear)</t>
  </si>
  <si>
    <t>6204 13</t>
  </si>
  <si>
    <t>Women's or girls' suits of synthetic fibres (excl. knitted or crocheted, ski overalls and swimwear)</t>
  </si>
  <si>
    <t>6204 19</t>
  </si>
  <si>
    <t>Women's or girls' suits of textile materials (excl. of wool, fine animal hair, cotton or synthetic fibres, knitted or crocheted, ski overalls and swimwear)</t>
  </si>
  <si>
    <t>6204 21</t>
  </si>
  <si>
    <t>Women's or girls' ensembles of wool or fine animal hair (excl. knitted or crocheted, ski overalls and swimwear)</t>
  </si>
  <si>
    <t>6204 22</t>
  </si>
  <si>
    <t>Women's or girls' ensembles of cotton (excl. knitted or crocheted, ski overalls and swimwear)</t>
  </si>
  <si>
    <t>6204 23</t>
  </si>
  <si>
    <t>Women's or girls' ensembles of synthetic fibres (excl. knitted or crocheted, ski overalls and swimwear)</t>
  </si>
  <si>
    <t>6204 29</t>
  </si>
  <si>
    <t>Women's or girls' ensembles of textile materials (excl. of wool, fine animal hair, cotton or synthetic fibres, knitted or crocheted, ski overalls and swimwear)</t>
  </si>
  <si>
    <t>6204 31</t>
  </si>
  <si>
    <t>Women's or girls' jackets and blazers of wool or fine animal hair (excl. knitted or crocheted, wind-jackets and similar articles)</t>
  </si>
  <si>
    <t>6204 32</t>
  </si>
  <si>
    <t>Women's or girls' jackets and blazers of cotton (excl. knitted or crocheted, wind-jackets and similar articles)</t>
  </si>
  <si>
    <t>6204 33</t>
  </si>
  <si>
    <t>Women's or girls' jackets and blazers of synthetic fibres (excl. knitted or crocheted, wind-jackets and similar articles)</t>
  </si>
  <si>
    <t>6204 39</t>
  </si>
  <si>
    <t>Women's or girls' jackets and blazers of textile materials (excl. of wool, fine animal hair, cotton or synthetic fibres, knitted or crocheted, wind-jackets and similar articles)</t>
  </si>
  <si>
    <t>6204 41</t>
  </si>
  <si>
    <t>Women's or girls' dresses of wool or fine animal hair (excl. knitted or crocheted and petticoats)</t>
  </si>
  <si>
    <t>6204 42</t>
  </si>
  <si>
    <t>Women's or girls' dresses of cotton (excl. knitted or crocheted and petticoats)</t>
  </si>
  <si>
    <t>6204 43</t>
  </si>
  <si>
    <t>Women's or girls' dresses of synthetic fibres (excl. knitted or crocheted and petticoats)</t>
  </si>
  <si>
    <t>6204 44</t>
  </si>
  <si>
    <t>Women's or girls' dresses of artificial fibres (excl. knitted or crocheted and petticoats)</t>
  </si>
  <si>
    <t>6204 49</t>
  </si>
  <si>
    <t>Women's or girls' dresses of textile materials (excl. of wool, fine animal hair, cotton or man-made fibres, knitted or crocheted and petticoats)</t>
  </si>
  <si>
    <t>6204 51</t>
  </si>
  <si>
    <t>Women's or girls' skirts and divided skirts of wool or fine animal hair (excl. knitted or crocheted and petticoats)</t>
  </si>
  <si>
    <t>6204 52</t>
  </si>
  <si>
    <t>Women's or girls' skirts and divided skirts of cotton (excl. knitted or crocheted and petticoats)</t>
  </si>
  <si>
    <t>6204 53</t>
  </si>
  <si>
    <t>Women's or girls' skirts and divided skirts of synthetic fibres (excl. knitted or crocheted and petticoats)</t>
  </si>
  <si>
    <t>6204 59</t>
  </si>
  <si>
    <t>Women's or girls' skirts and divided skirts of textile materials (excl. of wool, fine animal hair, cotton or synthetic fibres, knitted or crocheted and petticoats)</t>
  </si>
  <si>
    <t>6204 61</t>
  </si>
  <si>
    <t>Women's or girls' trousers, bib and brace overalls, breeches and shorts of wool or fine animal hair (excl. knitted or crocheted, panties and swimwear)</t>
  </si>
  <si>
    <t>6204 62</t>
  </si>
  <si>
    <t>Women's or girls' trousers, bib and brace overalls, breeches and shorts of cotton (excl. knitted or crocheted, panties and swimwear)</t>
  </si>
  <si>
    <t>6204 63</t>
  </si>
  <si>
    <t>Women's or girls' trousers, bib and brace overalls, breeches and shorts of synthetic fibres (excl. knitted or crocheted, panties and swimwear)</t>
  </si>
  <si>
    <t>6204 69</t>
  </si>
  <si>
    <t>Women's or girls' trousers, bib and brace overalls, breeches and shorts of textile materials (excl. of wool, fine animal hair, cotton or synthetic fibres, knitted or crocheted, panties and swimwear)</t>
  </si>
  <si>
    <t>6205 20</t>
  </si>
  <si>
    <t>Men's or boys' shirts of cotton (excl. knitted or crocheted, nightshirts, singlets and other vests)</t>
  </si>
  <si>
    <t>6205 30</t>
  </si>
  <si>
    <t>Men's or boys' shirts of man-made fibres (excl. knitted or crocheted, nightshirts, singlets and other vests)</t>
  </si>
  <si>
    <t>6205 90</t>
  </si>
  <si>
    <t>Men's or boys' shirts of textile materials (excl. of wool, fine animal hair, cotton or man-made fibres, knitted or crocheted, nightshirts, singlets and other vests)</t>
  </si>
  <si>
    <t>6206 10</t>
  </si>
  <si>
    <t>- Of silk or silk waste</t>
  </si>
  <si>
    <t>Women's or girls' blouses, shirts and shirt-blouses of silk or silk waste (excl. knitted or crocheted and vests)</t>
  </si>
  <si>
    <t>6206 20</t>
  </si>
  <si>
    <t>Women's or girls' blouses, shirts and shirt-blouses of wool or fine animal hair (excl. knitted or crocheted and vests)</t>
  </si>
  <si>
    <t>6206 30</t>
  </si>
  <si>
    <t>Women's or girls' blouses, shirts and shirt-blouses of cotton (excl. knitted or crocheted and vests)</t>
  </si>
  <si>
    <t>6206 40</t>
  </si>
  <si>
    <t>Women's or girls' blouses, shirts and shirt-blouses of man-made fibres (excl. knitted or crocheted and vests)</t>
  </si>
  <si>
    <t>6206 90</t>
  </si>
  <si>
    <t>Women's or girls' blouses, shirts and shirt-blouses of textile materials (excl. of silk, silk waste, wool, fine animal hair, cotton or man-made fibres, knitted or crocheted and vests)</t>
  </si>
  <si>
    <t>6207 11</t>
  </si>
  <si>
    <t>Men's or boys' underpants and briefs of cotton (excl. knitted or crocheted)</t>
  </si>
  <si>
    <t>6207 19</t>
  </si>
  <si>
    <t>Men's or boys' underpants and briefs of textile materials (excl. cotton and knitted or crocheted)</t>
  </si>
  <si>
    <t>6207 21</t>
  </si>
  <si>
    <t>Men's or boys' nightshirts and pyjamas of cotton (excl. knitted or crocheted, vests, singlets and underpants)</t>
  </si>
  <si>
    <t>6207 22</t>
  </si>
  <si>
    <t>Men's or boys' nightshirts and pyjamas of man-made fibres (excl. knitted or crocheted, vests, singlets and underpants)</t>
  </si>
  <si>
    <t>6207 29</t>
  </si>
  <si>
    <t>Men's or boys' nightshirts and pyjamas of textile materials (excl. of cotton or man-made fibres, knitted or crocheted, vests, singlets and underpants)</t>
  </si>
  <si>
    <t>6207 91</t>
  </si>
  <si>
    <t>Men's or boys' singlets and other vests, bathrobes, dressing gowns and similar articles of cotton (excl. knitted or crocheted, underpants, nightshirts and pyjamas)</t>
  </si>
  <si>
    <t>6207 92</t>
  </si>
  <si>
    <t>Men's or boys' singlets and other vests, bathrobes, dressing gowns and similar articles of man-made fibres (excl. knitted or crocheted, underpants, nightshirts and pyjamas)</t>
  </si>
  <si>
    <t>6207 99</t>
  </si>
  <si>
    <t>Men's or boys' singlets and other vests, bathrobes and dressing gowns of textile materials (excl. of cotton or man-made fibres, knitted or crocheted, underpants, nightshirts and pyjamas)</t>
  </si>
  <si>
    <t>6208 11</t>
  </si>
  <si>
    <t>Women's or girls' slips and petticoats of man-made fibres (excl. knitted or crocheted and vests)</t>
  </si>
  <si>
    <t>6208 19</t>
  </si>
  <si>
    <t>Women's or girls' slips and petticoats of textile materials (excl. man-made fibres, knitted or crocheted and vests)</t>
  </si>
  <si>
    <t>6208 21</t>
  </si>
  <si>
    <t>Women's or girls' nightdresses and pyjamas of cotton (excl. knitted or crocheted, vests and negligés)</t>
  </si>
  <si>
    <t>6208 22</t>
  </si>
  <si>
    <t>Women's or girls' nightdresses and pyjamas of man-made fibres (excl. knitted or crocheted, vests and negligés)</t>
  </si>
  <si>
    <t>6208 29</t>
  </si>
  <si>
    <t>Women's or girls' nightdresses and pyjamas of textile materials (excl. cotton and man-made fibres, knitted or crocheted, vests and negligés)</t>
  </si>
  <si>
    <t>6208 91</t>
  </si>
  <si>
    <t>Women's or girls' singlets and other vests, briefs, panties, negliges, bathrobes, dressing gowns, housecoats and similar articles of cotton (excl. knitted or crocheted, slips, petticoats, nightdresses and pyjamas, brassières, girdles, corsets and similar articles)</t>
  </si>
  <si>
    <t>6208 92</t>
  </si>
  <si>
    <t>Women's or girls' singlets and other vests, briefs, panties, negliges, bathrobes, dressing gowns, housecoats and similar articles of man-made fibres (excl. knitted or crocheted, slips, petticoats, nightdresses and pyjamas, brassières, girdles, corsets and similar articles)</t>
  </si>
  <si>
    <t>6208 99</t>
  </si>
  <si>
    <t>Women's or girls' singlets and other vests, briefs, panties, negliges, bathrobes, dressing gowns, housecoats and similar articles of textile materials (excl. of cotton or man-made fibres, knitted or crocheted, slips, petticoats, nightdresses and pyjamas, brassières, girdles, corsets and similar articles)</t>
  </si>
  <si>
    <t>6209 20</t>
  </si>
  <si>
    <t>Babies' garments and clothing accessories of cotton (excl. knitted or crocheted and hats)</t>
  </si>
  <si>
    <t>6209 30</t>
  </si>
  <si>
    <t>Babies' garments and clothing accessories of synthetic fibres (excl. knitted or crocheted and hats)</t>
  </si>
  <si>
    <t>6209 90</t>
  </si>
  <si>
    <t>Babies' garments and clothing accessories of textile materials (excl. of wool or fine animal hair, cotton or synthetic fibres, knitted or crocheted and hats)</t>
  </si>
  <si>
    <t>6210 10</t>
  </si>
  <si>
    <t>- Of fabrics of heading 5602 or 5603</t>
  </si>
  <si>
    <t>Garments made-up of felt or nonwovens, whether or not impregnated, coated, covered or laminated (excl. babies' garments and clothing accessories)</t>
  </si>
  <si>
    <t>6210 20</t>
  </si>
  <si>
    <t>- Other garments, of the type described in subheadings 6201 11 to 6201 19</t>
  </si>
  <si>
    <t>Garments of the type described in subheading 6201,11 to 6201,19, rubberised or impregnated, coated, covered or laminated with plastics or other substances</t>
  </si>
  <si>
    <t>6210 30</t>
  </si>
  <si>
    <t>- Other garments, of the type described in subheadings 6202 11 to 6202 19</t>
  </si>
  <si>
    <t>Garments of the type described in subheading 6202,11 to 6202,19, rubberised or impregnated, coated, covered or laminated with plastics or other substances</t>
  </si>
  <si>
    <t>6210 40</t>
  </si>
  <si>
    <t>- Other men's or boys' garments</t>
  </si>
  <si>
    <t>Men's or boys' garments of textile fabrics, rubberised or impregnated, coated, covered or laminated with plastics or other substances (excl. of the type described in subheading 6201,11 to 6201,19, and babies' garments and clothing accessories)</t>
  </si>
  <si>
    <t>6210 50</t>
  </si>
  <si>
    <t>- Other women's or girls' garments</t>
  </si>
  <si>
    <t>Women's or girls' garments of textile fabrics, rubberised or impregnated, coated, covered or laminated with plastics or other substances (excl. of the type described in subheading 6202,11 to 6202,19, and babies' garments and clothing accessories)</t>
  </si>
  <si>
    <t>- Swimwear</t>
  </si>
  <si>
    <t>6211 11</t>
  </si>
  <si>
    <t>- - Men's or boys'</t>
  </si>
  <si>
    <t>Men's or boys' swimwear (excl. knitted or crocheted)</t>
  </si>
  <si>
    <t>6211 12</t>
  </si>
  <si>
    <t>- - Women's or girls'</t>
  </si>
  <si>
    <t>Women's or girls' swimwear (excl. knitted or crocheted)</t>
  </si>
  <si>
    <t>6211 20</t>
  </si>
  <si>
    <t>Ski suits (excl. knitted or crocheted)</t>
  </si>
  <si>
    <t>- Other garments, men's or boys'</t>
  </si>
  <si>
    <t>6211 32</t>
  </si>
  <si>
    <t>Men's or boys' track suits and other garments, n.e.s. of cotton (excl. knitted or crocheted)</t>
  </si>
  <si>
    <t>6211 33</t>
  </si>
  <si>
    <t>Men's or boys' track suits and other garments, n.e.s. of man-made fibres (excl. knitted or crocheted)</t>
  </si>
  <si>
    <t>6211 39</t>
  </si>
  <si>
    <t>Men's or boys' track suits and other garments, n.e.s. of textile materials (excl. of wool, fine animal hair, cotton or man-made fibres, knitted or crocheted)</t>
  </si>
  <si>
    <t>- Other garments, women's or girls'</t>
  </si>
  <si>
    <t>6211 42</t>
  </si>
  <si>
    <t>Women's or girls' track suits and other garments, n.e.s. of cotton (excl. knitted or crocheted)</t>
  </si>
  <si>
    <t>6211 43</t>
  </si>
  <si>
    <t>Women's or girls' track suits and other garments, n.e.s. of man-made fibres (excl. knitted or crocheted)</t>
  </si>
  <si>
    <t>6211 49</t>
  </si>
  <si>
    <t>Women's or girls' track suits and other garments, n.e.s. of textile materials (excl. of wool, fine animal hair, cotton or man-made fibres, knitted or crocheted)</t>
  </si>
  <si>
    <t>6212 10</t>
  </si>
  <si>
    <t>- Brassières</t>
  </si>
  <si>
    <t>Brassieres of all types of textile materials, whether or not elasticated, incl. knitted or crocheted</t>
  </si>
  <si>
    <t>6212 20</t>
  </si>
  <si>
    <t>- Girdles and panty-girdles</t>
  </si>
  <si>
    <t>Girdles and panty-girdles of all types of textile materials, whether or not elasticated, incl. knitted or crocheted (excl. belts and corselets made entirely of rubber)</t>
  </si>
  <si>
    <t>6212 30</t>
  </si>
  <si>
    <t>- Corselettes</t>
  </si>
  <si>
    <t>Corselettes of all types of textile materials, whether or not elasticated, incl. knitted or crocheted</t>
  </si>
  <si>
    <t>6212 90</t>
  </si>
  <si>
    <t>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t>
  </si>
  <si>
    <t>6213 10</t>
  </si>
  <si>
    <t>Handkerchiefs of silk or silk waste, of which no side exceeds 60 cm (excl. knitted or crocheted)</t>
  </si>
  <si>
    <t>6213 20</t>
  </si>
  <si>
    <t>Handkerchiefs of cotton, of which no side exceeds 60 cm (excl. knitted or crocheted)</t>
  </si>
  <si>
    <t>6213 90</t>
  </si>
  <si>
    <t>Handkerchiefs of textile materials, of which no side exceeds 60 cm (excl. of silk, silk waste or cotton, knitted or crocheted)</t>
  </si>
  <si>
    <t>6214 10</t>
  </si>
  <si>
    <t>Shawls, scarves, mufflers, mantillas, veils and similar articles of silk or silk waste (excl. knitted or crocheted)</t>
  </si>
  <si>
    <t>6214 20</t>
  </si>
  <si>
    <t>Shawls, scarves, mufflers, mantillas, veils and similar articles of wool or fine animal hair (excl. knitted or crocheted)</t>
  </si>
  <si>
    <t>6214 30</t>
  </si>
  <si>
    <t>Shawls, scarves, mufflers, mantillas, veils and similar articles of synthetic fibres (excl. knitted or crocheted)</t>
  </si>
  <si>
    <t>6214 40</t>
  </si>
  <si>
    <t>- Of artificial fibres</t>
  </si>
  <si>
    <t>Shawls, scarves, mufflers, mantillas, veils and similar articles of artificial fibres (excl. knitted or crocheted)</t>
  </si>
  <si>
    <t>6214 90</t>
  </si>
  <si>
    <t>Shawls, scarves, mufflers, mantillas, veils and similar articles of textile materials (excl. of silk, silk waste, wool, fine animal hair or man-made fibres, knitted or crocheted)</t>
  </si>
  <si>
    <t>6215 10</t>
  </si>
  <si>
    <t>Ties, bow ties and cravats of silk or silk waste (excl. knitted or crocheted)</t>
  </si>
  <si>
    <t>6215 20</t>
  </si>
  <si>
    <t>Ties, bow ties and cravats of man-made fibres (excl. knitted or crocheted)</t>
  </si>
  <si>
    <t>6215 90</t>
  </si>
  <si>
    <t>Ties, bow ties and cravats of textile materials (excl. of silk, silk waste or man-made fibres, knitted or crocheted)</t>
  </si>
  <si>
    <t>6217 10</t>
  </si>
  <si>
    <t>- Accessories</t>
  </si>
  <si>
    <t>Made up clothing accessories, of all types of textile materials, n.e.s. (excl. knitted or crocheted)</t>
  </si>
  <si>
    <t>6217 90</t>
  </si>
  <si>
    <t>Parts of garments or clothing accessories, of all types of textile materials, n.e.s. (excl. knitted or crocheted)</t>
  </si>
  <si>
    <t>2103 10</t>
  </si>
  <si>
    <t>- Soya sauce</t>
  </si>
  <si>
    <t>Soya sauce</t>
  </si>
  <si>
    <t>2103 20</t>
  </si>
  <si>
    <t>- Tomato ketchup and other tomato sauces</t>
  </si>
  <si>
    <t>Tomato ketchup and other tomato sauces</t>
  </si>
  <si>
    <t>2103 30</t>
  </si>
  <si>
    <t>- Mustard flour and meal and prepared mustard</t>
  </si>
  <si>
    <t>Mustard flour and meal, whether or not prepared, and mustard</t>
  </si>
  <si>
    <t>2103 90</t>
  </si>
  <si>
    <t>Preparations for sauces and prepared sauces; mixed condiments and seasonings (excl. soya sauce, tomato ketchup and other tomato sauces, mustard, and mustard flour and meal)</t>
  </si>
  <si>
    <t>2104 10</t>
  </si>
  <si>
    <t>- Soups and broths and preparations therefor</t>
  </si>
  <si>
    <t>Soups and broths and preparations therefor</t>
  </si>
  <si>
    <t>too mixed</t>
  </si>
  <si>
    <t>2104 20</t>
  </si>
  <si>
    <t>- Homogenised composite food preparations</t>
  </si>
  <si>
    <t>Food preparations consisting of finely homogenized mixtures of two or more basic ingredients, such as meat, fish, vegetables or fruit, put up for retail sale as infant food or for dietetic purposes, in containers of &lt;= 250g</t>
  </si>
  <si>
    <t>- - Cane sugar</t>
  </si>
  <si>
    <t>Raw cane sugar (excl. added flavouring or colouring)</t>
  </si>
  <si>
    <t>1701 12</t>
  </si>
  <si>
    <t>- - Beet sugar</t>
  </si>
  <si>
    <t>Raw beet sugar (excl. added flavouring or colouring)</t>
  </si>
  <si>
    <t>156491</t>
  </si>
  <si>
    <t>3</t>
  </si>
  <si>
    <t>61</t>
  </si>
  <si>
    <t>4</t>
  </si>
  <si>
    <t>156493</t>
  </si>
  <si>
    <t>610120000080</t>
  </si>
  <si>
    <t>156494</t>
  </si>
  <si>
    <t>610130000080</t>
  </si>
  <si>
    <t>156495</t>
  </si>
  <si>
    <t>610190000080</t>
  </si>
  <si>
    <t>156496</t>
  </si>
  <si>
    <t>156497</t>
  </si>
  <si>
    <t>610210000080</t>
  </si>
  <si>
    <t>156498</t>
  </si>
  <si>
    <t>610220000080</t>
  </si>
  <si>
    <t>156499</t>
  </si>
  <si>
    <t>610230000080</t>
  </si>
  <si>
    <t>156500</t>
  </si>
  <si>
    <t>610290000080</t>
  </si>
  <si>
    <t>156501</t>
  </si>
  <si>
    <t>156502</t>
  </si>
  <si>
    <t>610311000010</t>
  </si>
  <si>
    <t>156503</t>
  </si>
  <si>
    <t>610311000080</t>
  </si>
  <si>
    <t>156504</t>
  </si>
  <si>
    <t>610312000080</t>
  </si>
  <si>
    <t>156505</t>
  </si>
  <si>
    <t>610319000080</t>
  </si>
  <si>
    <t>156506</t>
  </si>
  <si>
    <t>610321000010</t>
  </si>
  <si>
    <t>156508</t>
  </si>
  <si>
    <t>610322000080</t>
  </si>
  <si>
    <t>156509</t>
  </si>
  <si>
    <t>610323000080</t>
  </si>
  <si>
    <t>156510</t>
  </si>
  <si>
    <t>610329000080</t>
  </si>
  <si>
    <t>156511</t>
  </si>
  <si>
    <t>610331000010</t>
  </si>
  <si>
    <t>156512</t>
  </si>
  <si>
    <t>610331000080</t>
  </si>
  <si>
    <t>156513</t>
  </si>
  <si>
    <t>610332000080</t>
  </si>
  <si>
    <t>156514</t>
  </si>
  <si>
    <t>610333000080</t>
  </si>
  <si>
    <t>156515</t>
  </si>
  <si>
    <t>610339000080</t>
  </si>
  <si>
    <t>156516</t>
  </si>
  <si>
    <t>610341000010</t>
  </si>
  <si>
    <t>156517</t>
  </si>
  <si>
    <t>610341000080</t>
  </si>
  <si>
    <t>156518</t>
  </si>
  <si>
    <t>610342000080</t>
  </si>
  <si>
    <t>156519</t>
  </si>
  <si>
    <t>610343000080</t>
  </si>
  <si>
    <t>156520</t>
  </si>
  <si>
    <t>610349000080</t>
  </si>
  <si>
    <t>156521</t>
  </si>
  <si>
    <t>156522</t>
  </si>
  <si>
    <t>610411000010</t>
  </si>
  <si>
    <t>156525</t>
  </si>
  <si>
    <t>610413000080</t>
  </si>
  <si>
    <t>156526</t>
  </si>
  <si>
    <t>610419000080</t>
  </si>
  <si>
    <t>156527</t>
  </si>
  <si>
    <t>610421000010</t>
  </si>
  <si>
    <t>156529</t>
  </si>
  <si>
    <t>610422000080</t>
  </si>
  <si>
    <t>156530</t>
  </si>
  <si>
    <t>610423000080</t>
  </si>
  <si>
    <t>156531</t>
  </si>
  <si>
    <t>610429000080</t>
  </si>
  <si>
    <t>156532</t>
  </si>
  <si>
    <t>610431000010</t>
  </si>
  <si>
    <t>156533</t>
  </si>
  <si>
    <t>610431000080</t>
  </si>
  <si>
    <t>156534</t>
  </si>
  <si>
    <t>610432000080</t>
  </si>
  <si>
    <t>156535</t>
  </si>
  <si>
    <t>610433000080</t>
  </si>
  <si>
    <t>156536</t>
  </si>
  <si>
    <t>610439000080</t>
  </si>
  <si>
    <t>156537</t>
  </si>
  <si>
    <t>610441000010</t>
  </si>
  <si>
    <t>156538</t>
  </si>
  <si>
    <t>610441000080</t>
  </si>
  <si>
    <t>156539</t>
  </si>
  <si>
    <t>610442000080</t>
  </si>
  <si>
    <t>156540</t>
  </si>
  <si>
    <t>610443000080</t>
  </si>
  <si>
    <t>156541</t>
  </si>
  <si>
    <t>610444000080</t>
  </si>
  <si>
    <t>156542</t>
  </si>
  <si>
    <t>610449000080</t>
  </si>
  <si>
    <t>156543</t>
  </si>
  <si>
    <t>610451000010</t>
  </si>
  <si>
    <t>156544</t>
  </si>
  <si>
    <t>610451000080</t>
  </si>
  <si>
    <t>156545</t>
  </si>
  <si>
    <t>610452000080</t>
  </si>
  <si>
    <t>156546</t>
  </si>
  <si>
    <t>610453000080</t>
  </si>
  <si>
    <t>156547</t>
  </si>
  <si>
    <t>610459000080</t>
  </si>
  <si>
    <t>156548</t>
  </si>
  <si>
    <t>610461000010</t>
  </si>
  <si>
    <t>156549</t>
  </si>
  <si>
    <t>610461000080</t>
  </si>
  <si>
    <t>156550</t>
  </si>
  <si>
    <t>610462000080</t>
  </si>
  <si>
    <t>156551</t>
  </si>
  <si>
    <t>610463000080</t>
  </si>
  <si>
    <t>156552</t>
  </si>
  <si>
    <t>610469000080</t>
  </si>
  <si>
    <t>156553</t>
  </si>
  <si>
    <t>156554</t>
  </si>
  <si>
    <t>610510000080</t>
  </si>
  <si>
    <t>156555</t>
  </si>
  <si>
    <t>610520000080</t>
  </si>
  <si>
    <t>156556</t>
  </si>
  <si>
    <t>610590000080</t>
  </si>
  <si>
    <t>156557</t>
  </si>
  <si>
    <t>156558</t>
  </si>
  <si>
    <t>610610000080</t>
  </si>
  <si>
    <t>156559</t>
  </si>
  <si>
    <t>610620000080</t>
  </si>
  <si>
    <t>156560</t>
  </si>
  <si>
    <t>610690000080</t>
  </si>
  <si>
    <t>156561</t>
  </si>
  <si>
    <t>156562</t>
  </si>
  <si>
    <t>610711000010</t>
  </si>
  <si>
    <t>156563</t>
  </si>
  <si>
    <t>610711000080</t>
  </si>
  <si>
    <t>156564</t>
  </si>
  <si>
    <t>610712000080</t>
  </si>
  <si>
    <t>156565</t>
  </si>
  <si>
    <t>610719000080</t>
  </si>
  <si>
    <t>156566</t>
  </si>
  <si>
    <t>610721000010</t>
  </si>
  <si>
    <t>156567</t>
  </si>
  <si>
    <t>610721000080</t>
  </si>
  <si>
    <t>156568</t>
  </si>
  <si>
    <t>610722000080</t>
  </si>
  <si>
    <t>156569</t>
  </si>
  <si>
    <t>610729000080</t>
  </si>
  <si>
    <t>156570</t>
  </si>
  <si>
    <t>610791000010</t>
  </si>
  <si>
    <t>156571</t>
  </si>
  <si>
    <t>610791000080</t>
  </si>
  <si>
    <t>156572</t>
  </si>
  <si>
    <t>610792000080</t>
  </si>
  <si>
    <t>156573</t>
  </si>
  <si>
    <t>610799000080</t>
  </si>
  <si>
    <t>156574</t>
  </si>
  <si>
    <t>156575</t>
  </si>
  <si>
    <t>610811000010</t>
  </si>
  <si>
    <t>156576</t>
  </si>
  <si>
    <t>610811000080</t>
  </si>
  <si>
    <t>156577</t>
  </si>
  <si>
    <t>610819000080</t>
  </si>
  <si>
    <t>156578</t>
  </si>
  <si>
    <t>610821000010</t>
  </si>
  <si>
    <t>156579</t>
  </si>
  <si>
    <t>610821000080</t>
  </si>
  <si>
    <t>156580</t>
  </si>
  <si>
    <t>610822000080</t>
  </si>
  <si>
    <t>156581</t>
  </si>
  <si>
    <t>610829000080</t>
  </si>
  <si>
    <t>156582</t>
  </si>
  <si>
    <t>610831000010</t>
  </si>
  <si>
    <t>156583</t>
  </si>
  <si>
    <t>610831000080</t>
  </si>
  <si>
    <t>156584</t>
  </si>
  <si>
    <t>610832000080</t>
  </si>
  <si>
    <t>156585</t>
  </si>
  <si>
    <t>610839000080</t>
  </si>
  <si>
    <t>156586</t>
  </si>
  <si>
    <t>610891000010</t>
  </si>
  <si>
    <t>156587</t>
  </si>
  <si>
    <t>610891000080</t>
  </si>
  <si>
    <t>156588</t>
  </si>
  <si>
    <t>610892000080</t>
  </si>
  <si>
    <t>156589</t>
  </si>
  <si>
    <t>610899000080</t>
  </si>
  <si>
    <t>156590</t>
  </si>
  <si>
    <t>156591</t>
  </si>
  <si>
    <t>610910000080</t>
  </si>
  <si>
    <t>156592</t>
  </si>
  <si>
    <t>610990000080</t>
  </si>
  <si>
    <t>156593</t>
  </si>
  <si>
    <t>156594</t>
  </si>
  <si>
    <t>611011000010</t>
  </si>
  <si>
    <t>156595</t>
  </si>
  <si>
    <t>611011000080</t>
  </si>
  <si>
    <t>156596</t>
  </si>
  <si>
    <t>611012000080</t>
  </si>
  <si>
    <t>156597</t>
  </si>
  <si>
    <t>611019000080</t>
  </si>
  <si>
    <t>156598</t>
  </si>
  <si>
    <t>611020000080</t>
  </si>
  <si>
    <t>156599</t>
  </si>
  <si>
    <t>611030000080</t>
  </si>
  <si>
    <t>156600</t>
  </si>
  <si>
    <t>611090000080</t>
  </si>
  <si>
    <t>156601</t>
  </si>
  <si>
    <t>156603</t>
  </si>
  <si>
    <t>611120000080</t>
  </si>
  <si>
    <t>156604</t>
  </si>
  <si>
    <t>611130000080</t>
  </si>
  <si>
    <t>156605</t>
  </si>
  <si>
    <t>611190000080</t>
  </si>
  <si>
    <t>156606</t>
  </si>
  <si>
    <t>156607</t>
  </si>
  <si>
    <t>611211000010</t>
  </si>
  <si>
    <t>156608</t>
  </si>
  <si>
    <t>611211000080</t>
  </si>
  <si>
    <t>156609</t>
  </si>
  <si>
    <t>611212000080</t>
  </si>
  <si>
    <t>156610</t>
  </si>
  <si>
    <t>611219000080</t>
  </si>
  <si>
    <t>156611</t>
  </si>
  <si>
    <t>611220000080</t>
  </si>
  <si>
    <t>156612</t>
  </si>
  <si>
    <t>611231000010</t>
  </si>
  <si>
    <t>611231000080</t>
  </si>
  <si>
    <t>156614</t>
  </si>
  <si>
    <t>611239000080</t>
  </si>
  <si>
    <t>156615</t>
  </si>
  <si>
    <t>611241000010</t>
  </si>
  <si>
    <t>611241000080</t>
  </si>
  <si>
    <t>156617</t>
  </si>
  <si>
    <t>611249000080</t>
  </si>
  <si>
    <t>156618</t>
  </si>
  <si>
    <t>156619</t>
  </si>
  <si>
    <t>156621</t>
  </si>
  <si>
    <t>611420000080</t>
  </si>
  <si>
    <t>156622</t>
  </si>
  <si>
    <t>611430000080</t>
  </si>
  <si>
    <t>156623</t>
  </si>
  <si>
    <t>611490000080</t>
  </si>
  <si>
    <t>156624</t>
  </si>
  <si>
    <t>156625</t>
  </si>
  <si>
    <t>611511000010</t>
  </si>
  <si>
    <t>156626</t>
  </si>
  <si>
    <t>611511000080</t>
  </si>
  <si>
    <t>156627</t>
  </si>
  <si>
    <t>611512000080</t>
  </si>
  <si>
    <t>156628</t>
  </si>
  <si>
    <t>611519000080</t>
  </si>
  <si>
    <t>156629</t>
  </si>
  <si>
    <t>611520000080</t>
  </si>
  <si>
    <t>156630</t>
  </si>
  <si>
    <t>611591000010</t>
  </si>
  <si>
    <t>156631</t>
  </si>
  <si>
    <t>611591000080</t>
  </si>
  <si>
    <t>156632</t>
  </si>
  <si>
    <t>611592000080</t>
  </si>
  <si>
    <t>156633</t>
  </si>
  <si>
    <t>611593000080</t>
  </si>
  <si>
    <t>156634</t>
  </si>
  <si>
    <t>611599000080</t>
  </si>
  <si>
    <t>156635</t>
  </si>
  <si>
    <t>156636</t>
  </si>
  <si>
    <t>611610000080</t>
  </si>
  <si>
    <t>156637</t>
  </si>
  <si>
    <t>611691000010</t>
  </si>
  <si>
    <t>156638</t>
  </si>
  <si>
    <t>611691000080</t>
  </si>
  <si>
    <t>156639</t>
  </si>
  <si>
    <t>611692000080</t>
  </si>
  <si>
    <t>156640</t>
  </si>
  <si>
    <t>611693000080</t>
  </si>
  <si>
    <t>156641</t>
  </si>
  <si>
    <t>611699000080</t>
  </si>
  <si>
    <t>156642</t>
  </si>
  <si>
    <t>156643</t>
  </si>
  <si>
    <t>611710000080</t>
  </si>
  <si>
    <t>156644</t>
  </si>
  <si>
    <t>611720000080</t>
  </si>
  <si>
    <t>156645</t>
  </si>
  <si>
    <t>611780000080</t>
  </si>
  <si>
    <t>156646</t>
  </si>
  <si>
    <t>611790000080</t>
  </si>
  <si>
    <t>156648</t>
  </si>
  <si>
    <t>62</t>
  </si>
  <si>
    <t>156649</t>
  </si>
  <si>
    <t>620111000010</t>
  </si>
  <si>
    <t>156650</t>
  </si>
  <si>
    <t>620111000080</t>
  </si>
  <si>
    <t>156651</t>
  </si>
  <si>
    <t>620112000080</t>
  </si>
  <si>
    <t>156652</t>
  </si>
  <si>
    <t>620113000080</t>
  </si>
  <si>
    <t>156653</t>
  </si>
  <si>
    <t>620119000080</t>
  </si>
  <si>
    <t>156654</t>
  </si>
  <si>
    <t>620191000010</t>
  </si>
  <si>
    <t>156655</t>
  </si>
  <si>
    <t>620191000080</t>
  </si>
  <si>
    <t>156656</t>
  </si>
  <si>
    <t>620192000080</t>
  </si>
  <si>
    <t>156657</t>
  </si>
  <si>
    <t>620193000080</t>
  </si>
  <si>
    <t>156658</t>
  </si>
  <si>
    <t>620199000080</t>
  </si>
  <si>
    <t>156659</t>
  </si>
  <si>
    <t>156660</t>
  </si>
  <si>
    <t>620211000010</t>
  </si>
  <si>
    <t>156661</t>
  </si>
  <si>
    <t>620211000080</t>
  </si>
  <si>
    <t>156662</t>
  </si>
  <si>
    <t>620212000080</t>
  </si>
  <si>
    <t>156663</t>
  </si>
  <si>
    <t>620213000080</t>
  </si>
  <si>
    <t>156664</t>
  </si>
  <si>
    <t>620219000080</t>
  </si>
  <si>
    <t>156665</t>
  </si>
  <si>
    <t>620291000010</t>
  </si>
  <si>
    <t>156666</t>
  </si>
  <si>
    <t>620291000080</t>
  </si>
  <si>
    <t>156667</t>
  </si>
  <si>
    <t>620292000080</t>
  </si>
  <si>
    <t>156668</t>
  </si>
  <si>
    <t>620293000080</t>
  </si>
  <si>
    <t>156669</t>
  </si>
  <si>
    <t>620299000080</t>
  </si>
  <si>
    <t>156670</t>
  </si>
  <si>
    <t>156671</t>
  </si>
  <si>
    <t>620311000010</t>
  </si>
  <si>
    <t>156672</t>
  </si>
  <si>
    <t>620311000080</t>
  </si>
  <si>
    <t>156673</t>
  </si>
  <si>
    <t>620312000080</t>
  </si>
  <si>
    <t>156674</t>
  </si>
  <si>
    <t>620319000080</t>
  </si>
  <si>
    <t>156675</t>
  </si>
  <si>
    <t>620321000010</t>
  </si>
  <si>
    <t>156677</t>
  </si>
  <si>
    <t>620322000080</t>
  </si>
  <si>
    <t>156678</t>
  </si>
  <si>
    <t>620323000080</t>
  </si>
  <si>
    <t>156679</t>
  </si>
  <si>
    <t>620329000080</t>
  </si>
  <si>
    <t>156680</t>
  </si>
  <si>
    <t>620331000010</t>
  </si>
  <si>
    <t>156681</t>
  </si>
  <si>
    <t>620331000080</t>
  </si>
  <si>
    <t>156682</t>
  </si>
  <si>
    <t>620332000080</t>
  </si>
  <si>
    <t>156683</t>
  </si>
  <si>
    <t>620333000080</t>
  </si>
  <si>
    <t>156684</t>
  </si>
  <si>
    <t>620339000080</t>
  </si>
  <si>
    <t>156685</t>
  </si>
  <si>
    <t>620341000010</t>
  </si>
  <si>
    <t>156686</t>
  </si>
  <si>
    <t>620341000080</t>
  </si>
  <si>
    <t>156687</t>
  </si>
  <si>
    <t>620342000080</t>
  </si>
  <si>
    <t>156688</t>
  </si>
  <si>
    <t>620343000080</t>
  </si>
  <si>
    <t>156689</t>
  </si>
  <si>
    <t>620349000080</t>
  </si>
  <si>
    <t>156690</t>
  </si>
  <si>
    <t>156691</t>
  </si>
  <si>
    <t>620411000010</t>
  </si>
  <si>
    <t>156692</t>
  </si>
  <si>
    <t>620411000080</t>
  </si>
  <si>
    <t>156693</t>
  </si>
  <si>
    <t>620412000080</t>
  </si>
  <si>
    <t>156694</t>
  </si>
  <si>
    <t>620413000080</t>
  </si>
  <si>
    <t>156695</t>
  </si>
  <si>
    <t>620419000080</t>
  </si>
  <si>
    <t>156696</t>
  </si>
  <si>
    <t>620421000010</t>
  </si>
  <si>
    <t>156697</t>
  </si>
  <si>
    <t>620421000080</t>
  </si>
  <si>
    <t>156698</t>
  </si>
  <si>
    <t>620422000080</t>
  </si>
  <si>
    <t>156699</t>
  </si>
  <si>
    <t>620423000080</t>
  </si>
  <si>
    <t>156700</t>
  </si>
  <si>
    <t>620429000080</t>
  </si>
  <si>
    <t>156701</t>
  </si>
  <si>
    <t>620431000010</t>
  </si>
  <si>
    <t>156702</t>
  </si>
  <si>
    <t>620431000080</t>
  </si>
  <si>
    <t>156703</t>
  </si>
  <si>
    <t>620432000080</t>
  </si>
  <si>
    <t>156704</t>
  </si>
  <si>
    <t>620433000080</t>
  </si>
  <si>
    <t>156705</t>
  </si>
  <si>
    <t>620439000080</t>
  </si>
  <si>
    <t>156706</t>
  </si>
  <si>
    <t>620441000010</t>
  </si>
  <si>
    <t>156707</t>
  </si>
  <si>
    <t>620441000080</t>
  </si>
  <si>
    <t>156708</t>
  </si>
  <si>
    <t>620442000080</t>
  </si>
  <si>
    <t>156709</t>
  </si>
  <si>
    <t>620443000080</t>
  </si>
  <si>
    <t>156710</t>
  </si>
  <si>
    <t>620444000080</t>
  </si>
  <si>
    <t>156711</t>
  </si>
  <si>
    <t>620449000080</t>
  </si>
  <si>
    <t>156712</t>
  </si>
  <si>
    <t>620451000010</t>
  </si>
  <si>
    <t>156713</t>
  </si>
  <si>
    <t>620451000080</t>
  </si>
  <si>
    <t>156714</t>
  </si>
  <si>
    <t>620452000080</t>
  </si>
  <si>
    <t>156715</t>
  </si>
  <si>
    <t>620453000080</t>
  </si>
  <si>
    <t>156716</t>
  </si>
  <si>
    <t>620459000080</t>
  </si>
  <si>
    <t>156717</t>
  </si>
  <si>
    <t>620461000010</t>
  </si>
  <si>
    <t>156718</t>
  </si>
  <si>
    <t>620461000080</t>
  </si>
  <si>
    <t>156719</t>
  </si>
  <si>
    <t>620462000080</t>
  </si>
  <si>
    <t>156720</t>
  </si>
  <si>
    <t>620463000080</t>
  </si>
  <si>
    <t>156721</t>
  </si>
  <si>
    <t>620469000080</t>
  </si>
  <si>
    <t>156722</t>
  </si>
  <si>
    <t>156724</t>
  </si>
  <si>
    <t>620520000080</t>
  </si>
  <si>
    <t>156725</t>
  </si>
  <si>
    <t>620530000080</t>
  </si>
  <si>
    <t>156726</t>
  </si>
  <si>
    <t>620590000080</t>
  </si>
  <si>
    <t>156727</t>
  </si>
  <si>
    <t>156728</t>
  </si>
  <si>
    <t>620610000080</t>
  </si>
  <si>
    <t>156729</t>
  </si>
  <si>
    <t>620620000080</t>
  </si>
  <si>
    <t>156730</t>
  </si>
  <si>
    <t>620630000080</t>
  </si>
  <si>
    <t>156731</t>
  </si>
  <si>
    <t>620640000080</t>
  </si>
  <si>
    <t>156732</t>
  </si>
  <si>
    <t>620690000080</t>
  </si>
  <si>
    <t>156733</t>
  </si>
  <si>
    <t>156734</t>
  </si>
  <si>
    <t>620711000010</t>
  </si>
  <si>
    <t>156735</t>
  </si>
  <si>
    <t>620711000080</t>
  </si>
  <si>
    <t>156736</t>
  </si>
  <si>
    <t>620719000080</t>
  </si>
  <si>
    <t>156737</t>
  </si>
  <si>
    <t>620721000010</t>
  </si>
  <si>
    <t>156738</t>
  </si>
  <si>
    <t>620721000080</t>
  </si>
  <si>
    <t>156739</t>
  </si>
  <si>
    <t>620722000080</t>
  </si>
  <si>
    <t>156740</t>
  </si>
  <si>
    <t>620729000080</t>
  </si>
  <si>
    <t>156741</t>
  </si>
  <si>
    <t>620791000010</t>
  </si>
  <si>
    <t>156742</t>
  </si>
  <si>
    <t>620791000080</t>
  </si>
  <si>
    <t>156743</t>
  </si>
  <si>
    <t>620792000080</t>
  </si>
  <si>
    <t>156744</t>
  </si>
  <si>
    <t>620799000080</t>
  </si>
  <si>
    <t>156745</t>
  </si>
  <si>
    <t>156746</t>
  </si>
  <si>
    <t>620811000010</t>
  </si>
  <si>
    <t>156747</t>
  </si>
  <si>
    <t>620811000080</t>
  </si>
  <si>
    <t>156748</t>
  </si>
  <si>
    <t>620819000080</t>
  </si>
  <si>
    <t>156749</t>
  </si>
  <si>
    <t>620821000010</t>
  </si>
  <si>
    <t>156750</t>
  </si>
  <si>
    <t>620821000080</t>
  </si>
  <si>
    <t>156751</t>
  </si>
  <si>
    <t>620822000080</t>
  </si>
  <si>
    <t>156752</t>
  </si>
  <si>
    <t>620829000080</t>
  </si>
  <si>
    <t>156753</t>
  </si>
  <si>
    <t>620891000010</t>
  </si>
  <si>
    <t>156754</t>
  </si>
  <si>
    <t>620891000080</t>
  </si>
  <si>
    <t>156755</t>
  </si>
  <si>
    <t>620892000080</t>
  </si>
  <si>
    <t>156756</t>
  </si>
  <si>
    <t>620899000080</t>
  </si>
  <si>
    <t>156757</t>
  </si>
  <si>
    <t>156759</t>
  </si>
  <si>
    <t>620920000080</t>
  </si>
  <si>
    <t>156760</t>
  </si>
  <si>
    <t>620930000080</t>
  </si>
  <si>
    <t>156761</t>
  </si>
  <si>
    <t>620990000080</t>
  </si>
  <si>
    <t>156762</t>
  </si>
  <si>
    <t>156763</t>
  </si>
  <si>
    <t>621010000080</t>
  </si>
  <si>
    <t>156764</t>
  </si>
  <si>
    <t>621020000080</t>
  </si>
  <si>
    <t>156765</t>
  </si>
  <si>
    <t>621030000080</t>
  </si>
  <si>
    <t>156766</t>
  </si>
  <si>
    <t>621040000080</t>
  </si>
  <si>
    <t>156767</t>
  </si>
  <si>
    <t>621050000080</t>
  </si>
  <si>
    <t>156768</t>
  </si>
  <si>
    <t>156769</t>
  </si>
  <si>
    <t>621111000010</t>
  </si>
  <si>
    <t>156770</t>
  </si>
  <si>
    <t>621111000080</t>
  </si>
  <si>
    <t>156771</t>
  </si>
  <si>
    <t>621112000080</t>
  </si>
  <si>
    <t>156772</t>
  </si>
  <si>
    <t>621120000080</t>
  </si>
  <si>
    <t>156773</t>
  </si>
  <si>
    <t>621131000010</t>
  </si>
  <si>
    <t>156775</t>
  </si>
  <si>
    <t>621132000080</t>
  </si>
  <si>
    <t>156776</t>
  </si>
  <si>
    <t>621133000080</t>
  </si>
  <si>
    <t>156777</t>
  </si>
  <si>
    <t>621139000080</t>
  </si>
  <si>
    <t>156778</t>
  </si>
  <si>
    <t>621141000010</t>
  </si>
  <si>
    <t>156780</t>
  </si>
  <si>
    <t>621142000080</t>
  </si>
  <si>
    <t>156781</t>
  </si>
  <si>
    <t>621143000080</t>
  </si>
  <si>
    <t>156782</t>
  </si>
  <si>
    <t>621149000080</t>
  </si>
  <si>
    <t>156783</t>
  </si>
  <si>
    <t>156784</t>
  </si>
  <si>
    <t>621210000080</t>
  </si>
  <si>
    <t>156785</t>
  </si>
  <si>
    <t>621220000080</t>
  </si>
  <si>
    <t>156786</t>
  </si>
  <si>
    <t>621230000080</t>
  </si>
  <si>
    <t>156787</t>
  </si>
  <si>
    <t>621290000080</t>
  </si>
  <si>
    <t>156788</t>
  </si>
  <si>
    <t>156789</t>
  </si>
  <si>
    <t>621310000080</t>
  </si>
  <si>
    <t>156790</t>
  </si>
  <si>
    <t>621320000080</t>
  </si>
  <si>
    <t>156791</t>
  </si>
  <si>
    <t>621390000080</t>
  </si>
  <si>
    <t>156792</t>
  </si>
  <si>
    <t>156793</t>
  </si>
  <si>
    <t>621410000080</t>
  </si>
  <si>
    <t>156794</t>
  </si>
  <si>
    <t>621420000080</t>
  </si>
  <si>
    <t>156795</t>
  </si>
  <si>
    <t>621430000080</t>
  </si>
  <si>
    <t>156796</t>
  </si>
  <si>
    <t>621440000080</t>
  </si>
  <si>
    <t>156797</t>
  </si>
  <si>
    <t>621490000080</t>
  </si>
  <si>
    <t>156798</t>
  </si>
  <si>
    <t>156799</t>
  </si>
  <si>
    <t>621510000080</t>
  </si>
  <si>
    <t>156800</t>
  </si>
  <si>
    <t>621520000080</t>
  </si>
  <si>
    <t>156801</t>
  </si>
  <si>
    <t>621590000080</t>
  </si>
  <si>
    <t>156802</t>
  </si>
  <si>
    <t>156803</t>
  </si>
  <si>
    <t>156804</t>
  </si>
  <si>
    <t>621710000080</t>
  </si>
  <si>
    <t>156805</t>
  </si>
  <si>
    <t>621790000080</t>
  </si>
  <si>
    <t>153606</t>
  </si>
  <si>
    <t>21</t>
  </si>
  <si>
    <t>153607</t>
  </si>
  <si>
    <t>210310000080</t>
  </si>
  <si>
    <t>153608</t>
  </si>
  <si>
    <t>210320000080</t>
  </si>
  <si>
    <t>153609</t>
  </si>
  <si>
    <t>210330000080</t>
  </si>
  <si>
    <t>153610</t>
  </si>
  <si>
    <t>210390000080</t>
  </si>
  <si>
    <t>153611</t>
  </si>
  <si>
    <t>153612</t>
  </si>
  <si>
    <t>210410000080</t>
  </si>
  <si>
    <t>153613</t>
  </si>
  <si>
    <t>210420000080</t>
  </si>
  <si>
    <t>153614</t>
  </si>
  <si>
    <t>153464</t>
  </si>
  <si>
    <t>153465</t>
  </si>
  <si>
    <t>152807</t>
  </si>
  <si>
    <t>2</t>
  </si>
  <si>
    <t>010010000090</t>
  </si>
  <si>
    <t>03</t>
  </si>
  <si>
    <t>I</t>
  </si>
  <si>
    <t>CHAPTER 3 - FISH AND CRUSTACEANS, MOLLUSCS AND OTHER AQUATIC INVERTEBRATES</t>
  </si>
  <si>
    <t>FISH AND CRUSTACEANS, MOLLUSCS AND OTHER AQUATIC INVERTEBRATES</t>
  </si>
  <si>
    <t>152808</t>
  </si>
  <si>
    <t>152809</t>
  </si>
  <si>
    <t>030110000080</t>
  </si>
  <si>
    <t>0301 10</t>
  </si>
  <si>
    <t>301</t>
  </si>
  <si>
    <t>- Ornamental fish</t>
  </si>
  <si>
    <t>Live ornamental fish</t>
  </si>
  <si>
    <t>152810</t>
  </si>
  <si>
    <t>030191000010</t>
  </si>
  <si>
    <t>- Other live fish</t>
  </si>
  <si>
    <t>152811</t>
  </si>
  <si>
    <t>030191000080</t>
  </si>
  <si>
    <t>0301 91</t>
  </si>
  <si>
    <t>- - Trout (Salmo trutta, Oncorhynchus mykiss, Oncorhynchus clarki, Oncorhynchus aguabonita, Oncorhynchus gilae, Oncorhynchus apache and Oncorhynchus chrysogaster)</t>
  </si>
  <si>
    <t>Live trout "Salmo trutta, Oncorhynchus mykiss, Oncorhynchus clarki, Oncorhynchus aguabonita, Oncorhynchus gilae, Oncorhynchus apache and Oncorhynchus chrysogaster"</t>
  </si>
  <si>
    <t>Salmonids</t>
  </si>
  <si>
    <t>152812</t>
  </si>
  <si>
    <t>030192000080</t>
  </si>
  <si>
    <t>0301 92</t>
  </si>
  <si>
    <t>- - Eels (Anguilla spp.)</t>
  </si>
  <si>
    <t>Live eels "Anguilla spp."</t>
  </si>
  <si>
    <t>Freshwater fish</t>
  </si>
  <si>
    <t>152813</t>
  </si>
  <si>
    <t>030193000080</t>
  </si>
  <si>
    <t>0301 93</t>
  </si>
  <si>
    <t>- - Carp</t>
  </si>
  <si>
    <t>Live carp</t>
  </si>
  <si>
    <t>152814</t>
  </si>
  <si>
    <t>030199000080</t>
  </si>
  <si>
    <t>0301 99</t>
  </si>
  <si>
    <t>Live fish (excl. ornamental fish, trout [Salmo trutta, Oncorhynchus mykiss, Oncorhynchus clarki, Oncorhynchus aguabonita, Oncorhynchus gilae, Oncorhynchus apache and Oncorhynchus chrysogaster], eels [Anguilla spp.] and carp)</t>
  </si>
  <si>
    <t>Other marine fish</t>
  </si>
  <si>
    <t>152815</t>
  </si>
  <si>
    <t>152816</t>
  </si>
  <si>
    <t>030211000010</t>
  </si>
  <si>
    <t>302</t>
  </si>
  <si>
    <t>- Salmonidae, excluding livers and roes</t>
  </si>
  <si>
    <t>152817</t>
  </si>
  <si>
    <t>030211000080</t>
  </si>
  <si>
    <t>0302 11</t>
  </si>
  <si>
    <t>Fresh or chilled trout "Salmo trutta, Oncorhynchus mykiss, Oncorhynchus clarki, Oncorhynchus aguabonita, Oncorhynchus gilae, Oncorhynchus apache and Oncorhynchus chrysogaster"</t>
  </si>
  <si>
    <t>152818</t>
  </si>
  <si>
    <t>030212000080</t>
  </si>
  <si>
    <t>- - Pacific salmon (Oncorhynchus nerka, Oncorhynchus gorbuscha, Oncorhynchus keta, Oncorhynchus tschawytscha, Oncorhynchus kisutch, Oncorhynchus masou and Oncorhynchus rhodurus), Atlantic salmon (Salmo salar) and Danube salmon (Hucho hucho)</t>
  </si>
  <si>
    <t>152819</t>
  </si>
  <si>
    <t>030219000080</t>
  </si>
  <si>
    <t>0302 19</t>
  </si>
  <si>
    <t>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t>
  </si>
  <si>
    <t>152820</t>
  </si>
  <si>
    <t>030221000010</t>
  </si>
  <si>
    <t>- Flat fish (Pleuronectidae, Bothidae, Cynoglossidae, Soleidae, Scophthalmidae and Citharidae), excluding livers and roes</t>
  </si>
  <si>
    <t>152821</t>
  </si>
  <si>
    <t>030221000080</t>
  </si>
  <si>
    <t>0302 21</t>
  </si>
  <si>
    <t>- - Halibut (Reinhardtius hippoglossoides, Hippoglossus hippoglossus, Hippoglossus stenolepis)</t>
  </si>
  <si>
    <t>Fresh or chilled lesser or Greenland halibut "Reinhardtius hippoglossoides, Atlantic halibut "Hippoglossus hippoglossus" and Pacific halibut "Hippoglossus stenolepsis"</t>
  </si>
  <si>
    <t>Flatfish</t>
  </si>
  <si>
    <t>152822</t>
  </si>
  <si>
    <t>030222000080</t>
  </si>
  <si>
    <t>0302 22</t>
  </si>
  <si>
    <t>- - Plaice (Pleuronectes platessa)</t>
  </si>
  <si>
    <t>Fresh or chilled plaice "Pleuronectes platessa"</t>
  </si>
  <si>
    <t>152823</t>
  </si>
  <si>
    <t>030223000080</t>
  </si>
  <si>
    <t>0302 23</t>
  </si>
  <si>
    <t>- - Sole (Solea spp.)</t>
  </si>
  <si>
    <t>Fresh or chilled sole "Solea spp."</t>
  </si>
  <si>
    <t>152824</t>
  </si>
  <si>
    <t>030229000080</t>
  </si>
  <si>
    <t>0302 29</t>
  </si>
  <si>
    <t>Fresh or chilled flat fish "Pleuronectidae, Bothidae, Cynoglossidae, Soleidae, Scophthalmidae and Catharidae" (excl. halibut "Reinhardtius hippoglossoides, Hippoglossus hippoglossus and Hippoglossus stenolepsis", plaice "Pleuronectes platessa" and sole "Solea spp.")</t>
  </si>
  <si>
    <t>152825</t>
  </si>
  <si>
    <t>030231000010</t>
  </si>
  <si>
    <t>- Tunas (of the genus Thunnus), skipjack or stripe-bellied bonito (Euthynnus (Katsuwonus) pelamis), excluding livers and roes</t>
  </si>
  <si>
    <t>152826</t>
  </si>
  <si>
    <t>030231000080</t>
  </si>
  <si>
    <t>0302 31</t>
  </si>
  <si>
    <t>- - Albacore or longfinned tunas (Thunnus alalunga)</t>
  </si>
  <si>
    <t>Fresh or chilled albacore or longfinned tunas "Thunnus alalunga"</t>
  </si>
  <si>
    <t>Tuna and tuna like species</t>
  </si>
  <si>
    <t>152827</t>
  </si>
  <si>
    <t>030232000080</t>
  </si>
  <si>
    <t>0302 32</t>
  </si>
  <si>
    <t>- - Yellowfin tunas (Thunnus albacares)</t>
  </si>
  <si>
    <t>Fresh or chilled yellowfin tunas "Thunnus albacares"</t>
  </si>
  <si>
    <t>152828</t>
  </si>
  <si>
    <t>030233000080</t>
  </si>
  <si>
    <t>0302 33</t>
  </si>
  <si>
    <t>- - Skipjack or stripe-bellied bonito</t>
  </si>
  <si>
    <t>Fresh or chilled skipjack or stripe-bellied bonito</t>
  </si>
  <si>
    <t>152829</t>
  </si>
  <si>
    <t>030234000080</t>
  </si>
  <si>
    <t>0302 34</t>
  </si>
  <si>
    <t>- - Bigeye tunas (Thunnus obesus)</t>
  </si>
  <si>
    <t>Fresh or chilled bigeye tunas "Thunnus obesus"</t>
  </si>
  <si>
    <t>152830</t>
  </si>
  <si>
    <t>030235000080</t>
  </si>
  <si>
    <t>0302 35</t>
  </si>
  <si>
    <t>- - Bluefin tunas (Thunnus thynnus)</t>
  </si>
  <si>
    <t>Fresh or chilled bluefin tunas "Thunnus thynnus"</t>
  </si>
  <si>
    <t>152831</t>
  </si>
  <si>
    <t>030236000080</t>
  </si>
  <si>
    <t>0302 36</t>
  </si>
  <si>
    <t>- - Southern bluefin tunas (Thunnus maccoyii)</t>
  </si>
  <si>
    <t>Fresh or chilled Southern bluefin tunas "Thunnus maccoyii"</t>
  </si>
  <si>
    <t>152832</t>
  </si>
  <si>
    <t>030239000080</t>
  </si>
  <si>
    <t>0302 39</t>
  </si>
  <si>
    <t>Fresh or chilled tunas of the genus "Thunnus" (excl. Thunnus alalunga, Thunnus albacares, Thunnus obesus, Thunnus thynnus and Thunnus maccoyii)</t>
  </si>
  <si>
    <t>152833</t>
  </si>
  <si>
    <t>030240000080</t>
  </si>
  <si>
    <t>0302 40</t>
  </si>
  <si>
    <t>- Herrings (Clupea harengus, Clupea pallasii), excluding livers and roes</t>
  </si>
  <si>
    <t>Fresh or chilled herrings "Clupea harengus, clupea pallasii"</t>
  </si>
  <si>
    <t>Small pelagics</t>
  </si>
  <si>
    <t>152834</t>
  </si>
  <si>
    <t>030250000080</t>
  </si>
  <si>
    <t>0302 50</t>
  </si>
  <si>
    <t>- Cod (Gadus morhua, Gadus ogac, Gadus macrocephalus), excluding livers and roes</t>
  </si>
  <si>
    <t>Fresh or chilled cod "gadus morhua, gadus ogac, gadus macrocephalus"</t>
  </si>
  <si>
    <t>Groundfish</t>
  </si>
  <si>
    <t>152835</t>
  </si>
  <si>
    <t>030261000010</t>
  </si>
  <si>
    <t>- Other fish, excluding livers and roes</t>
  </si>
  <si>
    <t>152836</t>
  </si>
  <si>
    <t>030261000080</t>
  </si>
  <si>
    <t>0302 61</t>
  </si>
  <si>
    <t>- - Sardines (Sardina pilchardus, Sardinops spp.), sardinella (Sardinella spp.), brisling or sprats (Sprattus sprattus)</t>
  </si>
  <si>
    <t>Fresh or chilled sardines "Sardina pilchardus, Sardinops spp.", sardinella "Sardinella spp.", brisling or sprats "Sprattus sprattus"</t>
  </si>
  <si>
    <t>152837</t>
  </si>
  <si>
    <t>030262000080</t>
  </si>
  <si>
    <t>0302 62</t>
  </si>
  <si>
    <t>- - Haddock (Melanogrammus aeglefinus)</t>
  </si>
  <si>
    <t>Fresh or chilled haddock "Melanogrammus aeglefinus"</t>
  </si>
  <si>
    <t>152838</t>
  </si>
  <si>
    <t>030263000080</t>
  </si>
  <si>
    <t>0302 63</t>
  </si>
  <si>
    <t>- - Coalfish (Pollachius virens)</t>
  </si>
  <si>
    <t>Fresh or chilled coalfish "Pollachius virens"</t>
  </si>
  <si>
    <t>152839</t>
  </si>
  <si>
    <t>030264000080</t>
  </si>
  <si>
    <t>0302 64</t>
  </si>
  <si>
    <t>- - Mackerel (Scomber scombrus, Scomber australasicus, Scomber japonicus)</t>
  </si>
  <si>
    <t>Fresh or chilled mackerel "Scomber scombrus, Scomber australasicus, Scomber japonicus"</t>
  </si>
  <si>
    <t>152840</t>
  </si>
  <si>
    <t>030265000080</t>
  </si>
  <si>
    <t>152841</t>
  </si>
  <si>
    <t>030266000080</t>
  </si>
  <si>
    <t>030269000080</t>
  </si>
  <si>
    <t>- Livers and roes</t>
  </si>
  <si>
    <t>152844</t>
  </si>
  <si>
    <t>152845</t>
  </si>
  <si>
    <t>030311000010</t>
  </si>
  <si>
    <t>303</t>
  </si>
  <si>
    <t>- Pacific salmon (Oncorhynchus nerka, Oncorhynchus gorbuscha, Onchorhynchus keta, Oncorhynchus tschawytscha, Oncorhynchus kisutch, Oncorhynchus masou and Oncorhynchus rhodurus), excluding livers and roes</t>
  </si>
  <si>
    <t>152846</t>
  </si>
  <si>
    <t>030311000080</t>
  </si>
  <si>
    <t>0303 11</t>
  </si>
  <si>
    <t>- - Sockeye salmon (red salmon) (Oncorhynchus nerka)</t>
  </si>
  <si>
    <t>Frozen sockeye salmon [red salmon] "Oncorhynchus nerka"</t>
  </si>
  <si>
    <t>152847</t>
  </si>
  <si>
    <t>030319000080</t>
  </si>
  <si>
    <t>0303 19</t>
  </si>
  <si>
    <t>152848</t>
  </si>
  <si>
    <t>030321000010</t>
  </si>
  <si>
    <t>- Other salmonidae, excluding livers and roes</t>
  </si>
  <si>
    <t>152849</t>
  </si>
  <si>
    <t>030321000080</t>
  </si>
  <si>
    <t>152850</t>
  </si>
  <si>
    <t>030322000080</t>
  </si>
  <si>
    <t>0303 29</t>
  </si>
  <si>
    <t>152852</t>
  </si>
  <si>
    <t>030331000010</t>
  </si>
  <si>
    <t>152853</t>
  </si>
  <si>
    <t>030331000080</t>
  </si>
  <si>
    <t>0303 31</t>
  </si>
  <si>
    <t>Frozen lesser or Greenland halibut "Reinhardtius hippoglossoides", Atlantic halibut "Hippoglossus hippoglossus" and Pacific halibut "Hippoglossus stenolepis"</t>
  </si>
  <si>
    <t>152854</t>
  </si>
  <si>
    <t>030332000080</t>
  </si>
  <si>
    <t>0303 32</t>
  </si>
  <si>
    <t>Frozen plaice "Pleuronectes platessa"</t>
  </si>
  <si>
    <t>152855</t>
  </si>
  <si>
    <t>030333000080</t>
  </si>
  <si>
    <t>0303 33</t>
  </si>
  <si>
    <t>Frozen sole "Solea spp."</t>
  </si>
  <si>
    <t>152856</t>
  </si>
  <si>
    <t>030339000080</t>
  </si>
  <si>
    <t>0303 39</t>
  </si>
  <si>
    <t>Frozen flat fish "Pleuronectidae, Bothidae, Cynoglossidae, Soleidae, Scophthalmidae und Citharidae" (excl. halibut, plaice and sole)</t>
  </si>
  <si>
    <t>152857</t>
  </si>
  <si>
    <t>030341000010</t>
  </si>
  <si>
    <t>152858</t>
  </si>
  <si>
    <t>030341000080</t>
  </si>
  <si>
    <t>0303 41</t>
  </si>
  <si>
    <t>Frozen albacore or longfinned tunas "Thunnus alalunga"</t>
  </si>
  <si>
    <t>152859</t>
  </si>
  <si>
    <t>030342000080</t>
  </si>
  <si>
    <t>0303 42</t>
  </si>
  <si>
    <t>Frozen yellowfin tunas "Thunnus albacares"</t>
  </si>
  <si>
    <t>152860</t>
  </si>
  <si>
    <t>030343000080</t>
  </si>
  <si>
    <t>0303 43</t>
  </si>
  <si>
    <t>Frozen skipjack or stripe-bellied bonito "Euthynnus -Katsuwonus- pelamis"</t>
  </si>
  <si>
    <t>152861</t>
  </si>
  <si>
    <t>030344000080</t>
  </si>
  <si>
    <t>0303 44</t>
  </si>
  <si>
    <t>Frozen bigeye tunas "Thunnus obesus"</t>
  </si>
  <si>
    <t>152862</t>
  </si>
  <si>
    <t>030345000080</t>
  </si>
  <si>
    <t>0303 45</t>
  </si>
  <si>
    <t>Frozen bluefin tunas "Thunnus thynnus"</t>
  </si>
  <si>
    <t>152863</t>
  </si>
  <si>
    <t>030346000080</t>
  </si>
  <si>
    <t>0303 46</t>
  </si>
  <si>
    <t>Frozen Southern bluefin tunas "Thunnus maccoyii"</t>
  </si>
  <si>
    <t>152864</t>
  </si>
  <si>
    <t>030349000080</t>
  </si>
  <si>
    <t>0303 49</t>
  </si>
  <si>
    <t>Frozen tunas of the genus "Thunnus" (excl. Thunnus alalunga, Thunnus albacares, Thunnus obesus, Thunnus thynnus and Thunnus maccoyii)</t>
  </si>
  <si>
    <t>152865</t>
  </si>
  <si>
    <t>030350000080</t>
  </si>
  <si>
    <t>0303 50</t>
  </si>
  <si>
    <t>Frozen herrings "Clupea harengus, Clupea pallasii"</t>
  </si>
  <si>
    <t>152866</t>
  </si>
  <si>
    <t>030360000080</t>
  </si>
  <si>
    <t>0303 60</t>
  </si>
  <si>
    <t>Frozen cod "Gadus morhua, Gadus ogac and Gadus macrocephalus"</t>
  </si>
  <si>
    <t>152867</t>
  </si>
  <si>
    <t>030371000010</t>
  </si>
  <si>
    <t>152868</t>
  </si>
  <si>
    <t>030371000080</t>
  </si>
  <si>
    <t>0303 71</t>
  </si>
  <si>
    <t>Frozen sardines "Sardina pilchardus, Sardinops spp.", sardinella "Sardinella spp." and brisling or sprats "Sprattus sprattus"</t>
  </si>
  <si>
    <t>152869</t>
  </si>
  <si>
    <t>030372000080</t>
  </si>
  <si>
    <t>0303 72</t>
  </si>
  <si>
    <t>Frozen haddock "Melanogrammus aeglefinus"</t>
  </si>
  <si>
    <t>152870</t>
  </si>
  <si>
    <t>030373000080</t>
  </si>
  <si>
    <t>0303 73</t>
  </si>
  <si>
    <t>Frozen coalfish "Pollachius virens"</t>
  </si>
  <si>
    <t>152871</t>
  </si>
  <si>
    <t>030374000080</t>
  </si>
  <si>
    <t>0303 74</t>
  </si>
  <si>
    <t>Frozen mackerel "Scomber scombrus, Scomber australasicus, Scomber japonicus"</t>
  </si>
  <si>
    <t>152872</t>
  </si>
  <si>
    <t>030375000080</t>
  </si>
  <si>
    <t>152873</t>
  </si>
  <si>
    <t>030376000080</t>
  </si>
  <si>
    <t>152874</t>
  </si>
  <si>
    <t>030377000080</t>
  </si>
  <si>
    <t>152875</t>
  </si>
  <si>
    <t>030378000080</t>
  </si>
  <si>
    <t>0303 78</t>
  </si>
  <si>
    <t>- - Hake (Merluccius spp., Urophycis spp.)</t>
  </si>
  <si>
    <t>Frozen hake "Merluccius spp., Urophycis spp."</t>
  </si>
  <si>
    <t>152876</t>
  </si>
  <si>
    <t>030379000080</t>
  </si>
  <si>
    <t>152877</t>
  </si>
  <si>
    <t>030380000080</t>
  </si>
  <si>
    <t>0303 80</t>
  </si>
  <si>
    <t>Frozen fish livers and roes</t>
  </si>
  <si>
    <t>152878</t>
  </si>
  <si>
    <t>152879</t>
  </si>
  <si>
    <t>030410000080</t>
  </si>
  <si>
    <t>304</t>
  </si>
  <si>
    <t>Undefined</t>
  </si>
  <si>
    <t>152880</t>
  </si>
  <si>
    <t>030420000080</t>
  </si>
  <si>
    <t>152881</t>
  </si>
  <si>
    <t>030490000080</t>
  </si>
  <si>
    <t>152882</t>
  </si>
  <si>
    <t>152883</t>
  </si>
  <si>
    <t>030510000080</t>
  </si>
  <si>
    <t>0305 10</t>
  </si>
  <si>
    <t>305</t>
  </si>
  <si>
    <t>- Flours, meals and pellets of fish, fit for human consumption</t>
  </si>
  <si>
    <t>Flours, meals and pellets of fish, fit for human consumption</t>
  </si>
  <si>
    <t>152884</t>
  </si>
  <si>
    <t>030520000080</t>
  </si>
  <si>
    <t>0305 20</t>
  </si>
  <si>
    <t>- Livers and roes of fish, dried, smoked, salted or in brine</t>
  </si>
  <si>
    <t>Fish livers and roes, dried, smoked, salted or in brine</t>
  </si>
  <si>
    <t>152885</t>
  </si>
  <si>
    <t>030530000080</t>
  </si>
  <si>
    <t>152886</t>
  </si>
  <si>
    <t>030541000010</t>
  </si>
  <si>
    <t>- Smoked fish, including fillets</t>
  </si>
  <si>
    <t>152887</t>
  </si>
  <si>
    <t>030541000080</t>
  </si>
  <si>
    <t>0305 41</t>
  </si>
  <si>
    <t>Pacific salmon "Oncorhynchus nerka, Oncorhynchus gorbuscha, Oncorhynchus keta, Oncorhynchus tschawytscha, Oncorhynchus kisutch, Oncorhynchus masou and Oncorhynchus rhodurus", Atlantic salmon "Salmo salar" and Danube salmon "Hucho hucho", smoked, incl. fillets</t>
  </si>
  <si>
    <t>152888</t>
  </si>
  <si>
    <t>030542000080</t>
  </si>
  <si>
    <t>0305 42</t>
  </si>
  <si>
    <t>- - Herrings (Clupea harengus, Clupea pallasii)</t>
  </si>
  <si>
    <t>Herrings "Clupea harengus, Clupea pallasii", smoked, incl. fillets</t>
  </si>
  <si>
    <t>Small Pelagics</t>
  </si>
  <si>
    <t>152889</t>
  </si>
  <si>
    <t>030549000080</t>
  </si>
  <si>
    <t>0305 49</t>
  </si>
  <si>
    <t>Smoked fish, incl. fillets (excl. Pacific salmon, Atlantic salmon, Danube salmon and herrings)</t>
  </si>
  <si>
    <t>152890</t>
  </si>
  <si>
    <t>030551000010</t>
  </si>
  <si>
    <t>- Dried fish, whether or not salted but not smoked</t>
  </si>
  <si>
    <t>152891</t>
  </si>
  <si>
    <t>030551000080</t>
  </si>
  <si>
    <t>0305 51</t>
  </si>
  <si>
    <t>- - Cod (Gadus morhua, Gadus ogac, Gadus macrocephalus)</t>
  </si>
  <si>
    <t>Dried cod "Gadus morhua, Gadus ogac, Gadus macrocephalus", whether or not salted, not smoked (excl. fillets)</t>
  </si>
  <si>
    <t>152892</t>
  </si>
  <si>
    <t>030559000080</t>
  </si>
  <si>
    <t>0305 59</t>
  </si>
  <si>
    <t>Dried fish, salted, not smoked (excl. cod and other fillets)</t>
  </si>
  <si>
    <t>152893</t>
  </si>
  <si>
    <t>030561000010</t>
  </si>
  <si>
    <t>- Fish, salted but not dried or smoked and fish in brine</t>
  </si>
  <si>
    <t>152894</t>
  </si>
  <si>
    <t>030561000080</t>
  </si>
  <si>
    <t>0305 61</t>
  </si>
  <si>
    <t>Herrings "Clupea harengus, Clupea pallasii", salted or in brine only (excl. fillets)</t>
  </si>
  <si>
    <t>152895</t>
  </si>
  <si>
    <t>030562000080</t>
  </si>
  <si>
    <t>0305 62</t>
  </si>
  <si>
    <t>Cod "Gadus morhua, Gadus ogac, Gadus macrocephalus", salted or in brine only (excl. fillets)</t>
  </si>
  <si>
    <t>152896</t>
  </si>
  <si>
    <t>030563000080</t>
  </si>
  <si>
    <t>0305 63</t>
  </si>
  <si>
    <t>- - Anchovies (Engraulis spp.)</t>
  </si>
  <si>
    <t>Anchovies "Engraulis spp.", salted or in brine only (excl. fillets)</t>
  </si>
  <si>
    <t>152897</t>
  </si>
  <si>
    <t>030569000080</t>
  </si>
  <si>
    <t>0305 69</t>
  </si>
  <si>
    <t>Fish, salted or in brine only (excl. herrings, cod, anchovies and fillets in general)</t>
  </si>
  <si>
    <t>152898</t>
  </si>
  <si>
    <t>152899</t>
  </si>
  <si>
    <t>030611000010</t>
  </si>
  <si>
    <t>306</t>
  </si>
  <si>
    <t>- Frozen</t>
  </si>
  <si>
    <t>152900</t>
  </si>
  <si>
    <t>030611000080</t>
  </si>
  <si>
    <t>0306 11</t>
  </si>
  <si>
    <t>- - Rock lobster and other sea crawfish (Palinurus spp., Panulirus spp., Jasus spp.)</t>
  </si>
  <si>
    <t>Frozen rock lobster and other sea crawfish "Palinurus spp.", "Panulirus spp." and "Jasus spp.", whether in shell or not, incl. rock lobster and other sea crawfish in shell, cooked by steaming or by boiling in water</t>
  </si>
  <si>
    <t>Crustaceans</t>
  </si>
  <si>
    <t>152901</t>
  </si>
  <si>
    <t>030612000080</t>
  </si>
  <si>
    <t>0306 12</t>
  </si>
  <si>
    <t>- - Lobsters (Homarus spp.)</t>
  </si>
  <si>
    <t>Frozen lobsters "Homarus spp.", whether in shell or not, incl. lobsters in shell, cooked by steaming or by boiling in water</t>
  </si>
  <si>
    <t>152902</t>
  </si>
  <si>
    <t>030613000080</t>
  </si>
  <si>
    <t>152903</t>
  </si>
  <si>
    <t>030614000080</t>
  </si>
  <si>
    <t>0306 14</t>
  </si>
  <si>
    <t>- - Crabs</t>
  </si>
  <si>
    <t>Frozen crabs, whether in shell or not, incl. crabs in shell, cooked by steaming or by boiling in water</t>
  </si>
  <si>
    <t>152904</t>
  </si>
  <si>
    <t>030619000080</t>
  </si>
  <si>
    <t>0306 19</t>
  </si>
  <si>
    <t>- - Other, including flours, meals and pellets of crustaceans, fit for human consumption</t>
  </si>
  <si>
    <t>Frozen crustaceans, fit for human consumption, whether in shell or not, incl. crustaceans in shell, cooked beforehand by steaming or by boiling in water (excl. rock lobster and other sea crawfish, lobsters, shrimps, prawns and crabs); frozen flours, meals, and pellets of crustaceans, fit for human consumption</t>
  </si>
  <si>
    <t>152905</t>
  </si>
  <si>
    <t>030621000010</t>
  </si>
  <si>
    <t>- Not frozen</t>
  </si>
  <si>
    <t>152906</t>
  </si>
  <si>
    <t>030621000080</t>
  </si>
  <si>
    <t>152907</t>
  </si>
  <si>
    <t>030622000080</t>
  </si>
  <si>
    <t>152908</t>
  </si>
  <si>
    <t>030623000080</t>
  </si>
  <si>
    <t>152909</t>
  </si>
  <si>
    <t>030624000080</t>
  </si>
  <si>
    <t>152910</t>
  </si>
  <si>
    <t>030629000080</t>
  </si>
  <si>
    <t>152911</t>
  </si>
  <si>
    <t>152912</t>
  </si>
  <si>
    <t>030710000080</t>
  </si>
  <si>
    <t>307</t>
  </si>
  <si>
    <t>Bivalvs and other molluscs and aquatic invertebrates</t>
  </si>
  <si>
    <t>152913</t>
  </si>
  <si>
    <t>030721000010</t>
  </si>
  <si>
    <t>- Scallops, including queen scallops, of the genera Pecten, Chlamys or Placopecten</t>
  </si>
  <si>
    <t>152914</t>
  </si>
  <si>
    <t>030721000080</t>
  </si>
  <si>
    <t>0307 21</t>
  </si>
  <si>
    <t>- - Live, fresh or chilled</t>
  </si>
  <si>
    <t>Live, fresh or chilled scallops, incl. queen scallops, of the genera Pecten, Chlamys or Placopecten, with or without shell</t>
  </si>
  <si>
    <t>152915</t>
  </si>
  <si>
    <t>030729000080</t>
  </si>
  <si>
    <t>0307 29</t>
  </si>
  <si>
    <t>Scallops, incl. queen scallops, of the genera Pecten, Chlamys or Placopecten, frozen, dried, salted or in brine, with or without shell</t>
  </si>
  <si>
    <t>152916</t>
  </si>
  <si>
    <t>030731000010</t>
  </si>
  <si>
    <t>- Mussels (Mytilus spp., Perna spp.)</t>
  </si>
  <si>
    <t>152917</t>
  </si>
  <si>
    <t>030731000080</t>
  </si>
  <si>
    <t>0307 31</t>
  </si>
  <si>
    <t>Live, fresh or chilled mussels "Mytilus spp., Perna spp.", with or without shell</t>
  </si>
  <si>
    <t>152918</t>
  </si>
  <si>
    <t>030739000080</t>
  </si>
  <si>
    <t>0307 39</t>
  </si>
  <si>
    <t>Mussels "Mytilus spp., Perna spp.", frozen, dried, salted or in brine, with or without shell</t>
  </si>
  <si>
    <t>152919</t>
  </si>
  <si>
    <t>030741000010</t>
  </si>
  <si>
    <t>- Cuttle fish (Sepia officinalis, Rossia macrosoma, Sepiola spp.) and squid (Ommastrephes spp., Loligo spp., Nototodarus spp., Sepioteuthis spp.)</t>
  </si>
  <si>
    <t>152920</t>
  </si>
  <si>
    <t>030741000080</t>
  </si>
  <si>
    <t>152921</t>
  </si>
  <si>
    <t>030749000080</t>
  </si>
  <si>
    <t>0307 49</t>
  </si>
  <si>
    <t>Cuttle fish "Sepia officinalis, Rossia macrosoma, Sepiola spp." and squid "Ommastrephes spp., Loligo spp., Nototodarus spp., Sepioteuthis spp.", frozen, dried, salted or in brine, with or without shell</t>
  </si>
  <si>
    <t>152922</t>
  </si>
  <si>
    <t>030751000010</t>
  </si>
  <si>
    <t>- Octopus (Octopus spp.)</t>
  </si>
  <si>
    <t>152923</t>
  </si>
  <si>
    <t>030751000080</t>
  </si>
  <si>
    <t>0307 51</t>
  </si>
  <si>
    <t>Live, fresh or chilled octopus "Octopus spp.", with or without shell</t>
  </si>
  <si>
    <t>152924</t>
  </si>
  <si>
    <t>030759000080</t>
  </si>
  <si>
    <t>0307 59</t>
  </si>
  <si>
    <t>Octopus "Octopus spp.", frozen, dried, salted or in brine, with or without shell</t>
  </si>
  <si>
    <t>152925</t>
  </si>
  <si>
    <t>030760000080</t>
  </si>
  <si>
    <t>0307 60</t>
  </si>
  <si>
    <t>- Snails, other than sea snails</t>
  </si>
  <si>
    <t>Snails, live, fresh, chilled, frozen, salted, dried or in brine, with or without shell (excl. sea snails)</t>
  </si>
  <si>
    <t>152926</t>
  </si>
  <si>
    <t>030791000010</t>
  </si>
  <si>
    <t>- Other, including flours, meals and pellets of aquatic invertebrates other than crustaceans, fit for human consumption</t>
  </si>
  <si>
    <t>152927</t>
  </si>
  <si>
    <t>030791000080</t>
  </si>
  <si>
    <t>0307 91</t>
  </si>
  <si>
    <t>Live, fresh or chilled molluscs, fit for human consumption, whether in shell or not, incl. sea urchins, sea cucumbers and other aquatic invertebrates (other than crustaceans); fresh or chilled flours, meals and pellets of aquatic invertebrates (other than crustaceans), fit for human consumption (excl. oysters, scallops, queen scallops, mussels, cuttlefish, squids, octopus and snails other than sea snails)</t>
  </si>
  <si>
    <t>152928</t>
  </si>
  <si>
    <t>030799000080</t>
  </si>
  <si>
    <t>0307 99</t>
  </si>
  <si>
    <t>Molluscs, fit for human consumption, whether in shell or not, frozen, dried, salted or in brine, incl. sea urchins, sea cucumbers and other aquatic invertebrates (other than crustaceans); flours, meals and pellets of aquatic invertebrates (other than crustaceans), fit for human consumption (excl. chilled, and oysters, scallops, queen scallops, mussels, cuttlefish, squids, octopus and snails other than sea snails)</t>
  </si>
  <si>
    <t>16</t>
  </si>
  <si>
    <t>1604 11</t>
  </si>
  <si>
    <t>- - Salmon</t>
  </si>
  <si>
    <t>Prepared or preserved salmon, whole or in pieces (excl. minced)</t>
  </si>
  <si>
    <t>1604 12</t>
  </si>
  <si>
    <t>- - Herrings</t>
  </si>
  <si>
    <t>Prepared or preserved herrings, whole or in pieces (excl. minced)</t>
  </si>
  <si>
    <t>1604 13</t>
  </si>
  <si>
    <t>- - Sardines, sardinella and brisling or sprats</t>
  </si>
  <si>
    <t>Prepared or preserved sardines, sardinella and brisling or sprats, whole or in pieces (excl. minced)</t>
  </si>
  <si>
    <t>1604 14</t>
  </si>
  <si>
    <t>- - Tunas, skipjack and bonito (Sarda spp.)</t>
  </si>
  <si>
    <t>Prepared or preserved tunas, skipjack and Atlantic bonito, whole or in pieces (excl. minced)</t>
  </si>
  <si>
    <t>1604 15</t>
  </si>
  <si>
    <t>- - Mackerel</t>
  </si>
  <si>
    <t>Prepared or preserved mackerel, whole or in pieces (excl. minced)</t>
  </si>
  <si>
    <t>1604 16</t>
  </si>
  <si>
    <t>- - Anchovies</t>
  </si>
  <si>
    <t>Prepared or preserved anchovies, whole or in pieces (excl. minced)</t>
  </si>
  <si>
    <t>1604 19</t>
  </si>
  <si>
    <t>Prepared or preserved fish, whole or in pieces (excl. minced and salmon, herrings, sardines, sardinella, brisling or sprats, tunas, skipjack and Atlantic bonito, bonito "sarda spp.", mackerel and anchovies)</t>
  </si>
  <si>
    <t>1604 20</t>
  </si>
  <si>
    <t>- Other prepared or preserved fish</t>
  </si>
  <si>
    <t>Prepared or preserved fish (excl. whole or in pieces)</t>
  </si>
  <si>
    <t>1604 30</t>
  </si>
  <si>
    <t>- Caviar and caviar substitutes</t>
  </si>
  <si>
    <t>Caviar and caviar substitutes prepared from fish eggs</t>
  </si>
  <si>
    <t>1605 10</t>
  </si>
  <si>
    <t>- Crab</t>
  </si>
  <si>
    <t>Crab, prepared or preserved</t>
  </si>
  <si>
    <t>- Shrimps and prawns</t>
  </si>
  <si>
    <t>1605 30</t>
  </si>
  <si>
    <t>- Lobster</t>
  </si>
  <si>
    <t>Lobster, prepared or preserved</t>
  </si>
  <si>
    <t>1605 40</t>
  </si>
  <si>
    <t>- Other crustaceans</t>
  </si>
  <si>
    <t>Crustaceans, prepared or preserved (excl. crabs, shrimps, prawns and lobster)</t>
  </si>
  <si>
    <t>160411000080</t>
  </si>
  <si>
    <t>160412000080</t>
  </si>
  <si>
    <t>160413000080</t>
  </si>
  <si>
    <t>160414000080</t>
  </si>
  <si>
    <t>160415000080</t>
  </si>
  <si>
    <t>160416000080</t>
  </si>
  <si>
    <t>160419000080</t>
  </si>
  <si>
    <t>160420000080</t>
  </si>
  <si>
    <t>160430000080</t>
  </si>
  <si>
    <t>160510000080</t>
  </si>
  <si>
    <t>160520000080</t>
  </si>
  <si>
    <t>160530000080</t>
  </si>
  <si>
    <t>160540000080</t>
  </si>
  <si>
    <t>160590000080</t>
  </si>
  <si>
    <t>153444</t>
  </si>
  <si>
    <t>153446</t>
  </si>
  <si>
    <t>153447</t>
  </si>
  <si>
    <t>153448</t>
  </si>
  <si>
    <t>153449</t>
  </si>
  <si>
    <t>153450</t>
  </si>
  <si>
    <t>153451</t>
  </si>
  <si>
    <t>153452</t>
  </si>
  <si>
    <t>153453</t>
  </si>
  <si>
    <t>153454</t>
  </si>
  <si>
    <t>153455</t>
  </si>
  <si>
    <t>153456</t>
  </si>
  <si>
    <t>153457</t>
  </si>
  <si>
    <t>153458</t>
  </si>
  <si>
    <t>153459</t>
  </si>
  <si>
    <t>153460</t>
  </si>
  <si>
    <t>Selection of biobased products from HS6 classification</t>
  </si>
  <si>
    <t>Additional products assessed at HS6 level</t>
  </si>
  <si>
    <t>Products selected to be included in LAFO at HS6 level</t>
  </si>
  <si>
    <t>Products selected to be included in LAFO at HS4 level</t>
  </si>
  <si>
    <t>Yield (Y) or Technical Factor (TF)</t>
  </si>
  <si>
    <t>Primary crop</t>
  </si>
  <si>
    <t>01</t>
  </si>
  <si>
    <t>TF</t>
  </si>
  <si>
    <t>02</t>
  </si>
  <si>
    <t>04</t>
  </si>
  <si>
    <t>07</t>
  </si>
  <si>
    <t>08</t>
  </si>
  <si>
    <t>09</t>
  </si>
  <si>
    <t>10</t>
  </si>
  <si>
    <t>11</t>
  </si>
  <si>
    <t>12</t>
  </si>
  <si>
    <t>15</t>
  </si>
  <si>
    <t>18</t>
  </si>
  <si>
    <t>19</t>
  </si>
  <si>
    <t>20</t>
  </si>
  <si>
    <t>22</t>
  </si>
  <si>
    <t>24</t>
  </si>
  <si>
    <t>40</t>
  </si>
  <si>
    <t>41</t>
  </si>
  <si>
    <t>44</t>
  </si>
  <si>
    <t>45</t>
  </si>
  <si>
    <t>47</t>
  </si>
  <si>
    <t>48</t>
  </si>
  <si>
    <t>49</t>
  </si>
  <si>
    <t>51</t>
  </si>
  <si>
    <t>52</t>
  </si>
  <si>
    <t>53</t>
  </si>
  <si>
    <t>Total number</t>
  </si>
  <si>
    <t>Type of product</t>
  </si>
  <si>
    <t>Animal product</t>
  </si>
  <si>
    <t>Plant product</t>
  </si>
  <si>
    <t>Timber product</t>
  </si>
  <si>
    <t>assessed at HS6 level</t>
  </si>
  <si>
    <t>HS4 level</t>
  </si>
  <si>
    <t>HS6 level</t>
  </si>
  <si>
    <t>Table A.1.1: List of biobased products included for the estimation of land footprint</t>
  </si>
  <si>
    <t>Table A.1.2: List of representative products selected</t>
  </si>
  <si>
    <t>Contents</t>
  </si>
  <si>
    <t>In this sheet, the full list of products at HS4 level is analysed and for each a decision is made on whether to include them or not in the estimation of land footprint (Column I). The products included at this level are reported in Table A.1.1. For some it was necessary to conduct the assessment at HS6  level (specified in Column I). For the products included at HS4 level a decision is made on whether they are representative products or not (Column K). The selected representative products are reported in Table A.1.2.</t>
  </si>
  <si>
    <t>Modelling the land footprint of EU consumption (LAFO)</t>
  </si>
  <si>
    <t>Representative products are the products for which we can derive a specific land use coefficient (based only on yields, or based on yields and technical conversion factors). The remaining products from table A.1.1 will be assigned proxy land use coefficients from representative products.</t>
  </si>
  <si>
    <t>In this sheet, the list of products at HS6 level corresponding to the products at HS4 level for which an analysis at a more disaggregated level was considered necessary (see Column I of sheet HS4_list) is analysed and for each a decision is made on whether to include them or not in the estimation of land footprint (Column I). The products included at this level are reported in Table A.1.1. For the products included a decision is made on whether they are representative products or not (Column K). The selected representative products are reported in Table A.1.2.</t>
  </si>
  <si>
    <t>Proxy crop</t>
  </si>
  <si>
    <t>Proxy plant based product</t>
  </si>
  <si>
    <t>Proxy animal based product</t>
  </si>
  <si>
    <t>average</t>
  </si>
  <si>
    <t>Proxy</t>
  </si>
  <si>
    <t>Cephalopodos</t>
  </si>
  <si>
    <t>Fish group</t>
  </si>
  <si>
    <t>F1</t>
  </si>
  <si>
    <t>F2</t>
  </si>
  <si>
    <t>F3</t>
  </si>
  <si>
    <t>F4</t>
  </si>
  <si>
    <t>F5</t>
  </si>
  <si>
    <t>F6</t>
  </si>
  <si>
    <t>F7</t>
  </si>
  <si>
    <t>F8</t>
  </si>
  <si>
    <t>F9</t>
  </si>
  <si>
    <t>F10</t>
  </si>
  <si>
    <t>F11</t>
  </si>
  <si>
    <t>Bovine</t>
  </si>
  <si>
    <t xml:space="preserve">Sheep </t>
  </si>
  <si>
    <t xml:space="preserve">Pigs </t>
  </si>
  <si>
    <t xml:space="preserve">Chickens </t>
  </si>
  <si>
    <t>Meat</t>
  </si>
  <si>
    <t xml:space="preserve">Offals edible </t>
  </si>
  <si>
    <t>Hides</t>
  </si>
  <si>
    <t>Blood</t>
  </si>
  <si>
    <t>Other</t>
  </si>
  <si>
    <t>Rumen content</t>
  </si>
  <si>
    <t>HMR high risk material</t>
  </si>
  <si>
    <t>From Ferronato et al. 2020 (in preparation)</t>
  </si>
  <si>
    <t>From Wikinson et al. 2011</t>
  </si>
  <si>
    <t xml:space="preserve">Pig </t>
  </si>
  <si>
    <t xml:space="preserve">Poultry </t>
  </si>
  <si>
    <t xml:space="preserve">Milk </t>
  </si>
  <si>
    <t>Beef</t>
  </si>
  <si>
    <t>Eggs</t>
  </si>
  <si>
    <t>Lamb</t>
  </si>
  <si>
    <t>Animal product*</t>
  </si>
  <si>
    <t>FCR (kg dry mass/kg product)</t>
  </si>
  <si>
    <t>% grass in feed (DM basis)**</t>
  </si>
  <si>
    <t>Elaborations</t>
  </si>
  <si>
    <t>Species</t>
  </si>
  <si>
    <t>Pig</t>
  </si>
  <si>
    <t>Poultry</t>
  </si>
  <si>
    <t>Lamb and sheep</t>
  </si>
  <si>
    <t>FCR (kg dry mass/kg product CW)</t>
  </si>
  <si>
    <t>FCR (kg dry mass/kg product LW)</t>
  </si>
  <si>
    <t>Equidae (horses, mules and hinnies)</t>
  </si>
  <si>
    <t>Equidae</t>
  </si>
  <si>
    <t>152759</t>
  </si>
  <si>
    <t>152760</t>
  </si>
  <si>
    <t>020610000080</t>
  </si>
  <si>
    <t>0206 10</t>
  </si>
  <si>
    <t xml:space="preserve"> - Of bovine animals, fresh or chilled</t>
  </si>
  <si>
    <t>Fresh or chilled edible offal of bovine animals</t>
  </si>
  <si>
    <t>152761</t>
  </si>
  <si>
    <t>020621000010</t>
  </si>
  <si>
    <t xml:space="preserve"> - Of bovine animals, frozen</t>
  </si>
  <si>
    <t>152762</t>
  </si>
  <si>
    <t>020621000080</t>
  </si>
  <si>
    <t xml:space="preserve">0206 21 </t>
  </si>
  <si>
    <t xml:space="preserve"> -  - Tongues</t>
  </si>
  <si>
    <t>Frozen edible bovine tongues</t>
  </si>
  <si>
    <t>152763</t>
  </si>
  <si>
    <t>020622000080</t>
  </si>
  <si>
    <t xml:space="preserve">0206 22 </t>
  </si>
  <si>
    <t xml:space="preserve"> -  - Livers</t>
  </si>
  <si>
    <t>Frozen edible bovine livers</t>
  </si>
  <si>
    <t>152764</t>
  </si>
  <si>
    <t>020629000080</t>
  </si>
  <si>
    <t>0206 29</t>
  </si>
  <si>
    <t xml:space="preserve"> -  - Other</t>
  </si>
  <si>
    <t>Frozen edible bovine offal (excl. tongues and livers)</t>
  </si>
  <si>
    <t>152765</t>
  </si>
  <si>
    <t>020630000080</t>
  </si>
  <si>
    <t>0206 30</t>
  </si>
  <si>
    <t xml:space="preserve"> - Of swine, fresh or chilled</t>
  </si>
  <si>
    <t>Fresh or chilled edible offal of swine</t>
  </si>
  <si>
    <t>152766</t>
  </si>
  <si>
    <t>020641000010</t>
  </si>
  <si>
    <t xml:space="preserve"> - Of swine, frozen</t>
  </si>
  <si>
    <t>152767</t>
  </si>
  <si>
    <t>020641000080</t>
  </si>
  <si>
    <t>0206 41</t>
  </si>
  <si>
    <t>Frozen edible livers of swine</t>
  </si>
  <si>
    <t>152768</t>
  </si>
  <si>
    <t>020649000080</t>
  </si>
  <si>
    <t>0206 49</t>
  </si>
  <si>
    <t>Edible offal of swine, frozen (excl. livers)</t>
  </si>
  <si>
    <t>152769</t>
  </si>
  <si>
    <t>020680000080</t>
  </si>
  <si>
    <t>0206 80</t>
  </si>
  <si>
    <t xml:space="preserve"> - Other, fresh or chilled</t>
  </si>
  <si>
    <t>Fresh or chilled edible offal of sheep, goats, horses, asses, mules and hinnies</t>
  </si>
  <si>
    <t>152770</t>
  </si>
  <si>
    <t>020690000080</t>
  </si>
  <si>
    <t>0206 90</t>
  </si>
  <si>
    <t xml:space="preserve"> - Other, frozen</t>
  </si>
  <si>
    <t>Frozen edible offal of sheep, goats, horses, asses, mules and hinnies</t>
  </si>
  <si>
    <t>At the moment fat is considered a by-product (from rendering) and assigned a coefficient of zero</t>
  </si>
  <si>
    <t>* whole milk, carcass fresh weight (bone in), egg with shell</t>
  </si>
  <si>
    <t>FCR (kg dry mass feed/LW)</t>
  </si>
  <si>
    <t>Notarnicola et al. 2011 Life cycle assessment of Italian and Spanish
bovine leather production systems</t>
  </si>
  <si>
    <t>tanned to raw hides</t>
  </si>
  <si>
    <t>leather to raw hide</t>
  </si>
  <si>
    <t>carded wool to greasy wool</t>
  </si>
  <si>
    <t>Notes</t>
  </si>
  <si>
    <t>Ecoinvent, process "textile, wool {GLO}" one input is 1.3 kg or "wool, sheep, at farm"</t>
  </si>
  <si>
    <t>Value fractions (from mekonnen and hokestra)</t>
  </si>
  <si>
    <t>Edible offals</t>
  </si>
  <si>
    <t>Beef - industrial</t>
  </si>
  <si>
    <t>Beef - grazing</t>
  </si>
  <si>
    <t>Beef - mixed</t>
  </si>
  <si>
    <t>Wikinson et al. 2011</t>
  </si>
  <si>
    <t>Note: The output weight refers to the weight of carcass (for beef cattle, broiler chicken, pig, sheep and goat), weight of milk (for dairy cattle) or weight of eggs (for layer chicken).</t>
  </si>
  <si>
    <t>Mekonnen, M.M. and Hoekstra, A.Y. (2010) The green, blue and grey water footprint of farm animals and animal products, Value of Water Research Report Series No. 48, UNESCO-IHE, Delft, the Netherlands</t>
  </si>
  <si>
    <t>Mekonnen and hoekstra 2010</t>
  </si>
  <si>
    <t>** UK system, see table to the right for all world regions</t>
  </si>
  <si>
    <t>Mekonnen MM, Hoekstra AY (2012) A global assessment of the water footprint of</t>
  </si>
  <si>
    <t>farm animal products. Ecosystems 15:401–415.</t>
  </si>
  <si>
    <t>Freshwater</t>
  </si>
  <si>
    <t>Marine</t>
  </si>
  <si>
    <t>Note</t>
  </si>
  <si>
    <t>Unfed aquaculture</t>
  </si>
  <si>
    <t>Wheat</t>
  </si>
  <si>
    <t>Maize</t>
  </si>
  <si>
    <t>Soy</t>
  </si>
  <si>
    <t>Rapeseed</t>
  </si>
  <si>
    <t>Pulses</t>
  </si>
  <si>
    <t>Feedcrop</t>
  </si>
  <si>
    <t>HS code</t>
  </si>
  <si>
    <t>Table 9
List of countries, areas and geographical groupings</t>
  </si>
  <si>
    <t>Only countries or areas with a population of at least 100,000 in 2010 are included.</t>
  </si>
  <si>
    <t>Africa</t>
  </si>
  <si>
    <t>Asia</t>
  </si>
  <si>
    <t>Latin America and the Caribbean</t>
  </si>
  <si>
    <t>Oceania</t>
  </si>
  <si>
    <t>More developed regions</t>
  </si>
  <si>
    <t>Northern Africa</t>
  </si>
  <si>
    <r>
      <t xml:space="preserve">Central Asia </t>
    </r>
    <r>
      <rPr>
        <vertAlign val="superscript"/>
        <sz val="8"/>
        <color indexed="10"/>
        <rFont val="Arial Narrow"/>
        <family val="2"/>
      </rPr>
      <t>b</t>
    </r>
  </si>
  <si>
    <t>Caribbean</t>
  </si>
  <si>
    <t>Fiji</t>
  </si>
  <si>
    <t>Eastern Europe</t>
  </si>
  <si>
    <t>Algeria</t>
  </si>
  <si>
    <r>
      <t xml:space="preserve">Kazakhstan </t>
    </r>
    <r>
      <rPr>
        <vertAlign val="superscript"/>
        <sz val="8"/>
        <color indexed="10"/>
        <rFont val="Arial Narrow"/>
        <family val="2"/>
      </rPr>
      <t>c</t>
    </r>
  </si>
  <si>
    <t>Aruba</t>
  </si>
  <si>
    <t>French Polynesia</t>
  </si>
  <si>
    <r>
      <t xml:space="preserve">Albania </t>
    </r>
    <r>
      <rPr>
        <vertAlign val="superscript"/>
        <sz val="8"/>
        <color indexed="10"/>
        <rFont val="Arial Narrow"/>
        <family val="2"/>
      </rPr>
      <t>d</t>
    </r>
  </si>
  <si>
    <t>Egypt</t>
  </si>
  <si>
    <r>
      <t xml:space="preserve">Kyrgyzstan </t>
    </r>
    <r>
      <rPr>
        <vertAlign val="superscript"/>
        <sz val="8"/>
        <color indexed="10"/>
        <rFont val="Arial Narrow"/>
        <family val="2"/>
      </rPr>
      <t>c</t>
    </r>
  </si>
  <si>
    <t>Bahamas</t>
  </si>
  <si>
    <t>Guam</t>
  </si>
  <si>
    <t>Belarus</t>
  </si>
  <si>
    <t>Libyan Arab Jamahiriya</t>
  </si>
  <si>
    <r>
      <t xml:space="preserve">Tajikistan </t>
    </r>
    <r>
      <rPr>
        <vertAlign val="superscript"/>
        <sz val="8"/>
        <color indexed="10"/>
        <rFont val="Arial Narrow"/>
        <family val="2"/>
      </rPr>
      <t>c</t>
    </r>
  </si>
  <si>
    <t>Barbados</t>
  </si>
  <si>
    <t>Micronesia (Federated States of)</t>
  </si>
  <si>
    <r>
      <t xml:space="preserve">Bosnia and Herzegovina </t>
    </r>
    <r>
      <rPr>
        <vertAlign val="superscript"/>
        <sz val="8"/>
        <color indexed="10"/>
        <rFont val="Arial Narrow"/>
        <family val="2"/>
      </rPr>
      <t>d</t>
    </r>
  </si>
  <si>
    <t>Morocco</t>
  </si>
  <si>
    <r>
      <t xml:space="preserve">Turkmenistan </t>
    </r>
    <r>
      <rPr>
        <vertAlign val="superscript"/>
        <sz val="8"/>
        <color indexed="10"/>
        <rFont val="Arial Narrow"/>
        <family val="2"/>
      </rPr>
      <t>c</t>
    </r>
  </si>
  <si>
    <t>Cuba</t>
  </si>
  <si>
    <t>New Caledonia</t>
  </si>
  <si>
    <t>Bulgaria</t>
  </si>
  <si>
    <t>Tunisia</t>
  </si>
  <si>
    <r>
      <t xml:space="preserve">Uzbekistan </t>
    </r>
    <r>
      <rPr>
        <vertAlign val="superscript"/>
        <sz val="8"/>
        <color indexed="10"/>
        <rFont val="Arial Narrow"/>
        <family val="2"/>
      </rPr>
      <t>c</t>
    </r>
  </si>
  <si>
    <t>Dominican Republic</t>
  </si>
  <si>
    <t>Papua New Guinea</t>
  </si>
  <si>
    <r>
      <t xml:space="preserve">Croatia </t>
    </r>
    <r>
      <rPr>
        <vertAlign val="superscript"/>
        <sz val="8"/>
        <color indexed="10"/>
        <rFont val="Arial Narrow"/>
        <family val="2"/>
      </rPr>
      <t>d</t>
    </r>
  </si>
  <si>
    <t>Western Sahara</t>
  </si>
  <si>
    <t>Grenada</t>
  </si>
  <si>
    <t>Samoa</t>
  </si>
  <si>
    <t>Czech Republic</t>
  </si>
  <si>
    <t>Eastern Asia</t>
  </si>
  <si>
    <t>Guadeloupe</t>
  </si>
  <si>
    <t>Solomon Islands</t>
  </si>
  <si>
    <r>
      <t xml:space="preserve">Estonia </t>
    </r>
    <r>
      <rPr>
        <vertAlign val="superscript"/>
        <sz val="8"/>
        <color indexed="10"/>
        <rFont val="Arial Narrow"/>
        <family val="2"/>
      </rPr>
      <t>e</t>
    </r>
  </si>
  <si>
    <t>Sub-Saharan Africa</t>
  </si>
  <si>
    <t>China</t>
  </si>
  <si>
    <t>Haiti</t>
  </si>
  <si>
    <t>Tonga</t>
  </si>
  <si>
    <r>
      <t xml:space="preserve">Greece </t>
    </r>
    <r>
      <rPr>
        <vertAlign val="superscript"/>
        <sz val="8"/>
        <color indexed="10"/>
        <rFont val="Arial Narrow"/>
        <family val="2"/>
      </rPr>
      <t>d</t>
    </r>
  </si>
  <si>
    <t>Eastern Africa</t>
  </si>
  <si>
    <t>China, Hong Kong Special Administrative Region</t>
  </si>
  <si>
    <t>Jamaica</t>
  </si>
  <si>
    <t>Vanuatu</t>
  </si>
  <si>
    <t>Hungary</t>
  </si>
  <si>
    <t>Burundi</t>
  </si>
  <si>
    <t>China, Macao Special Administrative Region</t>
  </si>
  <si>
    <t>Martinique</t>
  </si>
  <si>
    <r>
      <t xml:space="preserve">Latvia </t>
    </r>
    <r>
      <rPr>
        <vertAlign val="superscript"/>
        <sz val="8"/>
        <color indexed="10"/>
        <rFont val="Arial Narrow"/>
        <family val="2"/>
      </rPr>
      <t>e</t>
    </r>
  </si>
  <si>
    <t>Comoros</t>
  </si>
  <si>
    <t>Democratic People's Republic of Korea</t>
  </si>
  <si>
    <t>Netherlands Antilles</t>
  </si>
  <si>
    <r>
      <t xml:space="preserve">Lithuania </t>
    </r>
    <r>
      <rPr>
        <vertAlign val="superscript"/>
        <sz val="8"/>
        <color indexed="10"/>
        <rFont val="Arial Narrow"/>
        <family val="2"/>
      </rPr>
      <t>e</t>
    </r>
  </si>
  <si>
    <t>Djibouti</t>
  </si>
  <si>
    <t>Mongolia</t>
  </si>
  <si>
    <t>Puerto Rico</t>
  </si>
  <si>
    <r>
      <t xml:space="preserve">Montenegro </t>
    </r>
    <r>
      <rPr>
        <vertAlign val="superscript"/>
        <sz val="8"/>
        <color indexed="10"/>
        <rFont val="Arial Narrow"/>
        <family val="2"/>
      </rPr>
      <t>d</t>
    </r>
  </si>
  <si>
    <t>Eritrea</t>
  </si>
  <si>
    <t>Republic of Korea</t>
  </si>
  <si>
    <t>Saint Lucia</t>
  </si>
  <si>
    <t>Poland</t>
  </si>
  <si>
    <t>Ethiopia</t>
  </si>
  <si>
    <t>Saint Vincent and the Grenadines</t>
  </si>
  <si>
    <t>Republic of Moldova</t>
  </si>
  <si>
    <t>Kenya</t>
  </si>
  <si>
    <t>South-Eastern Asia</t>
  </si>
  <si>
    <t>Trinidad and Tobago</t>
  </si>
  <si>
    <t>Romania</t>
  </si>
  <si>
    <t>Madagascar</t>
  </si>
  <si>
    <t>Brunei Darussalam</t>
  </si>
  <si>
    <t>United States Virgin Islands</t>
  </si>
  <si>
    <t>Russian Federation</t>
  </si>
  <si>
    <t>Malawi</t>
  </si>
  <si>
    <t>Cambodia</t>
  </si>
  <si>
    <r>
      <t xml:space="preserve">Serbia </t>
    </r>
    <r>
      <rPr>
        <vertAlign val="superscript"/>
        <sz val="8"/>
        <color indexed="10"/>
        <rFont val="Arial Narrow"/>
        <family val="2"/>
      </rPr>
      <t>d</t>
    </r>
  </si>
  <si>
    <t>Mauritius</t>
  </si>
  <si>
    <t>Indonesia</t>
  </si>
  <si>
    <t>Central America</t>
  </si>
  <si>
    <t>Slovakia</t>
  </si>
  <si>
    <t>Mayotte</t>
  </si>
  <si>
    <t>Lao People's Democratic Republic</t>
  </si>
  <si>
    <t>Belize</t>
  </si>
  <si>
    <r>
      <t xml:space="preserve">Slovenia </t>
    </r>
    <r>
      <rPr>
        <vertAlign val="superscript"/>
        <sz val="8"/>
        <color indexed="10"/>
        <rFont val="Arial Narrow"/>
        <family val="2"/>
      </rPr>
      <t>d</t>
    </r>
  </si>
  <si>
    <t>Mozambique</t>
  </si>
  <si>
    <t>Malaysia</t>
  </si>
  <si>
    <t>Costa Rica</t>
  </si>
  <si>
    <r>
      <t xml:space="preserve">The former Yugoslav Republic of Macedonia </t>
    </r>
    <r>
      <rPr>
        <vertAlign val="superscript"/>
        <sz val="8"/>
        <color indexed="10"/>
        <rFont val="Arial Narrow"/>
        <family val="2"/>
      </rPr>
      <t>d</t>
    </r>
  </si>
  <si>
    <t>Réunion</t>
  </si>
  <si>
    <t>Myanmar</t>
  </si>
  <si>
    <t>El Salvador</t>
  </si>
  <si>
    <t>Ukraine</t>
  </si>
  <si>
    <t>Rwanda</t>
  </si>
  <si>
    <t>Philippines</t>
  </si>
  <si>
    <t>Guatemala</t>
  </si>
  <si>
    <t>Somalia</t>
  </si>
  <si>
    <t>Singapore</t>
  </si>
  <si>
    <t>Honduras</t>
  </si>
  <si>
    <t>Western Europe</t>
  </si>
  <si>
    <r>
      <t xml:space="preserve">Sudan </t>
    </r>
    <r>
      <rPr>
        <vertAlign val="superscript"/>
        <sz val="8"/>
        <color indexed="10"/>
        <rFont val="Arial Narrow"/>
        <family val="2"/>
      </rPr>
      <t>a</t>
    </r>
  </si>
  <si>
    <t>Thailand</t>
  </si>
  <si>
    <t>Mexico</t>
  </si>
  <si>
    <t>Austria</t>
  </si>
  <si>
    <t>Uganda</t>
  </si>
  <si>
    <t>Timor-Leste</t>
  </si>
  <si>
    <t>Nicaragua</t>
  </si>
  <si>
    <t>Belgium</t>
  </si>
  <si>
    <t>United Republic of Tanzania</t>
  </si>
  <si>
    <t>Viet Nam</t>
  </si>
  <si>
    <t>Panama</t>
  </si>
  <si>
    <r>
      <t xml:space="preserve">Channel Islands </t>
    </r>
    <r>
      <rPr>
        <vertAlign val="superscript"/>
        <sz val="8"/>
        <color indexed="10"/>
        <rFont val="Arial Narrow"/>
        <family val="2"/>
      </rPr>
      <t>e</t>
    </r>
  </si>
  <si>
    <t>Zambia</t>
  </si>
  <si>
    <r>
      <t xml:space="preserve">Denmark </t>
    </r>
    <r>
      <rPr>
        <vertAlign val="superscript"/>
        <sz val="8"/>
        <color indexed="10"/>
        <rFont val="Arial Narrow"/>
        <family val="2"/>
      </rPr>
      <t>e</t>
    </r>
  </si>
  <si>
    <t>Zimbabwe</t>
  </si>
  <si>
    <r>
      <t xml:space="preserve">Southern Asia </t>
    </r>
    <r>
      <rPr>
        <vertAlign val="superscript"/>
        <sz val="8"/>
        <color indexed="10"/>
        <rFont val="Arial Narrow"/>
        <family val="2"/>
      </rPr>
      <t>b</t>
    </r>
  </si>
  <si>
    <t>South America</t>
  </si>
  <si>
    <r>
      <t xml:space="preserve">Finland </t>
    </r>
    <r>
      <rPr>
        <vertAlign val="superscript"/>
        <sz val="8"/>
        <color indexed="10"/>
        <rFont val="Arial Narrow"/>
        <family val="2"/>
      </rPr>
      <t>e</t>
    </r>
  </si>
  <si>
    <t>Middle Africa</t>
  </si>
  <si>
    <t>Afghanistan</t>
  </si>
  <si>
    <t>Argentina</t>
  </si>
  <si>
    <t>France</t>
  </si>
  <si>
    <t>Angola</t>
  </si>
  <si>
    <t>Bangladesh</t>
  </si>
  <si>
    <t>Bolivia (Plurinational State of)</t>
  </si>
  <si>
    <t>Germany</t>
  </si>
  <si>
    <t>Cameroon</t>
  </si>
  <si>
    <t>Bhutan</t>
  </si>
  <si>
    <t>Brazil</t>
  </si>
  <si>
    <r>
      <t xml:space="preserve">Iceland </t>
    </r>
    <r>
      <rPr>
        <vertAlign val="superscript"/>
        <sz val="8"/>
        <color indexed="10"/>
        <rFont val="Arial Narrow"/>
        <family val="2"/>
      </rPr>
      <t>e</t>
    </r>
  </si>
  <si>
    <t>Central African Republic</t>
  </si>
  <si>
    <t>India</t>
  </si>
  <si>
    <t>Chile</t>
  </si>
  <si>
    <r>
      <t xml:space="preserve">Ireland </t>
    </r>
    <r>
      <rPr>
        <vertAlign val="superscript"/>
        <sz val="8"/>
        <color indexed="10"/>
        <rFont val="Arial Narrow"/>
        <family val="2"/>
      </rPr>
      <t>e</t>
    </r>
  </si>
  <si>
    <t>Chad</t>
  </si>
  <si>
    <t>Iran (Islamic Republic of)</t>
  </si>
  <si>
    <t>Colombia</t>
  </si>
  <si>
    <r>
      <t xml:space="preserve">Italy </t>
    </r>
    <r>
      <rPr>
        <vertAlign val="superscript"/>
        <sz val="8"/>
        <color indexed="10"/>
        <rFont val="Arial Narrow"/>
        <family val="2"/>
      </rPr>
      <t>d</t>
    </r>
  </si>
  <si>
    <t>Congo</t>
  </si>
  <si>
    <t>Maldives</t>
  </si>
  <si>
    <t>Ecuador</t>
  </si>
  <si>
    <t>Luxembourg</t>
  </si>
  <si>
    <t>Democratic Republic of the Congo</t>
  </si>
  <si>
    <t>Nepal</t>
  </si>
  <si>
    <t>French Guiana</t>
  </si>
  <si>
    <r>
      <t xml:space="preserve">Malta </t>
    </r>
    <r>
      <rPr>
        <vertAlign val="superscript"/>
        <sz val="8"/>
        <color indexed="10"/>
        <rFont val="Arial Narrow"/>
        <family val="2"/>
      </rPr>
      <t>d</t>
    </r>
  </si>
  <si>
    <t>Equatorial Guinea</t>
  </si>
  <si>
    <t>Pakistan</t>
  </si>
  <si>
    <t>Guyana</t>
  </si>
  <si>
    <t>Netherlands</t>
  </si>
  <si>
    <t>Gabon</t>
  </si>
  <si>
    <t>Sri Lanka</t>
  </si>
  <si>
    <t>Paraguay</t>
  </si>
  <si>
    <r>
      <t xml:space="preserve">Norway </t>
    </r>
    <r>
      <rPr>
        <vertAlign val="superscript"/>
        <sz val="8"/>
        <color indexed="10"/>
        <rFont val="Arial Narrow"/>
        <family val="2"/>
      </rPr>
      <t>e</t>
    </r>
  </si>
  <si>
    <t>Sao Tome and Principe</t>
  </si>
  <si>
    <t>Peru</t>
  </si>
  <si>
    <r>
      <t xml:space="preserve">Portugal </t>
    </r>
    <r>
      <rPr>
        <vertAlign val="superscript"/>
        <sz val="8"/>
        <color indexed="10"/>
        <rFont val="Arial Narrow"/>
        <family val="2"/>
      </rPr>
      <t>d</t>
    </r>
  </si>
  <si>
    <t>Southern Africa</t>
  </si>
  <si>
    <t>Western Asia</t>
  </si>
  <si>
    <t>Suriname</t>
  </si>
  <si>
    <r>
      <t xml:space="preserve">Spain </t>
    </r>
    <r>
      <rPr>
        <vertAlign val="superscript"/>
        <sz val="8"/>
        <color indexed="10"/>
        <rFont val="Arial Narrow"/>
        <family val="2"/>
      </rPr>
      <t>d</t>
    </r>
  </si>
  <si>
    <t>Botswana</t>
  </si>
  <si>
    <r>
      <t xml:space="preserve">Armenia </t>
    </r>
    <r>
      <rPr>
        <vertAlign val="superscript"/>
        <sz val="8"/>
        <color indexed="10"/>
        <rFont val="Arial Narrow"/>
        <family val="2"/>
      </rPr>
      <t>c</t>
    </r>
  </si>
  <si>
    <t>Uruguay</t>
  </si>
  <si>
    <r>
      <t xml:space="preserve">Sweden </t>
    </r>
    <r>
      <rPr>
        <vertAlign val="superscript"/>
        <sz val="8"/>
        <color indexed="10"/>
        <rFont val="Arial Narrow"/>
        <family val="2"/>
      </rPr>
      <t>e</t>
    </r>
  </si>
  <si>
    <t>Lesotho</t>
  </si>
  <si>
    <r>
      <t xml:space="preserve">Azerbaijan </t>
    </r>
    <r>
      <rPr>
        <vertAlign val="superscript"/>
        <sz val="8"/>
        <color indexed="10"/>
        <rFont val="Arial Narrow"/>
        <family val="2"/>
      </rPr>
      <t>c</t>
    </r>
  </si>
  <si>
    <t>Venezuela (Bolivarian Republic of)</t>
  </si>
  <si>
    <t>Switzerland</t>
  </si>
  <si>
    <t>Namibia</t>
  </si>
  <si>
    <t>Bahrain</t>
  </si>
  <si>
    <r>
      <t xml:space="preserve">United Kingdom of Great Britain and Northern Ireland </t>
    </r>
    <r>
      <rPr>
        <vertAlign val="superscript"/>
        <sz val="8"/>
        <color indexed="10"/>
        <rFont val="Arial Narrow"/>
        <family val="2"/>
      </rPr>
      <t>e</t>
    </r>
  </si>
  <si>
    <t>South Africa</t>
  </si>
  <si>
    <t>Cyprus</t>
  </si>
  <si>
    <t>Swaziland</t>
  </si>
  <si>
    <r>
      <t xml:space="preserve">Georgia </t>
    </r>
    <r>
      <rPr>
        <vertAlign val="superscript"/>
        <sz val="8"/>
        <color indexed="10"/>
        <rFont val="Arial Narrow"/>
        <family val="2"/>
      </rPr>
      <t>c</t>
    </r>
  </si>
  <si>
    <t>Other more developed regions</t>
  </si>
  <si>
    <t>Western Africa</t>
  </si>
  <si>
    <t>Iraq</t>
  </si>
  <si>
    <r>
      <t xml:space="preserve">Australia </t>
    </r>
    <r>
      <rPr>
        <vertAlign val="superscript"/>
        <sz val="8"/>
        <color indexed="10"/>
        <rFont val="Arial Narrow"/>
        <family val="2"/>
      </rPr>
      <t>f</t>
    </r>
  </si>
  <si>
    <t>Benin</t>
  </si>
  <si>
    <t>Israel</t>
  </si>
  <si>
    <r>
      <t xml:space="preserve">Canada </t>
    </r>
    <r>
      <rPr>
        <vertAlign val="superscript"/>
        <sz val="8"/>
        <color indexed="10"/>
        <rFont val="Arial Narrow"/>
        <family val="2"/>
      </rPr>
      <t>g</t>
    </r>
  </si>
  <si>
    <t>Burkina Faso</t>
  </si>
  <si>
    <t>Jordan</t>
  </si>
  <si>
    <r>
      <t xml:space="preserve">Japan </t>
    </r>
    <r>
      <rPr>
        <vertAlign val="superscript"/>
        <sz val="8"/>
        <color indexed="10"/>
        <rFont val="Arial Narrow"/>
        <family val="2"/>
      </rPr>
      <t>h</t>
    </r>
  </si>
  <si>
    <t>Cape Verde</t>
  </si>
  <si>
    <t>Kuwait</t>
  </si>
  <si>
    <r>
      <t xml:space="preserve">New Zealand </t>
    </r>
    <r>
      <rPr>
        <vertAlign val="superscript"/>
        <sz val="8"/>
        <color indexed="10"/>
        <rFont val="Arial Narrow"/>
        <family val="2"/>
      </rPr>
      <t>f</t>
    </r>
  </si>
  <si>
    <t>Côte d'Ivoire</t>
  </si>
  <si>
    <t>Lebanon</t>
  </si>
  <si>
    <r>
      <t xml:space="preserve">United States of America </t>
    </r>
    <r>
      <rPr>
        <vertAlign val="superscript"/>
        <sz val="8"/>
        <color indexed="10"/>
        <rFont val="Arial Narrow"/>
        <family val="2"/>
      </rPr>
      <t>g</t>
    </r>
  </si>
  <si>
    <t>Gambia</t>
  </si>
  <si>
    <t>Occupied Palestinian Territory</t>
  </si>
  <si>
    <t>Ghana</t>
  </si>
  <si>
    <t>Oman</t>
  </si>
  <si>
    <t>Guinea</t>
  </si>
  <si>
    <t>Qatar</t>
  </si>
  <si>
    <t>Guinea-Bissau</t>
  </si>
  <si>
    <t>Saudi Arabia</t>
  </si>
  <si>
    <t>Liberia</t>
  </si>
  <si>
    <t>Syrian Arab Republic</t>
  </si>
  <si>
    <t>Mali</t>
  </si>
  <si>
    <t>Turkey</t>
  </si>
  <si>
    <t>Mauritania</t>
  </si>
  <si>
    <t>United Arab Emirates</t>
  </si>
  <si>
    <t>Niger</t>
  </si>
  <si>
    <t>Yemen</t>
  </si>
  <si>
    <t>Nigeria</t>
  </si>
  <si>
    <t>Senegal</t>
  </si>
  <si>
    <t>Sierra Leone</t>
  </si>
  <si>
    <t>Togo</t>
  </si>
  <si>
    <r>
      <t>a</t>
    </r>
    <r>
      <rPr>
        <sz val="8"/>
        <rFont val="Arial Narrow"/>
        <family val="2"/>
      </rPr>
      <t xml:space="preserve"> Sudan is included in Northern Africa for the analysis presented in Chapter 1 – Population and families, and Chapter 3 – Education.</t>
    </r>
  </si>
  <si>
    <r>
      <t>b</t>
    </r>
    <r>
      <rPr>
        <sz val="8"/>
        <rFont val="Arial Narrow"/>
        <family val="2"/>
      </rPr>
      <t xml:space="preserve"> Central Asia and Southern Asia are combined into one region, South-Central Asia, for the analysis presented in Chapter 1 – Population and families, and Chapter 3 – Education.</t>
    </r>
  </si>
  <si>
    <r>
      <t>c</t>
    </r>
    <r>
      <rPr>
        <sz val="8"/>
        <rFont val="Arial Narrow"/>
        <family val="2"/>
      </rPr>
      <t xml:space="preserve"> Included in the group “CIS in Asia” for the analysis presented in Chapter 4 – Work.</t>
    </r>
  </si>
  <si>
    <r>
      <t>d</t>
    </r>
    <r>
      <rPr>
        <sz val="8"/>
        <rFont val="Arial Narrow"/>
        <family val="2"/>
      </rPr>
      <t xml:space="preserve"> Included in Southern Europe for the analysis presented in Chapter 1 – Population and families, Chapter 3 – Education, and Chapter 4 – Work.</t>
    </r>
  </si>
  <si>
    <r>
      <t>e</t>
    </r>
    <r>
      <rPr>
        <sz val="8"/>
        <rFont val="Arial Narrow"/>
        <family val="2"/>
      </rPr>
      <t xml:space="preserve"> Included in Northern Europe for the analysis presented in Chapter 1 – Population and families, Chapter 3 – Education, and Chapter 4 – Work.</t>
    </r>
  </si>
  <si>
    <r>
      <t xml:space="preserve">f </t>
    </r>
    <r>
      <rPr>
        <sz val="8"/>
        <rFont val="Arial Narrow"/>
        <family val="2"/>
      </rPr>
      <t>Australia and New Zealand are included in Oceania for the analysis presented in Chapter 1 – Population and families, and Chapter 3 – Education.</t>
    </r>
  </si>
  <si>
    <r>
      <t>g</t>
    </r>
    <r>
      <rPr>
        <sz val="8"/>
        <rFont val="Arial Narrow"/>
        <family val="2"/>
      </rPr>
      <t xml:space="preserve"> Canada and the United States of America are included in Northern America for the analysis presented in Chapter 1 – Population and families, and Chapter 3 – Education.</t>
    </r>
  </si>
  <si>
    <r>
      <t>h</t>
    </r>
    <r>
      <rPr>
        <sz val="8"/>
        <rFont val="Arial Narrow"/>
        <family val="2"/>
      </rPr>
      <t xml:space="preserve"> Japan is included in Eastern Asia for the analysis presented in Chapter 1 – Population and families, and Chapter 3 – Education.</t>
    </r>
  </si>
  <si>
    <t>Fresh mass/dry mass</t>
  </si>
  <si>
    <t>152931</t>
  </si>
  <si>
    <t>040110000080</t>
  </si>
  <si>
    <t>0401 10</t>
  </si>
  <si>
    <t xml:space="preserve"> - Of a fat content, by weight, not exceeding 1 %</t>
  </si>
  <si>
    <t>Milk and cream of a fat content by weight of &lt;= 1%, not concentrated nor containing added sugar or other sweetening matter</t>
  </si>
  <si>
    <t>152932</t>
  </si>
  <si>
    <t>040120000080</t>
  </si>
  <si>
    <t>0401 20</t>
  </si>
  <si>
    <t xml:space="preserve"> - Of a fat content, by weight, exceeding 1 % but not exceeding 6 %</t>
  </si>
  <si>
    <t>Milk and cream of a fat content by weight of &gt; 1% but &lt;= 6%, not concentrated nor containing added sugar or other sweetening matter</t>
  </si>
  <si>
    <t>152933</t>
  </si>
  <si>
    <t>040130000080</t>
  </si>
  <si>
    <t>0401 30</t>
  </si>
  <si>
    <t xml:space="preserve"> - Of a fat content, by weight, exceeding 6 %</t>
  </si>
  <si>
    <t>152934</t>
  </si>
  <si>
    <t>152935</t>
  </si>
  <si>
    <t>040210000080</t>
  </si>
  <si>
    <t>0402 10</t>
  </si>
  <si>
    <t xml:space="preserve"> - In powder, granules or other solid forms, of a fat content, by weight, not exceeding 1,5 %</t>
  </si>
  <si>
    <t>Milk and cream in solid forms, of a fat content by weight of &lt;= 1,5%</t>
  </si>
  <si>
    <t>152936</t>
  </si>
  <si>
    <t>040221000010</t>
  </si>
  <si>
    <t xml:space="preserve"> - In powder, granules or other solid forms, of a fat content, by weight, exceeding 1,5 %</t>
  </si>
  <si>
    <t>152937</t>
  </si>
  <si>
    <t>040221000080</t>
  </si>
  <si>
    <t>0402 21</t>
  </si>
  <si>
    <t xml:space="preserve"> -  - Not containing added sugar or other sweetening matter</t>
  </si>
  <si>
    <t>Milk and cream in solid forms, of a fat content by weight of &gt; 1,5%, unsweetened</t>
  </si>
  <si>
    <t>152938</t>
  </si>
  <si>
    <t>040229000080</t>
  </si>
  <si>
    <t>0402 29</t>
  </si>
  <si>
    <t>Milk and cream in solid forms, of a fat content by weight of &gt; 1,5%, sweetened</t>
  </si>
  <si>
    <t>152939</t>
  </si>
  <si>
    <t>040291000010</t>
  </si>
  <si>
    <t xml:space="preserve"> - Other</t>
  </si>
  <si>
    <t>152940</t>
  </si>
  <si>
    <t>040291000080</t>
  </si>
  <si>
    <t>0402 91</t>
  </si>
  <si>
    <t>Milk and cream, concentrated but unsweetened (excl. in solid forms)</t>
  </si>
  <si>
    <t>152941</t>
  </si>
  <si>
    <t>040299000080</t>
  </si>
  <si>
    <t>0402 99</t>
  </si>
  <si>
    <t>Milk and cream, concentrated and sweetened (excl. in solid forms)</t>
  </si>
  <si>
    <t>152942</t>
  </si>
  <si>
    <t>152943</t>
  </si>
  <si>
    <t>040310000080</t>
  </si>
  <si>
    <t>0403 10</t>
  </si>
  <si>
    <t xml:space="preserve"> - Yoghurt</t>
  </si>
  <si>
    <t>Yogurt, whether or not flavoured or containing added sugar or other sweetening matter, fruits, nuts or cocoa</t>
  </si>
  <si>
    <t>152944</t>
  </si>
  <si>
    <t>040390000080</t>
  </si>
  <si>
    <t>0403 90</t>
  </si>
  <si>
    <t>Buttermilk, curdled milk and cream, kephir and other fermented or acidified milk and cream, whether or not concentrated or flavoured or containing added sugar or other sweetening matter, fruits, nuts or cocoa (excl. yogurt)</t>
  </si>
  <si>
    <t>152945</t>
  </si>
  <si>
    <t>152946</t>
  </si>
  <si>
    <t>040410000080</t>
  </si>
  <si>
    <t>0404 10</t>
  </si>
  <si>
    <t xml:space="preserve"> - Whey and modified whey, whether or not concentrated or containing added sugar or other sweetening matter</t>
  </si>
  <si>
    <t>Whey and modified whey, whether or not concentrated or containing added sugar or other sweetening matter</t>
  </si>
  <si>
    <t>152947</t>
  </si>
  <si>
    <t>040490000080</t>
  </si>
  <si>
    <t>0404 90</t>
  </si>
  <si>
    <t>Products consisting of natural milk constituents, whether or not sweetened, n.e.s.</t>
  </si>
  <si>
    <t>152948</t>
  </si>
  <si>
    <t>152949</t>
  </si>
  <si>
    <t>040510000080</t>
  </si>
  <si>
    <t>0405 10</t>
  </si>
  <si>
    <t xml:space="preserve"> - Butter</t>
  </si>
  <si>
    <t>Butter (excl. dehydrated butter and ghee)</t>
  </si>
  <si>
    <t>152950</t>
  </si>
  <si>
    <t>040520000080</t>
  </si>
  <si>
    <t>0405 20</t>
  </si>
  <si>
    <t xml:space="preserve"> - Dairy spreads</t>
  </si>
  <si>
    <t>Dairy spreads of a fat content, by weight, of &gt;= 39% but &lt; 80%</t>
  </si>
  <si>
    <t>152951</t>
  </si>
  <si>
    <t>040590000080</t>
  </si>
  <si>
    <t>0405 90</t>
  </si>
  <si>
    <t>Fats and oils derived from milk, and dehydrated butter and ghee (excl. natural butter, recombined butter and whey butter)</t>
  </si>
  <si>
    <t>152952</t>
  </si>
  <si>
    <t>152953</t>
  </si>
  <si>
    <t>040610000080</t>
  </si>
  <si>
    <t>0406 10</t>
  </si>
  <si>
    <t xml:space="preserve"> - Fresh (unripened or uncured) cheese, including whey cheese, and curd</t>
  </si>
  <si>
    <t>Fresh cheese, i.e. unripened or uncured cheese, incl. whey cheese, and curd</t>
  </si>
  <si>
    <t>152954</t>
  </si>
  <si>
    <t>040620000080</t>
  </si>
  <si>
    <t>0406 20</t>
  </si>
  <si>
    <t xml:space="preserve"> - Grated or powdered cheese, of all kinds</t>
  </si>
  <si>
    <t>Grated or powdered cheese</t>
  </si>
  <si>
    <t>152955</t>
  </si>
  <si>
    <t>040630000080</t>
  </si>
  <si>
    <t>0406 30</t>
  </si>
  <si>
    <t xml:space="preserve"> - Processed cheese, not grated or powdered</t>
  </si>
  <si>
    <t>Processed cheese, not grated or powdered</t>
  </si>
  <si>
    <t>152956</t>
  </si>
  <si>
    <t>040640000080</t>
  </si>
  <si>
    <t>0406 40</t>
  </si>
  <si>
    <t xml:space="preserve"> - Blue-veined cheese</t>
  </si>
  <si>
    <t>Blue-veined cheese</t>
  </si>
  <si>
    <t>152957</t>
  </si>
  <si>
    <t>040690000080</t>
  </si>
  <si>
    <t>0406 90</t>
  </si>
  <si>
    <t xml:space="preserve"> - Other cheese</t>
  </si>
  <si>
    <t>Cheese (excl. fresh cheese, incl. whey cheese, not fermented, curd, processed cheese, blue-veined cheese, and grated or powdered cheese)</t>
  </si>
  <si>
    <t>152930</t>
  </si>
  <si>
    <t>Rootproduct (HS)</t>
  </si>
  <si>
    <t>Product fraction</t>
  </si>
  <si>
    <t>Value fraction</t>
  </si>
  <si>
    <t>to see whether to change the product fraction</t>
  </si>
  <si>
    <t>FCR - kg dry mass per kg of primary product</t>
  </si>
  <si>
    <t>TF (kg dry mass per kg of final product)</t>
  </si>
  <si>
    <t>FAO882</t>
  </si>
  <si>
    <t>Root product is milk whole fresh (FAO882)</t>
  </si>
  <si>
    <t>At the moment no allocation between milk and beef meat is done</t>
  </si>
  <si>
    <t>all value fractions are From</t>
  </si>
  <si>
    <t>product fraction for dairy are from FAO TCF and Mekonnen and Hoekstra</t>
  </si>
  <si>
    <t>1107 10</t>
  </si>
  <si>
    <t xml:space="preserve"> - Not roasted</t>
  </si>
  <si>
    <t>Malt (excl. roasted)</t>
  </si>
  <si>
    <t xml:space="preserve">1107 20 </t>
  </si>
  <si>
    <t xml:space="preserve"> - Roasted</t>
  </si>
  <si>
    <t>Roasted malt</t>
  </si>
  <si>
    <t>153262</t>
  </si>
  <si>
    <t>110710000080</t>
  </si>
  <si>
    <t>153263</t>
  </si>
  <si>
    <t>110720000080</t>
  </si>
  <si>
    <t>23</t>
  </si>
  <si>
    <t>153062</t>
  </si>
  <si>
    <t>071120000080</t>
  </si>
  <si>
    <t>0711 20</t>
  </si>
  <si>
    <t xml:space="preserve"> - Olives</t>
  </si>
  <si>
    <t>Olives, provisionally preserved, e.g. by sulphur dioxide gas, in brine, in sulphur water or in other preservative solutions, but unsuitable in that state for immediate consumption</t>
  </si>
  <si>
    <t>153063</t>
  </si>
  <si>
    <t>071130000080</t>
  </si>
  <si>
    <t>153064</t>
  </si>
  <si>
    <t>071140000080</t>
  </si>
  <si>
    <t xml:space="preserve">0711 40 </t>
  </si>
  <si>
    <t xml:space="preserve"> - Cucumbers and gherkins</t>
  </si>
  <si>
    <t>Cucumbers and gherkins provisionally preserved, e.g. by sulphur dioxide gas, in brine, in sulphur water or in other preservative solutions, but unsuitable in that state for immediate consumption</t>
  </si>
  <si>
    <t>153285</t>
  </si>
  <si>
    <t>120710000080</t>
  </si>
  <si>
    <t>1207 10</t>
  </si>
  <si>
    <t xml:space="preserve"> - Palm nuts and kernels</t>
  </si>
  <si>
    <t>Palm nuts and kernels, whether or not broken</t>
  </si>
  <si>
    <t>153286</t>
  </si>
  <si>
    <t>120720000080</t>
  </si>
  <si>
    <t>153287</t>
  </si>
  <si>
    <t>120730000080</t>
  </si>
  <si>
    <t>1207 30</t>
  </si>
  <si>
    <t xml:space="preserve"> - Castor oil seeds</t>
  </si>
  <si>
    <t>Castor oil seeds, whether or not broken</t>
  </si>
  <si>
    <t>153288</t>
  </si>
  <si>
    <t>120740000080</t>
  </si>
  <si>
    <t>1207 40</t>
  </si>
  <si>
    <t xml:space="preserve"> - Sesamum seeds</t>
  </si>
  <si>
    <t>Sesamum seeds, whether or not broken</t>
  </si>
  <si>
    <t>153289</t>
  </si>
  <si>
    <t>120750000080</t>
  </si>
  <si>
    <t>1207 50</t>
  </si>
  <si>
    <t xml:space="preserve"> - Mustard seeds</t>
  </si>
  <si>
    <t>Mustard seeds, whether or not broken</t>
  </si>
  <si>
    <t>153290</t>
  </si>
  <si>
    <t>120760000080</t>
  </si>
  <si>
    <t>1207 60</t>
  </si>
  <si>
    <t xml:space="preserve"> - Safflower seeds</t>
  </si>
  <si>
    <t>Safflower seeds, whether or not broken</t>
  </si>
  <si>
    <t>153665</t>
  </si>
  <si>
    <t>230610000080</t>
  </si>
  <si>
    <t xml:space="preserve">2306 10 </t>
  </si>
  <si>
    <t xml:space="preserve"> - Of cotton seeds</t>
  </si>
  <si>
    <t>Oil-cake and other solid residues, whether or not ground or in the form of pellets, resulting from the extraction of cotton seeds</t>
  </si>
  <si>
    <t>153666</t>
  </si>
  <si>
    <t>230620000080</t>
  </si>
  <si>
    <t xml:space="preserve">2306 20 </t>
  </si>
  <si>
    <t xml:space="preserve"> - Of linseed</t>
  </si>
  <si>
    <t>Oil-cake and other solid residues, whether or not ground or in the form of pellets, resulting from the extraction of linseed</t>
  </si>
  <si>
    <t>153667</t>
  </si>
  <si>
    <t>230630000080</t>
  </si>
  <si>
    <t xml:space="preserve">2306 30 </t>
  </si>
  <si>
    <t xml:space="preserve"> - Of sunflower seeds</t>
  </si>
  <si>
    <t>Oil-cake and other solid residues, whether or not ground or in the form of pellets, resulting from the extraction of sunflower seeds</t>
  </si>
  <si>
    <t>153669</t>
  </si>
  <si>
    <t>230641000080</t>
  </si>
  <si>
    <t xml:space="preserve">2306 41 </t>
  </si>
  <si>
    <t xml:space="preserve"> -  - Of low erucic acid rape or colza seeds</t>
  </si>
  <si>
    <t>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t>
  </si>
  <si>
    <t>153670</t>
  </si>
  <si>
    <t>230649000080</t>
  </si>
  <si>
    <t xml:space="preserve">2306 49 </t>
  </si>
  <si>
    <t>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t>
  </si>
  <si>
    <t>153671</t>
  </si>
  <si>
    <t>230650000080</t>
  </si>
  <si>
    <t xml:space="preserve">2306 50 </t>
  </si>
  <si>
    <t xml:space="preserve"> - Of coconut or copra</t>
  </si>
  <si>
    <t>Oil-cake and other solid residues, whether or not ground or in the form of pellets, resulting from the extraction of coconut or copra</t>
  </si>
  <si>
    <t>153672</t>
  </si>
  <si>
    <t>230660000080</t>
  </si>
  <si>
    <t xml:space="preserve">2306 60 </t>
  </si>
  <si>
    <t xml:space="preserve"> - Of palm nuts or kernels</t>
  </si>
  <si>
    <t>Oil-cake and other solid residues, whether or not ground or in the form of pellets, resulting from the extraction of palm nuts or kernels</t>
  </si>
  <si>
    <t>153674</t>
  </si>
  <si>
    <t>230690000080</t>
  </si>
  <si>
    <t>2306 90</t>
  </si>
  <si>
    <t>Oil-cake and other solid residues, whether or not ground or in the form of pellets, resulting from the extraction of vegetable fats or oils (excl. of cotton seeds, linseed, sunflower seeds, rape or colza seeds, coconut or copra, palm nuts or kernels, maize "corn" germ, or from the extraction of soya-bean oil or ground-nut oil)</t>
  </si>
  <si>
    <t>1206</t>
  </si>
  <si>
    <t>153467</t>
  </si>
  <si>
    <t>170191000080</t>
  </si>
  <si>
    <t xml:space="preserve">1701 91 </t>
  </si>
  <si>
    <t xml:space="preserve"> -  - Containing added flavouring or colouring matter</t>
  </si>
  <si>
    <t>Refined cane or beet sugar, containing added flavouring or colouring, in solid form</t>
  </si>
  <si>
    <t>153468</t>
  </si>
  <si>
    <t>170199000080</t>
  </si>
  <si>
    <t>1701 99</t>
  </si>
  <si>
    <t>Cane or beet sugar and chemically pure sucrose, in solid form (excl. cane and beet sugar containing added flavouring or colouring and raw sugar)</t>
  </si>
  <si>
    <t>153479</t>
  </si>
  <si>
    <t>153321</t>
  </si>
  <si>
    <t>121210000080</t>
  </si>
  <si>
    <t>1212 10</t>
  </si>
  <si>
    <t xml:space="preserve"> - Locust beans, including locust bean seeds</t>
  </si>
  <si>
    <t>Locust beans, incl. locust bean seed, fresh, chilled, frozen or dried, whether or not ground</t>
  </si>
  <si>
    <t>153322</t>
  </si>
  <si>
    <t>121220000080</t>
  </si>
  <si>
    <t xml:space="preserve">1212 20 </t>
  </si>
  <si>
    <t xml:space="preserve"> - Seaweeds and other algae</t>
  </si>
  <si>
    <t>Seaweeds and other algae, fresh, chilled, frozen or dried, whether or not ground</t>
  </si>
  <si>
    <t>153323</t>
  </si>
  <si>
    <t>121230000080</t>
  </si>
  <si>
    <t xml:space="preserve">1212 30 </t>
  </si>
  <si>
    <t xml:space="preserve"> - Apricot, peach (including nectarine) or plum stones and kernels</t>
  </si>
  <si>
    <t>Apricot, peach "incl. nectarine" or plum stones and kernels</t>
  </si>
  <si>
    <t>153325</t>
  </si>
  <si>
    <t>121291000080</t>
  </si>
  <si>
    <t>1212 91</t>
  </si>
  <si>
    <t xml:space="preserve"> -  - Sugar beet</t>
  </si>
  <si>
    <t>Sugar beet, fresh, chilled, frozen or dried, whether or not ground</t>
  </si>
  <si>
    <t>153326</t>
  </si>
  <si>
    <t>121299000080</t>
  </si>
  <si>
    <t>1212 99</t>
  </si>
  <si>
    <t>Fruit stones and kernels and other vegetable products, incl. unroasted chicory roots of the variety cichorium intybus sativum, of a kind used primarily for human consumption, n.e.s.</t>
  </si>
  <si>
    <t>using yield of sugar cane (FAO 156)</t>
  </si>
  <si>
    <t>153507</t>
  </si>
  <si>
    <t>190211000080</t>
  </si>
  <si>
    <t xml:space="preserve">1902 11 </t>
  </si>
  <si>
    <t xml:space="preserve"> -  - Containing eggs</t>
  </si>
  <si>
    <t>Uncooked pasta, not stuffed or otherwise prepared, containing eggs</t>
  </si>
  <si>
    <t>153508</t>
  </si>
  <si>
    <t>190219000080</t>
  </si>
  <si>
    <t>1902 19</t>
  </si>
  <si>
    <t>Uncooked pasta, not stuffed or otherwise prepared, not containing eggs</t>
  </si>
  <si>
    <t>153509</t>
  </si>
  <si>
    <t>190220000080</t>
  </si>
  <si>
    <t>1902 20</t>
  </si>
  <si>
    <t xml:space="preserve"> - Stuffed pasta, whether or not cooked or otherwise prepared</t>
  </si>
  <si>
    <t>Pasta, stuffed with meat or other substances, whether or not cooked or otherwise prepared</t>
  </si>
  <si>
    <t>153510</t>
  </si>
  <si>
    <t>190230000080</t>
  </si>
  <si>
    <t>1902 30</t>
  </si>
  <si>
    <t xml:space="preserve"> - Other pasta</t>
  </si>
  <si>
    <t>Pasta, cooked or otherwise prepared (excl. stuffed)</t>
  </si>
  <si>
    <t>153511</t>
  </si>
  <si>
    <t>190240000080</t>
  </si>
  <si>
    <t>1902 40</t>
  </si>
  <si>
    <t xml:space="preserve"> - Couscous</t>
  </si>
  <si>
    <t>Couscous, whether or not prepared</t>
  </si>
  <si>
    <t>modelled as bread</t>
  </si>
  <si>
    <t>modelled as cucumbers and gerkins</t>
  </si>
  <si>
    <t>110710</t>
  </si>
  <si>
    <t>153138</t>
  </si>
  <si>
    <t>080810000080</t>
  </si>
  <si>
    <t>0808 10</t>
  </si>
  <si>
    <t xml:space="preserve"> - Apples</t>
  </si>
  <si>
    <t>Fresh apples</t>
  </si>
  <si>
    <t>153141</t>
  </si>
  <si>
    <t>080910000080</t>
  </si>
  <si>
    <t xml:space="preserve">0809 10 </t>
  </si>
  <si>
    <t xml:space="preserve"> - Apricots</t>
  </si>
  <si>
    <t>Fresh apricots</t>
  </si>
  <si>
    <t>153142</t>
  </si>
  <si>
    <t>080920000080</t>
  </si>
  <si>
    <t xml:space="preserve"> - Cherries</t>
  </si>
  <si>
    <t>153143</t>
  </si>
  <si>
    <t>080930000080</t>
  </si>
  <si>
    <t>0809 30</t>
  </si>
  <si>
    <t xml:space="preserve"> - Peaches, including nectarines</t>
  </si>
  <si>
    <t>Fresh peaches, incl. nectarines</t>
  </si>
  <si>
    <t>153144</t>
  </si>
  <si>
    <t>080940000080</t>
  </si>
  <si>
    <t>0809 40</t>
  </si>
  <si>
    <t xml:space="preserve"> - Plums and sloes</t>
  </si>
  <si>
    <t>Fresh plums and sloes</t>
  </si>
  <si>
    <t>808</t>
  </si>
  <si>
    <t>153161</t>
  </si>
  <si>
    <t>081310000080</t>
  </si>
  <si>
    <t xml:space="preserve">0813 10 </t>
  </si>
  <si>
    <t>Dried apricots</t>
  </si>
  <si>
    <t>153162</t>
  </si>
  <si>
    <t>081320000080</t>
  </si>
  <si>
    <t xml:space="preserve">0813 20 </t>
  </si>
  <si>
    <t xml:space="preserve"> - Prunes</t>
  </si>
  <si>
    <t>Dried prunes</t>
  </si>
  <si>
    <t>153163</t>
  </si>
  <si>
    <t>081330000080</t>
  </si>
  <si>
    <t xml:space="preserve">0813 30 </t>
  </si>
  <si>
    <t>Dried apples</t>
  </si>
  <si>
    <t>153164</t>
  </si>
  <si>
    <t>081340000080</t>
  </si>
  <si>
    <t>0813 40</t>
  </si>
  <si>
    <t xml:space="preserve"> - Other fruit</t>
  </si>
  <si>
    <t>Dried peaches, pears, papaws "papayas", tamarinds and other edible fruits (excl. nuts, bananas, dates, figs, pineapples, avocadoes, guavas, mangoes, mangosteens, citrus fruit, grapes apricots, prunes and apples, unmixed)</t>
  </si>
  <si>
    <t>153165</t>
  </si>
  <si>
    <t>081350000080</t>
  </si>
  <si>
    <t>0813 50</t>
  </si>
  <si>
    <t xml:space="preserve"> - Mixtures of nuts or dried fruits of this chapter</t>
  </si>
  <si>
    <t>Mixtures of nuts or dried fruits</t>
  </si>
  <si>
    <t>080810</t>
  </si>
  <si>
    <t>080910</t>
  </si>
  <si>
    <t>080940</t>
  </si>
  <si>
    <t>153236</t>
  </si>
  <si>
    <t>110220000080</t>
  </si>
  <si>
    <t>1102 20</t>
  </si>
  <si>
    <t xml:space="preserve"> - Maize (corn) flour</t>
  </si>
  <si>
    <t>Maize "corn" flour</t>
  </si>
  <si>
    <t>153238</t>
  </si>
  <si>
    <t>110290000080</t>
  </si>
  <si>
    <t>1102 90</t>
  </si>
  <si>
    <t>Cereal flours (excl. wheat, meslin, rye, maize and rice)</t>
  </si>
  <si>
    <t>153241</t>
  </si>
  <si>
    <t>110311000080</t>
  </si>
  <si>
    <t>1103 11</t>
  </si>
  <si>
    <t xml:space="preserve"> -  - Of wheat</t>
  </si>
  <si>
    <t>Groats and meal of wheat</t>
  </si>
  <si>
    <t>153242</t>
  </si>
  <si>
    <t>110313000080</t>
  </si>
  <si>
    <t>1103 13</t>
  </si>
  <si>
    <t xml:space="preserve"> -  - Of maize (corn)</t>
  </si>
  <si>
    <t>Groats and meal of maize "corn"</t>
  </si>
  <si>
    <t>153243</t>
  </si>
  <si>
    <t>110319000080</t>
  </si>
  <si>
    <t>1103 19</t>
  </si>
  <si>
    <t xml:space="preserve"> -  - Of other cereals</t>
  </si>
  <si>
    <t>Groats and meal of cereals (excl. wheat and maize)</t>
  </si>
  <si>
    <t>153244</t>
  </si>
  <si>
    <t>110320000080</t>
  </si>
  <si>
    <t>1103 20</t>
  </si>
  <si>
    <t xml:space="preserve"> - Pellets</t>
  </si>
  <si>
    <t>Pellets</t>
  </si>
  <si>
    <t>153266</t>
  </si>
  <si>
    <t>110811000080</t>
  </si>
  <si>
    <t xml:space="preserve">1108 11 </t>
  </si>
  <si>
    <t xml:space="preserve"> -  - Wheat starch</t>
  </si>
  <si>
    <t>Wheat starch</t>
  </si>
  <si>
    <t>153267</t>
  </si>
  <si>
    <t>110812000080</t>
  </si>
  <si>
    <t xml:space="preserve">1108 12 </t>
  </si>
  <si>
    <t xml:space="preserve"> -  - Maize (corn) starch</t>
  </si>
  <si>
    <t>Maize starch</t>
  </si>
  <si>
    <t>153268</t>
  </si>
  <si>
    <t>110813000080</t>
  </si>
  <si>
    <t xml:space="preserve">1108 13 </t>
  </si>
  <si>
    <t xml:space="preserve"> -  - Potato starch</t>
  </si>
  <si>
    <t>Potato starch</t>
  </si>
  <si>
    <t>153269</t>
  </si>
  <si>
    <t>110814000080</t>
  </si>
  <si>
    <t xml:space="preserve">1108 14 </t>
  </si>
  <si>
    <t xml:space="preserve"> -  - Manioc (cassava) starch</t>
  </si>
  <si>
    <t>Manioc starch</t>
  </si>
  <si>
    <t>153270</t>
  </si>
  <si>
    <t>110819000080</t>
  </si>
  <si>
    <t>1108 19</t>
  </si>
  <si>
    <t xml:space="preserve"> -  - Other starches</t>
  </si>
  <si>
    <t>Starch (excl. wheat, maize, potato and manioc)</t>
  </si>
  <si>
    <t>153247</t>
  </si>
  <si>
    <t>110412000080</t>
  </si>
  <si>
    <t>1104 12</t>
  </si>
  <si>
    <t xml:space="preserve"> -  - Of oats</t>
  </si>
  <si>
    <t>Rolled or flaked grains of oats</t>
  </si>
  <si>
    <t>153248</t>
  </si>
  <si>
    <t>110419000080</t>
  </si>
  <si>
    <t>1104 19</t>
  </si>
  <si>
    <t>Rolled or flaked grains of cereals (excl. barley and oats)</t>
  </si>
  <si>
    <t>153250</t>
  </si>
  <si>
    <t>110422000080</t>
  </si>
  <si>
    <t>1104 22</t>
  </si>
  <si>
    <t>Hulled, pearled, sliced, kibbled or otherwise worked oat grains (excl. oat flour)</t>
  </si>
  <si>
    <t>153251</t>
  </si>
  <si>
    <t>110423000080</t>
  </si>
  <si>
    <t>1104 23</t>
  </si>
  <si>
    <t>Hulled, pearled, sliced, kibbled or otherwise worked maize grains (excl. maize flour)</t>
  </si>
  <si>
    <t>153252</t>
  </si>
  <si>
    <t>110429000080</t>
  </si>
  <si>
    <t>1104 29</t>
  </si>
  <si>
    <t>Grains of cereals, hulled, pearled, sliced, kibbled or otherwise worked (excl. oats and maize, grain flour and husked and semi- or wholly milled rice and broken rice)</t>
  </si>
  <si>
    <t>153253</t>
  </si>
  <si>
    <t>110430000080</t>
  </si>
  <si>
    <t>1104 30</t>
  </si>
  <si>
    <t xml:space="preserve"> - Germ of cereals, whole, rolled, flaked or ground</t>
  </si>
  <si>
    <t>Germ of cereals, whole, rolled, flaked or ground</t>
  </si>
  <si>
    <t>153574</t>
  </si>
  <si>
    <t>200911000080</t>
  </si>
  <si>
    <t>2009 11</t>
  </si>
  <si>
    <t xml:space="preserve"> -  - Frozen</t>
  </si>
  <si>
    <t>Frozen orange juice, unfermented, whether or not containing added sugar or other sweetening matter (excl. containing spirit)</t>
  </si>
  <si>
    <t>153575</t>
  </si>
  <si>
    <t>200912000080</t>
  </si>
  <si>
    <t xml:space="preserve">2009 12 </t>
  </si>
  <si>
    <t xml:space="preserve"> -  - Not frozen, of a Brix value not exceeding 20</t>
  </si>
  <si>
    <t>Orange juice, unfermented, Brix value &lt;= 20 at 20°C, whether or not containing added sugar or other sweetening matter (excl. containing spirit and frozen)</t>
  </si>
  <si>
    <t>153576</t>
  </si>
  <si>
    <t>200919000080</t>
  </si>
  <si>
    <t>2009 19</t>
  </si>
  <si>
    <t>Orange juice, unfermented, whether or not containing added sugar or other sweetening matter (excl. containing spirit, frozen, and of a Brix value &lt;= 20 at 20°C)</t>
  </si>
  <si>
    <t>153578</t>
  </si>
  <si>
    <t>200921000080</t>
  </si>
  <si>
    <t xml:space="preserve">2009 21 </t>
  </si>
  <si>
    <t xml:space="preserve"> -  - Of a Brix value not exceeding 20</t>
  </si>
  <si>
    <t>Grapefruit juice, unfermented, Brix value &lt;= 20 at 20°C, whether or not containing added sugar or other sweetening matter (excl. containing spirit)</t>
  </si>
  <si>
    <t>153579</t>
  </si>
  <si>
    <t>200929000080</t>
  </si>
  <si>
    <t>2009 29</t>
  </si>
  <si>
    <t>Grapefruit juice, unfermented, Brix value &gt; 20 at 20°C, whether or not containing added sugar or other sweetening matter (excl. containing spirit)</t>
  </si>
  <si>
    <t>153581</t>
  </si>
  <si>
    <t>200931000080</t>
  </si>
  <si>
    <t>2009 31</t>
  </si>
  <si>
    <t>Single citrus fruit juice, unfermented, Brix value &lt;= 20 at 20°C, whether or not containing added sugar or other sweetening matter (excl. containing spirit, mixtures, orange juice and grapefruit juice)</t>
  </si>
  <si>
    <t>153582</t>
  </si>
  <si>
    <t>200939000080</t>
  </si>
  <si>
    <t>2009 39</t>
  </si>
  <si>
    <t>Single citrus fruit juice, unfermented, Brix value &gt; 20 at 20°C, whether or not containing added sugar or other sweetening matter (excl. containing spirit, mixtures, orange juice and grapefruit juice)</t>
  </si>
  <si>
    <t>153584</t>
  </si>
  <si>
    <t>200941000080</t>
  </si>
  <si>
    <t>2009 41</t>
  </si>
  <si>
    <t xml:space="preserve"> -  - Of a Brix value not exceeding  20</t>
  </si>
  <si>
    <t>Pineapple juice, unfermented, Brix value &lt;= 20 at 20°C, whether or not containing added sugar or other sweetening matter (excl. containing spirit)</t>
  </si>
  <si>
    <t>153585</t>
  </si>
  <si>
    <t>200949000080</t>
  </si>
  <si>
    <t>2009 49</t>
  </si>
  <si>
    <t>Pineapple juice, unfermented, Brix value &gt; 20 at 20°C, whether or not containing added sugar or other sweetening matter (excl. containing spirit)</t>
  </si>
  <si>
    <t>153586</t>
  </si>
  <si>
    <t>200950000080</t>
  </si>
  <si>
    <t>2009 50</t>
  </si>
  <si>
    <t xml:space="preserve"> - Tomato juice</t>
  </si>
  <si>
    <t>Tomato juice, unfermented, whether or not containing added sugar or other sweetening matter (excl. containing spirit)</t>
  </si>
  <si>
    <t>153588</t>
  </si>
  <si>
    <t>200961000080</t>
  </si>
  <si>
    <t>2009 61</t>
  </si>
  <si>
    <t xml:space="preserve"> -  - Of a Brix value not exceeding 30</t>
  </si>
  <si>
    <t>Grape juice, incl. grape must, unfermented, Brix value &lt;= 30 at 20°C, whether or not containing added sugar or other sweetening matter (excl. containing spirit)</t>
  </si>
  <si>
    <t>153589</t>
  </si>
  <si>
    <t>200969000080</t>
  </si>
  <si>
    <t>2009 69</t>
  </si>
  <si>
    <t>Grape juice, incl. grape must, unfermented, Brix value &gt; 30 at 20°C, whether or not containing added sugar or other sweetening matter (excl. containing spirit)</t>
  </si>
  <si>
    <t>153591</t>
  </si>
  <si>
    <t>200971000080</t>
  </si>
  <si>
    <t>2009 71</t>
  </si>
  <si>
    <t>Apple juice, unfermented, Brix value &lt;= 20 at 20°C, whether or not containing added sugar or other sweetening matter (excl. containing spirit)</t>
  </si>
  <si>
    <t>153592</t>
  </si>
  <si>
    <t>200979000080</t>
  </si>
  <si>
    <t>2009 79</t>
  </si>
  <si>
    <t>Apple juice, unfermented, Brix value &gt; 20 at 20°C, whether or not containing added sugar or other sweetening matter (excl. containing spirit)</t>
  </si>
  <si>
    <t>153593</t>
  </si>
  <si>
    <t xml:space="preserve"> - Juice of any other single fruit or vegetable</t>
  </si>
  <si>
    <t>153594</t>
  </si>
  <si>
    <t>200990000080</t>
  </si>
  <si>
    <t>2009 90</t>
  </si>
  <si>
    <t xml:space="preserve"> - Mixtures of juices</t>
  </si>
  <si>
    <t>Mixtures of fruit juices, incl. grape must, and vegetable juices, unfermented, whether or not containing added sugar or other sweetening matter (excl. containing spirit)</t>
  </si>
  <si>
    <t>First root product</t>
  </si>
  <si>
    <t>Second root product</t>
  </si>
  <si>
    <t>1701 91</t>
  </si>
  <si>
    <t>assuming 50-50 split</t>
  </si>
  <si>
    <t>https://doi.org/10.1016/j.jenvman.2012.06.024</t>
  </si>
  <si>
    <t>The cork yield is about 150 kg/ha/year (we consider 0.15 t/ha).</t>
  </si>
  <si>
    <t>Codes for average</t>
  </si>
  <si>
    <t>see below</t>
  </si>
  <si>
    <t>Calculations for equidae (considering horses)</t>
  </si>
  <si>
    <t>From Krausman et al</t>
  </si>
  <si>
    <t>https://www.sciencedirect.com/science/article/pii/S0921800907004053</t>
  </si>
  <si>
    <t>from Belazaran et al</t>
  </si>
  <si>
    <t>https://www.sciencedirect.com/science/article/pii/S0309174015300048</t>
  </si>
  <si>
    <t>Feed input</t>
  </si>
  <si>
    <t>total days</t>
  </si>
  <si>
    <t>live weight at slaughter</t>
  </si>
  <si>
    <t>kg</t>
  </si>
  <si>
    <t>kg DM/head/day</t>
  </si>
  <si>
    <t>FCR</t>
  </si>
  <si>
    <t>kg DM/kg LW</t>
  </si>
  <si>
    <t>very low compared to table on the right, consider changing</t>
  </si>
  <si>
    <t>FAO code 254</t>
  </si>
  <si>
    <t>153392</t>
  </si>
  <si>
    <t>151311000080</t>
  </si>
  <si>
    <t>1513 11</t>
  </si>
  <si>
    <t xml:space="preserve"> -  - Crude oil</t>
  </si>
  <si>
    <t>Crude coconut oil</t>
  </si>
  <si>
    <t>153393</t>
  </si>
  <si>
    <t>151319000080</t>
  </si>
  <si>
    <t>1513 19</t>
  </si>
  <si>
    <t>Coconut oil and its fractions, whether or not refined, but not chemically modified (excl. crude)</t>
  </si>
  <si>
    <t>153395</t>
  </si>
  <si>
    <t>151321000080</t>
  </si>
  <si>
    <t>1513 21</t>
  </si>
  <si>
    <t>Crude palm kernel and babassu oil</t>
  </si>
  <si>
    <t>153396</t>
  </si>
  <si>
    <t>151329000080</t>
  </si>
  <si>
    <t>1513 29</t>
  </si>
  <si>
    <t>Palm kernel and babassu oil and their fractions, whether or not refined, but not chemically modified (excl. crude)</t>
  </si>
  <si>
    <t>Considering the  IHDH</t>
  </si>
  <si>
    <t>concentrate share</t>
  </si>
  <si>
    <t>hay share</t>
  </si>
  <si>
    <t>concentrate</t>
  </si>
  <si>
    <t>hay</t>
  </si>
  <si>
    <t>kgFM/kgLW</t>
  </si>
  <si>
    <t>0302 13</t>
  </si>
  <si>
    <t>Fresh or chilled Pacific salmon "Oncorhynchus nerka, Oncorhynchus gorbuscha, Oncorhynchus keta, Oncorhynchus tschawytscha, Oncorhynchus kisutch, Oncorhynchus masou and Oncorhynchus rhodurus"(2012-2500)</t>
  </si>
  <si>
    <t>0302 14</t>
  </si>
  <si>
    <t>Fresh or chilled Atlantic salmon "Salmo salar" and Danube salmon "Hucho hucho"(2012-2500)</t>
  </si>
  <si>
    <t>0302 99</t>
  </si>
  <si>
    <t>Fresh or chilled flat fish "Pleuronectidae, Bothidae, Cynoglossidae, Soleidae, Scophthalmidae and Catharidae" (excl. halibut "Reinhardtius hippoglossoides, Hippoglossus hippoglossus and Hippoglossus stenolepis", plaice "Pleuronectes platessa", sole "Solea spp." and turbot "Psetta maxima")(1988-2500)</t>
  </si>
  <si>
    <t>0302 81</t>
  </si>
  <si>
    <t>Fresh or chilled dogfish and other sharks(2012-2500)</t>
  </si>
  <si>
    <t>0302 92</t>
  </si>
  <si>
    <t>Fresh or chilled shark fins(2017-2500)</t>
  </si>
  <si>
    <t>Fresh or chilled fish fins, heads, tails, maws and other edible fish offal (excl. livers, roes, milt and shark fins)(2017-2500)</t>
  </si>
  <si>
    <t>0302 74</t>
  </si>
  <si>
    <t>Fresh or chilled eels "Anguilla spp."(2012-2500)</t>
  </si>
  <si>
    <t>0302 42</t>
  </si>
  <si>
    <t>Fresh or chilled anchovies "Engraulis spp."(2012-2500)</t>
  </si>
  <si>
    <t>0302 45</t>
  </si>
  <si>
    <t>Fresh or chilled jack and horse mackerel "Trachurus spp."(2012-2500)</t>
  </si>
  <si>
    <t>0302 46</t>
  </si>
  <si>
    <t>Fresh or chilled cobia "Rachycentron canadum"(2012-2500)</t>
  </si>
  <si>
    <t>0302 47</t>
  </si>
  <si>
    <t>Fresh or chilled swordfish "Xiphias gladius"(2012-2500)</t>
  </si>
  <si>
    <t>0302 49</t>
  </si>
  <si>
    <t>Fresh or chilled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"Istiophoridae"(2017-2500)</t>
  </si>
  <si>
    <t>0302 54</t>
  </si>
  <si>
    <t>Fresh or chilled hake "Merluccius spp., Urophycis spp."(2012-2500)</t>
  </si>
  <si>
    <t>0302 55</t>
  </si>
  <si>
    <t>Fresh or chilled Alaska pollack "Theragra chalcogramma"(2012-2500)</t>
  </si>
  <si>
    <t>0302 56</t>
  </si>
  <si>
    <t>Fresh or chilled blue whiting "Micromesistius poutassou, Micromesistius australis"(2012-2500)</t>
  </si>
  <si>
    <t>0302 59</t>
  </si>
  <si>
    <t>Fresh or chilled fish of the families Bregmacerotidae, Euclichthyidae, Gadidae, Macrouridae, Melanonidae, Merlucciidae, Moridae and Muraenolepididae (excl. cod, haddock, coalfish, hake, Alaska pollack and blue whitings)(2012-2500)</t>
  </si>
  <si>
    <t>0302 71</t>
  </si>
  <si>
    <t>Fresh or chilled tilapia "Oreochromis spp."(2012-2500)</t>
  </si>
  <si>
    <t>0302 72</t>
  </si>
  <si>
    <t>Fresh or chilled catfish "Pangasius spp., Silurus spp., Clarias spp., Ictalurus spp."(2012-2500)</t>
  </si>
  <si>
    <t>0302 73</t>
  </si>
  <si>
    <t>Fresh or chilled carp "Cyprinus spp., Carassius spp., Ctenopharyngodon idellus, Hypophthalmichthys spp., Cirrhinus spp., Mylopharyngodon piceus, Catla catla, Labeo spp., Osteochilus hasselti, Leptobarbus hoeveni, Megalobrama spp."(2012-2500)</t>
  </si>
  <si>
    <t>0302 79</t>
  </si>
  <si>
    <t>Fresh or chilled, Nile perch "Lates niloticus" and snakeheads "Channa spp."(2012-2500)</t>
  </si>
  <si>
    <t>0302 82</t>
  </si>
  <si>
    <t>Fresh or chilled, rays and skates "Rajidae"(2012-2500)</t>
  </si>
  <si>
    <t>0302 83</t>
  </si>
  <si>
    <t>Fresh or chilled toothfish "Dissostichus spp."(2012-2500)</t>
  </si>
  <si>
    <t>0302 84</t>
  </si>
  <si>
    <t>Fresh or chilled sea bass "Dicentrarchus spp."(2012-2500)</t>
  </si>
  <si>
    <t>0302 85</t>
  </si>
  <si>
    <t>Fresh or chilled sea bream "Sparidae"(2012-2500)</t>
  </si>
  <si>
    <t>0302 89</t>
  </si>
  <si>
    <t>Fresh or chilled fish, n.e.s.(2012-2500)</t>
  </si>
  <si>
    <t>0303 14</t>
  </si>
  <si>
    <t>Frozen trout "Salmo trutta, Oncorhynchus mykiss, Oncorhynchus clarki, Oncorhynchus aguabonita, Oncorhynchus gilae, Oncorhynchus apache and Oncorhynchus chrysogaster"(2012-2500)</t>
  </si>
  <si>
    <t>0303 99</t>
  </si>
  <si>
    <t>Frozen fish fins, heads, tails, maws and other edible fish offal (excl. livers, roes, milt and shark fins)(2017-2500)</t>
  </si>
  <si>
    <t>0303 13</t>
  </si>
  <si>
    <t>Frozen, Atlantic salmon "Salmo salar" and Danube salmon "Hucho hucho"(2012-2500)</t>
  </si>
  <si>
    <t>0303 81</t>
  </si>
  <si>
    <t>Frozen dogfish and other sharks(2012-2500)</t>
  </si>
  <si>
    <t>0303 92</t>
  </si>
  <si>
    <t>Frozen shark fins(2017-2500)</t>
  </si>
  <si>
    <t>0303 26</t>
  </si>
  <si>
    <t>Frozen eels "Anguilla spp."(2012-2500)</t>
  </si>
  <si>
    <t>0303 84</t>
  </si>
  <si>
    <t>Frozen sea bass "Dicentrarchus spp."(2012-2500)</t>
  </si>
  <si>
    <t>0303 23</t>
  </si>
  <si>
    <t>Frozen tilapia "Oreochromis spp."(2012-2500)</t>
  </si>
  <si>
    <t>0303 24</t>
  </si>
  <si>
    <t>Frozen catfish "Pangasius spp., Silurus spp., Clarias spp., Ictalurus spp."(2012-2500)</t>
  </si>
  <si>
    <t>0303 25</t>
  </si>
  <si>
    <t>Frozen carp "Cyprinus spp., Carassius spp., Ctenopharyngodon idellus, Hypophthalmichthys spp., Cirrhinus spp., Mylopharyngodon piceus, Catla catla, Labeo spp., Osteochilus hasselti, Leptobarbus hoeveni, Megalobrama spp."(2012-2500)</t>
  </si>
  <si>
    <t>Frozen, Nile perch (Lates niloticus) and snakeheads (Channa spp.)(1988-2500)</t>
  </si>
  <si>
    <t>0303 55</t>
  </si>
  <si>
    <t>Frozen jack and horse mackerel "Trachurus spp."(2012-2500)</t>
  </si>
  <si>
    <t>0303 56</t>
  </si>
  <si>
    <t>Frozen cobia "Rachycentron canadum"(2012-2500)</t>
  </si>
  <si>
    <t>0303 57</t>
  </si>
  <si>
    <t>Frozen swordfish "Xiphias gladius"(2012-2500)</t>
  </si>
  <si>
    <t>0303 59</t>
  </si>
  <si>
    <t>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"Istiophoridae"(2017-2500)</t>
  </si>
  <si>
    <t>0303 67</t>
  </si>
  <si>
    <t>Frozen Alaska pollack "Theragra chalcogramma"(2012-2500)</t>
  </si>
  <si>
    <t>0303 68</t>
  </si>
  <si>
    <t>Frozen blue whiting "Micromesistius poutassou, Micromesistius australis"(2012-2500)</t>
  </si>
  <si>
    <t>0303 69</t>
  </si>
  <si>
    <t>Frozen fish of the families Bregmacerotidae, Euclichthyidae, Gadidae, Macrouridae, Melanonidae, Merlucciidae, Moridae and Muraenolepididae (excl. cod, haddock, coalfish, hake, Alaska pollack and blue whiting)(2012-2500)</t>
  </si>
  <si>
    <t>0303 82</t>
  </si>
  <si>
    <t>Frozen rays and skates "Rajidae"(2012-2500)</t>
  </si>
  <si>
    <t>0303 83</t>
  </si>
  <si>
    <t>Frozen toothfish "Dissostichus spp."(2012-2500)</t>
  </si>
  <si>
    <t>0303 89</t>
  </si>
  <si>
    <t>Frozen fish, n.e.s.(2012-2500)</t>
  </si>
  <si>
    <t>0304 31</t>
  </si>
  <si>
    <t>Fresh or chilled fillets of tilapia "Oreochromis spp."(2012-2500)</t>
  </si>
  <si>
    <t>0304 32</t>
  </si>
  <si>
    <t>Fresh or chilled fillets of catfish "Pangasius spp., Silurus spp., Clarias spp., Ictalurus spp."(2012-2500)</t>
  </si>
  <si>
    <t>0304 33</t>
  </si>
  <si>
    <t>Fresh or chilled fillets of Nile perch "Lates niloticus"(2012-2500)</t>
  </si>
  <si>
    <t>0304 39</t>
  </si>
  <si>
    <t>Fresh or chilled fillets of carp "Cyprinus spp., Carassius spp., Ctenopharyngodon idellus, Hypophthalmichthys spp., Cirrhinus spp., Mylopharyngodon piceus, Catla catla, Labeo spp., Osteochilus hasselti, Leptobarbus hoeveni, Megalobrama spp.", eels "Anguilla spp." and snakeheads "Channa spp."(2012-2500)</t>
  </si>
  <si>
    <t>0304 41</t>
  </si>
  <si>
    <t>Fresh or chilled fillets of Pacific salmon "Oncorhynchus nerka, Oncorhynchus gorbuscha, Oncorhynchus keta, Oncorhynchus tschawytscha, Oncorhynchus kisutch, Oncorhynchus masou and Oncorhynchus rhodurus", Atlantic salmon "Salmo salar" and Danube salmon "Hucho hucho"(2012-2500)</t>
  </si>
  <si>
    <t>0304 42</t>
  </si>
  <si>
    <t>Fresh or chilled fillets of trout "Salmo trutta, Oncorhynchus mykiss, Oncorhynchus clarki, Oncorhynchus aguabonita, Oncorhynchus gilae, Oncorhynchus apache and Oncorhynchus chrysogaster"(2012-2500)</t>
  </si>
  <si>
    <t>0304 43</t>
  </si>
  <si>
    <t>Fresh or chilled fillets of flat fish "Pleuronectidae, Bothidae, Cynoglossidae, Soleidae, Scophthalmidae and Citharidae"(2012-2500)</t>
  </si>
  <si>
    <t>0304 44</t>
  </si>
  <si>
    <t>Fresh or chilled fillets of fish of the families Bregmacerotidae, Euclichthyidae, Gadidae, Macrouridae, Melanonidae, Merlucciidae, Moridae and Muraenolepididae(2012-2500)</t>
  </si>
  <si>
    <t>0304 45</t>
  </si>
  <si>
    <t>Fresh or chilled fillets of swordfish "Xiphias gladius"(2012-2500)</t>
  </si>
  <si>
    <t>0304 46</t>
  </si>
  <si>
    <t>Fresh or chilled fillets of toothfish "Dissostichus spp."(2012-2500)</t>
  </si>
  <si>
    <t>0304 47</t>
  </si>
  <si>
    <t>Fresh or chilled fillets of dogfish and other sharks(2017-2500)</t>
  </si>
  <si>
    <t>0304 48</t>
  </si>
  <si>
    <t>Fresh or chilled fillets of rays and skates "Rajidae"(2017-2500)</t>
  </si>
  <si>
    <t>0304 49</t>
  </si>
  <si>
    <t>Fresh or chilled fillets of fish, n.e.s.(2012-2500)</t>
  </si>
  <si>
    <t>0304 51</t>
  </si>
  <si>
    <t>Fresh or chilled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fillets)(2012-2500)</t>
  </si>
  <si>
    <t>0304 52</t>
  </si>
  <si>
    <t>Fresh or chilled meat, whether or not minced, of salmonidae (excl. fillets)(2012-2500)</t>
  </si>
  <si>
    <t>0304 53</t>
  </si>
  <si>
    <t>Fresh or chilled meat, whether or not minced, of fish of the families Bregmacerotidae, Euclichthyidae, Gadidae, Macrouridae, Melanonidae, Merlucciidae, Moridae and Muraenolepididae (excl. fillets)(2012-2500)</t>
  </si>
  <si>
    <t>0304 54</t>
  </si>
  <si>
    <t>Fresh or chilled meat, whether or not minced, of swordfish "Xiphias gladius" (excl. fillets)(2012-2500)</t>
  </si>
  <si>
    <t>0304 55</t>
  </si>
  <si>
    <t>Fresh or chilled meat, whether or not minced, of toothfish "Dissostichus spp." (excl. fillets)(2012-2500)</t>
  </si>
  <si>
    <t>0304 56</t>
  </si>
  <si>
    <t>Fresh or chilled meat, whether or not minced, of dogfish and other sharks (excl. fillets)(2017-2500)</t>
  </si>
  <si>
    <t>0304 57</t>
  </si>
  <si>
    <t>Fresh or chilled meat, whether or not minced, of rays and skates "Rajidae" (excl. fillets)(2017-2500)</t>
  </si>
  <si>
    <t>0304 59</t>
  </si>
  <si>
    <t>Fresh or chilled fish meat, whether or not minced (excl. all fillets, tilapias, catfish, carp, eels, Nile perch, snakeheads, salmonidae, swordfish, toothfish, rays, skates, dogfish and other sharks, and fish of the families Bregmacerotidae, Euclichthyidae, Gadidae, Macrouridae, Melanonidae, Merlucciidae, Moridae and Muraenolepididae)(2012-2500)</t>
  </si>
  <si>
    <t>0304 61</t>
  </si>
  <si>
    <t>Frozen fillets of tilapia "Oreochromis spp."(2012-2500)</t>
  </si>
  <si>
    <t>0304 62</t>
  </si>
  <si>
    <t>Frozen fillets of catfish "Pangasius spp., Silurus spp., Clarias spp., Ictalurus spp."(2012-2500)</t>
  </si>
  <si>
    <t>0304 63</t>
  </si>
  <si>
    <t>Frozen fillets of Nile perch "Lates niloticus"(2012-2500)</t>
  </si>
  <si>
    <t>0304 69</t>
  </si>
  <si>
    <t>Frozen fillets of carp "Cyprinus spp., Carassius spp., Ctenopharyngodon idellus, Hypophthalmichthys spp., Cirrhinus spp., Mylopharyngodon piceus, Catla catla, Labeo spp., Osteochilus hasselti, Leptobarbus hoeveni, Megalobrama spp.", eels "Anguilla spp." and snakeheads "Channa spp."(2012-2500)</t>
  </si>
  <si>
    <t>0304 71</t>
  </si>
  <si>
    <t>Frozen fillets of cod "Gadus morhua, Gadus ogac, Gadus macrocephalus"(2012-2500)</t>
  </si>
  <si>
    <t>0304 72</t>
  </si>
  <si>
    <t>Frozen fillets of haddock "Melanogrammus aeglefinus"(2012-2500)</t>
  </si>
  <si>
    <t>0304 73</t>
  </si>
  <si>
    <t>Frozen fillets of coalfish "Pollachius virens"(2012-2500)</t>
  </si>
  <si>
    <t>0304 74</t>
  </si>
  <si>
    <t>Frozen fillets of hake "Merluccius spp., Urophycis spp."(2012-2500)</t>
  </si>
  <si>
    <t>0304 75</t>
  </si>
  <si>
    <t>Frozen fillets of Alaska pollack "Theragra chalcogramma"(2012-2500)</t>
  </si>
  <si>
    <t>0304 79</t>
  </si>
  <si>
    <t>Frozen fillets of fish of the families Bregmacerotidae, Euclichthyidae, Gadidae, Macrouridae, Melanonidae, Merlucciidae, Moridae and Muraenolepididae (excl. cod, haddock, coalfish, hake and Alaska pollack)(2012-2500)</t>
  </si>
  <si>
    <t>0304 81</t>
  </si>
  <si>
    <t>Frozen fillets of Pacific salmon "Oncorhynchus nerka, Oncorhynchus gorbuscha, Oncorhynchus keta, Oncorhynchus tschawytscha, Oncorhynchus kisutch, Oncorhynchus masou and Oncorhynchus rhodurus", Atlantic salmon "Salmo salar" and Danube salmon "Hucho hucho"(2012-2500)</t>
  </si>
  <si>
    <t>0304 82</t>
  </si>
  <si>
    <t>Frozen fillets of trout "Salmo trutta, Oncorhynchus mykiss, Oncorhynchus clarki, Oncorhynchus aguabonita, Oncorhynchus gilae, Oncorhynchus apache and Oncorhynchus chrysogaster"(2012-2500)</t>
  </si>
  <si>
    <t>0304 83</t>
  </si>
  <si>
    <t>Frozen fillets of flat fish "Pleuronectidae, Bothidae, Cynoglossidae, Soleidae, Scophthalmidae and Citharidae"(2012-2500)</t>
  </si>
  <si>
    <t>0304 84</t>
  </si>
  <si>
    <t>Frozen fillets of swordfish "Xiphias gladius"(2012-2500)</t>
  </si>
  <si>
    <t>0304 85</t>
  </si>
  <si>
    <t>Frozen fillets of toothfish "Dissostichus spp."(2012-2500)</t>
  </si>
  <si>
    <t>0304 86</t>
  </si>
  <si>
    <t>Frozen fillets of herring "Clupea harengus, Clupea pallasii"(2012-2500)</t>
  </si>
  <si>
    <t>0304 87</t>
  </si>
  <si>
    <t>Frozen fillets of tuna "of the genus Thunnus", skipjack or stripe-bellied bonito "Euthynnus {Katsuwonus} pelamis"(2012-2500)</t>
  </si>
  <si>
    <t>0304 88</t>
  </si>
  <si>
    <t>Frozen fillets of dogfish, other sharks, rays and skates "Rajidae"(2017-2500)</t>
  </si>
  <si>
    <t>0304 89</t>
  </si>
  <si>
    <t>Frozen fish fillets, n.e.s.(2012-2500)</t>
  </si>
  <si>
    <t>0304 91</t>
  </si>
  <si>
    <t>Frozen meat, whether or not minced, of swordfish "Xiphias gladius" (excl. fillets)(2007-2500)</t>
  </si>
  <si>
    <t>0304 92</t>
  </si>
  <si>
    <t>Frozen meat, whether or not minced, of toothfish "Dissostichus spp." (excl. fillets)(2007-2500)</t>
  </si>
  <si>
    <t>0304 93</t>
  </si>
  <si>
    <t>Frozen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fillets)(2012-2500)</t>
  </si>
  <si>
    <t>0304 94</t>
  </si>
  <si>
    <t>Frozen meat, whether or not minced, of Alaska pollack "Theragra chalcogramma" (excl. fillets)(2012-2500)</t>
  </si>
  <si>
    <t>0304 95</t>
  </si>
  <si>
    <t>Frozen meat, whether or not minced, of fish of the families Bregmacerotidae, Euclichthyidae, Gadidae, Macrouridae, Melanonidae, Merlucciidae, Moridae and Muraenolepididae (excl. fillets and Alaska pollack "Theragra chalcogramma")(2012-2500)</t>
  </si>
  <si>
    <t>0304 96</t>
  </si>
  <si>
    <t>Frozen meat, whether or not minced, of dogfish and other sharks(2017-2500)</t>
  </si>
  <si>
    <t>0304 97</t>
  </si>
  <si>
    <t>Frozen meat, whether or not minced, of rays and skates "Rajidae"(2017-2500)</t>
  </si>
  <si>
    <t>0304 99</t>
  </si>
  <si>
    <t>Frozen fish meat n.e.s. (excl. fillets)(2007-2500)</t>
  </si>
  <si>
    <t>030489</t>
  </si>
  <si>
    <t>0305 31</t>
  </si>
  <si>
    <t>Fillets, dried, salted or in brine, but not smoked,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spp."(2012-2500)</t>
  </si>
  <si>
    <t>0305 32</t>
  </si>
  <si>
    <t>Fillets, dried, salted or in brine, but not smoked, of fish of the families Bregmacerotidae, Euclichthyidae, Gadidae, Macrouridae, Melanonidae, Merlucciidae, Moridae and Muraenolepididae(2012-2500)</t>
  </si>
  <si>
    <t>0305 39</t>
  </si>
  <si>
    <t>Fish fillets, dried, salted or in brine, but not smoked (excl. tilapia, catfish, carp, eels, Nile perch, snakeheads and fish of the families Bregmacerotidae, Euclichthyidae, Gadidae, Macrouridae, Melanonidae, Merlucciidae, Moridae and Muraenolepididae)(2012-2500)</t>
  </si>
  <si>
    <t>0306 16</t>
  </si>
  <si>
    <t>Frozen cold-water shrimps and prawns "Pandalus spp., Crangon crangon", even smoked, whether in shell or not, incl. shrimps and prawns in shell, cooked by steaming or by boiling in water(2012-2500)</t>
  </si>
  <si>
    <t>0306 17</t>
  </si>
  <si>
    <t>Frozen shrimps and prawns, even smoked, whether in shell or not, incl. shrimps and prawns in shell, cooked by steaming or by boiling in water (excl. cold-water shrimps and prawns)(2012-2500)</t>
  </si>
  <si>
    <t>0306 31</t>
  </si>
  <si>
    <t>Rock lobster and other sea crawfish "Palinurus spp., Panulirus spp. and Jasus spp.", whether in shell or not, live, fresh or chilled(2017-2500)</t>
  </si>
  <si>
    <t>0306 91</t>
  </si>
  <si>
    <t>Rock lobster and other sea crawfish "Palinurus spp., Panulirus spp. and Jasus spp.", whether in shell or not, dried, salted, smoked or in brine, incl. in shell, cooked by steaming or by boiling in water(2017-2500)</t>
  </si>
  <si>
    <t>0306 32</t>
  </si>
  <si>
    <t>Lobsters "Homarus spp.", whether in shell or not, live, fresh or chilled(2017-2500)</t>
  </si>
  <si>
    <t>0306 92</t>
  </si>
  <si>
    <t>Lobsters "Homarus spp.", whether in shell or not, dried, salted, smoked or in brine, incl. lobsters in shell, cooked by steaming or by boiling in water(2017-2500)</t>
  </si>
  <si>
    <t>0306 35</t>
  </si>
  <si>
    <t>Cold-water shrimps and prawns "Pandalus spp., Crangon crangon", whether in shell or not, live, fresh or chilled(2017-2500)</t>
  </si>
  <si>
    <t>0306 36</t>
  </si>
  <si>
    <t>Shrimps and prawns, whether in shell or not, live, fresh or chilled (excl. cold-water shrimps and prawns "Pandalus spp., Crangon crangon")(2017-2500)</t>
  </si>
  <si>
    <t>0306 95</t>
  </si>
  <si>
    <t>Shrimps and prawns, whether in shell or not, dried, salted, smoked or in brine, incl. ones in shell, cooked by steaming or by boiling in water(2017-2500)</t>
  </si>
  <si>
    <t>0306 33</t>
  </si>
  <si>
    <t>Crabs, whether in shell or not, live, fresh or chilled(2017-2500)</t>
  </si>
  <si>
    <t>0306 93</t>
  </si>
  <si>
    <t>Crabs, whether in shell or not, dried, salted, smoked or in brine, incl. crabs in shell, cooked by steaming or by boiling in water(2017-2500)</t>
  </si>
  <si>
    <t>0306 34</t>
  </si>
  <si>
    <t>Norway lobsters "Nephrops norvegicus", whether in shell or not, live, fresh or chilled(2017-2500)</t>
  </si>
  <si>
    <t>0306 39</t>
  </si>
  <si>
    <t>Crustaceans, fit for human consumption, whether in shell or not, live, fresh or chilled (excl. rock lobster and other sea crawfish, lobsters, crabs, Norway lobsters, shrimps and prawns); flours, meals and pellets of crustaceans, fit for human consumption, fresh or chilled(2017-2500)</t>
  </si>
  <si>
    <t>0306 94</t>
  </si>
  <si>
    <t>Norway lobsters "Nephrops norvegicus", whether in shell or not, dried, salted, smoked or in brine, incl. lobsters in shell, cooked by steaming or by boiling in water(2017-2500)</t>
  </si>
  <si>
    <t>0306 99</t>
  </si>
  <si>
    <t>Crustaceans, fit for human consumption, whether in shell or not, dried, salted, smoked or in brine, incl. crustaceans in shell, cooked by steaming or by boiling in water (excl. rock lobster and other sea crawfish, lobsters, crabs, Norway lobsters, shrimps and prawns); flours, meals and pellets of crustaceans, dried, salted, smoked or in brine, fit for human consumption(2017-2500)</t>
  </si>
  <si>
    <t>0307 11</t>
  </si>
  <si>
    <t>Oysters, even in shell, live, fresh or chilled(2012-2500)</t>
  </si>
  <si>
    <t>0307 12</t>
  </si>
  <si>
    <t>Oysters, even in shell, frozen(2017-2500)</t>
  </si>
  <si>
    <t>0307 19</t>
  </si>
  <si>
    <t>Oysters, even in shell, smoked, dried, salted or in brine(2012-2500)</t>
  </si>
  <si>
    <t>0307 42</t>
  </si>
  <si>
    <t>0401 40</t>
  </si>
  <si>
    <t>0401 50</t>
  </si>
  <si>
    <t>Milk and cream of a fat content by weight of &gt; 6% but &lt;10%, not concentrated nor containing added sugar or other sweetening matter</t>
  </si>
  <si>
    <t xml:space="preserve"> - Of a fat content, by weight, exceeding 6 % but not exceeding 10%</t>
  </si>
  <si>
    <t xml:space="preserve"> - Of a fat content, by weight, exceeding 10%</t>
  </si>
  <si>
    <t>Milk and cream of a fat content by weight of &gt; 10%, not concentrated nor containing added sugar or other sweetening matter</t>
  </si>
  <si>
    <t xml:space="preserve">0711 90 </t>
  </si>
  <si>
    <t>Vegetables and mixtures of vegetables provisionally preserved, e.g. by sulphur dioxide gas, in brine, in sulphur water or in other preservative solutions, but unsuitable in that state for immediate consumption (excl. olives, cucumbers, gherkins, mushrooms and truffles, not mixed)(1988-2500)</t>
  </si>
  <si>
    <t xml:space="preserve"> - Other vegetables; mixtures of vegetables</t>
  </si>
  <si>
    <t>0808 40</t>
  </si>
  <si>
    <t>0808 30</t>
  </si>
  <si>
    <t xml:space="preserve"> - Pears</t>
  </si>
  <si>
    <t xml:space="preserve"> - Quinces</t>
  </si>
  <si>
    <t>Fresh pears</t>
  </si>
  <si>
    <t>Fresh quinces</t>
  </si>
  <si>
    <t>0809 21</t>
  </si>
  <si>
    <t>0809 29</t>
  </si>
  <si>
    <t>Fresh sour cherries "Prunus cerasus"(2012-2500)</t>
  </si>
  <si>
    <t>Fresh cherries (excl. sour cherries)(2012-2500)</t>
  </si>
  <si>
    <t xml:space="preserve"> - Sour cherries</t>
  </si>
  <si>
    <t>1207 21</t>
  </si>
  <si>
    <t>1207 29</t>
  </si>
  <si>
    <t>Cotton seeds for sowing</t>
  </si>
  <si>
    <t>Cotton seeds (excl. for sowing)</t>
  </si>
  <si>
    <t xml:space="preserve"> - Seed</t>
  </si>
  <si>
    <t>-- Pacific salmon (Oncorhynchus nerka, Oncorhynchus gorbuscha, Oncorhynchus keta, Oncorhynchus tschawytscha, Oncorhynchus kisutch, Oncorhynchus masou and Oncorhynchus rhodurus)</t>
  </si>
  <si>
    <t>-- Atlantic salmon (Salmo salar) and Danube salmon (Hucho hucho)</t>
  </si>
  <si>
    <t>-- Other</t>
  </si>
  <si>
    <t>-- Dogfish and other sharks</t>
  </si>
  <si>
    <t>-- Shark fins</t>
  </si>
  <si>
    <t>-- Eels (Anguilla spp.)</t>
  </si>
  <si>
    <t>-- Anchovies (Engraulis spp.)</t>
  </si>
  <si>
    <t>-- Jack and horse mackerel (Trachurus spp.)</t>
  </si>
  <si>
    <t>-- Cobia (Rachycentron canadum)</t>
  </si>
  <si>
    <t>-- Swordfish (Xiphias gladius)</t>
  </si>
  <si>
    <t>-- Hake (Merluccius spp., Urophycis spp.)</t>
  </si>
  <si>
    <t>-- Alaska pollock (Theragra chalcogramma)</t>
  </si>
  <si>
    <t>-- Blue whiting (Micromesistius poutassou, Micromesistius australis)</t>
  </si>
  <si>
    <t>-- Tilapias (Oreochromis spp.)</t>
  </si>
  <si>
    <t>-- Catfish (Pangasius spp., Silurus spp., Clarias spp., Ictalurus spp.)</t>
  </si>
  <si>
    <t>-- Carp (Cyprinus spp., Carassius spp., Ctenopharyngodon idellus, Hypophthalmichthys spp., Cirrhinus spp., Mylopharyngodon piceus, Catla catla, Labeo spp., Osteochilus hasselti, Leptobarbus hoeveni, Megalobrama spp.)</t>
  </si>
  <si>
    <t>-- Rays and skates (Rajidae)</t>
  </si>
  <si>
    <t>-- Toothfish (Dissostichus spp.)</t>
  </si>
  <si>
    <t>-- Sea bass (Dicentrarchus spp.)</t>
  </si>
  <si>
    <t>-- Sea bream (Sparidae)</t>
  </si>
  <si>
    <t>-- Trout (Salmo trutta, Oncorhynchus mykiss, Oncorhynchus clarki, Oncorhynchus aguabonita, Oncorhynchus gilae, Oncorhynchus apache and Oncorhynchus chrysogaster)</t>
  </si>
  <si>
    <t>-- Nile perch (Lates niloticus)</t>
  </si>
  <si>
    <t>-- Pacific salmon (Oncorhynchus nerka, Oncorhynchus gorbuscha, Oncorhynchus keta, Oncorhynchus tschawytscha, Oncorhynchus kisutch, Oncorhynchus masou and Oncorhynchus rhodurus), Atlantic salmon (Salmo salar) and Danube salmon (Hucho hucho)</t>
  </si>
  <si>
    <t>-- Flat fish (Pleuronectidae, Bothidae, Cynoglossidae, Soleidae, Scophthalmidae and Citharidae)</t>
  </si>
  <si>
    <t>-- Fish of the families Bregmacerotidae, Euclichthyidae, Gadidae, Macrouridae, Melanonidae, Merlucciidae, Moridae and Muraenolepididae</t>
  </si>
  <si>
    <t>--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</si>
  <si>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 Salmonidae</t>
  </si>
  <si>
    <t>-- Cod (Gadus morhua, Gadus ogac, Gadus macrocephalus)</t>
  </si>
  <si>
    <t>-- Haddock (Melanogrammus aeglefinus)</t>
  </si>
  <si>
    <t>-- Coalfish (Pollachius virens)</t>
  </si>
  <si>
    <t>-- Herrings (Clupea harengus, Clupea pallasii)</t>
  </si>
  <si>
    <t>-- Tuna (of the genus Thunnus), skipjack or stripe-bellied bonito (Euthynnus (Katsuwonus) pelamis)</t>
  </si>
  <si>
    <t>-- Dogfish, other sharks, rays and skates (Rajidae)</t>
  </si>
  <si>
    <t>-- Fish of the families Bregmacerotidae, Euclichthyidae, Gadidae, Macrouridae, Melanonidae, Merlucciidae, Moridae and Muraenolepididae, other than Alaska pollock (Theragra chalcogramma)</t>
  </si>
  <si>
    <t>-- Rock lobster and other sea crawfish (Palinurus spp., Panulirus spp., Jasus spp.)</t>
  </si>
  <si>
    <t>-- Lobsters (Homarus spp.)</t>
  </si>
  <si>
    <t>-- Cold-water shrimps and prawns (Pandalus spp., Crangon crangon)</t>
  </si>
  <si>
    <t>-- Other shrimps and prawns</t>
  </si>
  <si>
    <t>-- Shrimps and prawns</t>
  </si>
  <si>
    <t>-- Crabs</t>
  </si>
  <si>
    <t>-- Norway lobsters (Nephrops norvegicus)</t>
  </si>
  <si>
    <t>-- Other, including flours, meals and pellets of crustaceans, fit for human consumption</t>
  </si>
  <si>
    <t>Molluscs, whether in shell or not, live, fresh, chilled, frozen, dried, salted or in brine; smoked molluscs, whether in shell or not, whether or not cooked before or during the smoking process; flours, meals and pellets of molluscs, fit for human consumption</t>
  </si>
  <si>
    <t>Molluscs, fit for human consumption, even smoked, whether in shell or not, live, fresh, chilled, frozen, dried, salted or in brine; flours, meals and pellets of molluscs, fit for human consumption</t>
  </si>
  <si>
    <t>-- Live, fresh or chilled</t>
  </si>
  <si>
    <t>-- Frozen</t>
  </si>
  <si>
    <t>Frozen cold-water shrimps and prawns "Pandalus spp., Crangon crangon", even smoked, whether in shell or not, incl. shrimps and prawns in shell, cooked by steaming or by boiling in water</t>
  </si>
  <si>
    <t>Frozen shrimps and prawns, even smoked, whether in shell or not, incl. shrimps and prawns in shell, cooked by steaming or by boiling in water (excl. cold-water shrimps and prawns)</t>
  </si>
  <si>
    <t>Cuttle fish and squid, live, fresh or chilled, with or without shell</t>
  </si>
  <si>
    <t>Livestock product</t>
  </si>
  <si>
    <t>Fish product</t>
  </si>
  <si>
    <t>Total</t>
  </si>
  <si>
    <t>Source</t>
  </si>
  <si>
    <t>Modelled with the quantities reported for fresh margarine from source</t>
  </si>
  <si>
    <t>Third root product</t>
  </si>
  <si>
    <t>Value of Water Research Report Series No. 48, UNESCO-IHE, Delft, the Netherlands.</t>
  </si>
  <si>
    <t>Mekonnen and Hoekstra (2010a)</t>
  </si>
  <si>
    <t xml:space="preserve">Mekonnen, M.M. and Hoekstra, A.Y. (2010b) The green, blue and grey water footprint of farm animals and animal products, </t>
  </si>
  <si>
    <t>Ferronato et al. 2020</t>
  </si>
  <si>
    <t>Mekonnen and Hoekstra (2010b)</t>
  </si>
  <si>
    <t>Ferronato et al. 2021</t>
  </si>
  <si>
    <t>Ferronato et al. 2022</t>
  </si>
  <si>
    <t>nutr. Database</t>
  </si>
  <si>
    <t>Notarnicola et al. 2011</t>
  </si>
  <si>
    <t xml:space="preserve">Ecoinvent, process "textile, wool {GLO}" </t>
  </si>
  <si>
    <t>Feed conversion ratios - primary livestock products</t>
  </si>
  <si>
    <t>Product fraction and value fractions for converting livestock products into primary livestock products</t>
  </si>
  <si>
    <t>Milk</t>
  </si>
  <si>
    <t>Calculated from combining sources</t>
  </si>
  <si>
    <t>Belaunzaran et al 2015; Krausman et al. 2008</t>
  </si>
  <si>
    <t>Global</t>
  </si>
  <si>
    <t>[dry mass per kg LW]</t>
  </si>
  <si>
    <t>Mekonnen and Hoekstra (2010b); Ferronato et al. 2020</t>
  </si>
  <si>
    <t>Combining FCR (CW) with CW/LW info</t>
  </si>
  <si>
    <t>product code discontinued after 2006</t>
  </si>
  <si>
    <t>6115 94</t>
  </si>
  <si>
    <t>6115 95</t>
  </si>
  <si>
    <t>1605 21</t>
  </si>
  <si>
    <t>Shrimps and prawns, prepared or preserved, not in airtight containers (exc. Smoked)</t>
  </si>
  <si>
    <t>1605 29</t>
  </si>
  <si>
    <t>Shrimps and prawns, prepared or preserved, in airtight containers (exc. Smoked)</t>
  </si>
  <si>
    <t>1605 51</t>
  </si>
  <si>
    <t>1605 52</t>
  </si>
  <si>
    <t>1605 53</t>
  </si>
  <si>
    <t>1605 54</t>
  </si>
  <si>
    <t>1605 55</t>
  </si>
  <si>
    <t>1605 56</t>
  </si>
  <si>
    <t>1605 57</t>
  </si>
  <si>
    <t>1605 58</t>
  </si>
  <si>
    <t>1605 59</t>
  </si>
  <si>
    <t>1605 61</t>
  </si>
  <si>
    <t>1605 62</t>
  </si>
  <si>
    <t>1605 63</t>
  </si>
  <si>
    <t>1605 69</t>
  </si>
  <si>
    <t>Oysters, prepared or preserved (excl. smoked)(2012-2500)</t>
  </si>
  <si>
    <t>Scallops, incl. queen scallops, prepared or preserved (excl. smoked)(2012-2500)</t>
  </si>
  <si>
    <t>Mussels, prepared or preserved (excl. smoked)(2012-2500)</t>
  </si>
  <si>
    <t>Cuttlefish and squid, prepared or preserved (excl. smoked)(2012-2500)</t>
  </si>
  <si>
    <t>Octopus, prepared or preserved (excl. smoked)(2012-2500)</t>
  </si>
  <si>
    <t>Clams, cockles and arkshells, prepared or preserved (excl. smoked)(2012-2500)</t>
  </si>
  <si>
    <t>Abalone, prepared or preserved (excl. smoked)(2012-2500)</t>
  </si>
  <si>
    <t>Snails, prepared or preserved (excl. smoked and sea snails)(2012-2500)</t>
  </si>
  <si>
    <t>Molluscs, prepared or preserved (excl. smoked, oysters, scallops, mussels, cuttle fish, squid, octopus, abalone, snails, and clams, cockles and arkshells)(2012-2500)</t>
  </si>
  <si>
    <t>Sea cucumbers, prepared or preserved (excl. smoked)(2012-2500)</t>
  </si>
  <si>
    <t>Sea urchins, prepared or preserved (excl. smoked)(2012-2500)</t>
  </si>
  <si>
    <t>Jellyfish, prepared or preserved (excl. smoked)(2012-2500)</t>
  </si>
  <si>
    <t>Aquatic invertebrates, prepared or preserved (excl. smoked, crustaceans, molluscs, sea cucumbers, sea urchins and jellyfish)(2012-2500)</t>
  </si>
  <si>
    <t>1701 14</t>
  </si>
  <si>
    <t>Raw cane sugar, in solid form, not containing added flavouring or colouring matter (excl. cane sugar of 1701 13)(2012-2500)</t>
  </si>
  <si>
    <t>1701 13</t>
  </si>
  <si>
    <t>Raw cane sugar, in solid form, not containing added flavouring or colouring matter, obtained without centrifugation, with sucrose content 69° to 93°, containing only natural anhedral microcrystals (see subheading note 2.)(2012-2500)</t>
  </si>
  <si>
    <t>2009 81</t>
  </si>
  <si>
    <t>2009 89</t>
  </si>
  <si>
    <t>Cranberry "Vaccinium macrocarpon, Vaccinium oxycoccos, Vaccinium vitis-idaea" juice, unfermented, whether or not containing added sugar or other sweetening matter (excl. containing spirit)(2012-2500)</t>
  </si>
  <si>
    <t>Juice of fruit or vegetables, unfermented, whether or not containing added sugar or other sweetening matter (excl. containing spirit, mixtures, and juice of citrus fruit, pineapples, tomatoes, grapes, incl. grape must, apples and cranberries)(2012-2500)</t>
  </si>
  <si>
    <t xml:space="preserve">2306 90 </t>
  </si>
  <si>
    <t>6103 10</t>
  </si>
  <si>
    <t>Men's or boys' suits of textile materials, knitted or crocheted (excl. track suits, ski suits and swimwear)</t>
  </si>
  <si>
    <t>0709, 0710</t>
  </si>
  <si>
    <t>0811, 0812</t>
  </si>
  <si>
    <t>1515, 1516, 1518</t>
  </si>
  <si>
    <t>2004, 2005, 2006</t>
  </si>
  <si>
    <t>4106, 4113</t>
  </si>
  <si>
    <t>5308, 5311</t>
  </si>
  <si>
    <t>0208, 0210</t>
  </si>
  <si>
    <t>2009 89, 2009 90</t>
  </si>
  <si>
    <t>Australia</t>
  </si>
  <si>
    <t>Canada</t>
  </si>
  <si>
    <t>Central Africa</t>
  </si>
  <si>
    <t>New Zealand</t>
  </si>
  <si>
    <t>Southern Asia</t>
  </si>
  <si>
    <t>USA</t>
  </si>
  <si>
    <t>Europe</t>
  </si>
  <si>
    <t>Data on the feed composition per species can be taken from WLCAFD for feed basket archetypes</t>
  </si>
  <si>
    <t>Middle East</t>
  </si>
  <si>
    <t>“Regions” account for countries and territories according</t>
  </si>
  <si>
    <t>to International Organization for Standardization country coding.</t>
  </si>
  <si>
    <t>https://www.internetworldstats.com/list1.htm</t>
  </si>
  <si>
    <t>Eastern europe</t>
  </si>
  <si>
    <t>wheat</t>
  </si>
  <si>
    <t>barley</t>
  </si>
  <si>
    <t>oats</t>
  </si>
  <si>
    <t>maize</t>
  </si>
  <si>
    <t>Soy meal</t>
  </si>
  <si>
    <t>Cereal by products</t>
  </si>
  <si>
    <t>Molasses</t>
  </si>
  <si>
    <t>0301 94</t>
  </si>
  <si>
    <t>0301 95</t>
  </si>
  <si>
    <t>-- Atlantic and Pacific bluefin tuna (Thunnus thynnus, Thunnus orientalis)</t>
  </si>
  <si>
    <t>Live Atlantic and Pacific bluefin tuna (Thunnus thynnus, Thunnus orientalis)</t>
  </si>
  <si>
    <t>-- Southern bluefin tuna (Thunnus maccoyii)</t>
  </si>
  <si>
    <t>Live southern bluefin tunas "Thunnus maccoyii"</t>
  </si>
  <si>
    <t>0302 24</t>
  </si>
  <si>
    <t>-- Turbots (Psetta maxima)</t>
  </si>
  <si>
    <t>Fresh or chilled turbot "Psetta maxima"</t>
  </si>
  <si>
    <t>0302 41</t>
  </si>
  <si>
    <t>Fresh or chilled herring "Clupea harengus, clupea pallasii"</t>
  </si>
  <si>
    <t>0302 43</t>
  </si>
  <si>
    <t>0302 44</t>
  </si>
  <si>
    <t>-- Sardines (Sardina pilchardus, Sardinops spp.), sardinella (Sardinella spp.), brisling or sprats (Sprattus sprattus)</t>
  </si>
  <si>
    <t>-- Mackerel (Scomber scombrus, Scomber australasicus, Scomber japonicus)</t>
  </si>
  <si>
    <t>0302 51</t>
  </si>
  <si>
    <t>0302 52</t>
  </si>
  <si>
    <t>0302 53</t>
  </si>
  <si>
    <t>Fresh or chilled cod "Gadus morhua, Gadus ogac, Gadus macrocephalus"</t>
  </si>
  <si>
    <t>0302 91</t>
  </si>
  <si>
    <t>-- Livers, roes and milt</t>
  </si>
  <si>
    <t>Fresh or chilled fish livers, roes and milt</t>
  </si>
  <si>
    <t>0303 12</t>
  </si>
  <si>
    <t>-- Other Pacific salmon (Oncorhynchus gorbuscha, Oncorhynchus keta, Oncorhynchus tschawytscha, Oncorhynchus kisutch, Oncorhynchus masou and Oncorhynchus rhodurus)</t>
  </si>
  <si>
    <t>Frozen Pacific salmon (excl. sockeye salmon "red salmon")</t>
  </si>
  <si>
    <t>Frozen salmonidae (excl. trout and Pacific, Atlantic and Danube salmon)</t>
  </si>
  <si>
    <t>0303 34</t>
  </si>
  <si>
    <t>Frozen turbot "Psetta maxima"</t>
  </si>
  <si>
    <t>0303 51</t>
  </si>
  <si>
    <t>0303 53</t>
  </si>
  <si>
    <t>0303 54</t>
  </si>
  <si>
    <t>Frozen sardines "Sardina pilchardus, Sardinops spp.", sardinella "Sardinella spp.", brisling or sprats "Sprattus sprattus"</t>
  </si>
  <si>
    <t>0303 63</t>
  </si>
  <si>
    <t>0303 64</t>
  </si>
  <si>
    <t>0303 65</t>
  </si>
  <si>
    <t>0303 66</t>
  </si>
  <si>
    <t>Frozen cod "Gadus morhua, Gadus ogac, Gadus macrocephalus"</t>
  </si>
  <si>
    <t>0303 91</t>
  </si>
  <si>
    <t>Frozen fish livers, roes and milt</t>
  </si>
  <si>
    <t>0305 43</t>
  </si>
  <si>
    <t>0305 44</t>
  </si>
  <si>
    <t>Smoked trout "Salmo trutta, Oncorhynchus mykiss, Oncorhynchus clarki, Oncorhynchus aguabonita, Oncorhynchus gilae, Oncorhynchus apache and Oncorhynchus chrysogaster", incl. fillets (excl. offal)</t>
  </si>
  <si>
    <t>--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</si>
  <si>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incl. fillets (excl. offal)</t>
  </si>
  <si>
    <t>0305 52</t>
  </si>
  <si>
    <t>0305 53</t>
  </si>
  <si>
    <t>0305 54</t>
  </si>
  <si>
    <t>--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</si>
  <si>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Dried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even salted but not smoked (excl. fillets and offal)</t>
  </si>
  <si>
    <t>-- Fish of the families Bregmacerotidae, Euclichthyidae, Gadidae, Macrouridae, Melanonidae, Merlucciidae, Moridae and Muraenolepididae, other than cod (Gadus morhua, Gadus ogac, Gadus macrocephalus)</t>
  </si>
  <si>
    <t>Dried fish of the families Bregmacerotidae, Euclichthyidae, Gadidae, Macrouridae, Melanonidae, Merlucciidae, Moridae and Muraenolepididae, even salted but not smoked (excl. fillets, offal and cod "Gadus morhua, Gadus ogac, Gadus macrocephalus")</t>
  </si>
  <si>
    <t>--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t>
  </si>
  <si>
    <t>Dried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 even salted but not smoked (excl. fillets and offal)</t>
  </si>
  <si>
    <t>0305 64</t>
  </si>
  <si>
    <t>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salted or in brine only (excl. fillets and offal)</t>
  </si>
  <si>
    <t>0305 71</t>
  </si>
  <si>
    <t>0305 72</t>
  </si>
  <si>
    <t>0305 79</t>
  </si>
  <si>
    <t>Shark fins, smoked, dried, salted or in brine</t>
  </si>
  <si>
    <t>-- Fish heads, tails and maws</t>
  </si>
  <si>
    <t>Fish heads, tails and maws, smoked, dried, salted or in brine</t>
  </si>
  <si>
    <t>Fish fins and other edible fish offal, smoked, dried, salted or in brine (excl. heads, tails, maws and shark fins)</t>
  </si>
  <si>
    <t>0306 15</t>
  </si>
  <si>
    <t>Frozen Norway lobsters "Nephrops norvegicus", even smoked, whether in shell or not, incl. lobsters in shell, cooked by steaming or by boiling in water</t>
  </si>
  <si>
    <t>0307 22</t>
  </si>
  <si>
    <t>Scallops, incl. queen scallops, of the genera Pecten, Chlamys or Placopecten, frozen, even in shell</t>
  </si>
  <si>
    <t>0307 32</t>
  </si>
  <si>
    <t>Mussels "Mytilus spp., Perna spp.", frozen, even in shell</t>
  </si>
  <si>
    <t>0307 43</t>
  </si>
  <si>
    <t>Cuttle fish and squid, frozen, with or without shell</t>
  </si>
  <si>
    <t>0307 52</t>
  </si>
  <si>
    <t>Octopus "Octopus spp.", frozen</t>
  </si>
  <si>
    <t>0307 92</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</si>
  <si>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</si>
  <si>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0307 71</t>
  </si>
  <si>
    <t>0307 72</t>
  </si>
  <si>
    <t>0307 79</t>
  </si>
  <si>
    <t>0307 81</t>
  </si>
  <si>
    <t>0307 82</t>
  </si>
  <si>
    <t>0307 83</t>
  </si>
  <si>
    <t>0307 84</t>
  </si>
  <si>
    <t>0307 87</t>
  </si>
  <si>
    <t>0307 88</t>
  </si>
  <si>
    <t>Live, fresh or chilled, even in shell, clams, cockles and ark shells "families Arcidae, Arcticidae, Cardiidae, Donacidae, Hiatellidae, Mactridae, Mesodesmatidae, Myidae, Semelidae, Solecurtidae, Solenidae, Tridacnidae and Veneridae"</t>
  </si>
  <si>
    <t>Frozen, even in shell, clams, cockles and ark shells "families Arcidae, Arcticidae, Cardiidae, Donacidae, Hiatellidae, Mactridae, Mesodesmatidae, Myidae, Semelidae, Solecurtidae, Solenidae, Tridacnidae and Veneridae"</t>
  </si>
  <si>
    <t>Smoked, dried, salted or in brine, even in shell, clams, cockles and ark shells "families Arcidae, Arcticidae, Cardiidae, Donacidae, Hiatellidae, Mactridae, Mesodesmatidae, Myidae, Semelidae, Solecurtidae, Solenidae, Tridacnidae and Veneridae"</t>
  </si>
  <si>
    <t>-- Live, fresh or chilled abalone (Haliotis spp.)</t>
  </si>
  <si>
    <t>Live, fresh or chilled, even in shell, abalone "Haliotis spp."</t>
  </si>
  <si>
    <t>-- Live, fresh or chilled stromboid conchs (Strombus spp.)</t>
  </si>
  <si>
    <t>Live, fresh or chilled, even in shell, stromboid conchs "Strombus spp."</t>
  </si>
  <si>
    <t>-- Frozen abalone (Haliotis spp.)</t>
  </si>
  <si>
    <t>Frozen, even in shell, abalone "Haliotis spp."</t>
  </si>
  <si>
    <t>-- Frozen stromboid conchs (Strombus spp.)</t>
  </si>
  <si>
    <t>Frozen, even in shell, stromboid conchs "Strombus spp."</t>
  </si>
  <si>
    <t>-- Other abalone (Haliotis spp.)</t>
  </si>
  <si>
    <t>Smoked, dried, salted or in brine, even in shell, abalone "Haliotis spp."</t>
  </si>
  <si>
    <t>-- Other stromboid conchs (Strombus spp.)</t>
  </si>
  <si>
    <t>Smoked, dried, salted or in brine, even in shell, stromboid conchs "Strombus spp."</t>
  </si>
  <si>
    <t>FAO code 689</t>
  </si>
  <si>
    <t>FAO code 260/APRO code O1000</t>
  </si>
  <si>
    <t>FAO code 449/APRO code U1000</t>
  </si>
  <si>
    <r>
      <t>Wilkinson, J.M., 2011. Re-defining efficiency of feed use by livestock. </t>
    </r>
    <r>
      <rPr>
        <i/>
        <sz val="11"/>
        <color rgb="FF222222"/>
        <rFont val="Arial"/>
        <family val="2"/>
      </rPr>
      <t>animal</t>
    </r>
    <r>
      <rPr>
        <sz val="11"/>
        <color rgb="FF222222"/>
        <rFont val="Arial"/>
        <family val="2"/>
      </rPr>
      <t>, </t>
    </r>
    <r>
      <rPr>
        <i/>
        <sz val="11"/>
        <color rgb="FF222222"/>
        <rFont val="Arial"/>
        <family val="2"/>
      </rPr>
      <t>5</t>
    </r>
    <r>
      <rPr>
        <sz val="11"/>
        <color rgb="FF222222"/>
        <rFont val="Arial"/>
        <family val="2"/>
      </rPr>
      <t>(7), pp.1014-1022.</t>
    </r>
  </si>
  <si>
    <t>Share of grass (Mekonnen and Hoekstra, 2012)</t>
  </si>
  <si>
    <t>Composition of feed (Wikinson, 2011)</t>
  </si>
  <si>
    <t>New Zeland</t>
  </si>
  <si>
    <t>HS Code</t>
  </si>
  <si>
    <t>Source: EUMOFA (2018)</t>
  </si>
  <si>
    <t>Fish group code</t>
  </si>
  <si>
    <t>Fry et al. (2018)</t>
  </si>
  <si>
    <t>Marine (70%); Freshwater (30%)</t>
  </si>
  <si>
    <t>Aquaculture environment</t>
  </si>
  <si>
    <t>Assumption</t>
  </si>
  <si>
    <t>FAO (2004)</t>
  </si>
  <si>
    <t>Source of technical factors: calculated from technical factors provided at CN8 level for 2018 in EUMOFA (2018)</t>
  </si>
  <si>
    <t>Marine (50%); Freshwater (50%)</t>
  </si>
  <si>
    <t>Source:  Froelich et al. (2018)</t>
  </si>
  <si>
    <t>World region</t>
  </si>
  <si>
    <t>Freshwater environment</t>
  </si>
  <si>
    <t>Marine environment</t>
  </si>
  <si>
    <t>Note: proportions that do not add to 1 are assumed to reflect inputs from other sources (e.g. aquatic inputs such as forage fish), in this case we assume that this component would have no associated land footprint</t>
  </si>
  <si>
    <t>Country</t>
  </si>
  <si>
    <t>AF</t>
  </si>
  <si>
    <t>AL</t>
  </si>
  <si>
    <t>Albania</t>
  </si>
  <si>
    <t>DZ</t>
  </si>
  <si>
    <t>AS</t>
  </si>
  <si>
    <t>American Samoa</t>
  </si>
  <si>
    <t>AO</t>
  </si>
  <si>
    <t>AG</t>
  </si>
  <si>
    <t>Antigua and Barbuda</t>
  </si>
  <si>
    <t>AR</t>
  </si>
  <si>
    <t>AM</t>
  </si>
  <si>
    <t>Armenia</t>
  </si>
  <si>
    <t>AU</t>
  </si>
  <si>
    <t>AT</t>
  </si>
  <si>
    <t>AZ</t>
  </si>
  <si>
    <t>Azerbaijan</t>
  </si>
  <si>
    <t>BS</t>
  </si>
  <si>
    <t>BH</t>
  </si>
  <si>
    <t>BD</t>
  </si>
  <si>
    <t>BB</t>
  </si>
  <si>
    <t>BY</t>
  </si>
  <si>
    <t>BE</t>
  </si>
  <si>
    <t>BZ</t>
  </si>
  <si>
    <t>BJ</t>
  </si>
  <si>
    <t>BM</t>
  </si>
  <si>
    <t>Bermuda</t>
  </si>
  <si>
    <t>BT</t>
  </si>
  <si>
    <t>BO</t>
  </si>
  <si>
    <t>Bolivia</t>
  </si>
  <si>
    <t>BA</t>
  </si>
  <si>
    <t>Bosnia and Herzegovina</t>
  </si>
  <si>
    <t>BW</t>
  </si>
  <si>
    <t>BR</t>
  </si>
  <si>
    <t>BN</t>
  </si>
  <si>
    <t>BG</t>
  </si>
  <si>
    <t>BF</t>
  </si>
  <si>
    <t>BI</t>
  </si>
  <si>
    <t>CV</t>
  </si>
  <si>
    <t>Cabo Verde</t>
  </si>
  <si>
    <t>KH</t>
  </si>
  <si>
    <t>CM</t>
  </si>
  <si>
    <t>CA</t>
  </si>
  <si>
    <t>KY</t>
  </si>
  <si>
    <t>Cayman Islands</t>
  </si>
  <si>
    <t>CF</t>
  </si>
  <si>
    <t>TD</t>
  </si>
  <si>
    <t>CL</t>
  </si>
  <si>
    <t>HK</t>
  </si>
  <si>
    <t>China, Hong Kong SAR</t>
  </si>
  <si>
    <t>MO</t>
  </si>
  <si>
    <t>China, Macao SAR</t>
  </si>
  <si>
    <t>CN</t>
  </si>
  <si>
    <t>China, mainland</t>
  </si>
  <si>
    <t>TW</t>
  </si>
  <si>
    <t>China, Taiwan Province of</t>
  </si>
  <si>
    <t>CO</t>
  </si>
  <si>
    <t>KM</t>
  </si>
  <si>
    <t>CG</t>
  </si>
  <si>
    <t>CK</t>
  </si>
  <si>
    <t>Cook Islands</t>
  </si>
  <si>
    <t>CR</t>
  </si>
  <si>
    <t>CI</t>
  </si>
  <si>
    <t>Côte D'Ivoire</t>
  </si>
  <si>
    <t>HR</t>
  </si>
  <si>
    <t>Croatia</t>
  </si>
  <si>
    <t>CU</t>
  </si>
  <si>
    <t>CY</t>
  </si>
  <si>
    <t>CZ</t>
  </si>
  <si>
    <t>DK</t>
  </si>
  <si>
    <t>Denmark</t>
  </si>
  <si>
    <t>DJ</t>
  </si>
  <si>
    <t>DM</t>
  </si>
  <si>
    <t>Dominica</t>
  </si>
  <si>
    <t>DO</t>
  </si>
  <si>
    <t>EC</t>
  </si>
  <si>
    <t>EG</t>
  </si>
  <si>
    <t>SV</t>
  </si>
  <si>
    <t>GQ</t>
  </si>
  <si>
    <t>ER</t>
  </si>
  <si>
    <t>EE</t>
  </si>
  <si>
    <t>Estonia</t>
  </si>
  <si>
    <t>ET</t>
  </si>
  <si>
    <t>FO</t>
  </si>
  <si>
    <t>Faroe Islands</t>
  </si>
  <si>
    <t>FJ</t>
  </si>
  <si>
    <t>FI</t>
  </si>
  <si>
    <t>Finland</t>
  </si>
  <si>
    <t>FR</t>
  </si>
  <si>
    <t>GF</t>
  </si>
  <si>
    <t>PF</t>
  </si>
  <si>
    <t>GA</t>
  </si>
  <si>
    <t>GM</t>
  </si>
  <si>
    <t>GE</t>
  </si>
  <si>
    <t>Georgia</t>
  </si>
  <si>
    <t>DE</t>
  </si>
  <si>
    <t>GH</t>
  </si>
  <si>
    <t>GR</t>
  </si>
  <si>
    <t>Greece</t>
  </si>
  <si>
    <t>GD</t>
  </si>
  <si>
    <t>GP</t>
  </si>
  <si>
    <t>GU</t>
  </si>
  <si>
    <t>GT</t>
  </si>
  <si>
    <t>GN</t>
  </si>
  <si>
    <t>GW</t>
  </si>
  <si>
    <t>GY</t>
  </si>
  <si>
    <t>HT</t>
  </si>
  <si>
    <t>HN</t>
  </si>
  <si>
    <t>HU</t>
  </si>
  <si>
    <t>IS</t>
  </si>
  <si>
    <t>Iceland</t>
  </si>
  <si>
    <t>IN</t>
  </si>
  <si>
    <t>ID</t>
  </si>
  <si>
    <t>IR</t>
  </si>
  <si>
    <t>Iran, Islamic Republic of</t>
  </si>
  <si>
    <t>IQ</t>
  </si>
  <si>
    <t>IE</t>
  </si>
  <si>
    <t>Ireland</t>
  </si>
  <si>
    <t>IL</t>
  </si>
  <si>
    <t>IT</t>
  </si>
  <si>
    <t>Italy</t>
  </si>
  <si>
    <t>JM</t>
  </si>
  <si>
    <t>JP</t>
  </si>
  <si>
    <t>Japan</t>
  </si>
  <si>
    <t>JO</t>
  </si>
  <si>
    <t>KZ</t>
  </si>
  <si>
    <t>Kazakhstan</t>
  </si>
  <si>
    <t>KE</t>
  </si>
  <si>
    <t>KI</t>
  </si>
  <si>
    <t>Kiribati</t>
  </si>
  <si>
    <t>KW</t>
  </si>
  <si>
    <t>KG</t>
  </si>
  <si>
    <t>Kyrgyzstan</t>
  </si>
  <si>
    <t>Central Asia</t>
  </si>
  <si>
    <t>LA</t>
  </si>
  <si>
    <t>LV</t>
  </si>
  <si>
    <t>Latvia</t>
  </si>
  <si>
    <t>LB</t>
  </si>
  <si>
    <t>LS</t>
  </si>
  <si>
    <t>LR</t>
  </si>
  <si>
    <t>LY</t>
  </si>
  <si>
    <t>Libya</t>
  </si>
  <si>
    <t>LT</t>
  </si>
  <si>
    <t>Lithuania</t>
  </si>
  <si>
    <t>LU</t>
  </si>
  <si>
    <t>MG</t>
  </si>
  <si>
    <t>MW</t>
  </si>
  <si>
    <t>MY</t>
  </si>
  <si>
    <t>MV</t>
  </si>
  <si>
    <t>ML</t>
  </si>
  <si>
    <t>MT</t>
  </si>
  <si>
    <t>Malta</t>
  </si>
  <si>
    <t>MH</t>
  </si>
  <si>
    <t>Marshall Islands</t>
  </si>
  <si>
    <t>MQ</t>
  </si>
  <si>
    <t>MR</t>
  </si>
  <si>
    <t>MU</t>
  </si>
  <si>
    <t>MX</t>
  </si>
  <si>
    <t>FM</t>
  </si>
  <si>
    <t>Micronesia, Federated States of</t>
  </si>
  <si>
    <t>MN</t>
  </si>
  <si>
    <t>ME</t>
  </si>
  <si>
    <t>Montenegro</t>
  </si>
  <si>
    <t>MS</t>
  </si>
  <si>
    <t>Montserrat</t>
  </si>
  <si>
    <t>MA</t>
  </si>
  <si>
    <t>MZ</t>
  </si>
  <si>
    <t>MM</t>
  </si>
  <si>
    <t>NA</t>
  </si>
  <si>
    <t>NR</t>
  </si>
  <si>
    <t>Nauru</t>
  </si>
  <si>
    <t>NP</t>
  </si>
  <si>
    <t>NL</t>
  </si>
  <si>
    <t>NC</t>
  </si>
  <si>
    <t>NZ</t>
  </si>
  <si>
    <t>NI</t>
  </si>
  <si>
    <t>NE</t>
  </si>
  <si>
    <t>NG</t>
  </si>
  <si>
    <t>NU</t>
  </si>
  <si>
    <t>Niue</t>
  </si>
  <si>
    <t>MK</t>
  </si>
  <si>
    <t>North Macedonia</t>
  </si>
  <si>
    <t>NO</t>
  </si>
  <si>
    <t>Norway</t>
  </si>
  <si>
    <t>OM</t>
  </si>
  <si>
    <t>PK</t>
  </si>
  <si>
    <t>PC</t>
  </si>
  <si>
    <t>Pacific Islands Trust Territory</t>
  </si>
  <si>
    <t>Palestine</t>
  </si>
  <si>
    <t>PA</t>
  </si>
  <si>
    <t>Central  America</t>
  </si>
  <si>
    <t>PG</t>
  </si>
  <si>
    <t>PY</t>
  </si>
  <si>
    <t>PE</t>
  </si>
  <si>
    <t>PH</t>
  </si>
  <si>
    <t>PL</t>
  </si>
  <si>
    <t>PT</t>
  </si>
  <si>
    <t>Portugal</t>
  </si>
  <si>
    <t>PR</t>
  </si>
  <si>
    <t>QA</t>
  </si>
  <si>
    <t>KR</t>
  </si>
  <si>
    <t>MD</t>
  </si>
  <si>
    <t>RE</t>
  </si>
  <si>
    <t>Reunion</t>
  </si>
  <si>
    <t>RO</t>
  </si>
  <si>
    <t>RU</t>
  </si>
  <si>
    <t>RW</t>
  </si>
  <si>
    <t>KN</t>
  </si>
  <si>
    <t>Saint Kitts and Nevis</t>
  </si>
  <si>
    <t>LC</t>
  </si>
  <si>
    <t>PM</t>
  </si>
  <si>
    <t>Saint Pierre and Miquelon</t>
  </si>
  <si>
    <t>North America</t>
  </si>
  <si>
    <t>VC</t>
  </si>
  <si>
    <t>WS</t>
  </si>
  <si>
    <t>ST</t>
  </si>
  <si>
    <t>SA</t>
  </si>
  <si>
    <t>RS</t>
  </si>
  <si>
    <t>Serbia</t>
  </si>
  <si>
    <t>SC</t>
  </si>
  <si>
    <t>Seychelles</t>
  </si>
  <si>
    <t>SL</t>
  </si>
  <si>
    <t>SG</t>
  </si>
  <si>
    <t>SK</t>
  </si>
  <si>
    <t>SI</t>
  </si>
  <si>
    <t>Slovenia</t>
  </si>
  <si>
    <t>SB</t>
  </si>
  <si>
    <t>SO</t>
  </si>
  <si>
    <t>ZA</t>
  </si>
  <si>
    <t>SS</t>
  </si>
  <si>
    <t>South Sudan</t>
  </si>
  <si>
    <t>ES</t>
  </si>
  <si>
    <t>Spain</t>
  </si>
  <si>
    <t>LK</t>
  </si>
  <si>
    <t>SD</t>
  </si>
  <si>
    <t>Sudan</t>
  </si>
  <si>
    <t>SR</t>
  </si>
  <si>
    <t>SE</t>
  </si>
  <si>
    <t>Sweden</t>
  </si>
  <si>
    <t>CH</t>
  </si>
  <si>
    <t>SY</t>
  </si>
  <si>
    <t>TJ</t>
  </si>
  <si>
    <t>Tajikistan</t>
  </si>
  <si>
    <t>TH</t>
  </si>
  <si>
    <t>TL</t>
  </si>
  <si>
    <t>TG</t>
  </si>
  <si>
    <t>TK</t>
  </si>
  <si>
    <t>Tokelau</t>
  </si>
  <si>
    <t>TO</t>
  </si>
  <si>
    <t>TT</t>
  </si>
  <si>
    <t>TN</t>
  </si>
  <si>
    <t>TR</t>
  </si>
  <si>
    <t>TM</t>
  </si>
  <si>
    <t>Turkmenistan</t>
  </si>
  <si>
    <t>TV</t>
  </si>
  <si>
    <t>Tuvalu</t>
  </si>
  <si>
    <t>UG</t>
  </si>
  <si>
    <t>UA</t>
  </si>
  <si>
    <t>AE</t>
  </si>
  <si>
    <t>GB</t>
  </si>
  <si>
    <t>United Kingdom</t>
  </si>
  <si>
    <t>US</t>
  </si>
  <si>
    <t>United States</t>
  </si>
  <si>
    <t>TZ</t>
  </si>
  <si>
    <t>VI</t>
  </si>
  <si>
    <t>UY</t>
  </si>
  <si>
    <t>UZ</t>
  </si>
  <si>
    <t>Uzbekistan</t>
  </si>
  <si>
    <t>VU</t>
  </si>
  <si>
    <t>VE</t>
  </si>
  <si>
    <t>Venezuela</t>
  </si>
  <si>
    <t>VN</t>
  </si>
  <si>
    <t>Vietnam</t>
  </si>
  <si>
    <t>WF</t>
  </si>
  <si>
    <t>Wallis and Futuna</t>
  </si>
  <si>
    <t>EH</t>
  </si>
  <si>
    <t>YE</t>
  </si>
  <si>
    <t>ZM</t>
  </si>
  <si>
    <t>ZW</t>
  </si>
  <si>
    <t>FAO code 27/APRO code C2000</t>
  </si>
  <si>
    <t>As rice is mostly imported as husked or milled (76% are imports of 100620 and 100630), a factor is used to convert it to paddy. Value fraction taken as 1 as there is no code for rice hulls.</t>
  </si>
  <si>
    <t>Czechia</t>
  </si>
  <si>
    <t>World</t>
  </si>
  <si>
    <t>Technical factor</t>
  </si>
  <si>
    <t>Pilli and Grassi (2021)</t>
  </si>
  <si>
    <t>O'Brien and Bringezu (2018)</t>
  </si>
  <si>
    <t>note: primary raw wood underbark is multiplied by these factors to convert it to overbark</t>
  </si>
  <si>
    <t>NAI</t>
  </si>
  <si>
    <t>Average values between 2005 and 2015</t>
  </si>
  <si>
    <t>Liechtenstein</t>
  </si>
  <si>
    <t>Reference year(s)</t>
  </si>
  <si>
    <t>Average values between several years</t>
  </si>
  <si>
    <t>Country/Region</t>
  </si>
  <si>
    <t>FAO code 826/APRO code I3000</t>
  </si>
  <si>
    <t>Flours and meals of oilseeds</t>
  </si>
  <si>
    <t>COPA (2016)</t>
  </si>
  <si>
    <t>Transport information service (2021)</t>
  </si>
  <si>
    <t>considered as a by-product</t>
  </si>
  <si>
    <t>=168+157</t>
  </si>
  <si>
    <t>EU27</t>
  </si>
  <si>
    <t>Yield</t>
  </si>
  <si>
    <t>Calculated from grazed biomass (Eurostat env_ac_mfa) and grassland area (Eurostat apro_cpsh1)</t>
  </si>
  <si>
    <t>Average values between 2014 and 2018</t>
  </si>
  <si>
    <t>not specified</t>
  </si>
  <si>
    <t>Rootproduct (HS code if not else specified)</t>
  </si>
  <si>
    <t>FAO 882</t>
  </si>
  <si>
    <t>Code (HS if not else specified)</t>
  </si>
  <si>
    <t>(*)</t>
  </si>
  <si>
    <t>(*) Originally provided per kg carcass weight (CW), calculated combining FCR (kgDM/kgCW) with CW/LW info</t>
  </si>
  <si>
    <t>Feed type</t>
  </si>
  <si>
    <t>Wheat pellets</t>
  </si>
  <si>
    <t>SN</t>
  </si>
  <si>
    <t>WLD</t>
  </si>
  <si>
    <t>XS</t>
  </si>
  <si>
    <t>0702</t>
  </si>
  <si>
    <t>0707</t>
  </si>
  <si>
    <t>0803</t>
  </si>
  <si>
    <t>080830</t>
  </si>
  <si>
    <t>080840</t>
  </si>
  <si>
    <t>080921</t>
  </si>
  <si>
    <t>080929</t>
  </si>
  <si>
    <t>080930</t>
  </si>
  <si>
    <t>0903</t>
  </si>
  <si>
    <t>0905</t>
  </si>
  <si>
    <t>0907</t>
  </si>
  <si>
    <t>1002</t>
  </si>
  <si>
    <t>1003</t>
  </si>
  <si>
    <t>1004</t>
  </si>
  <si>
    <t>1007</t>
  </si>
  <si>
    <t>1201</t>
  </si>
  <si>
    <t>1204</t>
  </si>
  <si>
    <t>120721</t>
  </si>
  <si>
    <t>120730</t>
  </si>
  <si>
    <t>120740</t>
  </si>
  <si>
    <t>120750</t>
  </si>
  <si>
    <t>120760</t>
  </si>
  <si>
    <t>121291</t>
  </si>
  <si>
    <t>121299</t>
  </si>
  <si>
    <t>1801</t>
  </si>
  <si>
    <t>5201</t>
  </si>
  <si>
    <t>ISO2 country codes</t>
  </si>
  <si>
    <t>Calculated from FAO as average value of yields reported for the years from 2014 to 2018. Note: when more than one FAO code is associated with an HS code, the average yield is calculated.</t>
  </si>
  <si>
    <t>Table A.2.16 Timber yields by country/region of origin (net annual increment) [m3/ ha*yr]</t>
  </si>
  <si>
    <t>Eastern europe (exc. EU27 MSs)</t>
  </si>
  <si>
    <t>UK</t>
  </si>
  <si>
    <t>World region/country</t>
  </si>
  <si>
    <t>Europe FCR [kg dry mass/kg LW] (**)</t>
  </si>
  <si>
    <t>(***) used in all other cases</t>
  </si>
  <si>
    <t>(**) used for exports + imports from UK, CH, NO</t>
  </si>
  <si>
    <t>AD</t>
  </si>
  <si>
    <t>EU27(*)</t>
  </si>
  <si>
    <t>Norway (*)</t>
  </si>
  <si>
    <t>XK</t>
  </si>
  <si>
    <t>used as proxy</t>
  </si>
  <si>
    <t>Calculated from Eurostat (APRO cpsh) as ratio between harvested amount and harvested area. Average of the values reported  for the years from 2014 to 2018. Note: when more than one APRO code is associated with an HS code, the average yield is calculated.</t>
  </si>
  <si>
    <t>Table A.2.1 Mapping between HS and APRO crop classification</t>
  </si>
  <si>
    <t>Table A.2.2 Mapping between HS and FAO crop classification</t>
  </si>
  <si>
    <t>Code_APRO</t>
  </si>
  <si>
    <t>Item_APRO</t>
  </si>
  <si>
    <t>Code_FAO</t>
  </si>
  <si>
    <t>Item_FAO</t>
  </si>
  <si>
    <t>Table A.2.4 Cropland yields calculated from Eurostat (EU27 average) [kg/m2]</t>
  </si>
  <si>
    <t>World average</t>
  </si>
  <si>
    <t>Note: World average value is used for imports when no country-specific data is available</t>
  </si>
  <si>
    <t>Table A.2.7 Feed conversion ratios for primary livestock product: input of dry mass feed per kg of live weight (LW)</t>
  </si>
  <si>
    <t>Note: EU27 to be used for exports, world to be used for imports for all non-EU countries except UK</t>
  </si>
  <si>
    <t>Table A.2.9 Diet composition (excluding grazing), and conversion coefficients to wet mass</t>
  </si>
  <si>
    <t>Table A.2.10 Technical factors to convert plant based products into root-products</t>
  </si>
  <si>
    <t>Table A.2.12 Fish group and technical factors (live weight equivalent) for fish products</t>
  </si>
  <si>
    <t>Table A.2.13 Feed conversion ratios and aquaculture environment for fish groups</t>
  </si>
  <si>
    <t>Region (Table A.2.14)</t>
  </si>
  <si>
    <t>Region (Table A.2.8)</t>
  </si>
  <si>
    <t>Annex 2: Input database used for the LAFO calculation</t>
  </si>
  <si>
    <t>AI</t>
  </si>
  <si>
    <t>GI</t>
  </si>
  <si>
    <t>LI</t>
  </si>
  <si>
    <t>MP</t>
  </si>
  <si>
    <t>NF</t>
  </si>
  <si>
    <t>PN</t>
  </si>
  <si>
    <t>PS</t>
  </si>
  <si>
    <t>SH</t>
  </si>
  <si>
    <t>SM</t>
  </si>
  <si>
    <t>SX</t>
  </si>
  <si>
    <t>XC</t>
  </si>
  <si>
    <t>XL</t>
  </si>
  <si>
    <t>ISO2_FAO</t>
  </si>
  <si>
    <t>Code type</t>
  </si>
  <si>
    <t>APRO</t>
  </si>
  <si>
    <t>O1000</t>
  </si>
  <si>
    <t>C2000</t>
  </si>
  <si>
    <t>U100</t>
  </si>
  <si>
    <t>I3000</t>
  </si>
  <si>
    <t>HS</t>
  </si>
  <si>
    <t>FAO</t>
  </si>
  <si>
    <t>Code_HS</t>
  </si>
  <si>
    <t>Item_HS</t>
  </si>
  <si>
    <t>Self-explanatory texts_HS</t>
  </si>
  <si>
    <t>R1000</t>
  </si>
  <si>
    <t>V3100</t>
  </si>
  <si>
    <t>V2100</t>
  </si>
  <si>
    <t>V4210</t>
  </si>
  <si>
    <t>V4220</t>
  </si>
  <si>
    <t>V4600</t>
  </si>
  <si>
    <t>V1100</t>
  </si>
  <si>
    <t>V1200</t>
  </si>
  <si>
    <t>V1300</t>
  </si>
  <si>
    <t>V1900</t>
  </si>
  <si>
    <t>V2300</t>
  </si>
  <si>
    <t>V2700</t>
  </si>
  <si>
    <t>V4100</t>
  </si>
  <si>
    <t>V4300</t>
  </si>
  <si>
    <t>V4400</t>
  </si>
  <si>
    <t>V4500</t>
  </si>
  <si>
    <t>V3200</t>
  </si>
  <si>
    <t>V3300</t>
  </si>
  <si>
    <t>V5100</t>
  </si>
  <si>
    <t>V5900</t>
  </si>
  <si>
    <t>V5200</t>
  </si>
  <si>
    <t>V4900</t>
  </si>
  <si>
    <t>F4000</t>
  </si>
  <si>
    <t>F2400</t>
  </si>
  <si>
    <t>F2100</t>
  </si>
  <si>
    <t>F2300</t>
  </si>
  <si>
    <t>F2900</t>
  </si>
  <si>
    <t>T0000</t>
  </si>
  <si>
    <t>W1000</t>
  </si>
  <si>
    <t>V3510</t>
  </si>
  <si>
    <t>V3520</t>
  </si>
  <si>
    <t>F1110</t>
  </si>
  <si>
    <t>F1120</t>
  </si>
  <si>
    <t>F1190</t>
  </si>
  <si>
    <t>F1230</t>
  </si>
  <si>
    <t>F1241</t>
  </si>
  <si>
    <t>F1240</t>
  </si>
  <si>
    <t>F1242</t>
  </si>
  <si>
    <t>F1210_1220</t>
  </si>
  <si>
    <t>F1250</t>
  </si>
  <si>
    <t>F3000</t>
  </si>
  <si>
    <t>S0000</t>
  </si>
  <si>
    <t>H9000</t>
  </si>
  <si>
    <t>I5000</t>
  </si>
  <si>
    <t>C1100</t>
  </si>
  <si>
    <t>C1210</t>
  </si>
  <si>
    <t>C1300</t>
  </si>
  <si>
    <t>C1410</t>
  </si>
  <si>
    <t>C1500</t>
  </si>
  <si>
    <t>C1700</t>
  </si>
  <si>
    <t>C1900</t>
  </si>
  <si>
    <t>I1130</t>
  </si>
  <si>
    <t>I1140</t>
  </si>
  <si>
    <t>I1110</t>
  </si>
  <si>
    <t>I1120</t>
  </si>
  <si>
    <t>I1190</t>
  </si>
  <si>
    <t>I4000</t>
  </si>
  <si>
    <t>G2100</t>
  </si>
  <si>
    <t>G2910</t>
  </si>
  <si>
    <t>P1300</t>
  </si>
  <si>
    <t>R2000</t>
  </si>
  <si>
    <t>I9000</t>
  </si>
  <si>
    <t>I2300</t>
  </si>
  <si>
    <t>I2100</t>
  </si>
  <si>
    <t>I2200</t>
  </si>
  <si>
    <t>I2900</t>
  </si>
  <si>
    <t>Potatoes (including seed potatoes)</t>
  </si>
  <si>
    <t>Tomatoes</t>
  </si>
  <si>
    <t>Leeks</t>
  </si>
  <si>
    <t>Onions</t>
  </si>
  <si>
    <t>Shallots</t>
  </si>
  <si>
    <t>Garlic</t>
  </si>
  <si>
    <t>Cauliflower and broccoli</t>
  </si>
  <si>
    <t>Brussels sprouts</t>
  </si>
  <si>
    <t>Cabbages</t>
  </si>
  <si>
    <t>Other brassicas n.e.c</t>
  </si>
  <si>
    <t>Lettuces</t>
  </si>
  <si>
    <t>Chicory</t>
  </si>
  <si>
    <t>Carrots</t>
  </si>
  <si>
    <t>Beetroot</t>
  </si>
  <si>
    <t>Celeriac</t>
  </si>
  <si>
    <t>Radishes</t>
  </si>
  <si>
    <t>Cucumbers</t>
  </si>
  <si>
    <t>Gherkins</t>
  </si>
  <si>
    <t>Fresh peas</t>
  </si>
  <si>
    <t>Other fresh pulses n.e.c.</t>
  </si>
  <si>
    <t>Fresh beans</t>
  </si>
  <si>
    <t>Other root, tuber and bulb vegetables n.e.c.</t>
  </si>
  <si>
    <t>Nuts</t>
  </si>
  <si>
    <t>Bananas</t>
  </si>
  <si>
    <t>Figs</t>
  </si>
  <si>
    <t>Avocados</t>
  </si>
  <si>
    <t>Other fruits from subtropical and tropical climate zones n.e.c.</t>
  </si>
  <si>
    <t>Citrus fruits</t>
  </si>
  <si>
    <t>Grapes</t>
  </si>
  <si>
    <t>Muskmelons</t>
  </si>
  <si>
    <t>Watermelons</t>
  </si>
  <si>
    <t>Apples</t>
  </si>
  <si>
    <t>Pears</t>
  </si>
  <si>
    <t>Other pome fruits n.e.c.</t>
  </si>
  <si>
    <t>Apricots</t>
  </si>
  <si>
    <t>Sour cherries</t>
  </si>
  <si>
    <t>Cherries</t>
  </si>
  <si>
    <t>Sweet cherries</t>
  </si>
  <si>
    <t>Peaches and nectarines</t>
  </si>
  <si>
    <t>Plums</t>
  </si>
  <si>
    <t>Berries (excluding strawberries)</t>
  </si>
  <si>
    <t>Strawberries</t>
  </si>
  <si>
    <t>Permanent crops for human consumption</t>
  </si>
  <si>
    <t>Aromatic, medicinal and culinary plants</t>
  </si>
  <si>
    <t>Wheat and spelt</t>
  </si>
  <si>
    <t>Grain maize and corn-cob-mix</t>
  </si>
  <si>
    <t>Sorghum</t>
  </si>
  <si>
    <t>Other cereals n.e.c. (buckwheat, millet, canary seed, etc.)</t>
  </si>
  <si>
    <t>Soya</t>
  </si>
  <si>
    <t>Linseed (oilflax)</t>
  </si>
  <si>
    <t>Rape and turnip rape seeds</t>
  </si>
  <si>
    <t>Sunflower seed</t>
  </si>
  <si>
    <t>Other oilseed crops n.e.c.</t>
  </si>
  <si>
    <t>Other oil seed crops</t>
  </si>
  <si>
    <t>Hops</t>
  </si>
  <si>
    <t>Lucerne</t>
  </si>
  <si>
    <t>Clover and mixtures</t>
  </si>
  <si>
    <t>Sweet lupins</t>
  </si>
  <si>
    <t>Sugar beet (excluding seed)</t>
  </si>
  <si>
    <t>Other industrial crops n.e.c.</t>
  </si>
  <si>
    <t>Cotton fibre</t>
  </si>
  <si>
    <t>Fibre flax</t>
  </si>
  <si>
    <t>Hemp</t>
  </si>
  <si>
    <t>Other fibre crops n.e.c.</t>
  </si>
  <si>
    <t>N/A</t>
  </si>
  <si>
    <t>N/A (*)</t>
  </si>
  <si>
    <t>N/A (**)</t>
  </si>
  <si>
    <t>- Seed</t>
  </si>
  <si>
    <t>Potatoes</t>
  </si>
  <si>
    <t>Onions, shallots, green</t>
  </si>
  <si>
    <t>Leeks, other alliaceous vegetables</t>
  </si>
  <si>
    <t>Cabbages and other brassicas</t>
  </si>
  <si>
    <t>Cauliflowers and broccoli</t>
  </si>
  <si>
    <t>Lettuce and chicory</t>
  </si>
  <si>
    <t>Carrots and turnips</t>
  </si>
  <si>
    <t>Cucumbers and gherkins</t>
  </si>
  <si>
    <t>Chick peas</t>
  </si>
  <si>
    <t>Pigeon peas</t>
  </si>
  <si>
    <t>Lentils</t>
  </si>
  <si>
    <t>Bambara beans</t>
  </si>
  <si>
    <t>Pulses nes</t>
  </si>
  <si>
    <t>Beans, green</t>
  </si>
  <si>
    <t>Peas, green</t>
  </si>
  <si>
    <t>Vegetables, leguminous nes</t>
  </si>
  <si>
    <t>String beans</t>
  </si>
  <si>
    <t>Sweet potatoes</t>
  </si>
  <si>
    <t>Cassava</t>
  </si>
  <si>
    <t>Yautia (cocoyam)</t>
  </si>
  <si>
    <t>Taro (cocoyam)</t>
  </si>
  <si>
    <t>Yams</t>
  </si>
  <si>
    <t>Roots and tubers nes</t>
  </si>
  <si>
    <t>Brazil nuts, with shell</t>
  </si>
  <si>
    <t>Cashew nuts, with shell</t>
  </si>
  <si>
    <t>Coconuts</t>
  </si>
  <si>
    <t>Plantains and others</t>
  </si>
  <si>
    <t>Mangoes, mangosteens, guavas</t>
  </si>
  <si>
    <t>Pineapples</t>
  </si>
  <si>
    <t>Dates</t>
  </si>
  <si>
    <t>Fruit, tropical fresh nes</t>
  </si>
  <si>
    <t>Oranges</t>
  </si>
  <si>
    <t>Tangerines, mandarins, clementines, satsumas</t>
  </si>
  <si>
    <t>Lemons and limes</t>
  </si>
  <si>
    <t>Grapefruit (inc. pomelos)</t>
  </si>
  <si>
    <t>Fruit, citrus nes</t>
  </si>
  <si>
    <t>Citrus Fruit, Total</t>
  </si>
  <si>
    <t>Melons, other (inc.cantaloupes)</t>
  </si>
  <si>
    <t>Papayas</t>
  </si>
  <si>
    <t>Quinces</t>
  </si>
  <si>
    <t>Cherries, sour</t>
  </si>
  <si>
    <t>Plums and sloes</t>
  </si>
  <si>
    <t>Kapok fruit</t>
  </si>
  <si>
    <t>Fruit, stone nes</t>
  </si>
  <si>
    <t>Fruit, pome nes</t>
  </si>
  <si>
    <t>Raspberries</t>
  </si>
  <si>
    <t>Gooseberries</t>
  </si>
  <si>
    <t>Currants</t>
  </si>
  <si>
    <t>Blueberries</t>
  </si>
  <si>
    <t>Cranberries</t>
  </si>
  <si>
    <t>Berries nes</t>
  </si>
  <si>
    <t>Persimmons</t>
  </si>
  <si>
    <t>Cashewapple</t>
  </si>
  <si>
    <t>Kiwi fruit</t>
  </si>
  <si>
    <t>Fruit, fresh nes</t>
  </si>
  <si>
    <t>Fruit Primary</t>
  </si>
  <si>
    <t>Coffee, green</t>
  </si>
  <si>
    <t>Tea</t>
  </si>
  <si>
    <t>Cinnamon (cannella)</t>
  </si>
  <si>
    <t>Cloves</t>
  </si>
  <si>
    <t>Anise, badian, fennel, coriander</t>
  </si>
  <si>
    <t>Ginger</t>
  </si>
  <si>
    <t>Spices nes</t>
  </si>
  <si>
    <t>Millet</t>
  </si>
  <si>
    <t>Buckwheat</t>
  </si>
  <si>
    <t>Quinoa</t>
  </si>
  <si>
    <t>Fonio</t>
  </si>
  <si>
    <t>Triticale</t>
  </si>
  <si>
    <t>Canary seed</t>
  </si>
  <si>
    <t>Grain, mixed</t>
  </si>
  <si>
    <t>Cereals nes</t>
  </si>
  <si>
    <t>Soybeans</t>
  </si>
  <si>
    <t>Groundnuts, with shell</t>
  </si>
  <si>
    <t>Linseed</t>
  </si>
  <si>
    <t>Castor oil seed</t>
  </si>
  <si>
    <t>Sesame seed</t>
  </si>
  <si>
    <t>Mustard seed</t>
  </si>
  <si>
    <t>Safflower seed</t>
  </si>
  <si>
    <t>Sugar beet</t>
  </si>
  <si>
    <t>Vetches</t>
  </si>
  <si>
    <t>Lupins</t>
  </si>
  <si>
    <t>Cocoa, beans</t>
  </si>
  <si>
    <t>Rubber, natural</t>
  </si>
  <si>
    <t>Gums, natural</t>
  </si>
  <si>
    <t>Seed cotton</t>
  </si>
  <si>
    <t>Flax fibre and tow</t>
  </si>
  <si>
    <t>Hemp tow waste</t>
  </si>
  <si>
    <t>Hempseed</t>
  </si>
  <si>
    <t>Jute</t>
  </si>
  <si>
    <t>Ramie</t>
  </si>
  <si>
    <t>Agave fibres nes</t>
  </si>
  <si>
    <t>Sugar cane</t>
  </si>
  <si>
    <t>Chestnut</t>
  </si>
  <si>
    <t>Almonds, with shell</t>
  </si>
  <si>
    <t>Walnuts, with shell</t>
  </si>
  <si>
    <t>Pistachios</t>
  </si>
  <si>
    <t>Kola nuts</t>
  </si>
  <si>
    <t>Hazelnuts, with shell</t>
  </si>
  <si>
    <t>Areca nuts</t>
  </si>
  <si>
    <t>Nuts nes</t>
  </si>
  <si>
    <t>Karite nuts (sheanuts)</t>
  </si>
  <si>
    <t>Tung nuts</t>
  </si>
  <si>
    <t>Saint Helena</t>
  </si>
  <si>
    <t>Andorra</t>
  </si>
  <si>
    <t>AT(*)</t>
  </si>
  <si>
    <t>FJ(*)</t>
  </si>
  <si>
    <t>AG(*)</t>
  </si>
  <si>
    <t>AW</t>
  </si>
  <si>
    <t>CW</t>
  </si>
  <si>
    <t>FK</t>
  </si>
  <si>
    <t>GL</t>
  </si>
  <si>
    <t>San Marino</t>
  </si>
  <si>
    <t>MA(*)</t>
  </si>
  <si>
    <t>IT(*)</t>
  </si>
  <si>
    <t>BQ</t>
  </si>
  <si>
    <t>IO</t>
  </si>
  <si>
    <t>ES(*)</t>
  </si>
  <si>
    <t>UM</t>
  </si>
  <si>
    <t>QP</t>
  </si>
  <si>
    <t>VG</t>
  </si>
  <si>
    <t>BL</t>
  </si>
  <si>
    <t>TC</t>
  </si>
  <si>
    <t>AQ</t>
  </si>
  <si>
    <t>CC</t>
  </si>
  <si>
    <t>CX</t>
  </si>
  <si>
    <t>JM(*)</t>
  </si>
  <si>
    <t>Table A.2.1</t>
  </si>
  <si>
    <t>Table A.2.2</t>
  </si>
  <si>
    <t>Table A.2.3</t>
  </si>
  <si>
    <t>Table A.2.4</t>
  </si>
  <si>
    <t>Table A.2.5</t>
  </si>
  <si>
    <t>Table A.2.6</t>
  </si>
  <si>
    <t>Table A.2.7</t>
  </si>
  <si>
    <t>Table A.2.8</t>
  </si>
  <si>
    <t>Table A.2.9</t>
  </si>
  <si>
    <t>Table A.2.10</t>
  </si>
  <si>
    <t>Table A.2.11</t>
  </si>
  <si>
    <t>Table A.2.12</t>
  </si>
  <si>
    <t>Table A.2.13</t>
  </si>
  <si>
    <t>Table A.2.14</t>
  </si>
  <si>
    <t>Table A.2.15</t>
  </si>
  <si>
    <t>Table A.2.16</t>
  </si>
  <si>
    <t>Table A.2.17</t>
  </si>
  <si>
    <t>Table A.2.18</t>
  </si>
  <si>
    <t>Table A.2.19</t>
  </si>
  <si>
    <t>Mapping between HS and APRO crop classification</t>
  </si>
  <si>
    <t>Mapping between HS and FAO crop classification</t>
  </si>
  <si>
    <t>Cropland yields calculated from FAO (all extra EU countries, EU28 average, world average) [kg/m2]</t>
  </si>
  <si>
    <t>Cropland yields calculated from Eurostat (EU27 average) [kg/m2]</t>
  </si>
  <si>
    <t>Grassland yields by country/region of origin, dry mass [t/ha]</t>
  </si>
  <si>
    <t>Technical factors to convert livestock products into primary livestock products</t>
  </si>
  <si>
    <t>Feed conversion ratios for primary livestock product: input of dry mass feed per kg of live weight (LW)</t>
  </si>
  <si>
    <t>Share of ruminant livestock biomass produced by grazing by region (%)</t>
  </si>
  <si>
    <t>Diet composition (excluding grazing), and conversion coefficients to wet mass</t>
  </si>
  <si>
    <t>Technical factors to convert plant based products into root-products</t>
  </si>
  <si>
    <t>Fish group and technical factors (live weight equivalent) for fish products</t>
  </si>
  <si>
    <t>Feed conversion ratios and aquaculture environment for fish groups</t>
  </si>
  <si>
    <t>Diet composition: share of feed inputs (%) in marine and freshwater aquaculture systems</t>
  </si>
  <si>
    <t>Technical factors (fresh mass/dry mass) for feed crops</t>
  </si>
  <si>
    <t>Timber yields by country/region of origin (net annual increment) [m3/ ha*yr]</t>
  </si>
  <si>
    <r>
      <t>Conversion factor [m</t>
    </r>
    <r>
      <rPr>
        <b/>
        <vertAlign val="superscript"/>
        <sz val="10"/>
        <color theme="1"/>
        <rFont val="Arial"/>
        <family val="2"/>
      </rPr>
      <t>3</t>
    </r>
    <r>
      <rPr>
        <b/>
        <sz val="10"/>
        <color theme="1"/>
        <rFont val="Arial"/>
        <family val="2"/>
      </rPr>
      <t>/Mt]</t>
    </r>
  </si>
  <si>
    <t>Technical factors to convert primary raw wood from underbark to overbark by country</t>
  </si>
  <si>
    <t>Association between country name, ISO2 country code (in COMEXT and FAOSTAT), and world region</t>
  </si>
  <si>
    <t>Table A.2.19 Association between country name, ISO2 country code (in COMEXT and FAOSTAT), and world region</t>
  </si>
  <si>
    <t>List of references</t>
  </si>
  <si>
    <t>Rives, J., Fernandez-Rodriguez, I., Rieradevall, J. and Gabarrell, X., 2012. Environmental analysis of raw cork extraction in cork oak forests in southern Europe (Catalonia–Spain). Journal of environmental management, 110, pp.236-245.</t>
  </si>
  <si>
    <t>(*) As no correspondence between an HS code and an APRO code could be found the FAO corresponding code was used instead (reported in Table A.2.2)</t>
  </si>
  <si>
    <t>(**) No corresponding APRO nor FAO code was found, therefore a yield value for this item was taken from Rives et al. (2012)</t>
  </si>
  <si>
    <t>Higgins, S., Schellberg, J. and Bailey, J.S., 2019. Improving productivity and increasing the efficiency of soil nutrient management on grassland farms in the UK and Ireland using precision agriculture technology. European Journal of Agronomy, 106, pp.67-74.</t>
  </si>
  <si>
    <t>Modelled from FAO data on production and grassland area</t>
  </si>
  <si>
    <t>Fischer, G., Tramberend, S., Van Velthuizen, H., Wunder, S., Kaphengst, T., McFarland, K., Bruckner, M. and Giljum, S., 2017. Extending land footprints towards characterizing sustainability of land use.</t>
  </si>
  <si>
    <t>Fisher et al. (2017)</t>
  </si>
  <si>
    <t>Share of aquaculture - imports</t>
  </si>
  <si>
    <t>Share of aquaculture - exports</t>
  </si>
  <si>
    <t>EUMOFA. The EU Fish Market, 2018. The EU Fish Market. https://doi.org/10.2771/442971</t>
  </si>
  <si>
    <t>FAO, 2004. Hatchery culture of bivalves.  http://www.fao.org/3/y5720e/y5720e00.htm#Contents</t>
  </si>
  <si>
    <t>Froehlich, H.E., Runge, C.A., Gentry, R.R., Gaines, S.D. and Halpern, B.S., 2018. Comparative terrestrial feed and land use of an aquaculture-dominant world. Proceedings of the National Academy of Sciences, 115(20), pp.5295-5300.</t>
  </si>
  <si>
    <t>Eurostat, 2020. Annual crop statistics. Handbook 2020 Edition.</t>
  </si>
  <si>
    <t>Fry, J.P., Mailloux, N.A., Love, D.C., Milli, M.C. and Cao, L., 2018. Feed conversion efficiency in aquaculture: do we measure it correctly?. Environmental Research Letters, 13(2), p.024017.</t>
  </si>
  <si>
    <t>Tacon, A.G., 2020. Trends in global aquaculture and aquafeed production: 2000–2017. Reviews in Fisheries Science &amp; Aquaculture, 28(1), pp.43-56.</t>
  </si>
  <si>
    <t>Tacon (2020)</t>
  </si>
  <si>
    <t>Eurostat (2020)</t>
  </si>
  <si>
    <t>Pilli, R., Grassi, G., 2021. Provision of technical and scientific support to DG ESTAT in relation to EU land footprint
estimates and gap-filling techniques for European forest accounts (LAFO)</t>
  </si>
  <si>
    <t>O’Brien, M., &amp; Bringezu, S., 2018. European Timber Consumption: Developing a Method to Account for Timber Flows and the EU’s Global Forest Footprint. Ecological Economics, 147, 322–332.</t>
  </si>
  <si>
    <t>FOREST EUROPE, 2015: State of Europe’s Forests 2015.</t>
  </si>
  <si>
    <t>FOREST EUROPE (2015)</t>
  </si>
  <si>
    <t>Note: EU27 value used for exports, world average value used for imports when no country-specific data is available</t>
  </si>
  <si>
    <t>FAO, 2000. Technical conversion factors for agricultural commodities. Food and Agriculture Organization of the United Nations.</t>
  </si>
  <si>
    <t>FAO (2000)</t>
  </si>
  <si>
    <t>Mekonnen, M.M. and Hoekstra, A.Y. (2010a) The green, blue and grey water footprint of crops and derived crop products, Value of Water Research Report Series No. 47, UNESCO-IHE, Delft, the Netherlands. http://www.waterfootprint.org/Reports/Report47-WaterFootprintCrops-Vol1.pdf</t>
  </si>
  <si>
    <t>Nilson et al. (2010)</t>
  </si>
  <si>
    <t>Nilsson, K., Flysjö, A., Davis, J., Sim, S., Unger, N. and Bell, S., 2010. Comparative life cycle assessment of margarine and butter consumed in the UK, Germany and France. The International Journal of Life Cycle Assessment, 15(9), pp.916-926.</t>
  </si>
  <si>
    <t>Recanati et al. (2018)</t>
  </si>
  <si>
    <t>Scaccabarozzi, G., Allievi, F., Parmeggiani, S., Camera, C., Saini Michel Espinosa, T., Espinosa, R., and Dotelli, G., 2015. "Carbon Footprint of tropical Amazon fruit jam from agroforestry." In International conference on Life Cycle Assessment as reference methodology for assessing supply chains and supporting global sustainability challenges, pp. 282-285. ENEA-Agenzia nazionale per le nuove tecnologie, l'energia e lo sviluppo economico sostenibile, 2015.</t>
  </si>
  <si>
    <t>Scaccabarozzi et al. (2015)</t>
  </si>
  <si>
    <t>Konstantas, A., Stamford, L. and Azapagic, A., 2019. Environmental impacts of ice cream. Journal of Cleaner Production, 209, pp.259-272.</t>
  </si>
  <si>
    <t>Bartocci et al. (2017)</t>
  </si>
  <si>
    <t>Bartocci, P., Fantozzi, P. and Fantozzi, F., 2017. Environmental impact of Sagrantino and Grechetto grapes cultivation for wine and vinegar production in central Italy. Journal of Cleaner Production, 140, pp.569-580.</t>
  </si>
  <si>
    <r>
      <t>Recanati, F., Marveggio, D. and Dotelli, G., 2018. From beans to bar: A life cycle assessment towards sustainable chocolate supply chain. </t>
    </r>
    <r>
      <rPr>
        <sz val="11"/>
        <color rgb="FF222222"/>
        <rFont val="Calibri"/>
        <family val="2"/>
        <scheme val="minor"/>
      </rPr>
      <t>Science of The Total Environment, 613, pp.1013-1023.</t>
    </r>
  </si>
  <si>
    <t>Hauser, P., 2015. Fabric finishing: pretreatment/textile wet processing. In Textiles and Fashion (pp. 459-473). Woodhead Publishing.</t>
  </si>
  <si>
    <t>Hauser (2015)</t>
  </si>
  <si>
    <t>EcoInvent process "fibre production, flax, retting {GLO}". The co-product flax husks is not assigned an economic value as it is not included in trade statistics</t>
  </si>
  <si>
    <t>EcoInvent process "fibre production, jute, retting {BD}". The co-product jute stalk is not assigned an economic value as it is not included in trade statistics</t>
  </si>
  <si>
    <t>Wernet et al. (2016)</t>
  </si>
  <si>
    <t>Wernet, G., Bauer, C., Steubing, B., Reinhard, J., Moreno-Ruiz, E., and Weidema, B., 2016. The ecoinvent database version 3 (part I): overview and methodology. The International Journal of Life Cycle Assessment, [online] 21(9), pp.1218–1230. Available at: &lt;http://link.springer.com/10.1007/s11367-016-1087-8&gt;</t>
  </si>
  <si>
    <t>Mekonnen, M.M. and Hoekstra, A.Y. (2010b) The green, blue and grey water footprint of farm animals and animal products, Value of Water Research Report Series No. 48, UNESCO-IHE, Delft, the Netherlands.</t>
  </si>
  <si>
    <t>Notarnicola, B., Puig, R., Raggi, A., Fullana, P., Tassielli, G., De Camillis, C. and Rius, A., 2011. Life cycle assessment of Italian and Spanish bovine leather production systems. Afinidad, 68(553).</t>
  </si>
  <si>
    <t>Ferronato et al. (2021)</t>
  </si>
  <si>
    <t>Notarnicola et al. (2011)</t>
  </si>
  <si>
    <t>Ecoinvent, process "textile, wool {GLO}"; Wernet et al. (2016)</t>
  </si>
  <si>
    <t>assumption</t>
  </si>
  <si>
    <t>Rimestad, A.H., Løken, E.B., Nordbotten, A., 2017. The Norwegian food composition table and the database for nutrient calculations at the Institute for Nutrition Research. &lt;http://www.matportalen.no/verktoy/the_norwegian_food_composition_table/&gt;</t>
  </si>
  <si>
    <t>Rimestad et al. (2017)</t>
  </si>
  <si>
    <t>Wikinson et al. (2011);  Ferronato et al. (2021)</t>
  </si>
  <si>
    <t>Wikinson et al. (2011)</t>
  </si>
  <si>
    <t>Global FCR [kg dry mass/kg LW] (***)</t>
  </si>
  <si>
    <t>Other (*)</t>
  </si>
  <si>
    <t>(*) not provided in the original source, calculated as average of the other values</t>
  </si>
  <si>
    <t>Belaunzaran et al (2015); Krausman et al. (2008)</t>
  </si>
  <si>
    <t>Krausmann, F., Erb, K.H., Gingrich, S., Lauk, C. and Haberl, H., 2008. Global patterns of socioeconomic biomass flows in the year 2000: A comprehensive assessment of supply, consumption and constraints. Ecological Economics, 65(3), pp.471-487.</t>
  </si>
  <si>
    <t>Belaunzaran, X., Bessa, R.J., Lavín, P., Mantecón, A.R., Kramer, J.K. and Aldai, N., 2015. Horse-meat for human consumption—Current research and future opportunities. Meat Science, 108, pp.74-81.</t>
  </si>
  <si>
    <t>Wilkinson, J.M., 2011. Re-defining efficiency of feed use by livestock. animal, 5(7), pp.1014-1022.</t>
  </si>
  <si>
    <t>Mekonnen and Hoekstra (2010b); Ferronato et al. (2021)</t>
  </si>
  <si>
    <t>Mekonnen and Hoekstra (2012)</t>
  </si>
  <si>
    <t>FAO, 2021. Global Livestock Environmental Assessment Model – interactive GLEAM-I. https://gleami.apps.fao.org/</t>
  </si>
  <si>
    <t>FAO (2021)</t>
  </si>
  <si>
    <t>Mekonnen MM, Hoekstra AY, 2012. A global assessment of the water footprint of farm animal products. Ecosystems 15:401–415.</t>
  </si>
  <si>
    <t>Transport information service, 2021. Available at: https://www.tis-gdv.de/tis_e/ware/futter/pellets/weizenkl/weizenkl-htm/</t>
  </si>
  <si>
    <t>COPA, 2016. Trading rules for the North American sale of soybean meal. Available at: https://copacanada.com/wp/wp-content/uploads/2016/08/SOYBEAN-MEAL-Amended-July-2016.pdf</t>
  </si>
  <si>
    <t>Šarić et al. (2016)</t>
  </si>
  <si>
    <t>Šarić, L.Ć., Filipčev, B.V., Šimurina, O.D., Plavšić, D.V., Šarić, B.M., Lazarević, J.M. and Milovanović, I.L., 2016. Sugar beet molasses: properties and applications in osmotic dehydration of fruits and vegetables. Food and Feed research, 43(2), pp.135-144.</t>
  </si>
  <si>
    <t>Source: O'brien and Bringezu (2018)</t>
  </si>
  <si>
    <t>Higgins et al. (2019)</t>
  </si>
  <si>
    <t>ISO2_Eurostat (COMEXT)</t>
  </si>
  <si>
    <t>GR(**)</t>
  </si>
  <si>
    <t>(**)</t>
  </si>
  <si>
    <t>Greece is reported as EL in other two Eurostat databases used: apro_cpsh1 and for_remov</t>
  </si>
  <si>
    <t>VE(*)</t>
  </si>
  <si>
    <t>Curacao</t>
  </si>
  <si>
    <t>Falkland Islands</t>
  </si>
  <si>
    <t>AR(*)</t>
  </si>
  <si>
    <t>St Pierre and Miquelon</t>
  </si>
  <si>
    <t>US(*)</t>
  </si>
  <si>
    <t>Greenland</t>
  </si>
  <si>
    <t>French Southern Territories</t>
  </si>
  <si>
    <t>AQ(*)</t>
  </si>
  <si>
    <t>Melilla</t>
  </si>
  <si>
    <t>Pitcairn</t>
  </si>
  <si>
    <t>Sint Maarten (Dutch part)</t>
  </si>
  <si>
    <t>Bonaire, Sint Eustatius and Saba</t>
  </si>
  <si>
    <t>British Indian Ocean Territory</t>
  </si>
  <si>
    <t>MV(*)</t>
  </si>
  <si>
    <t>Anguilla</t>
  </si>
  <si>
    <t>Gibraltar</t>
  </si>
  <si>
    <t>Ceuta</t>
  </si>
  <si>
    <t>United States Minor Outlying Islands</t>
  </si>
  <si>
    <t>MH(*)</t>
  </si>
  <si>
    <t>High seas</t>
  </si>
  <si>
    <t>GL(*)</t>
  </si>
  <si>
    <t>Northern Mariana Islands</t>
  </si>
  <si>
    <t>Virgin Islands, British</t>
  </si>
  <si>
    <t>Norfolk Island</t>
  </si>
  <si>
    <t>Saint Barthélemy</t>
  </si>
  <si>
    <t>Turks and Caicos Islands</t>
  </si>
  <si>
    <t>Antarctica</t>
  </si>
  <si>
    <t>Cocos Islands (or Keeling Islands)</t>
  </si>
  <si>
    <t>Christmas Island</t>
  </si>
  <si>
    <t>ID(*)</t>
  </si>
  <si>
    <t>Note: when a country available in Eurostat is missing from FAOSTAT a proxy ISO2 country code is assigned</t>
  </si>
  <si>
    <t>Kosovo</t>
  </si>
  <si>
    <t>Vatican City</t>
  </si>
  <si>
    <t>VA</t>
  </si>
  <si>
    <t>AN</t>
  </si>
  <si>
    <t>CD</t>
  </si>
  <si>
    <t>KP</t>
  </si>
  <si>
    <t>PW</t>
  </si>
  <si>
    <t>SU</t>
  </si>
  <si>
    <t>SZ</t>
  </si>
  <si>
    <t>XP</t>
  </si>
  <si>
    <t>YU</t>
  </si>
  <si>
    <r>
      <t>Technical factors to convert mass of timber based products in volume of primary raw wood [m</t>
    </r>
    <r>
      <rPr>
        <vertAlign val="superscript"/>
        <sz val="11"/>
        <color theme="1"/>
        <rFont val="Calibri"/>
        <family val="2"/>
        <scheme val="minor"/>
      </rPr>
      <t>3</t>
    </r>
    <r>
      <rPr>
        <sz val="11"/>
        <color theme="1"/>
        <rFont val="Calibri"/>
        <family val="2"/>
        <scheme val="minor"/>
      </rPr>
      <t>/Mt]</t>
    </r>
  </si>
  <si>
    <t>Moisture content in the original source</t>
  </si>
  <si>
    <t>Table A.2.5 Grassland yields by country/region of origin [t/ha], dry matter</t>
  </si>
  <si>
    <t>Yield (as in original source)</t>
  </si>
  <si>
    <t>Yield (dry matter)</t>
  </si>
  <si>
    <t>European Commission (2017)</t>
  </si>
  <si>
    <t>Wikinson et al. (2011);  European Commission (2017)</t>
  </si>
  <si>
    <t>Mekonnen and Hoekstra (2010b); European Commission (2017)</t>
  </si>
  <si>
    <t>2105</t>
  </si>
  <si>
    <t>Konstantas et al. (2019)*</t>
  </si>
  <si>
    <t>* modelled considering the "vanilla regular ice cream" from source</t>
  </si>
  <si>
    <t>Table A.2.3 Cropland yields calculated from FAO (all extra EU countries, EU27 average, world average) [kg/m2]</t>
  </si>
  <si>
    <t>Ferronato, G., Corrado, S., De Laurentiis, V. and Sala, S., 2021. The Italian meat production and consumption system assessed combining material flow analysis and life cycle assessment. Journal of Cleaner Production, 321, p.128705.</t>
  </si>
  <si>
    <t>63 HS codes + 6 FAO codes</t>
  </si>
  <si>
    <t>63 HS codes + 4 APRO codes + 2 FAO codes</t>
  </si>
  <si>
    <r>
      <t xml:space="preserve">code in </t>
    </r>
    <r>
      <rPr>
        <sz val="11"/>
        <color rgb="FFFF0000"/>
        <rFont val="Calibri"/>
        <family val="2"/>
        <scheme val="minor"/>
      </rPr>
      <t>red</t>
    </r>
    <r>
      <rPr>
        <sz val="11"/>
        <color theme="1"/>
        <rFont val="Calibri"/>
        <family val="2"/>
        <scheme val="minor"/>
      </rPr>
      <t xml:space="preserve">  indicates 'primary livestock product'; code in black indicates 'processed livestock product'</t>
    </r>
  </si>
  <si>
    <t>Table A.2.6 Technical factors to processed convert livestock products into primary livestock products</t>
  </si>
  <si>
    <r>
      <t xml:space="preserve">code in </t>
    </r>
    <r>
      <rPr>
        <sz val="11"/>
        <color rgb="FFFF0000"/>
        <rFont val="Calibri"/>
        <family val="2"/>
        <scheme val="minor"/>
      </rPr>
      <t>red</t>
    </r>
    <r>
      <rPr>
        <sz val="11"/>
        <color theme="1"/>
        <rFont val="Calibri"/>
        <family val="2"/>
        <scheme val="minor"/>
      </rPr>
      <t xml:space="preserve">  indicates 'primary crop'; code in black indicates 'plant-based product'</t>
    </r>
  </si>
  <si>
    <t>Rootproduct of first order (HS code if not else specified)</t>
  </si>
  <si>
    <t xml:space="preserve">Product fraction: coefficient used to convert one unit of livestock product i into its equivalent quantity of root-product j </t>
  </si>
  <si>
    <t>Value fraction: coefficient expressing the value fraction of livestock product i in the value of all co-products obtained from root-product j</t>
  </si>
  <si>
    <r>
      <t xml:space="preserve">Table A.2.8 Share of ruminant livestock biomass fed by grazing by region (%) - </t>
    </r>
    <r>
      <rPr>
        <b/>
        <sz val="18"/>
        <color theme="1"/>
        <rFont val="Calibri"/>
        <family val="2"/>
      </rPr>
      <t>β</t>
    </r>
  </si>
  <si>
    <t>Diet share (γ)</t>
  </si>
  <si>
    <r>
      <t>Fresh mass/dry mass (</t>
    </r>
    <r>
      <rPr>
        <b/>
        <sz val="11"/>
        <color theme="1"/>
        <rFont val="Calibri"/>
        <family val="2"/>
      </rPr>
      <t>ω)</t>
    </r>
  </si>
  <si>
    <t xml:space="preserve">Product fraction: coefficient used to convert one unit of plant-based product i into its equivalent quantity of root-product j </t>
  </si>
  <si>
    <t>Value fraction: coefficient expressing the value fraction of plant-based product i in the value of all co-products obtained from root-product j</t>
  </si>
  <si>
    <r>
      <t>Table A.2.11 Acquaculture shares in imported/exported fish products by fish group (</t>
    </r>
    <r>
      <rPr>
        <b/>
        <sz val="18"/>
        <color theme="1"/>
        <rFont val="Calibri"/>
        <family val="2"/>
      </rPr>
      <t>ε</t>
    </r>
    <r>
      <rPr>
        <b/>
        <sz val="16.2"/>
        <color theme="1"/>
        <rFont val="Calibri"/>
        <family val="2"/>
      </rPr>
      <t>)</t>
    </r>
  </si>
  <si>
    <r>
      <t>TF (Live weight/product weight) (</t>
    </r>
    <r>
      <rPr>
        <b/>
        <sz val="12"/>
        <color theme="1"/>
        <rFont val="Calibri"/>
        <family val="2"/>
      </rPr>
      <t>σ)</t>
    </r>
  </si>
  <si>
    <r>
      <t>Table A.2.14 Diet composition: share of feed inputs (%) in marine and freshwater aquaculture systems (</t>
    </r>
    <r>
      <rPr>
        <b/>
        <sz val="18"/>
        <color theme="1"/>
        <rFont val="Calibri"/>
        <family val="2"/>
      </rPr>
      <t>θ</t>
    </r>
    <r>
      <rPr>
        <b/>
        <sz val="16.2"/>
        <color theme="1"/>
        <rFont val="Calibri"/>
        <family val="2"/>
      </rPr>
      <t>)</t>
    </r>
  </si>
  <si>
    <r>
      <t>Table A.2.15 Technical factors (fresh mass/dry mass) for feed crops (</t>
    </r>
    <r>
      <rPr>
        <b/>
        <sz val="18"/>
        <color theme="1"/>
        <rFont val="Calibri"/>
        <family val="2"/>
      </rPr>
      <t>δ</t>
    </r>
    <r>
      <rPr>
        <b/>
        <sz val="16.2"/>
        <color theme="1"/>
        <rFont val="Calibri"/>
        <family val="2"/>
      </rPr>
      <t>)</t>
    </r>
  </si>
  <si>
    <r>
      <t>Table A.2.17 Technical factors to convert mass of timber based products in volume of primary raw wood (</t>
    </r>
    <r>
      <rPr>
        <b/>
        <sz val="18"/>
        <color theme="1"/>
        <rFont val="Calibri"/>
        <family val="2"/>
      </rPr>
      <t>τ)</t>
    </r>
    <r>
      <rPr>
        <b/>
        <sz val="18"/>
        <color theme="1"/>
        <rFont val="Calibri"/>
        <family val="2"/>
        <scheme val="minor"/>
      </rPr>
      <t xml:space="preserve"> [m</t>
    </r>
    <r>
      <rPr>
        <b/>
        <vertAlign val="superscript"/>
        <sz val="18"/>
        <color theme="1"/>
        <rFont val="Calibri"/>
        <family val="2"/>
        <scheme val="minor"/>
      </rPr>
      <t>3</t>
    </r>
    <r>
      <rPr>
        <b/>
        <sz val="18"/>
        <color theme="1"/>
        <rFont val="Calibri"/>
        <family val="2"/>
        <scheme val="minor"/>
      </rPr>
      <t>/Mt]</t>
    </r>
  </si>
  <si>
    <r>
      <t>Table A.2.18 Technical factors to convert primary raw wood from underbark to overbark by country (</t>
    </r>
    <r>
      <rPr>
        <b/>
        <sz val="18"/>
        <color theme="1"/>
        <rFont val="Calibri"/>
        <family val="2"/>
      </rPr>
      <t>ϕ)</t>
    </r>
  </si>
  <si>
    <t>Aquaculture shares in imported/exported fish products by fish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</si>
</sst>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51" x14ac:knownFonts="1">
    <font>
      <sz val="11"/>
      <color theme="1"/>
      <name val="Calibri"/>
      <family val="2"/>
      <scheme val="minor"/>
    </font>
    <font>
      <b/>
      <sz val="11"/>
      <color theme="1"/>
      <name val="Calibri"/>
      <family val="2"/>
      <scheme val="minor"/>
    </font>
    <font>
      <sz val="28"/>
      <color theme="1"/>
      <name val="Verdana"/>
      <family val="2"/>
    </font>
    <font>
      <sz val="18"/>
      <color theme="1"/>
      <name val="Verdana"/>
      <family val="2"/>
    </font>
    <font>
      <sz val="12"/>
      <color theme="1"/>
      <name val="Calibri"/>
      <family val="2"/>
      <scheme val="minor"/>
    </font>
    <font>
      <sz val="14"/>
      <color theme="1"/>
      <name val="Calibri"/>
      <family val="2"/>
      <scheme val="minor"/>
    </font>
    <font>
      <b/>
      <sz val="14"/>
      <color theme="1"/>
      <name val="Calibri"/>
      <family val="2"/>
      <scheme val="minor"/>
    </font>
    <font>
      <b/>
      <sz val="12"/>
      <color theme="1"/>
      <name val="Calibri"/>
      <family val="2"/>
      <scheme val="minor"/>
    </font>
    <font>
      <i/>
      <sz val="11"/>
      <color theme="1"/>
      <name val="Calibri"/>
      <family val="2"/>
      <scheme val="minor"/>
    </font>
    <font>
      <u/>
      <sz val="11"/>
      <color theme="10"/>
      <name val="Calibri"/>
      <family val="2"/>
      <scheme val="minor"/>
    </font>
    <font>
      <sz val="11"/>
      <color rgb="FF000000"/>
      <name val="Calibri"/>
      <family val="2"/>
    </font>
    <font>
      <sz val="11"/>
      <color rgb="FF000000"/>
      <name val="Calibri"/>
      <family val="2"/>
      <scheme val="minor"/>
    </font>
    <font>
      <sz val="10"/>
      <color theme="1"/>
      <name val="Arial"/>
      <family val="2"/>
    </font>
    <font>
      <sz val="8"/>
      <name val="Calibri"/>
      <family val="2"/>
      <scheme val="minor"/>
    </font>
    <font>
      <sz val="10"/>
      <color theme="1"/>
      <name val="Calibri"/>
      <family val="2"/>
      <scheme val="minor"/>
    </font>
    <font>
      <sz val="10"/>
      <name val="Calibri"/>
      <family val="2"/>
      <scheme val="minor"/>
    </font>
    <font>
      <b/>
      <sz val="9"/>
      <color indexed="81"/>
      <name val="Tahoma"/>
      <family val="2"/>
    </font>
    <font>
      <sz val="9"/>
      <color indexed="81"/>
      <name val="Tahoma"/>
      <family val="2"/>
    </font>
    <font>
      <sz val="11"/>
      <color theme="0" tint="-0.34998626667073579"/>
      <name val="Calibri"/>
      <family val="2"/>
      <scheme val="minor"/>
    </font>
    <font>
      <b/>
      <sz val="10"/>
      <color theme="1"/>
      <name val="Arial"/>
      <family val="2"/>
    </font>
    <font>
      <sz val="10"/>
      <name val="Arial"/>
      <family val="2"/>
    </font>
    <font>
      <b/>
      <sz val="10"/>
      <name val="Arial Narrow"/>
      <family val="2"/>
    </font>
    <font>
      <sz val="8"/>
      <name val="Arial Narrow"/>
      <family val="2"/>
    </font>
    <font>
      <b/>
      <i/>
      <sz val="8"/>
      <name val="Arial Narrow"/>
      <family val="2"/>
    </font>
    <font>
      <vertAlign val="superscript"/>
      <sz val="8"/>
      <color indexed="10"/>
      <name val="Arial Narrow"/>
      <family val="2"/>
    </font>
    <font>
      <i/>
      <sz val="8"/>
      <name val="Arial Narrow"/>
      <family val="2"/>
    </font>
    <font>
      <b/>
      <sz val="8"/>
      <name val="Arial Narrow"/>
      <family val="2"/>
    </font>
    <font>
      <sz val="8"/>
      <color indexed="10"/>
      <name val="Arial Narrow"/>
      <family val="2"/>
    </font>
    <font>
      <b/>
      <i/>
      <sz val="14"/>
      <color theme="1"/>
      <name val="Calibri"/>
      <family val="2"/>
      <scheme val="minor"/>
    </font>
    <font>
      <sz val="7"/>
      <color rgb="FF222222"/>
      <name val="Arial"/>
      <family val="2"/>
    </font>
    <font>
      <sz val="11"/>
      <color theme="1"/>
      <name val="Calibri"/>
      <family val="2"/>
      <scheme val="minor"/>
    </font>
    <font>
      <sz val="11"/>
      <color rgb="FF9C5700"/>
      <name val="Calibri"/>
      <family val="2"/>
      <scheme val="minor"/>
    </font>
    <font>
      <b/>
      <sz val="20"/>
      <color theme="1"/>
      <name val="Calibri"/>
      <family val="2"/>
      <scheme val="minor"/>
    </font>
    <font>
      <i/>
      <sz val="11"/>
      <color rgb="FF222222"/>
      <name val="Arial"/>
      <family val="2"/>
    </font>
    <font>
      <sz val="11"/>
      <color rgb="FF222222"/>
      <name val="Arial"/>
      <family val="2"/>
    </font>
    <font>
      <b/>
      <sz val="18"/>
      <color theme="1"/>
      <name val="Calibri"/>
      <family val="2"/>
      <scheme val="minor"/>
    </font>
    <font>
      <sz val="18"/>
      <color theme="1"/>
      <name val="Calibri"/>
      <family val="2"/>
      <scheme val="minor"/>
    </font>
    <font>
      <sz val="11"/>
      <name val="Calibri"/>
      <family val="2"/>
      <scheme val="minor"/>
    </font>
    <font>
      <sz val="11"/>
      <name val="Arial"/>
      <family val="2"/>
    </font>
    <font>
      <sz val="11"/>
      <color theme="0" tint="-0.499984740745262"/>
      <name val="Calibri"/>
      <family val="2"/>
      <scheme val="minor"/>
    </font>
    <font>
      <sz val="11"/>
      <color rgb="FFFF0000"/>
      <name val="Calibri"/>
      <family val="2"/>
      <scheme val="minor"/>
    </font>
    <font>
      <b/>
      <sz val="11"/>
      <color rgb="FFFF0000"/>
      <name val="Calibri"/>
      <family val="2"/>
      <scheme val="minor"/>
    </font>
    <font>
      <b/>
      <vertAlign val="superscript"/>
      <sz val="10"/>
      <color theme="1"/>
      <name val="Arial"/>
      <family val="2"/>
    </font>
    <font>
      <b/>
      <vertAlign val="superscript"/>
      <sz val="18"/>
      <color theme="1"/>
      <name val="Calibri"/>
      <family val="2"/>
      <scheme val="minor"/>
    </font>
    <font>
      <sz val="11"/>
      <color rgb="FF222222"/>
      <name val="Calibri"/>
      <family val="2"/>
      <scheme val="minor"/>
    </font>
    <font>
      <i/>
      <sz val="12"/>
      <color theme="1"/>
      <name val="Calibri"/>
      <family val="2"/>
      <scheme val="minor"/>
    </font>
    <font>
      <vertAlign val="superscript"/>
      <sz val="11"/>
      <color theme="1"/>
      <name val="Calibri"/>
      <family val="2"/>
      <scheme val="minor"/>
    </font>
    <font>
      <b/>
      <sz val="18"/>
      <color theme="1"/>
      <name val="Calibri"/>
      <family val="2"/>
    </font>
    <font>
      <b/>
      <sz val="11"/>
      <color theme="1"/>
      <name val="Calibri"/>
      <family val="2"/>
    </font>
    <font>
      <b/>
      <sz val="16.2"/>
      <color theme="1"/>
      <name val="Calibri"/>
      <family val="2"/>
    </font>
    <font>
      <b/>
      <sz val="12"/>
      <color theme="1"/>
      <name val="Calibri"/>
      <family val="2"/>
    </font>
  </fonts>
  <fills count="13">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bgColor indexed="64"/>
      </patternFill>
    </fill>
    <fill>
      <patternFill patternType="solid">
        <fgColor theme="0"/>
        <bgColor indexed="64"/>
      </patternFill>
    </fill>
    <fill>
      <patternFill patternType="solid">
        <fgColor theme="9"/>
        <bgColor indexed="64"/>
      </patternFill>
    </fill>
    <fill>
      <patternFill patternType="solid">
        <fgColor rgb="FFFFEB9C"/>
      </patternFill>
    </fill>
    <fill>
      <patternFill patternType="solid">
        <fgColor theme="4" tint="0.79998168889431442"/>
        <bgColor indexed="64"/>
      </patternFill>
    </fill>
    <fill>
      <patternFill patternType="solid">
        <fgColor rgb="FFFFFF00"/>
        <bgColor indexed="64"/>
      </patternFill>
    </fill>
  </fills>
  <borders count="44">
    <border>
      <left/>
      <right/>
      <top/>
      <bottom/>
      <diagonal/>
    </border>
    <border>
      <left style="medium">
        <color rgb="FFCCCCCC"/>
      </left>
      <right style="medium">
        <color rgb="FFCCCCCC"/>
      </right>
      <top style="medium">
        <color rgb="FFCCCCCC"/>
      </top>
      <bottom style="medium">
        <color rgb="FFCCCCCC"/>
      </bottom>
      <diagonal/>
    </border>
    <border>
      <left/>
      <right/>
      <top style="thin">
        <color indexed="64"/>
      </top>
      <bottom style="thin">
        <color indexed="64"/>
      </bottom>
      <diagonal/>
    </border>
    <border>
      <left style="thin">
        <color indexed="64"/>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style="thin">
        <color indexed="22"/>
      </top>
      <bottom/>
      <diagonal/>
    </border>
    <border>
      <left/>
      <right/>
      <top style="thin">
        <color indexed="22"/>
      </top>
      <bottom/>
      <diagonal/>
    </border>
    <border>
      <left/>
      <right style="thin">
        <color indexed="64"/>
      </right>
      <top style="thin">
        <color indexed="22"/>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22"/>
      </bottom>
      <diagonal/>
    </border>
    <border>
      <left/>
      <right style="thin">
        <color indexed="64"/>
      </right>
      <top/>
      <bottom style="thin">
        <color indexed="22"/>
      </bottom>
      <diagonal/>
    </border>
    <border>
      <left style="thin">
        <color indexed="64"/>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22"/>
      </top>
      <bottom style="thin">
        <color indexed="64"/>
      </bottom>
      <diagonal/>
    </border>
    <border>
      <left/>
      <right style="thin">
        <color indexed="64"/>
      </right>
      <top style="thin">
        <color indexed="22"/>
      </top>
      <bottom style="thin">
        <color indexed="64"/>
      </bottom>
      <diagonal/>
    </border>
    <border>
      <left/>
      <right/>
      <top/>
      <bottom style="thin">
        <color indexed="22"/>
      </bottom>
      <diagonal/>
    </border>
    <border>
      <left/>
      <right/>
      <top style="thin">
        <color indexed="22"/>
      </top>
      <bottom style="thin">
        <color indexed="22"/>
      </bottom>
      <diagonal/>
    </border>
    <border>
      <left/>
      <right/>
      <top style="thin">
        <color indexed="22"/>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indexed="64"/>
      </bottom>
      <diagonal/>
    </border>
  </borders>
  <cellStyleXfs count="6">
    <xf numFmtId="0" fontId="0" fillId="0" borderId="0"/>
    <xf numFmtId="0" fontId="9" fillId="0" borderId="0" applyNumberFormat="0" applyFill="0" applyBorder="0" applyAlignment="0" applyProtection="0"/>
    <xf numFmtId="0" fontId="20" fillId="0" borderId="0"/>
    <xf numFmtId="9" fontId="30" fillId="0" borderId="0" applyFont="0" applyFill="0" applyBorder="0" applyAlignment="0" applyProtection="0"/>
    <xf numFmtId="0" fontId="31" fillId="10" borderId="0" applyNumberFormat="0" applyBorder="0" applyAlignment="0" applyProtection="0"/>
    <xf numFmtId="0" fontId="38" fillId="0" borderId="0"/>
  </cellStyleXfs>
  <cellXfs count="361">
    <xf numFmtId="0" fontId="0" fillId="0" borderId="0" xfId="0"/>
    <xf numFmtId="49" fontId="0" fillId="0" borderId="0" xfId="0" applyNumberFormat="1"/>
    <xf numFmtId="0" fontId="1" fillId="0" borderId="0" xfId="0" applyFont="1"/>
    <xf numFmtId="49" fontId="1" fillId="0" borderId="0" xfId="0" applyNumberFormat="1" applyFont="1"/>
    <xf numFmtId="49" fontId="0" fillId="2" borderId="0" xfId="0" applyNumberFormat="1" applyFill="1"/>
    <xf numFmtId="49" fontId="0" fillId="3" borderId="0" xfId="0" applyNumberFormat="1" applyFill="1"/>
    <xf numFmtId="49" fontId="0" fillId="4" borderId="0" xfId="0" applyNumberFormat="1" applyFill="1"/>
    <xf numFmtId="49" fontId="0" fillId="0" borderId="0" xfId="0" applyNumberFormat="1" applyFill="1"/>
    <xf numFmtId="0" fontId="0" fillId="0" borderId="0" xfId="0" applyFill="1"/>
    <xf numFmtId="0" fontId="2" fillId="0" borderId="0" xfId="0" applyFont="1" applyAlignment="1">
      <alignment vertical="center"/>
    </xf>
    <xf numFmtId="0" fontId="3" fillId="0" borderId="0" xfId="0" applyFont="1" applyAlignment="1">
      <alignment vertical="center"/>
    </xf>
    <xf numFmtId="0" fontId="4" fillId="0" borderId="0" xfId="0" applyFont="1"/>
    <xf numFmtId="0" fontId="6" fillId="0" borderId="0" xfId="0" applyFont="1"/>
    <xf numFmtId="49" fontId="4" fillId="0" borderId="0" xfId="0" applyNumberFormat="1" applyFont="1"/>
    <xf numFmtId="49" fontId="5" fillId="0" borderId="0" xfId="0" applyNumberFormat="1" applyFont="1"/>
    <xf numFmtId="0" fontId="5" fillId="0" borderId="0" xfId="0" applyNumberFormat="1" applyFont="1"/>
    <xf numFmtId="49" fontId="7" fillId="0" borderId="0" xfId="0" applyNumberFormat="1" applyFont="1"/>
    <xf numFmtId="49" fontId="0" fillId="0" borderId="0" xfId="0" applyNumberFormat="1" applyAlignment="1">
      <alignment horizontal="center"/>
    </xf>
    <xf numFmtId="0" fontId="0" fillId="0" borderId="0" xfId="0" applyFill="1" applyAlignment="1">
      <alignment horizontal="center"/>
    </xf>
    <xf numFmtId="49" fontId="0" fillId="0" borderId="0" xfId="0" applyNumberFormat="1" applyFill="1" applyAlignment="1">
      <alignment horizontal="center"/>
    </xf>
    <xf numFmtId="49" fontId="0" fillId="0" borderId="0" xfId="0" applyNumberFormat="1" applyFill="1" applyAlignment="1">
      <alignment horizontal="right"/>
    </xf>
    <xf numFmtId="0" fontId="8" fillId="0" borderId="0" xfId="0" applyFont="1"/>
    <xf numFmtId="0" fontId="4" fillId="0" borderId="0" xfId="0" applyFont="1" applyAlignment="1">
      <alignment horizontal="left" vertical="top" wrapText="1"/>
    </xf>
    <xf numFmtId="0" fontId="9" fillId="0" borderId="0" xfId="1"/>
    <xf numFmtId="0" fontId="7" fillId="0" borderId="0" xfId="0" applyFont="1"/>
    <xf numFmtId="0" fontId="0" fillId="0" borderId="0" xfId="0" applyNumberFormat="1"/>
    <xf numFmtId="0" fontId="9" fillId="0" borderId="1" xfId="1" applyBorder="1" applyAlignment="1">
      <alignment vertical="center"/>
    </xf>
    <xf numFmtId="0" fontId="12" fillId="0" borderId="1" xfId="0" applyFont="1" applyBorder="1" applyAlignment="1">
      <alignment vertical="center"/>
    </xf>
    <xf numFmtId="0" fontId="0" fillId="5" borderId="0" xfId="0" applyFill="1"/>
    <xf numFmtId="0" fontId="14" fillId="0" borderId="2" xfId="0" applyFont="1" applyBorder="1"/>
    <xf numFmtId="0" fontId="14" fillId="3" borderId="0" xfId="0" applyFont="1" applyFill="1"/>
    <xf numFmtId="9" fontId="14" fillId="3" borderId="0" xfId="0" applyNumberFormat="1" applyFont="1" applyFill="1" applyAlignment="1">
      <alignment horizontal="center"/>
    </xf>
    <xf numFmtId="164" fontId="14" fillId="3" borderId="0" xfId="0" applyNumberFormat="1" applyFont="1" applyFill="1" applyAlignment="1">
      <alignment horizontal="center"/>
    </xf>
    <xf numFmtId="0" fontId="14" fillId="6" borderId="0" xfId="0" applyFont="1" applyFill="1"/>
    <xf numFmtId="9" fontId="14" fillId="6" borderId="0" xfId="0" applyNumberFormat="1" applyFont="1" applyFill="1" applyAlignment="1">
      <alignment horizontal="center"/>
    </xf>
    <xf numFmtId="164" fontId="14" fillId="6" borderId="0" xfId="0" applyNumberFormat="1" applyFont="1" applyFill="1" applyAlignment="1">
      <alignment horizontal="center"/>
    </xf>
    <xf numFmtId="0" fontId="15" fillId="4" borderId="0" xfId="0" applyFont="1" applyFill="1"/>
    <xf numFmtId="9" fontId="15" fillId="4" borderId="0" xfId="0" applyNumberFormat="1" applyFont="1" applyFill="1" applyAlignment="1">
      <alignment horizontal="center"/>
    </xf>
    <xf numFmtId="164" fontId="15" fillId="4" borderId="0" xfId="0" applyNumberFormat="1" applyFont="1" applyFill="1" applyAlignment="1">
      <alignment horizontal="center"/>
    </xf>
    <xf numFmtId="0" fontId="14" fillId="5" borderId="0" xfId="0" applyFont="1" applyFill="1"/>
    <xf numFmtId="9" fontId="14" fillId="5" borderId="0" xfId="0" applyNumberFormat="1" applyFont="1" applyFill="1" applyAlignment="1">
      <alignment horizontal="center"/>
    </xf>
    <xf numFmtId="164" fontId="14" fillId="5" borderId="0" xfId="0" applyNumberFormat="1" applyFont="1" applyFill="1" applyAlignment="1">
      <alignment horizontal="center"/>
    </xf>
    <xf numFmtId="9" fontId="0" fillId="0" borderId="0" xfId="0" applyNumberFormat="1"/>
    <xf numFmtId="0" fontId="0" fillId="0" borderId="0" xfId="0" applyAlignment="1">
      <alignment wrapText="1"/>
    </xf>
    <xf numFmtId="2" fontId="0" fillId="0" borderId="0" xfId="0" applyNumberFormat="1"/>
    <xf numFmtId="2" fontId="0" fillId="0" borderId="0" xfId="0" applyNumberFormat="1" applyAlignment="1">
      <alignment horizontal="center"/>
    </xf>
    <xf numFmtId="0" fontId="14" fillId="0" borderId="0" xfId="0" applyFont="1" applyFill="1" applyBorder="1"/>
    <xf numFmtId="10" fontId="0" fillId="0" borderId="0" xfId="0" applyNumberFormat="1"/>
    <xf numFmtId="0" fontId="0" fillId="7" borderId="0" xfId="0" applyFill="1"/>
    <xf numFmtId="0" fontId="0" fillId="0" borderId="0" xfId="0" applyAlignment="1">
      <alignment horizontal="left"/>
    </xf>
    <xf numFmtId="2" fontId="0" fillId="7" borderId="0" xfId="0" applyNumberFormat="1" applyFill="1"/>
    <xf numFmtId="0" fontId="0" fillId="0" borderId="0" xfId="0" applyAlignment="1"/>
    <xf numFmtId="2" fontId="0" fillId="0" borderId="0" xfId="0" applyNumberFormat="1" applyFill="1"/>
    <xf numFmtId="0" fontId="14" fillId="8" borderId="0" xfId="0" applyFont="1" applyFill="1"/>
    <xf numFmtId="9" fontId="14" fillId="8" borderId="0" xfId="0" applyNumberFormat="1" applyFont="1" applyFill="1" applyAlignment="1">
      <alignment horizontal="center"/>
    </xf>
    <xf numFmtId="164" fontId="14" fillId="8" borderId="0" xfId="0" applyNumberFormat="1" applyFont="1" applyFill="1" applyAlignment="1">
      <alignment horizontal="center"/>
    </xf>
    <xf numFmtId="0" fontId="18" fillId="0" borderId="0" xfId="0" applyFont="1"/>
    <xf numFmtId="2" fontId="18" fillId="0" borderId="0" xfId="0" applyNumberFormat="1" applyFont="1" applyAlignment="1">
      <alignment horizontal="center"/>
    </xf>
    <xf numFmtId="49" fontId="0" fillId="7" borderId="0" xfId="0" applyNumberFormat="1" applyFill="1"/>
    <xf numFmtId="0" fontId="19" fillId="0" borderId="0" xfId="0" applyFont="1" applyFill="1" applyBorder="1" applyAlignment="1"/>
    <xf numFmtId="0" fontId="20" fillId="0" borderId="0" xfId="2"/>
    <xf numFmtId="0" fontId="21" fillId="0" borderId="9" xfId="2" applyFont="1" applyBorder="1"/>
    <xf numFmtId="0" fontId="20" fillId="0" borderId="10" xfId="2" applyBorder="1"/>
    <xf numFmtId="0" fontId="21" fillId="0" borderId="9" xfId="2" applyFont="1" applyBorder="1" applyAlignment="1">
      <alignment wrapText="1"/>
    </xf>
    <xf numFmtId="0" fontId="21" fillId="0" borderId="10" xfId="2" applyFont="1" applyBorder="1"/>
    <xf numFmtId="0" fontId="23" fillId="0" borderId="3" xfId="2" applyFont="1" applyBorder="1"/>
    <xf numFmtId="0" fontId="20" fillId="0" borderId="5" xfId="2" applyBorder="1"/>
    <xf numFmtId="0" fontId="23" fillId="0" borderId="11" xfId="2" applyFont="1" applyBorder="1"/>
    <xf numFmtId="0" fontId="20" fillId="0" borderId="12" xfId="2" applyBorder="1"/>
    <xf numFmtId="0" fontId="20" fillId="0" borderId="11" xfId="2" applyBorder="1"/>
    <xf numFmtId="0" fontId="23" fillId="0" borderId="12" xfId="2" applyFont="1" applyBorder="1"/>
    <xf numFmtId="0" fontId="23" fillId="0" borderId="13" xfId="2" applyFont="1" applyBorder="1"/>
    <xf numFmtId="0" fontId="20" fillId="0" borderId="14" xfId="2" applyBorder="1"/>
    <xf numFmtId="0" fontId="22" fillId="0" borderId="13" xfId="2" applyFont="1" applyBorder="1"/>
    <xf numFmtId="0" fontId="23" fillId="0" borderId="14" xfId="2" applyFont="1" applyBorder="1"/>
    <xf numFmtId="0" fontId="22" fillId="0" borderId="14" xfId="2" applyFont="1" applyBorder="1"/>
    <xf numFmtId="0" fontId="25" fillId="0" borderId="13" xfId="2" applyFont="1" applyBorder="1"/>
    <xf numFmtId="0" fontId="20" fillId="0" borderId="13" xfId="2" applyBorder="1"/>
    <xf numFmtId="0" fontId="22" fillId="0" borderId="15" xfId="2" applyFont="1" applyBorder="1"/>
    <xf numFmtId="0" fontId="20" fillId="0" borderId="16" xfId="2" applyBorder="1"/>
    <xf numFmtId="0" fontId="20" fillId="0" borderId="15" xfId="2" applyBorder="1"/>
    <xf numFmtId="0" fontId="22" fillId="0" borderId="0" xfId="2" applyFont="1"/>
    <xf numFmtId="0" fontId="1" fillId="9" borderId="0" xfId="0" applyFont="1" applyFill="1" applyAlignment="1">
      <alignment wrapText="1"/>
    </xf>
    <xf numFmtId="2" fontId="1" fillId="9" borderId="0" xfId="0" applyNumberFormat="1" applyFont="1" applyFill="1" applyAlignment="1">
      <alignment horizontal="center"/>
    </xf>
    <xf numFmtId="49" fontId="7" fillId="0" borderId="0" xfId="0" applyNumberFormat="1" applyFont="1" applyAlignment="1">
      <alignment wrapText="1"/>
    </xf>
    <xf numFmtId="49" fontId="0" fillId="0" borderId="0" xfId="0" applyNumberFormat="1" applyFill="1" applyBorder="1"/>
    <xf numFmtId="0" fontId="5" fillId="7" borderId="0" xfId="0" applyFont="1" applyFill="1"/>
    <xf numFmtId="49" fontId="0" fillId="0" borderId="0" xfId="0" applyNumberFormat="1" applyFill="1" applyAlignment="1">
      <alignment wrapText="1"/>
    </xf>
    <xf numFmtId="0" fontId="29" fillId="0" borderId="0" xfId="0" applyFont="1"/>
    <xf numFmtId="2" fontId="0" fillId="0" borderId="0" xfId="0" applyNumberFormat="1" applyFont="1" applyFill="1" applyBorder="1"/>
    <xf numFmtId="2" fontId="0" fillId="0" borderId="0" xfId="0" applyNumberFormat="1" applyFont="1" applyBorder="1"/>
    <xf numFmtId="0" fontId="0" fillId="0" borderId="0" xfId="0" applyFont="1" applyBorder="1"/>
    <xf numFmtId="0" fontId="0" fillId="0" borderId="0" xfId="0" applyFont="1" applyFill="1" applyBorder="1"/>
    <xf numFmtId="0" fontId="0" fillId="0" borderId="0" xfId="0" applyNumberFormat="1" applyFont="1" applyBorder="1"/>
    <xf numFmtId="49" fontId="0" fillId="0" borderId="0" xfId="0" applyNumberFormat="1" applyFont="1" applyFill="1" applyBorder="1"/>
    <xf numFmtId="49" fontId="0" fillId="0" borderId="0" xfId="0" applyNumberFormat="1" applyFont="1" applyBorder="1"/>
    <xf numFmtId="49" fontId="7" fillId="0" borderId="20" xfId="0" applyNumberFormat="1" applyFont="1" applyBorder="1" applyAlignment="1">
      <alignment wrapText="1"/>
    </xf>
    <xf numFmtId="49" fontId="7" fillId="0" borderId="2" xfId="0" applyNumberFormat="1" applyFont="1" applyBorder="1" applyAlignment="1">
      <alignment wrapText="1"/>
    </xf>
    <xf numFmtId="49" fontId="7" fillId="0" borderId="9" xfId="0" applyNumberFormat="1" applyFont="1" applyBorder="1" applyAlignment="1">
      <alignment wrapText="1"/>
    </xf>
    <xf numFmtId="49" fontId="0" fillId="0" borderId="21" xfId="0" applyNumberFormat="1" applyBorder="1"/>
    <xf numFmtId="49" fontId="0" fillId="0" borderId="0" xfId="0" applyNumberFormat="1" applyBorder="1"/>
    <xf numFmtId="0" fontId="0" fillId="0" borderId="0" xfId="0" applyBorder="1"/>
    <xf numFmtId="0" fontId="0" fillId="0" borderId="0" xfId="0" applyFill="1" applyBorder="1"/>
    <xf numFmtId="0" fontId="0" fillId="0" borderId="0" xfId="0" applyFill="1" applyBorder="1" applyAlignment="1">
      <alignment horizontal="center"/>
    </xf>
    <xf numFmtId="49" fontId="0" fillId="0" borderId="0" xfId="0" applyNumberFormat="1" applyFill="1" applyBorder="1" applyAlignment="1">
      <alignment horizontal="center"/>
    </xf>
    <xf numFmtId="49" fontId="0" fillId="0" borderId="21" xfId="0" applyNumberFormat="1" applyFill="1" applyBorder="1"/>
    <xf numFmtId="49" fontId="0" fillId="0" borderId="23" xfId="0" applyNumberFormat="1" applyFill="1" applyBorder="1"/>
    <xf numFmtId="49" fontId="0" fillId="0" borderId="24" xfId="0" applyNumberFormat="1" applyFill="1" applyBorder="1"/>
    <xf numFmtId="2" fontId="0" fillId="0" borderId="24" xfId="0" applyNumberFormat="1" applyFont="1" applyFill="1" applyBorder="1"/>
    <xf numFmtId="0" fontId="0" fillId="0" borderId="24" xfId="0" applyFont="1" applyBorder="1"/>
    <xf numFmtId="49" fontId="1" fillId="0" borderId="0" xfId="0" applyNumberFormat="1" applyFont="1" applyBorder="1" applyAlignment="1">
      <alignment wrapText="1"/>
    </xf>
    <xf numFmtId="49" fontId="7" fillId="0" borderId="26" xfId="0" applyNumberFormat="1" applyFont="1" applyBorder="1" applyAlignment="1">
      <alignment wrapText="1"/>
    </xf>
    <xf numFmtId="0" fontId="0" fillId="0" borderId="20" xfId="0" applyFont="1" applyBorder="1"/>
    <xf numFmtId="49" fontId="1" fillId="0" borderId="20" xfId="0" applyNumberFormat="1" applyFont="1" applyBorder="1" applyAlignment="1">
      <alignment wrapText="1"/>
    </xf>
    <xf numFmtId="165" fontId="0" fillId="0" borderId="0" xfId="0" applyNumberFormat="1" applyFont="1" applyBorder="1"/>
    <xf numFmtId="165" fontId="0" fillId="0" borderId="0" xfId="0" applyNumberFormat="1" applyAlignment="1">
      <alignment horizontal="center"/>
    </xf>
    <xf numFmtId="2" fontId="31" fillId="10" borderId="0" xfId="4" applyNumberFormat="1" applyAlignment="1">
      <alignment horizontal="center"/>
    </xf>
    <xf numFmtId="0" fontId="0" fillId="0" borderId="27" xfId="0" applyBorder="1"/>
    <xf numFmtId="0" fontId="0" fillId="11" borderId="28" xfId="0" applyFill="1" applyBorder="1"/>
    <xf numFmtId="0" fontId="0" fillId="11" borderId="29" xfId="0" applyFill="1" applyBorder="1"/>
    <xf numFmtId="0" fontId="0" fillId="11" borderId="30" xfId="0" applyFill="1" applyBorder="1"/>
    <xf numFmtId="0" fontId="0" fillId="11" borderId="31" xfId="0" applyFill="1" applyBorder="1"/>
    <xf numFmtId="0" fontId="0" fillId="11" borderId="0" xfId="0" applyFill="1" applyBorder="1"/>
    <xf numFmtId="0" fontId="0" fillId="11" borderId="32" xfId="0" applyFill="1" applyBorder="1"/>
    <xf numFmtId="2" fontId="0" fillId="11" borderId="0" xfId="0" applyNumberFormat="1" applyFill="1" applyBorder="1"/>
    <xf numFmtId="9" fontId="0" fillId="11" borderId="0" xfId="0" applyNumberFormat="1" applyFill="1" applyBorder="1"/>
    <xf numFmtId="0" fontId="0" fillId="11" borderId="33" xfId="0" applyFill="1" applyBorder="1"/>
    <xf numFmtId="0" fontId="0" fillId="11" borderId="35" xfId="0" applyFill="1" applyBorder="1"/>
    <xf numFmtId="2" fontId="18" fillId="0" borderId="0" xfId="0" applyNumberFormat="1" applyFont="1" applyAlignment="1">
      <alignment horizontal="left"/>
    </xf>
    <xf numFmtId="1" fontId="0" fillId="11" borderId="0" xfId="0" applyNumberFormat="1" applyFill="1" applyBorder="1"/>
    <xf numFmtId="2" fontId="0" fillId="11" borderId="0" xfId="3" applyNumberFormat="1" applyFont="1" applyFill="1" applyBorder="1"/>
    <xf numFmtId="2" fontId="0" fillId="11" borderId="34" xfId="0" applyNumberFormat="1" applyFill="1" applyBorder="1"/>
    <xf numFmtId="49" fontId="9" fillId="0" borderId="0" xfId="1" applyNumberFormat="1"/>
    <xf numFmtId="49" fontId="0" fillId="2" borderId="0" xfId="0" applyNumberFormat="1" applyFill="1" applyAlignment="1">
      <alignment horizontal="left"/>
    </xf>
    <xf numFmtId="0" fontId="0" fillId="2" borderId="0" xfId="0" applyFill="1"/>
    <xf numFmtId="0" fontId="0" fillId="2" borderId="0" xfId="0" applyFill="1" applyAlignment="1">
      <alignment horizontal="left"/>
    </xf>
    <xf numFmtId="49" fontId="0" fillId="0" borderId="0" xfId="0" applyNumberFormat="1" applyFill="1" applyAlignment="1">
      <alignment horizontal="left"/>
    </xf>
    <xf numFmtId="0" fontId="0" fillId="0" borderId="0" xfId="0" applyFill="1" applyAlignment="1">
      <alignment horizontal="left"/>
    </xf>
    <xf numFmtId="49" fontId="0" fillId="7" borderId="0" xfId="0" applyNumberFormat="1" applyFill="1" applyAlignment="1">
      <alignment horizontal="center"/>
    </xf>
    <xf numFmtId="0" fontId="0" fillId="7" borderId="0" xfId="0" applyFill="1" applyAlignment="1">
      <alignment horizontal="left"/>
    </xf>
    <xf numFmtId="0" fontId="0" fillId="0" borderId="0" xfId="0" applyNumberFormat="1" applyFill="1" applyAlignment="1">
      <alignment horizontal="right"/>
    </xf>
    <xf numFmtId="0" fontId="0" fillId="0" borderId="0" xfId="0" applyNumberFormat="1" applyFill="1"/>
    <xf numFmtId="0" fontId="0" fillId="0" borderId="0" xfId="0" applyAlignment="1">
      <alignment horizontal="right"/>
    </xf>
    <xf numFmtId="0" fontId="4" fillId="0" borderId="0" xfId="0" applyFont="1" applyAlignment="1">
      <alignment vertical="top" wrapText="1"/>
    </xf>
    <xf numFmtId="0" fontId="11" fillId="0" borderId="0" xfId="0" applyFont="1" applyFill="1"/>
    <xf numFmtId="0" fontId="10" fillId="0" borderId="0" xfId="0" applyFont="1" applyFill="1" applyAlignment="1">
      <alignment wrapText="1"/>
    </xf>
    <xf numFmtId="2" fontId="0" fillId="2" borderId="0" xfId="0" applyNumberFormat="1" applyFill="1"/>
    <xf numFmtId="0" fontId="0" fillId="2" borderId="0" xfId="0" applyNumberFormat="1" applyFill="1"/>
    <xf numFmtId="0" fontId="0" fillId="0" borderId="0" xfId="0" applyNumberFormat="1" applyAlignment="1">
      <alignment horizontal="left"/>
    </xf>
    <xf numFmtId="0" fontId="12" fillId="0" borderId="0" xfId="0" applyFont="1"/>
    <xf numFmtId="0" fontId="12" fillId="0" borderId="0" xfId="0" applyFont="1" applyAlignment="1">
      <alignment horizontal="left"/>
    </xf>
    <xf numFmtId="0" fontId="0" fillId="11" borderId="34" xfId="0" applyFill="1" applyBorder="1"/>
    <xf numFmtId="0" fontId="32" fillId="0" borderId="0" xfId="0" applyFont="1"/>
    <xf numFmtId="49" fontId="0" fillId="12" borderId="0" xfId="0" applyNumberFormat="1" applyFill="1"/>
    <xf numFmtId="0" fontId="0" fillId="12" borderId="0" xfId="0" applyFill="1"/>
    <xf numFmtId="49" fontId="7" fillId="0" borderId="28" xfId="0" applyNumberFormat="1" applyFont="1" applyBorder="1" applyAlignment="1">
      <alignment wrapText="1"/>
    </xf>
    <xf numFmtId="0" fontId="0" fillId="0" borderId="29" xfId="0" applyBorder="1" applyAlignment="1">
      <alignment wrapText="1"/>
    </xf>
    <xf numFmtId="49" fontId="7" fillId="0" borderId="29" xfId="0" applyNumberFormat="1" applyFont="1" applyBorder="1" applyAlignment="1">
      <alignment wrapText="1"/>
    </xf>
    <xf numFmtId="49" fontId="7" fillId="0" borderId="30" xfId="0" applyNumberFormat="1" applyFont="1" applyBorder="1" applyAlignment="1">
      <alignment wrapText="1"/>
    </xf>
    <xf numFmtId="49" fontId="0" fillId="0" borderId="31" xfId="0" applyNumberFormat="1" applyBorder="1"/>
    <xf numFmtId="49" fontId="0" fillId="0" borderId="0" xfId="0" applyNumberFormat="1" applyBorder="1" applyAlignment="1">
      <alignment horizontal="center"/>
    </xf>
    <xf numFmtId="2" fontId="0" fillId="0" borderId="0" xfId="0" applyNumberFormat="1" applyBorder="1"/>
    <xf numFmtId="49" fontId="0" fillId="0" borderId="32" xfId="0" applyNumberFormat="1" applyBorder="1"/>
    <xf numFmtId="2" fontId="0" fillId="7" borderId="0" xfId="0" applyNumberFormat="1" applyFill="1" applyBorder="1"/>
    <xf numFmtId="0" fontId="0" fillId="0" borderId="0" xfId="0" applyBorder="1" applyAlignment="1">
      <alignment horizontal="left"/>
    </xf>
    <xf numFmtId="49" fontId="0" fillId="0" borderId="31" xfId="0" applyNumberFormat="1" applyFill="1" applyBorder="1"/>
    <xf numFmtId="0" fontId="0" fillId="0" borderId="32" xfId="0" applyBorder="1"/>
    <xf numFmtId="49" fontId="0" fillId="0" borderId="32" xfId="0" applyNumberFormat="1" applyFill="1" applyBorder="1"/>
    <xf numFmtId="49" fontId="0" fillId="0" borderId="33" xfId="0" applyNumberFormat="1" applyFill="1" applyBorder="1"/>
    <xf numFmtId="49" fontId="0" fillId="0" borderId="34" xfId="0" applyNumberFormat="1" applyBorder="1"/>
    <xf numFmtId="0" fontId="0" fillId="0" borderId="34" xfId="0" applyFill="1" applyBorder="1"/>
    <xf numFmtId="49" fontId="0" fillId="0" borderId="34" xfId="0" applyNumberFormat="1" applyBorder="1" applyAlignment="1">
      <alignment horizontal="center"/>
    </xf>
    <xf numFmtId="2" fontId="0" fillId="0" borderId="34" xfId="0" applyNumberFormat="1" applyBorder="1"/>
    <xf numFmtId="0" fontId="0" fillId="0" borderId="34" xfId="0" applyBorder="1"/>
    <xf numFmtId="49" fontId="0" fillId="0" borderId="35" xfId="0" applyNumberFormat="1" applyBorder="1"/>
    <xf numFmtId="9" fontId="0" fillId="0" borderId="0" xfId="3" applyFont="1"/>
    <xf numFmtId="2" fontId="0" fillId="0" borderId="36" xfId="0" applyNumberFormat="1" applyBorder="1"/>
    <xf numFmtId="0" fontId="0" fillId="0" borderId="20" xfId="0" applyBorder="1"/>
    <xf numFmtId="2" fontId="0" fillId="0" borderId="26" xfId="0" applyNumberFormat="1" applyBorder="1"/>
    <xf numFmtId="2" fontId="0" fillId="0" borderId="21" xfId="0" applyNumberFormat="1" applyBorder="1"/>
    <xf numFmtId="2" fontId="0" fillId="0" borderId="22" xfId="0" applyNumberFormat="1" applyBorder="1"/>
    <xf numFmtId="2" fontId="0" fillId="0" borderId="23" xfId="0" applyNumberFormat="1" applyBorder="1"/>
    <xf numFmtId="0" fontId="0" fillId="0" borderId="24" xfId="0" applyBorder="1"/>
    <xf numFmtId="2" fontId="0" fillId="0" borderId="25" xfId="0" applyNumberFormat="1" applyBorder="1"/>
    <xf numFmtId="0" fontId="0" fillId="0" borderId="0" xfId="0" applyFont="1" applyAlignment="1"/>
    <xf numFmtId="0" fontId="0" fillId="0" borderId="0" xfId="0"/>
    <xf numFmtId="49" fontId="35" fillId="0" borderId="0" xfId="0" applyNumberFormat="1" applyFont="1" applyBorder="1" applyAlignment="1"/>
    <xf numFmtId="49" fontId="36" fillId="0" borderId="0" xfId="0" applyNumberFormat="1" applyFont="1" applyBorder="1"/>
    <xf numFmtId="0" fontId="36" fillId="0" borderId="0" xfId="0" applyFont="1" applyBorder="1"/>
    <xf numFmtId="49" fontId="7" fillId="0" borderId="37" xfId="0" applyNumberFormat="1" applyFont="1" applyBorder="1" applyAlignment="1">
      <alignment wrapText="1"/>
    </xf>
    <xf numFmtId="49" fontId="7" fillId="0" borderId="0" xfId="0" applyNumberFormat="1" applyFont="1" applyBorder="1" applyAlignment="1">
      <alignment wrapText="1"/>
    </xf>
    <xf numFmtId="0" fontId="0" fillId="0" borderId="0" xfId="0" applyBorder="1" applyAlignment="1">
      <alignment wrapText="1"/>
    </xf>
    <xf numFmtId="0" fontId="0" fillId="0" borderId="0" xfId="0" applyFill="1" applyBorder="1" applyAlignment="1">
      <alignment wrapText="1"/>
    </xf>
    <xf numFmtId="0" fontId="1" fillId="0" borderId="0" xfId="0" applyFont="1" applyFill="1" applyBorder="1" applyAlignment="1">
      <alignment wrapText="1"/>
    </xf>
    <xf numFmtId="49" fontId="0" fillId="0" borderId="0" xfId="0" applyNumberFormat="1" applyFill="1" applyBorder="1" applyAlignment="1">
      <alignment wrapText="1"/>
    </xf>
    <xf numFmtId="0" fontId="0" fillId="0" borderId="24" xfId="0" applyBorder="1" applyAlignment="1">
      <alignment wrapText="1"/>
    </xf>
    <xf numFmtId="0" fontId="0" fillId="0" borderId="38" xfId="0" applyBorder="1"/>
    <xf numFmtId="0" fontId="0" fillId="0" borderId="39" xfId="0" applyBorder="1"/>
    <xf numFmtId="0" fontId="0" fillId="0" borderId="39" xfId="0" applyFont="1" applyBorder="1"/>
    <xf numFmtId="0" fontId="0" fillId="0" borderId="40" xfId="0" applyBorder="1"/>
    <xf numFmtId="49" fontId="0" fillId="0" borderId="9" xfId="0" applyNumberFormat="1" applyBorder="1"/>
    <xf numFmtId="49" fontId="0" fillId="0" borderId="2" xfId="0" applyNumberFormat="1" applyBorder="1"/>
    <xf numFmtId="0" fontId="0" fillId="0" borderId="2" xfId="0" applyBorder="1"/>
    <xf numFmtId="0" fontId="0" fillId="0" borderId="2" xfId="0" applyBorder="1" applyAlignment="1">
      <alignment wrapText="1"/>
    </xf>
    <xf numFmtId="0" fontId="0" fillId="0" borderId="10" xfId="0" applyBorder="1"/>
    <xf numFmtId="0" fontId="12" fillId="0" borderId="0" xfId="0" applyFont="1" applyBorder="1" applyAlignment="1">
      <alignment wrapText="1"/>
    </xf>
    <xf numFmtId="9" fontId="12" fillId="0" borderId="0" xfId="0" applyNumberFormat="1" applyFont="1" applyBorder="1" applyAlignment="1">
      <alignment horizontal="right"/>
    </xf>
    <xf numFmtId="0" fontId="0" fillId="0" borderId="21" xfId="0" applyBorder="1"/>
    <xf numFmtId="0" fontId="0" fillId="0" borderId="23" xfId="0" applyBorder="1"/>
    <xf numFmtId="0" fontId="12" fillId="0" borderId="24" xfId="0" applyFont="1" applyBorder="1" applyAlignment="1">
      <alignment wrapText="1"/>
    </xf>
    <xf numFmtId="9" fontId="12" fillId="0" borderId="24" xfId="0" applyNumberFormat="1" applyFont="1" applyBorder="1" applyAlignment="1">
      <alignment horizontal="right"/>
    </xf>
    <xf numFmtId="0" fontId="19" fillId="0" borderId="9" xfId="0" applyFont="1" applyBorder="1" applyAlignment="1">
      <alignment wrapText="1"/>
    </xf>
    <xf numFmtId="0" fontId="19" fillId="0" borderId="2" xfId="0" applyFont="1" applyBorder="1" applyAlignment="1">
      <alignment wrapText="1"/>
    </xf>
    <xf numFmtId="0" fontId="19" fillId="0" borderId="10" xfId="0" applyFont="1" applyBorder="1" applyAlignment="1">
      <alignment wrapText="1"/>
    </xf>
    <xf numFmtId="0" fontId="0" fillId="0" borderId="22" xfId="0" applyBorder="1"/>
    <xf numFmtId="49" fontId="7" fillId="0" borderId="2" xfId="0" applyNumberFormat="1" applyFont="1" applyBorder="1"/>
    <xf numFmtId="49" fontId="0" fillId="0" borderId="36" xfId="0" applyNumberFormat="1" applyFill="1" applyBorder="1"/>
    <xf numFmtId="49" fontId="0" fillId="0" borderId="20" xfId="0" applyNumberFormat="1" applyFill="1" applyBorder="1"/>
    <xf numFmtId="49" fontId="0" fillId="0" borderId="21" xfId="0" applyNumberFormat="1" applyFill="1" applyBorder="1" applyAlignment="1">
      <alignment horizontal="left"/>
    </xf>
    <xf numFmtId="0" fontId="0" fillId="0" borderId="0" xfId="0" applyFill="1" applyBorder="1" applyAlignment="1">
      <alignment horizontal="left"/>
    </xf>
    <xf numFmtId="0" fontId="0" fillId="0" borderId="0" xfId="0" applyNumberFormat="1" applyFill="1" applyBorder="1"/>
    <xf numFmtId="49" fontId="0" fillId="0" borderId="23" xfId="0" applyNumberFormat="1" applyBorder="1"/>
    <xf numFmtId="49" fontId="0" fillId="0" borderId="24" xfId="0" applyNumberFormat="1" applyBorder="1"/>
    <xf numFmtId="49" fontId="7" fillId="0" borderId="9" xfId="0" applyNumberFormat="1" applyFont="1" applyBorder="1"/>
    <xf numFmtId="2" fontId="37" fillId="0" borderId="0" xfId="0" applyNumberFormat="1" applyFont="1" applyBorder="1"/>
    <xf numFmtId="0" fontId="1" fillId="0" borderId="36" xfId="0" applyFont="1" applyBorder="1"/>
    <xf numFmtId="0" fontId="1" fillId="0" borderId="23" xfId="0" applyFont="1" applyBorder="1"/>
    <xf numFmtId="0" fontId="1" fillId="0" borderId="24" xfId="0" applyFont="1" applyBorder="1" applyAlignment="1">
      <alignment horizontal="center"/>
    </xf>
    <xf numFmtId="0" fontId="1" fillId="0" borderId="23" xfId="0" applyFont="1" applyBorder="1" applyAlignment="1">
      <alignment horizontal="center"/>
    </xf>
    <xf numFmtId="0" fontId="1" fillId="0" borderId="25" xfId="0" applyFont="1" applyBorder="1" applyAlignment="1">
      <alignment horizontal="center"/>
    </xf>
    <xf numFmtId="9" fontId="0" fillId="0" borderId="0" xfId="3" applyFont="1" applyBorder="1" applyAlignment="1">
      <alignment horizontal="center"/>
    </xf>
    <xf numFmtId="9" fontId="0" fillId="0" borderId="22" xfId="3" applyFont="1" applyBorder="1" applyAlignment="1">
      <alignment horizontal="center"/>
    </xf>
    <xf numFmtId="9" fontId="0" fillId="0" borderId="24" xfId="3" applyFont="1" applyBorder="1" applyAlignment="1">
      <alignment horizontal="center"/>
    </xf>
    <xf numFmtId="9" fontId="0" fillId="0" borderId="25" xfId="3" applyFont="1" applyBorder="1" applyAlignment="1">
      <alignment horizontal="center"/>
    </xf>
    <xf numFmtId="0" fontId="1" fillId="0" borderId="2" xfId="0" applyFont="1" applyFill="1" applyBorder="1"/>
    <xf numFmtId="0" fontId="1" fillId="0" borderId="9" xfId="0" applyFont="1" applyFill="1" applyBorder="1"/>
    <xf numFmtId="0" fontId="1" fillId="0" borderId="10" xfId="0" applyFont="1" applyFill="1" applyBorder="1"/>
    <xf numFmtId="0" fontId="0" fillId="0" borderId="21" xfId="0" applyFill="1" applyBorder="1"/>
    <xf numFmtId="2" fontId="0" fillId="0" borderId="0" xfId="0" applyNumberFormat="1" applyFill="1" applyBorder="1"/>
    <xf numFmtId="0" fontId="0" fillId="0" borderId="23" xfId="0" applyFill="1" applyBorder="1"/>
    <xf numFmtId="2" fontId="0" fillId="0" borderId="24" xfId="0" applyNumberFormat="1" applyFill="1" applyBorder="1"/>
    <xf numFmtId="0" fontId="0" fillId="0" borderId="24" xfId="0" applyFill="1" applyBorder="1"/>
    <xf numFmtId="0" fontId="1" fillId="0" borderId="0" xfId="0" applyFont="1" applyFill="1" applyBorder="1"/>
    <xf numFmtId="0" fontId="0" fillId="0" borderId="0" xfId="0" applyAlignment="1">
      <alignment horizontal="center"/>
    </xf>
    <xf numFmtId="0" fontId="1" fillId="0" borderId="2" xfId="0" applyFont="1" applyBorder="1"/>
    <xf numFmtId="2" fontId="0" fillId="0" borderId="24" xfId="0" applyNumberFormat="1" applyBorder="1" applyAlignment="1">
      <alignment horizontal="center"/>
    </xf>
    <xf numFmtId="2" fontId="0" fillId="0" borderId="0" xfId="0" applyNumberFormat="1" applyBorder="1" applyAlignment="1">
      <alignment horizontal="center"/>
    </xf>
    <xf numFmtId="0" fontId="0" fillId="0" borderId="24" xfId="0" applyBorder="1" applyAlignment="1">
      <alignment horizontal="left"/>
    </xf>
    <xf numFmtId="0" fontId="39" fillId="0" borderId="0" xfId="0" applyFont="1"/>
    <xf numFmtId="0" fontId="39" fillId="0" borderId="0" xfId="0" applyFont="1" applyFill="1"/>
    <xf numFmtId="166" fontId="0" fillId="0" borderId="0" xfId="0" applyNumberFormat="1" applyBorder="1"/>
    <xf numFmtId="9" fontId="14" fillId="0" borderId="0" xfId="0" applyNumberFormat="1" applyFont="1" applyFill="1" applyBorder="1" applyAlignment="1">
      <alignment horizontal="center"/>
    </xf>
    <xf numFmtId="164" fontId="14" fillId="0" borderId="0" xfId="0" applyNumberFormat="1" applyFont="1" applyFill="1" applyBorder="1" applyAlignment="1">
      <alignment horizontal="center"/>
    </xf>
    <xf numFmtId="9" fontId="0" fillId="0" borderId="0" xfId="0" applyNumberFormat="1" applyFill="1" applyBorder="1"/>
    <xf numFmtId="0" fontId="0" fillId="0" borderId="0" xfId="0" applyFill="1" applyBorder="1" applyAlignment="1"/>
    <xf numFmtId="0" fontId="1" fillId="0" borderId="36" xfId="0" applyFont="1" applyFill="1" applyBorder="1"/>
    <xf numFmtId="49" fontId="4" fillId="0" borderId="21" xfId="0" applyNumberFormat="1" applyFont="1" applyBorder="1" applyAlignment="1">
      <alignment wrapText="1"/>
    </xf>
    <xf numFmtId="2" fontId="0" fillId="0" borderId="20" xfId="0" applyNumberFormat="1" applyBorder="1"/>
    <xf numFmtId="2" fontId="0" fillId="0" borderId="24" xfId="0" applyNumberFormat="1" applyBorder="1"/>
    <xf numFmtId="49" fontId="4" fillId="0" borderId="0" xfId="0" applyNumberFormat="1" applyFont="1" applyFill="1" applyBorder="1" applyAlignment="1"/>
    <xf numFmtId="49" fontId="4" fillId="0" borderId="36" xfId="0" applyNumberFormat="1" applyFont="1" applyBorder="1" applyAlignment="1">
      <alignment wrapText="1"/>
    </xf>
    <xf numFmtId="49" fontId="4" fillId="0" borderId="23" xfId="0" applyNumberFormat="1" applyFont="1" applyFill="1" applyBorder="1" applyAlignment="1">
      <alignment wrapText="1"/>
    </xf>
    <xf numFmtId="0" fontId="1" fillId="0" borderId="20" xfId="0" applyFont="1" applyFill="1" applyBorder="1"/>
    <xf numFmtId="0" fontId="0" fillId="0" borderId="36" xfId="0" applyFill="1" applyBorder="1"/>
    <xf numFmtId="0" fontId="0" fillId="0" borderId="20" xfId="0" applyBorder="1" applyAlignment="1">
      <alignment horizontal="center"/>
    </xf>
    <xf numFmtId="0" fontId="0" fillId="0" borderId="24" xfId="0" applyBorder="1" applyAlignment="1">
      <alignment horizontal="center"/>
    </xf>
    <xf numFmtId="9" fontId="0" fillId="0" borderId="20" xfId="3" applyFont="1" applyFill="1" applyBorder="1" applyAlignment="1">
      <alignment horizontal="center"/>
    </xf>
    <xf numFmtId="9" fontId="0" fillId="0" borderId="0" xfId="3" applyFont="1" applyFill="1" applyBorder="1" applyAlignment="1">
      <alignment horizontal="center"/>
    </xf>
    <xf numFmtId="9" fontId="0" fillId="0" borderId="20" xfId="3" applyFont="1" applyBorder="1" applyAlignment="1">
      <alignment horizontal="center"/>
    </xf>
    <xf numFmtId="0" fontId="35" fillId="0" borderId="0" xfId="0" applyFont="1"/>
    <xf numFmtId="0" fontId="1" fillId="0" borderId="24" xfId="0" applyFont="1" applyBorder="1"/>
    <xf numFmtId="0" fontId="0" fillId="0" borderId="0" xfId="0"/>
    <xf numFmtId="0" fontId="1" fillId="0" borderId="2" xfId="0" applyFont="1" applyBorder="1" applyAlignment="1">
      <alignment horizontal="center" vertical="top"/>
    </xf>
    <xf numFmtId="0" fontId="0" fillId="0" borderId="39" xfId="0" applyFill="1" applyBorder="1"/>
    <xf numFmtId="49" fontId="7" fillId="0" borderId="0" xfId="0" applyNumberFormat="1" applyFont="1" applyBorder="1"/>
    <xf numFmtId="0" fontId="37" fillId="0" borderId="0" xfId="0" applyFont="1" applyBorder="1"/>
    <xf numFmtId="0" fontId="40" fillId="0" borderId="0" xfId="0" applyFont="1"/>
    <xf numFmtId="0" fontId="1" fillId="0" borderId="20" xfId="0" quotePrefix="1" applyFont="1" applyBorder="1"/>
    <xf numFmtId="0" fontId="1" fillId="0" borderId="2" xfId="0" quotePrefix="1" applyFont="1" applyBorder="1"/>
    <xf numFmtId="49" fontId="4" fillId="0" borderId="21" xfId="0" applyNumberFormat="1" applyFont="1" applyFill="1" applyBorder="1" applyAlignment="1">
      <alignment wrapText="1"/>
    </xf>
    <xf numFmtId="0" fontId="1" fillId="0" borderId="9" xfId="0" applyFont="1" applyBorder="1"/>
    <xf numFmtId="0" fontId="35" fillId="0" borderId="0" xfId="0" applyFont="1" applyAlignment="1"/>
    <xf numFmtId="0" fontId="1" fillId="0" borderId="42" xfId="0" applyFont="1" applyBorder="1"/>
    <xf numFmtId="0" fontId="0" fillId="0" borderId="41" xfId="0" applyBorder="1" applyAlignment="1">
      <alignment horizontal="left" vertical="top"/>
    </xf>
    <xf numFmtId="0" fontId="0" fillId="0" borderId="43" xfId="0" applyBorder="1" applyAlignment="1">
      <alignment horizontal="left" vertical="top"/>
    </xf>
    <xf numFmtId="0" fontId="0" fillId="0" borderId="0" xfId="0" applyFont="1"/>
    <xf numFmtId="2" fontId="0" fillId="0" borderId="0" xfId="0" applyNumberFormat="1" applyFill="1" applyBorder="1" applyAlignment="1">
      <alignment horizontal="center"/>
    </xf>
    <xf numFmtId="2" fontId="0" fillId="0" borderId="24" xfId="0" applyNumberFormat="1" applyFill="1" applyBorder="1" applyAlignment="1">
      <alignment horizontal="center"/>
    </xf>
    <xf numFmtId="0" fontId="1" fillId="0" borderId="42" xfId="0" applyFont="1" applyFill="1" applyBorder="1"/>
    <xf numFmtId="0" fontId="19" fillId="0" borderId="42" xfId="0" applyFont="1" applyBorder="1" applyAlignment="1">
      <alignment wrapText="1"/>
    </xf>
    <xf numFmtId="164" fontId="12" fillId="0" borderId="0" xfId="0" applyNumberFormat="1" applyFont="1" applyBorder="1" applyAlignment="1">
      <alignment horizontal="right"/>
    </xf>
    <xf numFmtId="0" fontId="29" fillId="0" borderId="0" xfId="0" applyFont="1" applyBorder="1"/>
    <xf numFmtId="0" fontId="1" fillId="0" borderId="43" xfId="0" applyFont="1" applyBorder="1"/>
    <xf numFmtId="2" fontId="0" fillId="12" borderId="0" xfId="0" applyNumberFormat="1" applyFill="1" applyBorder="1" applyAlignment="1">
      <alignment horizontal="center"/>
    </xf>
    <xf numFmtId="0" fontId="1" fillId="0" borderId="20" xfId="0" applyFont="1" applyBorder="1" applyAlignment="1"/>
    <xf numFmtId="0" fontId="8" fillId="0" borderId="0" xfId="0" applyFont="1" applyAlignment="1"/>
    <xf numFmtId="2" fontId="0" fillId="0" borderId="0" xfId="0" applyNumberFormat="1" applyFill="1" applyAlignment="1">
      <alignment horizontal="center"/>
    </xf>
    <xf numFmtId="0" fontId="37" fillId="0" borderId="0" xfId="0" applyFont="1" applyFill="1" applyBorder="1"/>
    <xf numFmtId="0" fontId="37" fillId="0" borderId="0" xfId="0" applyFont="1" applyAlignment="1">
      <alignment horizontal="left"/>
    </xf>
    <xf numFmtId="0" fontId="37" fillId="0" borderId="24" xfId="0" applyFont="1" applyFill="1" applyBorder="1"/>
    <xf numFmtId="0" fontId="37" fillId="0" borderId="24" xfId="0" applyFont="1" applyBorder="1" applyAlignment="1">
      <alignment horizontal="left"/>
    </xf>
    <xf numFmtId="0" fontId="37" fillId="0" borderId="0" xfId="0" applyFont="1"/>
    <xf numFmtId="0" fontId="37" fillId="0" borderId="21" xfId="0" applyFont="1" applyBorder="1"/>
    <xf numFmtId="0" fontId="0" fillId="0" borderId="0" xfId="0" applyAlignment="1">
      <alignment vertical="center"/>
    </xf>
    <xf numFmtId="0" fontId="0" fillId="0" borderId="22" xfId="0" applyFill="1" applyBorder="1"/>
    <xf numFmtId="0" fontId="1" fillId="0" borderId="42" xfId="0" applyFont="1" applyBorder="1" applyAlignment="1">
      <alignment horizontal="center" vertical="top" wrapText="1"/>
    </xf>
    <xf numFmtId="0" fontId="37" fillId="0" borderId="0" xfId="0" applyFont="1" applyFill="1"/>
    <xf numFmtId="0" fontId="1" fillId="0" borderId="0" xfId="0" applyFont="1" applyBorder="1"/>
    <xf numFmtId="0" fontId="41" fillId="0" borderId="0" xfId="0" applyFont="1" applyBorder="1"/>
    <xf numFmtId="0" fontId="0" fillId="0" borderId="25" xfId="0" applyBorder="1"/>
    <xf numFmtId="49" fontId="45" fillId="0" borderId="0" xfId="0" applyNumberFormat="1" applyFont="1" applyBorder="1" applyAlignment="1"/>
    <xf numFmtId="0" fontId="1" fillId="0" borderId="42" xfId="0" applyFont="1" applyBorder="1" applyAlignment="1">
      <alignment horizontal="center" vertical="top"/>
    </xf>
    <xf numFmtId="2" fontId="0" fillId="0" borderId="20" xfId="0" applyNumberFormat="1" applyBorder="1" applyAlignment="1">
      <alignment horizontal="center"/>
    </xf>
    <xf numFmtId="2" fontId="37" fillId="0" borderId="0" xfId="0" applyNumberFormat="1" applyFont="1" applyBorder="1" applyAlignment="1">
      <alignment horizontal="center"/>
    </xf>
    <xf numFmtId="2" fontId="37" fillId="0" borderId="0" xfId="0" applyNumberFormat="1" applyFont="1" applyAlignment="1">
      <alignment horizontal="center"/>
    </xf>
    <xf numFmtId="2" fontId="37" fillId="0" borderId="24" xfId="0" applyNumberFormat="1" applyFont="1" applyBorder="1" applyAlignment="1">
      <alignment horizontal="center"/>
    </xf>
    <xf numFmtId="0" fontId="1" fillId="0" borderId="0" xfId="0" applyFont="1" applyFill="1" applyBorder="1" applyAlignment="1">
      <alignment horizontal="center" vertical="top"/>
    </xf>
    <xf numFmtId="0" fontId="0" fillId="0" borderId="0" xfId="0" applyFill="1" applyBorder="1" applyAlignment="1">
      <alignment vertical="center"/>
    </xf>
    <xf numFmtId="9" fontId="0" fillId="0" borderId="24" xfId="0" applyNumberFormat="1" applyBorder="1"/>
    <xf numFmtId="49" fontId="40" fillId="0" borderId="0" xfId="0" applyNumberFormat="1" applyFont="1" applyFill="1" applyBorder="1"/>
    <xf numFmtId="0" fontId="40" fillId="0" borderId="0" xfId="0" applyFont="1" applyFill="1" applyBorder="1"/>
    <xf numFmtId="0" fontId="40" fillId="0" borderId="0" xfId="0" applyFont="1" applyFill="1" applyBorder="1" applyAlignment="1">
      <alignment horizontal="center"/>
    </xf>
    <xf numFmtId="2" fontId="40" fillId="0" borderId="0" xfId="0" applyNumberFormat="1" applyFont="1" applyFill="1" applyBorder="1"/>
    <xf numFmtId="166" fontId="0" fillId="0" borderId="0" xfId="0" applyNumberFormat="1" applyFill="1"/>
    <xf numFmtId="165" fontId="0" fillId="0" borderId="0" xfId="0" applyNumberFormat="1" applyFill="1"/>
    <xf numFmtId="165" fontId="0" fillId="0" borderId="24" xfId="0" applyNumberFormat="1" applyFill="1" applyBorder="1"/>
    <xf numFmtId="49" fontId="7" fillId="0" borderId="42" xfId="0" applyNumberFormat="1" applyFont="1" applyBorder="1" applyAlignment="1">
      <alignment wrapText="1"/>
    </xf>
    <xf numFmtId="9" fontId="0" fillId="0" borderId="24" xfId="0" applyNumberFormat="1" applyFill="1" applyBorder="1" applyAlignment="1">
      <alignment horizontal="center"/>
    </xf>
    <xf numFmtId="49" fontId="40" fillId="0" borderId="0" xfId="0" applyNumberFormat="1" applyFont="1" applyBorder="1"/>
    <xf numFmtId="49" fontId="40" fillId="0" borderId="0" xfId="0" applyNumberFormat="1" applyFont="1" applyFill="1" applyBorder="1" applyAlignment="1">
      <alignment wrapText="1"/>
    </xf>
    <xf numFmtId="49" fontId="40" fillId="0" borderId="24" xfId="0" applyNumberFormat="1" applyFont="1" applyFill="1" applyBorder="1"/>
    <xf numFmtId="49" fontId="40" fillId="0" borderId="21" xfId="0" applyNumberFormat="1" applyFont="1" applyBorder="1"/>
    <xf numFmtId="49" fontId="40" fillId="0" borderId="23" xfId="0" applyNumberFormat="1" applyFont="1" applyBorder="1"/>
    <xf numFmtId="0" fontId="28" fillId="7" borderId="0" xfId="0" applyFont="1" applyFill="1" applyAlignment="1">
      <alignment horizontal="center"/>
    </xf>
    <xf numFmtId="0" fontId="5" fillId="0" borderId="0" xfId="0" applyFont="1" applyAlignment="1">
      <alignment vertical="center" wrapText="1"/>
    </xf>
    <xf numFmtId="0" fontId="4" fillId="0" borderId="0" xfId="0" applyFont="1" applyAlignment="1">
      <alignment horizontal="left" vertical="top" wrapText="1"/>
    </xf>
    <xf numFmtId="0" fontId="1" fillId="0" borderId="24" xfId="0" applyFont="1" applyBorder="1" applyAlignment="1">
      <alignment horizontal="center"/>
    </xf>
    <xf numFmtId="0" fontId="40" fillId="0" borderId="0" xfId="0" applyFont="1" applyFill="1" applyBorder="1" applyAlignment="1">
      <alignment horizontal="center"/>
    </xf>
    <xf numFmtId="0" fontId="1" fillId="0" borderId="2" xfId="0" applyFont="1" applyBorder="1" applyAlignment="1">
      <alignment horizontal="center"/>
    </xf>
    <xf numFmtId="0" fontId="8" fillId="0" borderId="0" xfId="0" applyFont="1" applyBorder="1" applyAlignment="1">
      <alignment horizontal="center"/>
    </xf>
    <xf numFmtId="0" fontId="1" fillId="0" borderId="36" xfId="0" applyFont="1" applyBorder="1" applyAlignment="1">
      <alignment horizontal="center"/>
    </xf>
    <xf numFmtId="0" fontId="1" fillId="0" borderId="20" xfId="0" applyFont="1" applyBorder="1" applyAlignment="1">
      <alignment horizontal="center"/>
    </xf>
    <xf numFmtId="0" fontId="1" fillId="0" borderId="26" xfId="0" applyFont="1" applyBorder="1" applyAlignment="1">
      <alignment horizontal="center"/>
    </xf>
    <xf numFmtId="0" fontId="27" fillId="0" borderId="15" xfId="2" applyFont="1" applyBorder="1" applyAlignment="1">
      <alignment wrapText="1"/>
    </xf>
    <xf numFmtId="0" fontId="20" fillId="0" borderId="19" xfId="2" applyBorder="1" applyAlignment="1">
      <alignment wrapText="1"/>
    </xf>
    <xf numFmtId="0" fontId="20" fillId="0" borderId="16" xfId="2" applyBorder="1" applyAlignment="1">
      <alignment wrapText="1"/>
    </xf>
    <xf numFmtId="0" fontId="21" fillId="0" borderId="3" xfId="2" applyFont="1" applyBorder="1" applyAlignment="1">
      <alignment wrapText="1"/>
    </xf>
    <xf numFmtId="0" fontId="20" fillId="0" borderId="4" xfId="2" applyBorder="1" applyAlignment="1">
      <alignment wrapText="1"/>
    </xf>
    <xf numFmtId="0" fontId="20" fillId="0" borderId="5" xfId="2" applyBorder="1" applyAlignment="1">
      <alignment wrapText="1"/>
    </xf>
    <xf numFmtId="0" fontId="22" fillId="0" borderId="6" xfId="2" applyFont="1" applyBorder="1" applyAlignment="1">
      <alignment wrapText="1"/>
    </xf>
    <xf numFmtId="0" fontId="20" fillId="0" borderId="7" xfId="2" applyBorder="1" applyAlignment="1">
      <alignment wrapText="1"/>
    </xf>
    <xf numFmtId="0" fontId="20" fillId="0" borderId="8" xfId="2" applyBorder="1" applyAlignment="1">
      <alignment wrapText="1"/>
    </xf>
    <xf numFmtId="0" fontId="22" fillId="0" borderId="11" xfId="2" applyFont="1" applyBorder="1" applyAlignment="1">
      <alignment wrapText="1"/>
    </xf>
    <xf numFmtId="0" fontId="20" fillId="0" borderId="17" xfId="2" applyBorder="1" applyAlignment="1">
      <alignment wrapText="1"/>
    </xf>
    <xf numFmtId="0" fontId="20" fillId="0" borderId="12" xfId="2" applyBorder="1" applyAlignment="1">
      <alignment wrapText="1"/>
    </xf>
    <xf numFmtId="0" fontId="26" fillId="0" borderId="13" xfId="2" applyFont="1" applyBorder="1" applyAlignment="1">
      <alignment wrapText="1"/>
    </xf>
    <xf numFmtId="0" fontId="20" fillId="0" borderId="18" xfId="2" applyBorder="1" applyAlignment="1">
      <alignment wrapText="1"/>
    </xf>
    <xf numFmtId="0" fontId="20" fillId="0" borderId="14" xfId="2" applyBorder="1" applyAlignment="1">
      <alignment wrapText="1"/>
    </xf>
    <xf numFmtId="0" fontId="27" fillId="0" borderId="13" xfId="2" applyFont="1" applyBorder="1" applyAlignment="1">
      <alignment wrapText="1"/>
    </xf>
    <xf numFmtId="0" fontId="0" fillId="0" borderId="0" xfId="0" applyAlignment="1">
      <alignment horizontal="center"/>
    </xf>
    <xf numFmtId="0" fontId="14" fillId="8" borderId="0" xfId="0" applyFont="1" applyFill="1" applyAlignment="1">
      <alignment horizontal="center"/>
    </xf>
  </cellXfs>
  <cellStyles count="6">
    <cellStyle name="Hyperlink" xfId="1" builtinId="8"/>
    <cellStyle name="Neutral" xfId="4" builtinId="28"/>
    <cellStyle name="Normal" xfId="0" builtinId="0"/>
    <cellStyle name="Normal 2" xfId="2" xr:uid="{00000000-0005-0000-0000-000003000000}"/>
    <cellStyle name="Normale 2" xfId="5" xr:uid="{00000000-0005-0000-0000-000004000000}"/>
    <cellStyle name="Percent" xfId="3" builtinId="5"/>
  </cellStyles>
  <dxfs count="0"/>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9.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2</xdr:col>
      <xdr:colOff>731838</xdr:colOff>
      <xdr:row>176</xdr:row>
      <xdr:rowOff>152399</xdr:rowOff>
    </xdr:from>
    <xdr:to>
      <xdr:col>3</xdr:col>
      <xdr:colOff>17463</xdr:colOff>
      <xdr:row>179</xdr:row>
      <xdr:rowOff>144462</xdr:rowOff>
    </xdr:to>
    <xdr:sp macro="" textlink="">
      <xdr:nvSpPr>
        <xdr:cNvPr id="5" name="Oval 4">
          <a:extLst>
            <a:ext uri="{FF2B5EF4-FFF2-40B4-BE49-F238E27FC236}">
              <a16:creationId xmlns:a16="http://schemas.microsoft.com/office/drawing/2014/main" id="{A46AAA0B-7EE6-47DF-A539-2627C8888927}"/>
            </a:ext>
          </a:extLst>
        </xdr:cNvPr>
        <xdr:cNvSpPr/>
      </xdr:nvSpPr>
      <xdr:spPr>
        <a:xfrm>
          <a:off x="2755901" y="30672087"/>
          <a:ext cx="762000" cy="5397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0</xdr:colOff>
      <xdr:row>191</xdr:row>
      <xdr:rowOff>0</xdr:rowOff>
    </xdr:from>
    <xdr:to>
      <xdr:col>4</xdr:col>
      <xdr:colOff>789284</xdr:colOff>
      <xdr:row>217</xdr:row>
      <xdr:rowOff>3049</xdr:rowOff>
    </xdr:to>
    <xdr:pic>
      <xdr:nvPicPr>
        <xdr:cNvPr id="9" name="Picture 8">
          <a:extLst>
            <a:ext uri="{FF2B5EF4-FFF2-40B4-BE49-F238E27FC236}">
              <a16:creationId xmlns:a16="http://schemas.microsoft.com/office/drawing/2014/main" id="{6F5A1DAE-2216-4DDF-8C0B-ECF94F63750A}"/>
            </a:ext>
          </a:extLst>
        </xdr:cNvPr>
        <xdr:cNvPicPr>
          <a:picLocks noChangeAspect="1"/>
        </xdr:cNvPicPr>
      </xdr:nvPicPr>
      <xdr:blipFill>
        <a:blip xmlns:r="http://schemas.openxmlformats.org/officeDocument/2006/relationships" r:embed="rId1"/>
        <a:stretch>
          <a:fillRect/>
        </a:stretch>
      </xdr:blipFill>
      <xdr:spPr>
        <a:xfrm>
          <a:off x="0" y="36018107"/>
          <a:ext cx="7609524" cy="4628571"/>
        </a:xfrm>
        <a:prstGeom prst="rect">
          <a:avLst/>
        </a:prstGeom>
      </xdr:spPr>
    </xdr:pic>
    <xdr:clientData/>
  </xdr:twoCellAnchor>
  <xdr:twoCellAnchor editAs="oneCell">
    <xdr:from>
      <xdr:col>0</xdr:col>
      <xdr:colOff>0</xdr:colOff>
      <xdr:row>223</xdr:row>
      <xdr:rowOff>0</xdr:rowOff>
    </xdr:from>
    <xdr:to>
      <xdr:col>3</xdr:col>
      <xdr:colOff>2284708</xdr:colOff>
      <xdr:row>266</xdr:row>
      <xdr:rowOff>41214</xdr:rowOff>
    </xdr:to>
    <xdr:pic>
      <xdr:nvPicPr>
        <xdr:cNvPr id="11" name="Picture 10">
          <a:extLst>
            <a:ext uri="{FF2B5EF4-FFF2-40B4-BE49-F238E27FC236}">
              <a16:creationId xmlns:a16="http://schemas.microsoft.com/office/drawing/2014/main" id="{964FDB52-B804-4A16-B92F-E43754592DE1}"/>
            </a:ext>
          </a:extLst>
        </xdr:cNvPr>
        <xdr:cNvPicPr>
          <a:picLocks noChangeAspect="1"/>
        </xdr:cNvPicPr>
      </xdr:nvPicPr>
      <xdr:blipFill>
        <a:blip xmlns:r="http://schemas.openxmlformats.org/officeDocument/2006/relationships" r:embed="rId2"/>
        <a:stretch>
          <a:fillRect/>
        </a:stretch>
      </xdr:blipFill>
      <xdr:spPr>
        <a:xfrm>
          <a:off x="0" y="41678679"/>
          <a:ext cx="5790476" cy="7742857"/>
        </a:xfrm>
        <a:prstGeom prst="rect">
          <a:avLst/>
        </a:prstGeom>
      </xdr:spPr>
    </xdr:pic>
    <xdr:clientData/>
  </xdr:twoCellAnchor>
  <xdr:twoCellAnchor>
    <xdr:from>
      <xdr:col>0</xdr:col>
      <xdr:colOff>0</xdr:colOff>
      <xdr:row>260</xdr:row>
      <xdr:rowOff>63956</xdr:rowOff>
    </xdr:from>
    <xdr:to>
      <xdr:col>4</xdr:col>
      <xdr:colOff>180067</xdr:colOff>
      <xdr:row>261</xdr:row>
      <xdr:rowOff>125642</xdr:rowOff>
    </xdr:to>
    <xdr:sp macro="" textlink="">
      <xdr:nvSpPr>
        <xdr:cNvPr id="12" name="Rectangle 11">
          <a:extLst>
            <a:ext uri="{FF2B5EF4-FFF2-40B4-BE49-F238E27FC236}">
              <a16:creationId xmlns:a16="http://schemas.microsoft.com/office/drawing/2014/main" id="{C3503465-6CA1-4D42-A6D8-25AE8A2B16B4}"/>
            </a:ext>
          </a:extLst>
        </xdr:cNvPr>
        <xdr:cNvSpPr/>
      </xdr:nvSpPr>
      <xdr:spPr>
        <a:xfrm>
          <a:off x="0" y="48260456"/>
          <a:ext cx="5867853" cy="238579"/>
        </a:xfrm>
        <a:prstGeom prst="rect">
          <a:avLst/>
        </a:prstGeom>
        <a:solidFill>
          <a:srgbClr val="FFC000">
            <a:alpha val="32941"/>
          </a:srgb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514350</xdr:colOff>
      <xdr:row>0</xdr:row>
      <xdr:rowOff>123825</xdr:rowOff>
    </xdr:from>
    <xdr:to>
      <xdr:col>41</xdr:col>
      <xdr:colOff>284331</xdr:colOff>
      <xdr:row>34</xdr:row>
      <xdr:rowOff>111674</xdr:rowOff>
    </xdr:to>
    <xdr:pic>
      <xdr:nvPicPr>
        <xdr:cNvPr id="2" name="Picture 1">
          <a:extLst>
            <a:ext uri="{FF2B5EF4-FFF2-40B4-BE49-F238E27FC236}">
              <a16:creationId xmlns:a16="http://schemas.microsoft.com/office/drawing/2014/main" id="{1DA69F3C-5356-4CB0-9B8A-36FB2F66B3F9}"/>
            </a:ext>
          </a:extLst>
        </xdr:cNvPr>
        <xdr:cNvPicPr>
          <a:picLocks noChangeAspect="1"/>
        </xdr:cNvPicPr>
      </xdr:nvPicPr>
      <xdr:blipFill>
        <a:blip xmlns:r="http://schemas.openxmlformats.org/officeDocument/2006/relationships" r:embed="rId1"/>
        <a:stretch>
          <a:fillRect/>
        </a:stretch>
      </xdr:blipFill>
      <xdr:spPr>
        <a:xfrm>
          <a:off x="18688050" y="123825"/>
          <a:ext cx="11352381" cy="6485714"/>
        </a:xfrm>
        <a:prstGeom prst="rect">
          <a:avLst/>
        </a:prstGeom>
      </xdr:spPr>
    </xdr:pic>
    <xdr:clientData/>
  </xdr:twoCellAnchor>
  <xdr:twoCellAnchor editAs="oneCell">
    <xdr:from>
      <xdr:col>23</xdr:col>
      <xdr:colOff>3629</xdr:colOff>
      <xdr:row>38</xdr:row>
      <xdr:rowOff>120650</xdr:rowOff>
    </xdr:from>
    <xdr:to>
      <xdr:col>35</xdr:col>
      <xdr:colOff>408611</xdr:colOff>
      <xdr:row>73</xdr:row>
      <xdr:rowOff>30956</xdr:rowOff>
    </xdr:to>
    <xdr:pic>
      <xdr:nvPicPr>
        <xdr:cNvPr id="3" name="Picture 2">
          <a:extLst>
            <a:ext uri="{FF2B5EF4-FFF2-40B4-BE49-F238E27FC236}">
              <a16:creationId xmlns:a16="http://schemas.microsoft.com/office/drawing/2014/main" id="{582B26B3-CA7D-4FA7-B375-2154640E1CDA}"/>
            </a:ext>
          </a:extLst>
        </xdr:cNvPr>
        <xdr:cNvPicPr>
          <a:picLocks noChangeAspect="1"/>
        </xdr:cNvPicPr>
      </xdr:nvPicPr>
      <xdr:blipFill>
        <a:blip xmlns:r="http://schemas.openxmlformats.org/officeDocument/2006/relationships" r:embed="rId2"/>
        <a:stretch>
          <a:fillRect/>
        </a:stretch>
      </xdr:blipFill>
      <xdr:spPr>
        <a:xfrm>
          <a:off x="18835915" y="6788150"/>
          <a:ext cx="7752839" cy="62126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1280433</xdr:colOff>
      <xdr:row>118</xdr:row>
      <xdr:rowOff>12248</xdr:rowOff>
    </xdr:from>
    <xdr:to>
      <xdr:col>7</xdr:col>
      <xdr:colOff>276771</xdr:colOff>
      <xdr:row>143</xdr:row>
      <xdr:rowOff>29138</xdr:rowOff>
    </xdr:to>
    <xdr:pic>
      <xdr:nvPicPr>
        <xdr:cNvPr id="2" name="Picture 1">
          <a:extLst>
            <a:ext uri="{FF2B5EF4-FFF2-40B4-BE49-F238E27FC236}">
              <a16:creationId xmlns:a16="http://schemas.microsoft.com/office/drawing/2014/main" id="{76E385A6-6D1A-46B5-98A1-B5CECC13DBB5}"/>
            </a:ext>
          </a:extLst>
        </xdr:cNvPr>
        <xdr:cNvPicPr>
          <a:picLocks noChangeAspect="1"/>
        </xdr:cNvPicPr>
      </xdr:nvPicPr>
      <xdr:blipFill>
        <a:blip xmlns:r="http://schemas.openxmlformats.org/officeDocument/2006/relationships" r:embed="rId1"/>
        <a:stretch>
          <a:fillRect/>
        </a:stretch>
      </xdr:blipFill>
      <xdr:spPr>
        <a:xfrm>
          <a:off x="7893958" y="22859548"/>
          <a:ext cx="5355863" cy="4544440"/>
        </a:xfrm>
        <a:prstGeom prst="rect">
          <a:avLst/>
        </a:prstGeom>
      </xdr:spPr>
    </xdr:pic>
    <xdr:clientData/>
  </xdr:twoCellAnchor>
  <xdr:twoCellAnchor editAs="oneCell">
    <xdr:from>
      <xdr:col>0</xdr:col>
      <xdr:colOff>134938</xdr:colOff>
      <xdr:row>106</xdr:row>
      <xdr:rowOff>102214</xdr:rowOff>
    </xdr:from>
    <xdr:to>
      <xdr:col>5</xdr:col>
      <xdr:colOff>240689</xdr:colOff>
      <xdr:row>197</xdr:row>
      <xdr:rowOff>25535</xdr:rowOff>
    </xdr:to>
    <xdr:pic>
      <xdr:nvPicPr>
        <xdr:cNvPr id="3" name="Picture 2">
          <a:extLst>
            <a:ext uri="{FF2B5EF4-FFF2-40B4-BE49-F238E27FC236}">
              <a16:creationId xmlns:a16="http://schemas.microsoft.com/office/drawing/2014/main" id="{AC24EF2B-96FA-4F01-ADFD-E86040CE0A24}"/>
            </a:ext>
          </a:extLst>
        </xdr:cNvPr>
        <xdr:cNvPicPr>
          <a:picLocks noChangeAspect="1"/>
        </xdr:cNvPicPr>
      </xdr:nvPicPr>
      <xdr:blipFill>
        <a:blip xmlns:r="http://schemas.openxmlformats.org/officeDocument/2006/relationships" r:embed="rId2"/>
        <a:stretch>
          <a:fillRect/>
        </a:stretch>
      </xdr:blipFill>
      <xdr:spPr>
        <a:xfrm rot="5400000">
          <a:off x="-4701447" y="25620549"/>
          <a:ext cx="16388871" cy="6716101"/>
        </a:xfrm>
        <a:prstGeom prst="rect">
          <a:avLst/>
        </a:prstGeom>
      </xdr:spPr>
    </xdr:pic>
    <xdr:clientData/>
  </xdr:twoCellAnchor>
  <xdr:twoCellAnchor>
    <xdr:from>
      <xdr:col>2</xdr:col>
      <xdr:colOff>841375</xdr:colOff>
      <xdr:row>150</xdr:row>
      <xdr:rowOff>111125</xdr:rowOff>
    </xdr:from>
    <xdr:to>
      <xdr:col>3</xdr:col>
      <xdr:colOff>127000</xdr:colOff>
      <xdr:row>153</xdr:row>
      <xdr:rowOff>103187</xdr:rowOff>
    </xdr:to>
    <xdr:sp macro="" textlink="">
      <xdr:nvSpPr>
        <xdr:cNvPr id="4" name="Oval 3">
          <a:extLst>
            <a:ext uri="{FF2B5EF4-FFF2-40B4-BE49-F238E27FC236}">
              <a16:creationId xmlns:a16="http://schemas.microsoft.com/office/drawing/2014/main" id="{39A066D3-1780-4EAF-9E7A-B6AB33DFB957}"/>
            </a:ext>
          </a:extLst>
        </xdr:cNvPr>
        <xdr:cNvSpPr/>
      </xdr:nvSpPr>
      <xdr:spPr>
        <a:xfrm>
          <a:off x="2873375" y="28752800"/>
          <a:ext cx="755650" cy="53816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731838</xdr:colOff>
      <xdr:row>189</xdr:row>
      <xdr:rowOff>152399</xdr:rowOff>
    </xdr:from>
    <xdr:to>
      <xdr:col>3</xdr:col>
      <xdr:colOff>17463</xdr:colOff>
      <xdr:row>192</xdr:row>
      <xdr:rowOff>144462</xdr:rowOff>
    </xdr:to>
    <xdr:sp macro="" textlink="">
      <xdr:nvSpPr>
        <xdr:cNvPr id="5" name="Oval 4">
          <a:extLst>
            <a:ext uri="{FF2B5EF4-FFF2-40B4-BE49-F238E27FC236}">
              <a16:creationId xmlns:a16="http://schemas.microsoft.com/office/drawing/2014/main" id="{4C081BD6-76D3-4AD0-A806-32AD3424C70D}"/>
            </a:ext>
          </a:extLst>
        </xdr:cNvPr>
        <xdr:cNvSpPr/>
      </xdr:nvSpPr>
      <xdr:spPr>
        <a:xfrm>
          <a:off x="2763838" y="35852099"/>
          <a:ext cx="758825" cy="531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10</xdr:col>
      <xdr:colOff>1088391</xdr:colOff>
      <xdr:row>73</xdr:row>
      <xdr:rowOff>43389</xdr:rowOff>
    </xdr:from>
    <xdr:to>
      <xdr:col>23</xdr:col>
      <xdr:colOff>466662</xdr:colOff>
      <xdr:row>111</xdr:row>
      <xdr:rowOff>10681</xdr:rowOff>
    </xdr:to>
    <xdr:pic>
      <xdr:nvPicPr>
        <xdr:cNvPr id="6" name="Picture 5">
          <a:extLst>
            <a:ext uri="{FF2B5EF4-FFF2-40B4-BE49-F238E27FC236}">
              <a16:creationId xmlns:a16="http://schemas.microsoft.com/office/drawing/2014/main" id="{CC411D4C-29D0-4BD9-BC71-D977539EA06E}"/>
            </a:ext>
          </a:extLst>
        </xdr:cNvPr>
        <xdr:cNvPicPr>
          <a:picLocks noChangeAspect="1"/>
        </xdr:cNvPicPr>
      </xdr:nvPicPr>
      <xdr:blipFill>
        <a:blip xmlns:r="http://schemas.openxmlformats.org/officeDocument/2006/relationships" r:embed="rId3"/>
        <a:stretch>
          <a:fillRect/>
        </a:stretch>
      </xdr:blipFill>
      <xdr:spPr>
        <a:xfrm>
          <a:off x="18195291" y="14010214"/>
          <a:ext cx="13246671" cy="7584117"/>
        </a:xfrm>
        <a:prstGeom prst="rect">
          <a:avLst/>
        </a:prstGeom>
      </xdr:spPr>
    </xdr:pic>
    <xdr:clientData/>
  </xdr:twoCellAnchor>
  <xdr:twoCellAnchor editAs="oneCell">
    <xdr:from>
      <xdr:col>28</xdr:col>
      <xdr:colOff>384174</xdr:colOff>
      <xdr:row>74</xdr:row>
      <xdr:rowOff>68035</xdr:rowOff>
    </xdr:from>
    <xdr:to>
      <xdr:col>37</xdr:col>
      <xdr:colOff>600265</xdr:colOff>
      <xdr:row>102</xdr:row>
      <xdr:rowOff>162561</xdr:rowOff>
    </xdr:to>
    <xdr:pic>
      <xdr:nvPicPr>
        <xdr:cNvPr id="7" name="Picture 6">
          <a:extLst>
            <a:ext uri="{FF2B5EF4-FFF2-40B4-BE49-F238E27FC236}">
              <a16:creationId xmlns:a16="http://schemas.microsoft.com/office/drawing/2014/main" id="{9715C243-60B4-4949-86B4-49741B493A51}"/>
            </a:ext>
          </a:extLst>
        </xdr:cNvPr>
        <xdr:cNvPicPr>
          <a:picLocks noChangeAspect="1"/>
        </xdr:cNvPicPr>
      </xdr:nvPicPr>
      <xdr:blipFill>
        <a:blip xmlns:r="http://schemas.openxmlformats.org/officeDocument/2006/relationships" r:embed="rId4"/>
        <a:stretch>
          <a:fillRect/>
        </a:stretch>
      </xdr:blipFill>
      <xdr:spPr>
        <a:xfrm>
          <a:off x="35083749" y="14209485"/>
          <a:ext cx="5702491" cy="5907951"/>
        </a:xfrm>
        <a:prstGeom prst="rect">
          <a:avLst/>
        </a:prstGeom>
      </xdr:spPr>
    </xdr:pic>
    <xdr:clientData/>
  </xdr:twoCellAnchor>
  <xdr:twoCellAnchor editAs="oneCell">
    <xdr:from>
      <xdr:col>0</xdr:col>
      <xdr:colOff>0</xdr:colOff>
      <xdr:row>204</xdr:row>
      <xdr:rowOff>0</xdr:rowOff>
    </xdr:from>
    <xdr:to>
      <xdr:col>5</xdr:col>
      <xdr:colOff>1002803</xdr:colOff>
      <xdr:row>230</xdr:row>
      <xdr:rowOff>3049</xdr:rowOff>
    </xdr:to>
    <xdr:pic>
      <xdr:nvPicPr>
        <xdr:cNvPr id="8" name="Picture 7">
          <a:extLst>
            <a:ext uri="{FF2B5EF4-FFF2-40B4-BE49-F238E27FC236}">
              <a16:creationId xmlns:a16="http://schemas.microsoft.com/office/drawing/2014/main" id="{3E8D1AB4-BA33-4BF5-8174-B6C8E5A1FE65}"/>
            </a:ext>
          </a:extLst>
        </xdr:cNvPr>
        <xdr:cNvPicPr>
          <a:picLocks noChangeAspect="1"/>
        </xdr:cNvPicPr>
      </xdr:nvPicPr>
      <xdr:blipFill>
        <a:blip xmlns:r="http://schemas.openxmlformats.org/officeDocument/2006/relationships" r:embed="rId5"/>
        <a:stretch>
          <a:fillRect/>
        </a:stretch>
      </xdr:blipFill>
      <xdr:spPr>
        <a:xfrm>
          <a:off x="0" y="38423850"/>
          <a:ext cx="7613153" cy="4717924"/>
        </a:xfrm>
        <a:prstGeom prst="rect">
          <a:avLst/>
        </a:prstGeom>
      </xdr:spPr>
    </xdr:pic>
    <xdr:clientData/>
  </xdr:twoCellAnchor>
  <xdr:twoCellAnchor editAs="oneCell">
    <xdr:from>
      <xdr:col>0</xdr:col>
      <xdr:colOff>0</xdr:colOff>
      <xdr:row>236</xdr:row>
      <xdr:rowOff>0</xdr:rowOff>
    </xdr:from>
    <xdr:to>
      <xdr:col>4</xdr:col>
      <xdr:colOff>105865</xdr:colOff>
      <xdr:row>279</xdr:row>
      <xdr:rowOff>41214</xdr:rowOff>
    </xdr:to>
    <xdr:pic>
      <xdr:nvPicPr>
        <xdr:cNvPr id="9" name="Picture 8">
          <a:extLst>
            <a:ext uri="{FF2B5EF4-FFF2-40B4-BE49-F238E27FC236}">
              <a16:creationId xmlns:a16="http://schemas.microsoft.com/office/drawing/2014/main" id="{4596459C-4A6E-4F19-9FD5-82EBF4793EE2}"/>
            </a:ext>
          </a:extLst>
        </xdr:cNvPr>
        <xdr:cNvPicPr>
          <a:picLocks noChangeAspect="1"/>
        </xdr:cNvPicPr>
      </xdr:nvPicPr>
      <xdr:blipFill>
        <a:blip xmlns:r="http://schemas.openxmlformats.org/officeDocument/2006/relationships" r:embed="rId6"/>
        <a:stretch>
          <a:fillRect/>
        </a:stretch>
      </xdr:blipFill>
      <xdr:spPr>
        <a:xfrm>
          <a:off x="0" y="44243625"/>
          <a:ext cx="5792290" cy="7918389"/>
        </a:xfrm>
        <a:prstGeom prst="rect">
          <a:avLst/>
        </a:prstGeom>
      </xdr:spPr>
    </xdr:pic>
    <xdr:clientData/>
  </xdr:twoCellAnchor>
  <xdr:twoCellAnchor>
    <xdr:from>
      <xdr:col>0</xdr:col>
      <xdr:colOff>0</xdr:colOff>
      <xdr:row>273</xdr:row>
      <xdr:rowOff>63956</xdr:rowOff>
    </xdr:from>
    <xdr:to>
      <xdr:col>4</xdr:col>
      <xdr:colOff>180067</xdr:colOff>
      <xdr:row>274</xdr:row>
      <xdr:rowOff>125642</xdr:rowOff>
    </xdr:to>
    <xdr:sp macro="" textlink="">
      <xdr:nvSpPr>
        <xdr:cNvPr id="10" name="Rectangle 9">
          <a:extLst>
            <a:ext uri="{FF2B5EF4-FFF2-40B4-BE49-F238E27FC236}">
              <a16:creationId xmlns:a16="http://schemas.microsoft.com/office/drawing/2014/main" id="{90E106EC-6BF1-4203-AA14-BF3C0504620E}"/>
            </a:ext>
          </a:extLst>
        </xdr:cNvPr>
        <xdr:cNvSpPr/>
      </xdr:nvSpPr>
      <xdr:spPr>
        <a:xfrm>
          <a:off x="0" y="51102081"/>
          <a:ext cx="5869667" cy="236311"/>
        </a:xfrm>
        <a:prstGeom prst="rect">
          <a:avLst/>
        </a:prstGeom>
        <a:solidFill>
          <a:srgbClr val="FFC000">
            <a:alpha val="32941"/>
          </a:srgb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16</xdr:col>
      <xdr:colOff>456291</xdr:colOff>
      <xdr:row>13</xdr:row>
      <xdr:rowOff>47171</xdr:rowOff>
    </xdr:from>
    <xdr:to>
      <xdr:col>30</xdr:col>
      <xdr:colOff>101848</xdr:colOff>
      <xdr:row>50</xdr:row>
      <xdr:rowOff>11403</xdr:rowOff>
    </xdr:to>
    <xdr:pic>
      <xdr:nvPicPr>
        <xdr:cNvPr id="11" name="Picture 10">
          <a:extLst>
            <a:ext uri="{FF2B5EF4-FFF2-40B4-BE49-F238E27FC236}">
              <a16:creationId xmlns:a16="http://schemas.microsoft.com/office/drawing/2014/main" id="{DE581C8D-554A-4F17-8389-A0D26F705753}"/>
            </a:ext>
          </a:extLst>
        </xdr:cNvPr>
        <xdr:cNvPicPr>
          <a:picLocks noChangeAspect="1"/>
        </xdr:cNvPicPr>
      </xdr:nvPicPr>
      <xdr:blipFill>
        <a:blip xmlns:r="http://schemas.openxmlformats.org/officeDocument/2006/relationships" r:embed="rId7"/>
        <a:stretch>
          <a:fillRect/>
        </a:stretch>
      </xdr:blipFill>
      <xdr:spPr>
        <a:xfrm>
          <a:off x="27164391" y="2936421"/>
          <a:ext cx="8856232" cy="68666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ler/OneDrive/Documents/JRC_03_2021/LAFO/Results/NAI_unece%20and%20O'bri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I&amp;TF"/>
      <sheetName val="NAI_Comparison"/>
      <sheetName val="Harvest_Comparison"/>
      <sheetName val="net increment_UNECE"/>
      <sheetName val="missing countries"/>
      <sheetName val="FAWS areas"/>
    </sheetNames>
    <sheetDataSet>
      <sheetData sheetId="0" refreshError="1"/>
      <sheetData sheetId="1" refreshError="1"/>
      <sheetData sheetId="2" refreshError="1"/>
      <sheetData sheetId="3">
        <row r="4">
          <cell r="B4" t="str">
            <v>Albania</v>
          </cell>
          <cell r="C4">
            <v>223.6</v>
          </cell>
          <cell r="D4">
            <v>0.38085505024697663</v>
          </cell>
        </row>
        <row r="5">
          <cell r="B5" t="str">
            <v>Andorra</v>
          </cell>
          <cell r="C5" t="str">
            <v>..</v>
          </cell>
        </row>
        <row r="6">
          <cell r="B6" t="str">
            <v>Austria</v>
          </cell>
          <cell r="C6">
            <v>25136</v>
          </cell>
          <cell r="D6">
            <v>7.5234959592936246</v>
          </cell>
        </row>
        <row r="7">
          <cell r="B7" t="str">
            <v>Belarus</v>
          </cell>
          <cell r="C7">
            <v>25670</v>
          </cell>
          <cell r="D7">
            <v>3.9622758003272311</v>
          </cell>
        </row>
        <row r="8">
          <cell r="B8" t="str">
            <v>Belgium</v>
          </cell>
          <cell r="C8">
            <v>4609.74</v>
          </cell>
          <cell r="D8">
            <v>6.9023583139926625</v>
          </cell>
        </row>
        <row r="9">
          <cell r="B9" t="str">
            <v>Bosnia and Herzegovina</v>
          </cell>
          <cell r="C9" t="str">
            <v>..</v>
          </cell>
        </row>
        <row r="10">
          <cell r="B10" t="str">
            <v>Bulgaria</v>
          </cell>
          <cell r="C10">
            <v>14361</v>
          </cell>
          <cell r="D10">
            <v>6.0163385002094678</v>
          </cell>
        </row>
        <row r="11">
          <cell r="B11" t="str">
            <v>Croatia</v>
          </cell>
          <cell r="C11">
            <v>8144</v>
          </cell>
          <cell r="D11">
            <v>4.677771395749569</v>
          </cell>
        </row>
        <row r="12">
          <cell r="B12" t="str">
            <v>Cyprus</v>
          </cell>
          <cell r="C12">
            <v>46.87</v>
          </cell>
          <cell r="D12">
            <v>1.1321256038647343</v>
          </cell>
        </row>
        <row r="13">
          <cell r="B13" t="str">
            <v>Czechia</v>
          </cell>
          <cell r="C13">
            <v>20462.97</v>
          </cell>
          <cell r="D13">
            <v>8.8570099161606155</v>
          </cell>
        </row>
        <row r="14">
          <cell r="B14" t="str">
            <v>Denmark</v>
          </cell>
          <cell r="C14">
            <v>6263.36</v>
          </cell>
          <cell r="D14">
            <v>11.345022460512968</v>
          </cell>
        </row>
        <row r="15">
          <cell r="B15" t="str">
            <v>Estonia</v>
          </cell>
          <cell r="C15">
            <v>11514</v>
          </cell>
          <cell r="D15">
            <v>5.733207190160833</v>
          </cell>
        </row>
        <row r="16">
          <cell r="B16" t="str">
            <v>Finland</v>
          </cell>
          <cell r="C16">
            <v>93379.17</v>
          </cell>
          <cell r="D16">
            <v>4.79728589776522</v>
          </cell>
        </row>
        <row r="17">
          <cell r="B17" t="str">
            <v>France</v>
          </cell>
          <cell r="C17">
            <v>82871</v>
          </cell>
          <cell r="D17">
            <v>5.3098609598257189</v>
          </cell>
        </row>
        <row r="18">
          <cell r="B18" t="str">
            <v>Georgia</v>
          </cell>
          <cell r="C18" t="str">
            <v>..</v>
          </cell>
        </row>
        <row r="19">
          <cell r="B19" t="str">
            <v>Germany</v>
          </cell>
          <cell r="C19">
            <v>118589.6</v>
          </cell>
          <cell r="D19">
            <v>10.89404201647478</v>
          </cell>
        </row>
        <row r="20">
          <cell r="B20" t="str">
            <v>Greece</v>
          </cell>
          <cell r="C20" t="str">
            <v>..</v>
          </cell>
        </row>
        <row r="21">
          <cell r="B21" t="str">
            <v>Holy See</v>
          </cell>
          <cell r="C21" t="str">
            <v>..</v>
          </cell>
        </row>
        <row r="22">
          <cell r="B22" t="str">
            <v>Hungary</v>
          </cell>
          <cell r="C22">
            <v>9774.75</v>
          </cell>
          <cell r="D22">
            <v>5.6523662480049968</v>
          </cell>
        </row>
        <row r="23">
          <cell r="B23" t="str">
            <v>Iceland</v>
          </cell>
          <cell r="C23">
            <v>23.83</v>
          </cell>
          <cell r="D23">
            <v>1.1022201665124882</v>
          </cell>
        </row>
        <row r="24">
          <cell r="B24" t="str">
            <v>Ireland</v>
          </cell>
          <cell r="C24">
            <v>6677.58</v>
          </cell>
          <cell r="D24">
            <v>10.978889217717272</v>
          </cell>
        </row>
        <row r="25">
          <cell r="B25" t="str">
            <v>Italy</v>
          </cell>
          <cell r="C25">
            <v>32543</v>
          </cell>
          <cell r="D25">
            <v>4.0787141829411659</v>
          </cell>
        </row>
        <row r="26">
          <cell r="B26" t="str">
            <v>Latvia</v>
          </cell>
          <cell r="C26">
            <v>19680</v>
          </cell>
          <cell r="D26">
            <v>6.2496030485868532</v>
          </cell>
        </row>
        <row r="27">
          <cell r="B27" t="str">
            <v>Liechtenstein</v>
          </cell>
          <cell r="C27">
            <v>25</v>
          </cell>
          <cell r="D27">
            <v>6.25</v>
          </cell>
        </row>
        <row r="28">
          <cell r="B28" t="str">
            <v>Lithuania</v>
          </cell>
          <cell r="C28">
            <v>11030</v>
          </cell>
          <cell r="D28">
            <v>5.9557235421166306</v>
          </cell>
        </row>
        <row r="29">
          <cell r="B29" t="str">
            <v>Luxembourg</v>
          </cell>
          <cell r="C29">
            <v>650</v>
          </cell>
          <cell r="D29">
            <v>7.5493612078977934</v>
          </cell>
        </row>
        <row r="30">
          <cell r="B30" t="str">
            <v>Malta</v>
          </cell>
          <cell r="C30" t="str">
            <v>..</v>
          </cell>
        </row>
        <row r="31">
          <cell r="B31" t="str">
            <v>Monaco</v>
          </cell>
          <cell r="C31" t="str">
            <v>..</v>
          </cell>
        </row>
        <row r="32">
          <cell r="B32" t="str">
            <v>Montenegro</v>
          </cell>
          <cell r="C32">
            <v>2020.2</v>
          </cell>
          <cell r="D32">
            <v>2.9911606627282015</v>
          </cell>
        </row>
        <row r="33">
          <cell r="B33" t="str">
            <v>Netherlands</v>
          </cell>
          <cell r="C33">
            <v>2738</v>
          </cell>
          <cell r="D33">
            <v>9.1633199464524768</v>
          </cell>
        </row>
        <row r="34">
          <cell r="B34" t="str">
            <v>North Macedonia</v>
          </cell>
          <cell r="C34" t="str">
            <v>..</v>
          </cell>
        </row>
        <row r="35">
          <cell r="B35" t="str">
            <v>Norway</v>
          </cell>
          <cell r="C35">
            <v>25750</v>
          </cell>
          <cell r="D35">
            <v>3.0927215950036033</v>
          </cell>
        </row>
        <row r="36">
          <cell r="B36" t="str">
            <v>Poland</v>
          </cell>
          <cell r="C36">
            <v>62300</v>
          </cell>
          <cell r="D36">
            <v>7.6648622047244093</v>
          </cell>
        </row>
        <row r="37">
          <cell r="B37" t="str">
            <v>Portugal</v>
          </cell>
          <cell r="C37" t="str">
            <v>..</v>
          </cell>
        </row>
        <row r="38">
          <cell r="B38" t="str">
            <v>Republic of Moldova</v>
          </cell>
          <cell r="C38">
            <v>1462.32</v>
          </cell>
        </row>
        <row r="39">
          <cell r="B39" t="str">
            <v>Romania</v>
          </cell>
          <cell r="C39">
            <v>29259.98</v>
          </cell>
          <cell r="D39">
            <v>5.684861084126676</v>
          </cell>
        </row>
        <row r="40">
          <cell r="B40" t="str">
            <v>Russian Federation</v>
          </cell>
          <cell r="C40">
            <v>852927</v>
          </cell>
          <cell r="D40">
            <v>1.2594836679126238</v>
          </cell>
        </row>
        <row r="41">
          <cell r="B41" t="str">
            <v>San Marino</v>
          </cell>
          <cell r="C41" t="str">
            <v>..</v>
          </cell>
        </row>
        <row r="42">
          <cell r="B42" t="str">
            <v>Serbia</v>
          </cell>
          <cell r="C42" t="str">
            <v>..</v>
          </cell>
        </row>
        <row r="43">
          <cell r="B43" t="str">
            <v>Slovakia</v>
          </cell>
          <cell r="C43">
            <v>13465</v>
          </cell>
          <cell r="D43">
            <v>7.5688589094997187</v>
          </cell>
        </row>
        <row r="44">
          <cell r="B44" t="str">
            <v>Slovenia</v>
          </cell>
          <cell r="C44">
            <v>9165</v>
          </cell>
          <cell r="D44">
            <v>7.8</v>
          </cell>
        </row>
        <row r="45">
          <cell r="B45" t="str">
            <v>Spain</v>
          </cell>
          <cell r="C45">
            <v>35479.03</v>
          </cell>
          <cell r="D45">
            <v>2.4342721684002524</v>
          </cell>
        </row>
        <row r="46">
          <cell r="B46" t="str">
            <v>Sweden</v>
          </cell>
          <cell r="C46">
            <v>79346.850000000006</v>
          </cell>
          <cell r="D46">
            <v>3.9608249625241667</v>
          </cell>
        </row>
        <row r="47">
          <cell r="B47" t="str">
            <v>Switzerland</v>
          </cell>
          <cell r="C47">
            <v>9001</v>
          </cell>
          <cell r="D47">
            <v>7.544844928751048</v>
          </cell>
        </row>
        <row r="48">
          <cell r="B48" t="str">
            <v>Turkey</v>
          </cell>
          <cell r="C48">
            <v>35664.379999999997</v>
          </cell>
          <cell r="D48">
            <v>4.6481510685133598</v>
          </cell>
        </row>
        <row r="49">
          <cell r="B49" t="str">
            <v>Ukraine</v>
          </cell>
          <cell r="C49">
            <v>45000</v>
          </cell>
          <cell r="D49">
            <v>8.7856306130417803</v>
          </cell>
        </row>
        <row r="50">
          <cell r="B50" t="str">
            <v>United Kingdom</v>
          </cell>
          <cell r="C50">
            <v>23113</v>
          </cell>
          <cell r="D50">
            <v>7.5557371690094799</v>
          </cell>
        </row>
      </sheetData>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person displayName="Valeria De Laurentiis" id="{953E3AD1-9D1C-4DD4-AC3C-CFCFF2DA9501}" userId="Valeria De Laurentiis"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682" dT="2020-12-22T11:06:16.66" personId="{953E3AD1-9D1C-4DD4-AC3C-CFCFF2DA9501}" id="{987E89C5-9285-4729-880C-A915B21C39C7}">
    <text>to be considered as sugarcane (see sheet Table A.1.2)</text>
  </threadedComment>
</ThreadedComments>
</file>

<file path=xl/threadedComments/threadedComment2.xml><?xml version="1.0" encoding="utf-8"?>
<ThreadedComments xmlns="http://schemas.microsoft.com/office/spreadsheetml/2018/threadedcomments" xmlns:x="http://schemas.openxmlformats.org/spreadsheetml/2006/main">
  <threadedComment ref="E12" dT="2021-02-09T11:42:19.15" personId="{953E3AD1-9D1C-4DD4-AC3C-CFCFF2DA9501}" id="{3F8B3DA6-9DD4-4891-A476-7F6476B85F6B}">
    <text>calculated by dividing the volume and the weight imported by the EU28 from the wolrd reported in UN comtrade</text>
  </threadedComment>
</ThreadedComments>
</file>

<file path=xl/threadedComments/threadedComment3.xml><?xml version="1.0" encoding="utf-8"?>
<ThreadedComments xmlns="http://schemas.microsoft.com/office/spreadsheetml/2018/threadedcomments" xmlns:x="http://schemas.openxmlformats.org/spreadsheetml/2006/main">
  <threadedComment ref="H48" dT="2020-10-16T10:06:32.48" personId="{953E3AD1-9D1C-4DD4-AC3C-CFCFF2DA9501}" id="{30C3537B-6ECB-4F52-AEE9-1783EBBED9B0}">
    <text>(considering that 12% of weight is shell)</text>
  </threadedComment>
  <threadedComment ref="D75" dT="2020-10-20T10:46:33.71" personId="{953E3AD1-9D1C-4DD4-AC3C-CFCFF2DA9501}" id="{DD6D9368-DF08-48DF-8B3B-5C0111B4687E}">
    <text>not included in the representative products but included in the model (inside code 4103), so it is correct not to assing the full economic value to meat and offals to avoid double counting.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s://www.sciencedirect.com/science/article/pii/S0921800907004053"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sciencedirect.com/science/article/pii/S0048969717325378"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2.bin"/><Relationship Id="rId1" Type="http://schemas.openxmlformats.org/officeDocument/2006/relationships/hyperlink" Target="https://www.sciencedirect.com/science/article/pii/S0921800907004053"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doi.org/10.1016/j.jenvman.2012.06.024"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6"/>
  <sheetViews>
    <sheetView tabSelected="1" workbookViewId="0"/>
  </sheetViews>
  <sheetFormatPr defaultRowHeight="14.5" x14ac:dyDescent="0.35"/>
  <cols>
    <col min="1" max="1" width="11.54296875" customWidth="1"/>
  </cols>
  <sheetData>
    <row r="1" spans="1:2" s="9" customFormat="1" ht="34" x14ac:dyDescent="0.35">
      <c r="A1" s="10" t="s">
        <v>8292</v>
      </c>
    </row>
    <row r="3" spans="1:2" ht="34" x14ac:dyDescent="0.35">
      <c r="A3" s="9" t="s">
        <v>6525</v>
      </c>
    </row>
    <row r="5" spans="1:2" ht="15.5" x14ac:dyDescent="0.35">
      <c r="A5" s="24" t="s">
        <v>6523</v>
      </c>
    </row>
    <row r="7" spans="1:2" x14ac:dyDescent="0.35">
      <c r="A7" s="23" t="s">
        <v>8577</v>
      </c>
      <c r="B7" s="285" t="s">
        <v>8596</v>
      </c>
    </row>
    <row r="8" spans="1:2" x14ac:dyDescent="0.35">
      <c r="A8" s="23" t="s">
        <v>8578</v>
      </c>
      <c r="B8" s="285" t="s">
        <v>8597</v>
      </c>
    </row>
    <row r="9" spans="1:2" x14ac:dyDescent="0.35">
      <c r="A9" s="23" t="s">
        <v>8579</v>
      </c>
      <c r="B9" s="285" t="s">
        <v>8598</v>
      </c>
    </row>
    <row r="10" spans="1:2" x14ac:dyDescent="0.35">
      <c r="A10" s="23" t="s">
        <v>8580</v>
      </c>
      <c r="B10" s="285" t="s">
        <v>8599</v>
      </c>
    </row>
    <row r="11" spans="1:2" x14ac:dyDescent="0.35">
      <c r="A11" s="23" t="s">
        <v>8581</v>
      </c>
      <c r="B11" s="285" t="s">
        <v>8600</v>
      </c>
    </row>
    <row r="12" spans="1:2" x14ac:dyDescent="0.35">
      <c r="A12" s="23" t="s">
        <v>8582</v>
      </c>
      <c r="B12" s="285" t="s">
        <v>8601</v>
      </c>
    </row>
    <row r="13" spans="1:2" x14ac:dyDescent="0.35">
      <c r="A13" s="23" t="s">
        <v>8583</v>
      </c>
      <c r="B13" s="285" t="s">
        <v>8602</v>
      </c>
    </row>
    <row r="14" spans="1:2" x14ac:dyDescent="0.35">
      <c r="A14" s="23" t="s">
        <v>8584</v>
      </c>
      <c r="B14" s="285" t="s">
        <v>8603</v>
      </c>
    </row>
    <row r="15" spans="1:2" x14ac:dyDescent="0.35">
      <c r="A15" s="23" t="s">
        <v>8585</v>
      </c>
      <c r="B15" s="285" t="s">
        <v>8604</v>
      </c>
    </row>
    <row r="16" spans="1:2" x14ac:dyDescent="0.35">
      <c r="A16" s="23" t="s">
        <v>8586</v>
      </c>
      <c r="B16" s="285" t="s">
        <v>8605</v>
      </c>
    </row>
    <row r="17" spans="1:2" x14ac:dyDescent="0.35">
      <c r="A17" s="23" t="s">
        <v>8587</v>
      </c>
      <c r="B17" s="285" t="s">
        <v>8763</v>
      </c>
    </row>
    <row r="18" spans="1:2" x14ac:dyDescent="0.35">
      <c r="A18" s="23" t="s">
        <v>8588</v>
      </c>
      <c r="B18" s="285" t="s">
        <v>8606</v>
      </c>
    </row>
    <row r="19" spans="1:2" x14ac:dyDescent="0.35">
      <c r="A19" s="23" t="s">
        <v>8589</v>
      </c>
      <c r="B19" s="285" t="s">
        <v>8607</v>
      </c>
    </row>
    <row r="20" spans="1:2" x14ac:dyDescent="0.35">
      <c r="A20" s="23" t="s">
        <v>8590</v>
      </c>
      <c r="B20" s="285" t="s">
        <v>8608</v>
      </c>
    </row>
    <row r="21" spans="1:2" x14ac:dyDescent="0.35">
      <c r="A21" s="23" t="s">
        <v>8591</v>
      </c>
      <c r="B21" s="285" t="s">
        <v>8609</v>
      </c>
    </row>
    <row r="22" spans="1:2" x14ac:dyDescent="0.35">
      <c r="A22" s="23" t="s">
        <v>8592</v>
      </c>
      <c r="B22" s="285" t="s">
        <v>8610</v>
      </c>
    </row>
    <row r="23" spans="1:2" ht="16.5" x14ac:dyDescent="0.35">
      <c r="A23" s="23" t="s">
        <v>8593</v>
      </c>
      <c r="B23" s="285" t="s">
        <v>8731</v>
      </c>
    </row>
    <row r="24" spans="1:2" x14ac:dyDescent="0.35">
      <c r="A24" s="23" t="s">
        <v>8594</v>
      </c>
      <c r="B24" s="285" t="s">
        <v>8612</v>
      </c>
    </row>
    <row r="25" spans="1:2" x14ac:dyDescent="0.35">
      <c r="A25" s="23" t="s">
        <v>8595</v>
      </c>
      <c r="B25" s="285" t="s">
        <v>8613</v>
      </c>
    </row>
    <row r="26" spans="1:2" x14ac:dyDescent="0.35">
      <c r="A26" s="23" t="s">
        <v>8615</v>
      </c>
    </row>
  </sheetData>
  <phoneticPr fontId="13" type="noConversion"/>
  <hyperlinks>
    <hyperlink ref="A7" location="HS_APRO!A1" display="Table A.2.1" xr:uid="{00000000-0004-0000-0000-000000000000}"/>
    <hyperlink ref="A8" location="HS_FAO!A1" display="Table A.2.2" xr:uid="{00000000-0004-0000-0000-000001000000}"/>
    <hyperlink ref="A9" location="Crops_yields!A1" display="Table A.2.3" xr:uid="{00000000-0004-0000-0000-000002000000}"/>
    <hyperlink ref="A10" location="Crops_yields!A79" display="Table A.2.4" xr:uid="{00000000-0004-0000-0000-000003000000}"/>
    <hyperlink ref="A11" location="Grass_yields!A1" display="Table A.2.5" xr:uid="{00000000-0004-0000-0000-000004000000}"/>
    <hyperlink ref="A12" location="TF_livestock!A1" display="Table A.2.6" xr:uid="{00000000-0004-0000-0000-000005000000}"/>
    <hyperlink ref="A13" location="TF_livestock!A50" display="Table A.2.7" xr:uid="{00000000-0004-0000-0000-000006000000}"/>
    <hyperlink ref="A14" location="TF_livestock!A65" display="Table A.2.8" xr:uid="{00000000-0004-0000-0000-000007000000}"/>
    <hyperlink ref="A15" location="TF_livestock!A97" display="Table A.2.9" xr:uid="{00000000-0004-0000-0000-000008000000}"/>
    <hyperlink ref="A16" location="TF_plant!A1" display="Table A.2.10" xr:uid="{00000000-0004-0000-0000-000009000000}"/>
    <hyperlink ref="A17" location="TF_fish!A1" display="Table A.2.11" xr:uid="{00000000-0004-0000-0000-00000A000000}"/>
    <hyperlink ref="A18" location="TF_fish!A21" display="Table A.2.12" xr:uid="{00000000-0004-0000-0000-00000B000000}"/>
    <hyperlink ref="A19" location="TF_fish!A99" display="Table A.2.13" xr:uid="{00000000-0004-0000-0000-00000C000000}"/>
    <hyperlink ref="A20" location="TF_fish!A113" display="Table A.2.14" xr:uid="{00000000-0004-0000-0000-00000D000000}"/>
    <hyperlink ref="A21" location="TF_fish!A145" display="Table A.2.15" xr:uid="{00000000-0004-0000-0000-00000E000000}"/>
    <hyperlink ref="A22" location="Timber_yields!A1" display="Table A.2.16" xr:uid="{00000000-0004-0000-0000-00000F000000}"/>
    <hyperlink ref="A23" location="TF_timber!A1" display="Table A.2.17" xr:uid="{00000000-0004-0000-0000-000010000000}"/>
    <hyperlink ref="A24" location="TF_timber!A68" display="Table A.2.18" xr:uid="{00000000-0004-0000-0000-000011000000}"/>
    <hyperlink ref="A25" location="Regions!A1" display="Table A.2.19" xr:uid="{00000000-0004-0000-0000-000012000000}"/>
    <hyperlink ref="A26" location="'List of references'!A1" display="List of references" xr:uid="{00000000-0004-0000-0000-000013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Z242"/>
  <sheetViews>
    <sheetView zoomScaleNormal="100" workbookViewId="0"/>
  </sheetViews>
  <sheetFormatPr defaultRowHeight="14.5" x14ac:dyDescent="0.35"/>
  <cols>
    <col min="1" max="1" width="15.36328125" customWidth="1"/>
    <col min="2" max="2" width="13.6328125" customWidth="1"/>
    <col min="3" max="3" width="21.1796875" customWidth="1"/>
    <col min="4" max="4" width="47.453125" customWidth="1"/>
    <col min="5" max="5" width="33.90625" customWidth="1"/>
    <col min="6" max="6" width="34.90625" customWidth="1"/>
    <col min="7" max="7" width="31.08984375" customWidth="1"/>
    <col min="8" max="8" width="37.26953125" customWidth="1"/>
    <col min="9" max="9" width="37.6328125" customWidth="1"/>
    <col min="10" max="10" width="34.36328125" customWidth="1"/>
    <col min="11" max="11" width="15.54296875" customWidth="1"/>
    <col min="12" max="12" width="36.08984375" customWidth="1"/>
    <col min="13" max="13" width="36.08984375" style="271" customWidth="1"/>
    <col min="14" max="14" width="24.81640625" customWidth="1"/>
    <col min="15" max="16" width="22.453125" customWidth="1"/>
    <col min="17" max="17" width="24.6328125" customWidth="1"/>
    <col min="28" max="28" width="18.453125" customWidth="1"/>
  </cols>
  <sheetData>
    <row r="1" spans="1:17" ht="38" customHeight="1" x14ac:dyDescent="0.55000000000000004">
      <c r="A1" s="269" t="s">
        <v>8747</v>
      </c>
    </row>
    <row r="2" spans="1:17" x14ac:dyDescent="0.35">
      <c r="A2" t="s">
        <v>8746</v>
      </c>
    </row>
    <row r="3" spans="1:17" s="271" customFormat="1" x14ac:dyDescent="0.35">
      <c r="A3" s="271" t="s">
        <v>8750</v>
      </c>
    </row>
    <row r="4" spans="1:17" s="271" customFormat="1" x14ac:dyDescent="0.35">
      <c r="A4" s="271" t="s">
        <v>8751</v>
      </c>
    </row>
    <row r="5" spans="1:17" s="271" customFormat="1" x14ac:dyDescent="0.35"/>
    <row r="6" spans="1:17" x14ac:dyDescent="0.35">
      <c r="E6" s="336" t="s">
        <v>7354</v>
      </c>
      <c r="F6" s="336"/>
      <c r="G6" s="336"/>
      <c r="H6" s="336"/>
      <c r="I6" s="336"/>
      <c r="J6" s="336" t="s">
        <v>7355</v>
      </c>
      <c r="K6" s="336"/>
      <c r="L6" s="336"/>
      <c r="M6" s="336"/>
      <c r="N6" s="336" t="s">
        <v>7708</v>
      </c>
      <c r="O6" s="336"/>
      <c r="P6" s="336"/>
      <c r="Q6" s="336"/>
    </row>
    <row r="7" spans="1:17" s="43" customFormat="1" ht="31" x14ac:dyDescent="0.35">
      <c r="A7" s="98" t="s">
        <v>2</v>
      </c>
      <c r="B7" s="326" t="s">
        <v>3</v>
      </c>
      <c r="C7" s="326" t="s">
        <v>4</v>
      </c>
      <c r="D7" s="326" t="s">
        <v>5</v>
      </c>
      <c r="E7" s="97" t="s">
        <v>6994</v>
      </c>
      <c r="F7" s="97" t="s">
        <v>7706</v>
      </c>
      <c r="G7" s="97" t="s">
        <v>6995</v>
      </c>
      <c r="H7" s="97" t="s">
        <v>7706</v>
      </c>
      <c r="I7" s="97" t="s">
        <v>8224</v>
      </c>
      <c r="J7" s="326" t="s">
        <v>6994</v>
      </c>
      <c r="K7" s="326" t="s">
        <v>6995</v>
      </c>
      <c r="L7" s="97" t="s">
        <v>8224</v>
      </c>
      <c r="M7" s="97" t="s">
        <v>7706</v>
      </c>
      <c r="N7" s="97" t="s">
        <v>6994</v>
      </c>
      <c r="O7" s="97" t="s">
        <v>6995</v>
      </c>
      <c r="P7" s="97" t="s">
        <v>8224</v>
      </c>
      <c r="Q7" s="97" t="s">
        <v>7706</v>
      </c>
    </row>
    <row r="8" spans="1:17" x14ac:dyDescent="0.35">
      <c r="A8" s="99" t="s">
        <v>2562</v>
      </c>
      <c r="B8" s="100" t="s">
        <v>6489</v>
      </c>
      <c r="C8" s="100" t="s">
        <v>20</v>
      </c>
      <c r="D8" s="100" t="s">
        <v>20</v>
      </c>
      <c r="E8" s="52">
        <v>0.49</v>
      </c>
      <c r="F8" s="52" t="s">
        <v>8736</v>
      </c>
      <c r="G8" s="52">
        <v>0.9636929460580913</v>
      </c>
      <c r="H8" s="44" t="s">
        <v>8736</v>
      </c>
      <c r="I8" s="328" t="s">
        <v>2551</v>
      </c>
      <c r="J8" s="101"/>
      <c r="N8" s="1"/>
      <c r="O8" s="44"/>
      <c r="P8" s="52"/>
    </row>
    <row r="9" spans="1:17" x14ac:dyDescent="0.35">
      <c r="A9" s="99" t="s">
        <v>2566</v>
      </c>
      <c r="B9" s="100" t="s">
        <v>6489</v>
      </c>
      <c r="C9" s="100" t="s">
        <v>22</v>
      </c>
      <c r="D9" s="100" t="s">
        <v>22</v>
      </c>
      <c r="E9" s="52">
        <v>0.67</v>
      </c>
      <c r="F9" s="52" t="s">
        <v>8736</v>
      </c>
      <c r="G9" s="52">
        <v>1</v>
      </c>
      <c r="H9" s="44" t="s">
        <v>8736</v>
      </c>
      <c r="I9" s="328" t="s">
        <v>2553</v>
      </c>
      <c r="J9" s="101"/>
      <c r="N9" s="1"/>
      <c r="O9" s="44"/>
      <c r="P9" s="52"/>
    </row>
    <row r="10" spans="1:17" x14ac:dyDescent="0.35">
      <c r="A10" s="99" t="s">
        <v>2568</v>
      </c>
      <c r="B10" s="100" t="s">
        <v>6489</v>
      </c>
      <c r="C10" s="100" t="s">
        <v>23</v>
      </c>
      <c r="D10" s="100" t="s">
        <v>23</v>
      </c>
      <c r="E10" s="52">
        <v>0.44</v>
      </c>
      <c r="F10" s="52" t="s">
        <v>8736</v>
      </c>
      <c r="G10" s="52">
        <v>0.98390342052313884</v>
      </c>
      <c r="H10" s="44" t="s">
        <v>8736</v>
      </c>
      <c r="I10" s="328" t="s">
        <v>2555</v>
      </c>
      <c r="J10" s="101"/>
      <c r="N10" s="1"/>
      <c r="O10" s="44"/>
      <c r="P10" s="52"/>
    </row>
    <row r="11" spans="1:17" x14ac:dyDescent="0.35">
      <c r="A11" s="99" t="s">
        <v>24</v>
      </c>
      <c r="B11" s="100" t="s">
        <v>6489</v>
      </c>
      <c r="C11" s="100" t="s">
        <v>25</v>
      </c>
      <c r="D11" s="100" t="s">
        <v>25</v>
      </c>
      <c r="E11" s="52">
        <v>0.59299999999999997</v>
      </c>
      <c r="F11" s="52" t="s">
        <v>8736</v>
      </c>
      <c r="G11" s="52">
        <v>1</v>
      </c>
      <c r="H11" s="44" t="s">
        <v>8736</v>
      </c>
      <c r="I11" s="328" t="s">
        <v>2549</v>
      </c>
      <c r="J11" s="101"/>
      <c r="O11" s="44"/>
      <c r="P11" s="52"/>
    </row>
    <row r="12" spans="1:17" x14ac:dyDescent="0.35">
      <c r="A12" s="99" t="s">
        <v>2573</v>
      </c>
      <c r="B12" s="100" t="s">
        <v>6489</v>
      </c>
      <c r="C12" s="100" t="s">
        <v>28</v>
      </c>
      <c r="D12" s="100" t="s">
        <v>29</v>
      </c>
      <c r="E12" s="52">
        <v>0.72</v>
      </c>
      <c r="F12" s="52" t="s">
        <v>8658</v>
      </c>
      <c r="G12" s="52">
        <v>1</v>
      </c>
      <c r="H12" s="271" t="s">
        <v>7713</v>
      </c>
      <c r="I12" s="328" t="s">
        <v>2557</v>
      </c>
      <c r="J12" s="101"/>
      <c r="N12" s="1"/>
      <c r="O12" s="44"/>
      <c r="P12" s="52"/>
    </row>
    <row r="13" spans="1:17" x14ac:dyDescent="0.35">
      <c r="A13" s="99" t="s">
        <v>6580</v>
      </c>
      <c r="B13" s="164">
        <v>206</v>
      </c>
      <c r="C13" s="101" t="s">
        <v>6581</v>
      </c>
      <c r="D13" s="101" t="s">
        <v>6582</v>
      </c>
      <c r="E13" s="52">
        <v>0.49</v>
      </c>
      <c r="F13" s="52" t="s">
        <v>8736</v>
      </c>
      <c r="G13" s="52">
        <v>0.9636929460580913</v>
      </c>
      <c r="H13" s="44" t="s">
        <v>8736</v>
      </c>
      <c r="I13" s="328" t="s">
        <v>2551</v>
      </c>
      <c r="J13" s="101"/>
      <c r="N13" s="1"/>
      <c r="O13" s="44"/>
      <c r="P13" s="52"/>
    </row>
    <row r="14" spans="1:17" x14ac:dyDescent="0.35">
      <c r="A14" s="99" t="s">
        <v>6603</v>
      </c>
      <c r="B14" s="164">
        <v>206</v>
      </c>
      <c r="C14" s="101" t="s">
        <v>6604</v>
      </c>
      <c r="D14" s="101" t="s">
        <v>6605</v>
      </c>
      <c r="E14" s="52">
        <v>0.67</v>
      </c>
      <c r="F14" s="52" t="s">
        <v>8736</v>
      </c>
      <c r="G14" s="52">
        <v>1</v>
      </c>
      <c r="H14" s="44" t="s">
        <v>8736</v>
      </c>
      <c r="I14" s="328" t="s">
        <v>2553</v>
      </c>
      <c r="J14" s="101"/>
      <c r="N14" s="1"/>
      <c r="O14" s="44"/>
      <c r="P14" s="44"/>
    </row>
    <row r="15" spans="1:17" x14ac:dyDescent="0.35">
      <c r="A15" s="99" t="s">
        <v>6619</v>
      </c>
      <c r="B15" s="164">
        <v>206</v>
      </c>
      <c r="C15" s="101" t="s">
        <v>6620</v>
      </c>
      <c r="D15" s="101" t="s">
        <v>6621</v>
      </c>
      <c r="E15" s="323">
        <v>0.44</v>
      </c>
      <c r="F15" s="52" t="s">
        <v>8736</v>
      </c>
      <c r="G15" s="323">
        <v>0.98390342052313884</v>
      </c>
      <c r="H15" s="44" t="s">
        <v>8736</v>
      </c>
      <c r="I15" s="328" t="s">
        <v>2555</v>
      </c>
      <c r="J15" s="101"/>
      <c r="N15" s="1"/>
      <c r="O15" s="44"/>
      <c r="P15" s="44"/>
    </row>
    <row r="16" spans="1:17" x14ac:dyDescent="0.35">
      <c r="A16" s="105" t="s">
        <v>6890</v>
      </c>
      <c r="B16" s="100">
        <v>401</v>
      </c>
      <c r="C16" s="101" t="s">
        <v>6891</v>
      </c>
      <c r="D16" s="101" t="s">
        <v>6892</v>
      </c>
      <c r="E16" s="52">
        <v>0.93</v>
      </c>
      <c r="F16" s="8" t="s">
        <v>7713</v>
      </c>
      <c r="G16" s="52">
        <v>1</v>
      </c>
      <c r="H16" s="271" t="s">
        <v>7713</v>
      </c>
      <c r="I16" s="328" t="s">
        <v>8225</v>
      </c>
      <c r="J16" s="101"/>
      <c r="O16" s="44"/>
    </row>
    <row r="17" spans="1:15" x14ac:dyDescent="0.35">
      <c r="A17" s="105" t="s">
        <v>6895</v>
      </c>
      <c r="B17" s="100">
        <v>401</v>
      </c>
      <c r="C17" s="101" t="s">
        <v>6896</v>
      </c>
      <c r="D17" s="101" t="s">
        <v>6897</v>
      </c>
      <c r="E17" s="52">
        <v>0.9</v>
      </c>
      <c r="F17" s="8" t="s">
        <v>7713</v>
      </c>
      <c r="G17" s="52">
        <v>1</v>
      </c>
      <c r="H17" s="271" t="s">
        <v>7713</v>
      </c>
      <c r="I17" s="328" t="s">
        <v>8225</v>
      </c>
      <c r="J17" s="101"/>
      <c r="O17" s="44"/>
    </row>
    <row r="18" spans="1:15" x14ac:dyDescent="0.35">
      <c r="A18" s="105" t="s">
        <v>7629</v>
      </c>
      <c r="B18" s="100">
        <v>401</v>
      </c>
      <c r="C18" s="101" t="s">
        <v>6901</v>
      </c>
      <c r="D18" s="101" t="s">
        <v>7631</v>
      </c>
      <c r="E18" s="52">
        <v>0.5</v>
      </c>
      <c r="F18" s="8" t="s">
        <v>7713</v>
      </c>
      <c r="G18" s="52">
        <v>1</v>
      </c>
      <c r="H18" s="271" t="s">
        <v>7713</v>
      </c>
      <c r="I18" s="328" t="s">
        <v>8225</v>
      </c>
      <c r="J18" s="101"/>
      <c r="O18" s="44"/>
    </row>
    <row r="19" spans="1:15" x14ac:dyDescent="0.35">
      <c r="A19" s="105" t="s">
        <v>6905</v>
      </c>
      <c r="B19" s="100">
        <v>402</v>
      </c>
      <c r="C19" s="101" t="s">
        <v>6906</v>
      </c>
      <c r="D19" s="101" t="s">
        <v>6907</v>
      </c>
      <c r="E19" s="52">
        <v>0.2</v>
      </c>
      <c r="F19" s="8" t="s">
        <v>7713</v>
      </c>
      <c r="G19" s="52">
        <v>1</v>
      </c>
      <c r="H19" s="271" t="s">
        <v>7713</v>
      </c>
      <c r="I19" s="328" t="s">
        <v>8225</v>
      </c>
      <c r="J19" s="101"/>
      <c r="O19" s="44"/>
    </row>
    <row r="20" spans="1:15" x14ac:dyDescent="0.35">
      <c r="A20" s="105" t="s">
        <v>6913</v>
      </c>
      <c r="B20" s="100">
        <v>402</v>
      </c>
      <c r="C20" s="101" t="s">
        <v>6914</v>
      </c>
      <c r="D20" s="101" t="s">
        <v>6915</v>
      </c>
      <c r="E20" s="52">
        <v>0.2</v>
      </c>
      <c r="F20" s="8" t="s">
        <v>7713</v>
      </c>
      <c r="G20" s="52">
        <v>1</v>
      </c>
      <c r="H20" s="271" t="s">
        <v>7713</v>
      </c>
      <c r="I20" s="328" t="s">
        <v>8225</v>
      </c>
      <c r="J20" s="101"/>
      <c r="O20" s="44"/>
    </row>
    <row r="21" spans="1:15" x14ac:dyDescent="0.35">
      <c r="A21" s="105" t="s">
        <v>6918</v>
      </c>
      <c r="B21" s="100">
        <v>402</v>
      </c>
      <c r="C21" s="101" t="s">
        <v>6599</v>
      </c>
      <c r="D21" s="101" t="s">
        <v>6919</v>
      </c>
      <c r="E21" s="52">
        <v>1</v>
      </c>
      <c r="F21" s="8" t="s">
        <v>7713</v>
      </c>
      <c r="G21" s="52">
        <v>1</v>
      </c>
      <c r="H21" s="271" t="s">
        <v>7713</v>
      </c>
      <c r="I21" s="85" t="s">
        <v>6913</v>
      </c>
      <c r="J21" s="101"/>
      <c r="O21" s="44"/>
    </row>
    <row r="22" spans="1:15" x14ac:dyDescent="0.35">
      <c r="A22" s="105" t="s">
        <v>6925</v>
      </c>
      <c r="B22" s="100">
        <v>402</v>
      </c>
      <c r="C22" s="101" t="s">
        <v>6914</v>
      </c>
      <c r="D22" s="101" t="s">
        <v>6926</v>
      </c>
      <c r="E22" s="52">
        <v>0.5</v>
      </c>
      <c r="F22" s="8" t="s">
        <v>7713</v>
      </c>
      <c r="G22" s="52">
        <v>0.83148809143355251</v>
      </c>
      <c r="H22" s="271" t="s">
        <v>7713</v>
      </c>
      <c r="I22" s="328" t="s">
        <v>8225</v>
      </c>
      <c r="J22" s="101"/>
      <c r="O22" s="44"/>
    </row>
    <row r="23" spans="1:15" x14ac:dyDescent="0.35">
      <c r="A23" s="105" t="s">
        <v>6929</v>
      </c>
      <c r="B23" s="100">
        <v>402</v>
      </c>
      <c r="C23" s="101" t="s">
        <v>6599</v>
      </c>
      <c r="D23" s="101" t="s">
        <v>6930</v>
      </c>
      <c r="E23" s="52">
        <v>1</v>
      </c>
      <c r="F23" s="8" t="s">
        <v>7713</v>
      </c>
      <c r="G23" s="52">
        <v>1</v>
      </c>
      <c r="H23" s="271" t="s">
        <v>7713</v>
      </c>
      <c r="I23" s="100" t="s">
        <v>7629</v>
      </c>
      <c r="J23" s="101"/>
      <c r="O23" s="44"/>
    </row>
    <row r="24" spans="1:15" x14ac:dyDescent="0.35">
      <c r="A24" s="105" t="s">
        <v>6934</v>
      </c>
      <c r="B24" s="100">
        <v>403</v>
      </c>
      <c r="C24" s="101" t="s">
        <v>6935</v>
      </c>
      <c r="D24" s="101" t="s">
        <v>6936</v>
      </c>
      <c r="E24" s="52">
        <v>0.8</v>
      </c>
      <c r="F24" s="8" t="s">
        <v>7713</v>
      </c>
      <c r="G24" s="52">
        <v>1</v>
      </c>
      <c r="H24" s="271" t="s">
        <v>7713</v>
      </c>
      <c r="I24" s="328" t="s">
        <v>8225</v>
      </c>
      <c r="J24" s="101"/>
      <c r="O24" s="44"/>
    </row>
    <row r="25" spans="1:15" x14ac:dyDescent="0.35">
      <c r="A25" s="105" t="s">
        <v>6939</v>
      </c>
      <c r="B25" s="100">
        <v>403</v>
      </c>
      <c r="C25" s="101" t="s">
        <v>6922</v>
      </c>
      <c r="D25" s="101" t="s">
        <v>6940</v>
      </c>
      <c r="E25" s="52">
        <v>0.1</v>
      </c>
      <c r="F25" s="8" t="s">
        <v>7713</v>
      </c>
      <c r="G25" s="52">
        <v>0.1685119085664476</v>
      </c>
      <c r="H25" s="271" t="s">
        <v>7713</v>
      </c>
      <c r="I25" s="328" t="s">
        <v>8225</v>
      </c>
      <c r="J25" s="101"/>
      <c r="O25" s="44"/>
    </row>
    <row r="26" spans="1:15" x14ac:dyDescent="0.35">
      <c r="A26" s="105" t="s">
        <v>6944</v>
      </c>
      <c r="B26" s="100">
        <v>404</v>
      </c>
      <c r="C26" s="101" t="s">
        <v>6945</v>
      </c>
      <c r="D26" s="101" t="s">
        <v>6946</v>
      </c>
      <c r="E26" s="52">
        <v>0.73</v>
      </c>
      <c r="F26" s="8" t="s">
        <v>7713</v>
      </c>
      <c r="G26" s="52">
        <v>0.49768157156436071</v>
      </c>
      <c r="H26" s="271" t="s">
        <v>7713</v>
      </c>
      <c r="I26" s="328" t="s">
        <v>8225</v>
      </c>
      <c r="J26" s="101"/>
      <c r="O26" s="44"/>
    </row>
    <row r="27" spans="1:15" x14ac:dyDescent="0.35">
      <c r="A27" s="105" t="s">
        <v>6949</v>
      </c>
      <c r="B27" s="100">
        <v>404</v>
      </c>
      <c r="C27" s="101" t="s">
        <v>6922</v>
      </c>
      <c r="D27" s="101" t="s">
        <v>6950</v>
      </c>
      <c r="E27" s="52">
        <v>0.8</v>
      </c>
      <c r="F27" s="8" t="s">
        <v>7713</v>
      </c>
      <c r="G27" s="52">
        <v>1</v>
      </c>
      <c r="H27" s="271" t="s">
        <v>7713</v>
      </c>
      <c r="I27" s="328" t="s">
        <v>8225</v>
      </c>
      <c r="J27" s="101"/>
      <c r="O27" s="44"/>
    </row>
    <row r="28" spans="1:15" x14ac:dyDescent="0.35">
      <c r="A28" s="105" t="s">
        <v>6954</v>
      </c>
      <c r="B28" s="100">
        <v>405</v>
      </c>
      <c r="C28" s="101" t="s">
        <v>6955</v>
      </c>
      <c r="D28" s="101" t="s">
        <v>6956</v>
      </c>
      <c r="E28" s="52">
        <v>4.7E-2</v>
      </c>
      <c r="F28" s="8" t="s">
        <v>7713</v>
      </c>
      <c r="G28" s="52">
        <v>0.27503882958715858</v>
      </c>
      <c r="H28" s="271" t="s">
        <v>7713</v>
      </c>
      <c r="I28" s="328" t="s">
        <v>8225</v>
      </c>
      <c r="J28" s="101"/>
      <c r="O28" s="44"/>
    </row>
    <row r="29" spans="1:15" x14ac:dyDescent="0.35">
      <c r="A29" s="105" t="s">
        <v>6969</v>
      </c>
      <c r="B29" s="100">
        <v>406</v>
      </c>
      <c r="C29" s="101" t="s">
        <v>6970</v>
      </c>
      <c r="D29" s="101" t="s">
        <v>6971</v>
      </c>
      <c r="E29" s="52">
        <v>0.15</v>
      </c>
      <c r="F29" s="8" t="s">
        <v>7713</v>
      </c>
      <c r="G29" s="52">
        <v>0.50231842843563923</v>
      </c>
      <c r="H29" s="271" t="s">
        <v>7713</v>
      </c>
      <c r="I29" s="328" t="s">
        <v>8225</v>
      </c>
      <c r="J29" s="101"/>
      <c r="O29" s="44"/>
    </row>
    <row r="30" spans="1:15" x14ac:dyDescent="0.35">
      <c r="A30" s="105" t="s">
        <v>6974</v>
      </c>
      <c r="B30" s="100">
        <v>406</v>
      </c>
      <c r="C30" s="101" t="s">
        <v>6975</v>
      </c>
      <c r="D30" s="101" t="s">
        <v>6976</v>
      </c>
      <c r="E30" s="52">
        <v>0.63</v>
      </c>
      <c r="F30" s="8" t="s">
        <v>7713</v>
      </c>
      <c r="G30" s="52">
        <v>1</v>
      </c>
      <c r="H30" s="271" t="s">
        <v>7713</v>
      </c>
      <c r="I30" s="85" t="s">
        <v>6969</v>
      </c>
      <c r="J30" s="101"/>
      <c r="O30" s="44"/>
    </row>
    <row r="31" spans="1:15" x14ac:dyDescent="0.35">
      <c r="A31" s="105" t="s">
        <v>6979</v>
      </c>
      <c r="B31" s="100">
        <v>406</v>
      </c>
      <c r="C31" s="101" t="s">
        <v>6980</v>
      </c>
      <c r="D31" s="101" t="s">
        <v>6981</v>
      </c>
      <c r="E31" s="52">
        <v>0.63</v>
      </c>
      <c r="F31" s="8" t="s">
        <v>7713</v>
      </c>
      <c r="G31" s="52">
        <v>1</v>
      </c>
      <c r="H31" s="271" t="s">
        <v>7713</v>
      </c>
      <c r="I31" s="85" t="s">
        <v>6969</v>
      </c>
      <c r="J31" s="101"/>
      <c r="O31" s="44"/>
    </row>
    <row r="32" spans="1:15" x14ac:dyDescent="0.35">
      <c r="A32" s="105" t="s">
        <v>6984</v>
      </c>
      <c r="B32" s="100">
        <v>406</v>
      </c>
      <c r="C32" s="101" t="s">
        <v>6985</v>
      </c>
      <c r="D32" s="101" t="s">
        <v>6986</v>
      </c>
      <c r="E32" s="52">
        <v>0.63</v>
      </c>
      <c r="F32" s="8" t="s">
        <v>7713</v>
      </c>
      <c r="G32" s="52">
        <v>1</v>
      </c>
      <c r="H32" s="271" t="s">
        <v>7713</v>
      </c>
      <c r="I32" s="85" t="s">
        <v>6969</v>
      </c>
      <c r="J32" s="101"/>
      <c r="O32" s="44"/>
    </row>
    <row r="33" spans="1:31" x14ac:dyDescent="0.35">
      <c r="A33" s="105" t="s">
        <v>6989</v>
      </c>
      <c r="B33" s="100">
        <v>406</v>
      </c>
      <c r="C33" s="101" t="s">
        <v>6990</v>
      </c>
      <c r="D33" s="101" t="s">
        <v>6991</v>
      </c>
      <c r="E33" s="52">
        <v>0.63</v>
      </c>
      <c r="F33" s="8" t="s">
        <v>7713</v>
      </c>
      <c r="G33" s="52">
        <v>1</v>
      </c>
      <c r="H33" s="271" t="s">
        <v>7713</v>
      </c>
      <c r="I33" s="85" t="s">
        <v>6969</v>
      </c>
      <c r="J33" s="101"/>
      <c r="O33" s="44"/>
    </row>
    <row r="34" spans="1:31" x14ac:dyDescent="0.35">
      <c r="A34" s="99" t="s">
        <v>2609</v>
      </c>
      <c r="B34" s="100" t="s">
        <v>6490</v>
      </c>
      <c r="C34" s="100" t="s">
        <v>60</v>
      </c>
      <c r="D34" s="100" t="s">
        <v>60</v>
      </c>
      <c r="E34" s="52">
        <v>0.88</v>
      </c>
      <c r="F34" s="52" t="s">
        <v>8663</v>
      </c>
      <c r="G34" s="52">
        <v>1</v>
      </c>
      <c r="H34" s="271" t="s">
        <v>7713</v>
      </c>
      <c r="I34" s="328" t="s">
        <v>58</v>
      </c>
      <c r="J34" s="101"/>
      <c r="N34" s="1"/>
      <c r="O34" s="44"/>
      <c r="P34" s="44"/>
    </row>
    <row r="35" spans="1:31" x14ac:dyDescent="0.35">
      <c r="A35" s="99" t="s">
        <v>274</v>
      </c>
      <c r="B35" s="100" t="s">
        <v>6414</v>
      </c>
      <c r="C35" s="100" t="s">
        <v>275</v>
      </c>
      <c r="D35" s="100" t="s">
        <v>276</v>
      </c>
      <c r="E35" s="52">
        <v>0.67</v>
      </c>
      <c r="F35" s="52" t="s">
        <v>8736</v>
      </c>
      <c r="G35" s="52">
        <v>1</v>
      </c>
      <c r="H35" s="44" t="s">
        <v>8736</v>
      </c>
      <c r="I35" s="328" t="s">
        <v>2553</v>
      </c>
      <c r="J35" s="101"/>
      <c r="N35" s="1"/>
      <c r="O35" s="44"/>
      <c r="P35" s="44"/>
      <c r="R35" s="1"/>
    </row>
    <row r="36" spans="1:31" s="271" customFormat="1" x14ac:dyDescent="0.35">
      <c r="A36" s="99" t="s">
        <v>8739</v>
      </c>
      <c r="B36" s="100" t="s">
        <v>5951</v>
      </c>
      <c r="C36" s="85" t="s">
        <v>337</v>
      </c>
      <c r="D36" s="85" t="s">
        <v>337</v>
      </c>
      <c r="E36" s="90">
        <f>1/0.15</f>
        <v>6.666666666666667</v>
      </c>
      <c r="F36" s="52" t="s">
        <v>8740</v>
      </c>
      <c r="G36" s="52">
        <v>1</v>
      </c>
      <c r="H36" s="52" t="s">
        <v>8740</v>
      </c>
      <c r="I36" s="94" t="s">
        <v>7095</v>
      </c>
      <c r="J36" s="91">
        <f>1/0.1</f>
        <v>10</v>
      </c>
      <c r="K36" s="90">
        <v>1</v>
      </c>
      <c r="L36" s="94" t="s">
        <v>6925</v>
      </c>
      <c r="M36" s="52" t="s">
        <v>8740</v>
      </c>
      <c r="N36" s="90">
        <f>1/0.11</f>
        <v>9.0909090909090917</v>
      </c>
      <c r="O36" s="90">
        <v>1</v>
      </c>
      <c r="P36" s="94" t="s">
        <v>6905</v>
      </c>
      <c r="Q36" s="52" t="s">
        <v>8740</v>
      </c>
      <c r="R36" s="1"/>
    </row>
    <row r="37" spans="1:31" x14ac:dyDescent="0.35">
      <c r="A37" s="99" t="s">
        <v>3444</v>
      </c>
      <c r="B37" s="100" t="s">
        <v>6504</v>
      </c>
      <c r="C37" s="100" t="s">
        <v>942</v>
      </c>
      <c r="D37" s="100" t="s">
        <v>943</v>
      </c>
      <c r="E37" s="52">
        <v>7.0000000000000007E-2</v>
      </c>
      <c r="F37" s="52" t="s">
        <v>8736</v>
      </c>
      <c r="G37" s="52">
        <v>3.5000000000000003E-2</v>
      </c>
      <c r="H37" s="44" t="s">
        <v>8736</v>
      </c>
      <c r="I37" s="328" t="s">
        <v>2551</v>
      </c>
      <c r="J37" s="101"/>
      <c r="N37" s="1"/>
      <c r="O37" s="44"/>
      <c r="P37" s="44"/>
    </row>
    <row r="38" spans="1:31" x14ac:dyDescent="0.35">
      <c r="A38" s="99" t="s">
        <v>3446</v>
      </c>
      <c r="B38" s="100" t="s">
        <v>6504</v>
      </c>
      <c r="C38" s="100" t="s">
        <v>944</v>
      </c>
      <c r="D38" s="100" t="s">
        <v>945</v>
      </c>
      <c r="E38" s="52">
        <v>0.14000000000000001</v>
      </c>
      <c r="F38" s="52" t="s">
        <v>8736</v>
      </c>
      <c r="G38" s="52">
        <v>1.6E-2</v>
      </c>
      <c r="H38" s="44" t="s">
        <v>8736</v>
      </c>
      <c r="I38" s="328" t="s">
        <v>2555</v>
      </c>
      <c r="J38" s="101"/>
      <c r="N38" s="1"/>
      <c r="O38" s="44"/>
      <c r="P38" s="44"/>
    </row>
    <row r="39" spans="1:31" x14ac:dyDescent="0.35">
      <c r="A39" s="99" t="s">
        <v>3450</v>
      </c>
      <c r="B39" s="100" t="s">
        <v>6504</v>
      </c>
      <c r="C39" s="100" t="s">
        <v>948</v>
      </c>
      <c r="D39" s="100" t="s">
        <v>949</v>
      </c>
      <c r="E39" s="44">
        <v>0.57099999999999995</v>
      </c>
      <c r="F39" s="44" t="s">
        <v>8659</v>
      </c>
      <c r="G39" s="44">
        <v>1</v>
      </c>
      <c r="H39" s="271" t="s">
        <v>7713</v>
      </c>
      <c r="I39" s="100" t="s">
        <v>3444</v>
      </c>
      <c r="J39" s="101"/>
      <c r="N39" s="1"/>
      <c r="O39" s="44"/>
      <c r="P39" s="44"/>
    </row>
    <row r="40" spans="1:31" x14ac:dyDescent="0.35">
      <c r="A40" s="99" t="s">
        <v>3452</v>
      </c>
      <c r="B40" s="100" t="s">
        <v>6504</v>
      </c>
      <c r="C40" s="100" t="s">
        <v>950</v>
      </c>
      <c r="D40" s="100" t="s">
        <v>951</v>
      </c>
      <c r="E40" s="44">
        <v>0.57099999999999995</v>
      </c>
      <c r="F40" s="44" t="s">
        <v>8659</v>
      </c>
      <c r="G40" s="44">
        <v>1</v>
      </c>
      <c r="H40" s="271" t="s">
        <v>7713</v>
      </c>
      <c r="I40" s="100" t="s">
        <v>3446</v>
      </c>
      <c r="J40" s="101"/>
      <c r="N40" s="1"/>
      <c r="O40" s="44"/>
      <c r="P40" s="44"/>
    </row>
    <row r="41" spans="1:31" x14ac:dyDescent="0.35">
      <c r="A41" s="99" t="s">
        <v>3614</v>
      </c>
      <c r="B41" s="100" t="s">
        <v>6510</v>
      </c>
      <c r="C41" s="100" t="s">
        <v>1149</v>
      </c>
      <c r="D41" s="100" t="s">
        <v>1150</v>
      </c>
      <c r="E41" s="44">
        <v>1</v>
      </c>
      <c r="F41" s="271" t="s">
        <v>8661</v>
      </c>
      <c r="G41" s="44">
        <v>1</v>
      </c>
      <c r="H41" s="271" t="s">
        <v>8661</v>
      </c>
      <c r="I41" s="100" t="s">
        <v>3446</v>
      </c>
      <c r="J41" s="101"/>
      <c r="N41" s="1"/>
      <c r="O41" s="44"/>
    </row>
    <row r="42" spans="1:31" x14ac:dyDescent="0.35">
      <c r="A42" s="99" t="s">
        <v>3623</v>
      </c>
      <c r="B42" s="100" t="s">
        <v>6510</v>
      </c>
      <c r="C42" s="100" t="s">
        <v>1160</v>
      </c>
      <c r="D42" s="100" t="s">
        <v>1161</v>
      </c>
      <c r="E42" s="44">
        <v>0.88495575221238942</v>
      </c>
      <c r="F42" s="44" t="s">
        <v>8660</v>
      </c>
      <c r="G42" s="44">
        <v>1</v>
      </c>
      <c r="H42" s="271" t="s">
        <v>7713</v>
      </c>
      <c r="I42" s="100" t="s">
        <v>3614</v>
      </c>
      <c r="J42" s="101"/>
      <c r="N42" s="1"/>
      <c r="O42" s="44"/>
      <c r="P42" s="44"/>
      <c r="Q42" s="1"/>
    </row>
    <row r="43" spans="1:31" x14ac:dyDescent="0.35">
      <c r="A43" s="105" t="s">
        <v>3456</v>
      </c>
      <c r="B43" s="100" t="s">
        <v>6504</v>
      </c>
      <c r="C43" s="102" t="s">
        <v>954</v>
      </c>
      <c r="D43" s="102" t="s">
        <v>955</v>
      </c>
      <c r="E43" s="44">
        <v>0.2</v>
      </c>
      <c r="F43" s="44" t="s">
        <v>8659</v>
      </c>
      <c r="G43" s="44">
        <v>1</v>
      </c>
      <c r="H43" s="271" t="s">
        <v>7713</v>
      </c>
      <c r="I43" s="100" t="s">
        <v>3444</v>
      </c>
      <c r="J43" s="101"/>
      <c r="N43" s="1"/>
      <c r="O43" s="44"/>
      <c r="P43" s="44"/>
    </row>
    <row r="44" spans="1:31" x14ac:dyDescent="0.35">
      <c r="A44" s="106" t="s">
        <v>956</v>
      </c>
      <c r="B44" s="222" t="s">
        <v>6504</v>
      </c>
      <c r="C44" s="241" t="s">
        <v>957</v>
      </c>
      <c r="D44" s="241" t="s">
        <v>958</v>
      </c>
      <c r="E44" s="258">
        <v>0.2</v>
      </c>
      <c r="F44" s="258" t="s">
        <v>8659</v>
      </c>
      <c r="G44" s="258">
        <v>1</v>
      </c>
      <c r="H44" s="182" t="s">
        <v>7713</v>
      </c>
      <c r="I44" s="222" t="s">
        <v>3446</v>
      </c>
      <c r="J44" s="182"/>
      <c r="K44" s="182"/>
      <c r="L44" s="182"/>
      <c r="M44" s="182"/>
      <c r="N44" s="222"/>
      <c r="O44" s="258"/>
      <c r="P44" s="258"/>
      <c r="Q44" s="182"/>
    </row>
    <row r="45" spans="1:31" x14ac:dyDescent="0.35">
      <c r="A45" s="185"/>
    </row>
    <row r="46" spans="1:31" x14ac:dyDescent="0.35">
      <c r="A46" s="85" t="s">
        <v>8741</v>
      </c>
      <c r="B46" s="102"/>
      <c r="C46" s="102"/>
      <c r="D46" s="102"/>
      <c r="E46" s="102"/>
      <c r="F46" s="102"/>
      <c r="G46" s="102"/>
      <c r="H46" s="102"/>
      <c r="I46" s="102"/>
    </row>
    <row r="47" spans="1:31" x14ac:dyDescent="0.35">
      <c r="A47" s="102"/>
      <c r="B47" s="102"/>
      <c r="C47" s="102"/>
      <c r="D47" s="102"/>
      <c r="E47" s="102"/>
      <c r="F47" s="102"/>
      <c r="G47" s="102"/>
      <c r="H47" s="102"/>
      <c r="I47" s="102"/>
    </row>
    <row r="48" spans="1:31" ht="23.5" x14ac:dyDescent="0.55000000000000004">
      <c r="A48" s="269" t="s">
        <v>8284</v>
      </c>
      <c r="B48" s="102"/>
      <c r="C48" s="102"/>
      <c r="D48" s="102"/>
      <c r="E48" s="102"/>
      <c r="F48" s="102"/>
      <c r="G48" s="102"/>
      <c r="H48" s="102"/>
      <c r="I48" s="102"/>
      <c r="AD48" s="175"/>
      <c r="AE48" s="175"/>
    </row>
    <row r="49" spans="1:10" ht="15.5" x14ac:dyDescent="0.35">
      <c r="A49" s="24"/>
      <c r="B49" s="46"/>
      <c r="C49" s="46"/>
      <c r="D49" s="46"/>
      <c r="E49" s="46"/>
      <c r="F49" s="46"/>
      <c r="G49" s="102"/>
      <c r="H49" s="102"/>
      <c r="I49" s="102"/>
    </row>
    <row r="50" spans="1:10" ht="31" x14ac:dyDescent="0.35">
      <c r="A50" s="98" t="s">
        <v>8226</v>
      </c>
      <c r="B50" s="97" t="s">
        <v>3</v>
      </c>
      <c r="C50" s="97" t="s">
        <v>4</v>
      </c>
      <c r="D50" s="97" t="s">
        <v>5</v>
      </c>
      <c r="E50" s="97" t="s">
        <v>8266</v>
      </c>
      <c r="F50" s="97" t="s">
        <v>7706</v>
      </c>
      <c r="G50" s="97" t="s">
        <v>6650</v>
      </c>
      <c r="H50" s="97" t="s">
        <v>8666</v>
      </c>
      <c r="I50" s="97" t="s">
        <v>7706</v>
      </c>
      <c r="J50" s="97" t="s">
        <v>6650</v>
      </c>
    </row>
    <row r="51" spans="1:10" x14ac:dyDescent="0.35">
      <c r="A51" s="331" t="s">
        <v>2549</v>
      </c>
      <c r="B51" s="100" t="s">
        <v>6487</v>
      </c>
      <c r="C51" s="100" t="s">
        <v>9</v>
      </c>
      <c r="D51" s="100" t="s">
        <v>9</v>
      </c>
      <c r="E51" s="324">
        <v>7.2368421052631575</v>
      </c>
      <c r="F51" s="8" t="s">
        <v>8669</v>
      </c>
      <c r="G51" s="7" t="s">
        <v>7722</v>
      </c>
      <c r="H51" s="52">
        <v>7.2368421052631575</v>
      </c>
      <c r="I51" s="271" t="s">
        <v>8669</v>
      </c>
      <c r="J51" s="100" t="s">
        <v>7722</v>
      </c>
    </row>
    <row r="52" spans="1:10" x14ac:dyDescent="0.35">
      <c r="A52" s="331" t="s">
        <v>2551</v>
      </c>
      <c r="B52" s="100" t="s">
        <v>6487</v>
      </c>
      <c r="C52" s="100" t="s">
        <v>12</v>
      </c>
      <c r="D52" s="100" t="s">
        <v>12</v>
      </c>
      <c r="E52" s="324">
        <v>9.0649999999999995</v>
      </c>
      <c r="F52" s="8" t="s">
        <v>8737</v>
      </c>
      <c r="G52" s="7" t="s">
        <v>8227</v>
      </c>
      <c r="H52" s="52">
        <v>23.03</v>
      </c>
      <c r="I52" s="271" t="s">
        <v>8738</v>
      </c>
      <c r="J52" s="85" t="s">
        <v>8227</v>
      </c>
    </row>
    <row r="53" spans="1:10" x14ac:dyDescent="0.35">
      <c r="A53" s="331" t="s">
        <v>2553</v>
      </c>
      <c r="B53" s="100" t="s">
        <v>6487</v>
      </c>
      <c r="C53" s="100" t="s">
        <v>13</v>
      </c>
      <c r="D53" s="100" t="s">
        <v>13</v>
      </c>
      <c r="E53" s="324">
        <v>2.4120000000000004</v>
      </c>
      <c r="F53" s="8" t="s">
        <v>8737</v>
      </c>
      <c r="G53" s="7" t="s">
        <v>8227</v>
      </c>
      <c r="H53" s="52">
        <v>3.8860000000000001</v>
      </c>
      <c r="I53" s="271" t="s">
        <v>8738</v>
      </c>
      <c r="J53" s="85" t="s">
        <v>8227</v>
      </c>
    </row>
    <row r="54" spans="1:10" x14ac:dyDescent="0.35">
      <c r="A54" s="331" t="s">
        <v>2555</v>
      </c>
      <c r="B54" s="100" t="s">
        <v>6487</v>
      </c>
      <c r="C54" s="100" t="s">
        <v>14</v>
      </c>
      <c r="D54" s="100" t="s">
        <v>14</v>
      </c>
      <c r="E54" s="324">
        <v>13.948</v>
      </c>
      <c r="F54" s="8" t="s">
        <v>8737</v>
      </c>
      <c r="G54" s="7" t="s">
        <v>8227</v>
      </c>
      <c r="H54" s="52">
        <v>13.288</v>
      </c>
      <c r="I54" s="271" t="s">
        <v>8738</v>
      </c>
      <c r="J54" s="85" t="s">
        <v>8227</v>
      </c>
    </row>
    <row r="55" spans="1:10" x14ac:dyDescent="0.35">
      <c r="A55" s="331" t="s">
        <v>2557</v>
      </c>
      <c r="B55" s="100" t="s">
        <v>6487</v>
      </c>
      <c r="C55" s="100" t="s">
        <v>15</v>
      </c>
      <c r="D55" s="100" t="s">
        <v>16</v>
      </c>
      <c r="E55" s="324">
        <v>1.44</v>
      </c>
      <c r="F55" s="8" t="s">
        <v>8664</v>
      </c>
      <c r="G55" s="7" t="s">
        <v>8227</v>
      </c>
      <c r="H55" s="52">
        <v>3.024</v>
      </c>
      <c r="I55" s="271" t="s">
        <v>8673</v>
      </c>
      <c r="J55" s="85" t="s">
        <v>8227</v>
      </c>
    </row>
    <row r="56" spans="1:10" x14ac:dyDescent="0.35">
      <c r="A56" s="331" t="s">
        <v>8225</v>
      </c>
      <c r="B56" s="101"/>
      <c r="C56" s="100" t="s">
        <v>7721</v>
      </c>
      <c r="D56" s="101"/>
      <c r="E56" s="324">
        <v>1.1000000000000001</v>
      </c>
      <c r="F56" s="8" t="s">
        <v>8665</v>
      </c>
      <c r="G56" s="8"/>
      <c r="H56" s="8">
        <v>1.9</v>
      </c>
      <c r="I56" s="271" t="s">
        <v>7713</v>
      </c>
      <c r="J56" s="101"/>
    </row>
    <row r="57" spans="1:10" x14ac:dyDescent="0.35">
      <c r="A57" s="332" t="s">
        <v>58</v>
      </c>
      <c r="B57" s="222" t="s">
        <v>6490</v>
      </c>
      <c r="C57" s="222" t="s">
        <v>59</v>
      </c>
      <c r="D57" s="222" t="s">
        <v>59</v>
      </c>
      <c r="E57" s="325">
        <v>2.2000000000000002</v>
      </c>
      <c r="F57" s="241" t="s">
        <v>8665</v>
      </c>
      <c r="G57" s="241"/>
      <c r="H57" s="241">
        <v>3.1</v>
      </c>
      <c r="I57" s="182" t="s">
        <v>7713</v>
      </c>
      <c r="J57" s="182"/>
    </row>
    <row r="58" spans="1:10" x14ac:dyDescent="0.35">
      <c r="A58" s="46"/>
      <c r="B58" s="251"/>
      <c r="C58" s="251"/>
      <c r="D58" s="252"/>
      <c r="E58" s="251"/>
      <c r="F58" s="102"/>
      <c r="G58" s="102"/>
      <c r="H58" s="102"/>
      <c r="I58" s="102"/>
    </row>
    <row r="59" spans="1:10" x14ac:dyDescent="0.35">
      <c r="A59" s="214" t="s">
        <v>8228</v>
      </c>
      <c r="B59" s="251"/>
      <c r="C59" s="251"/>
      <c r="D59" s="252"/>
      <c r="E59" s="251"/>
      <c r="F59" s="102"/>
      <c r="G59" s="102"/>
      <c r="H59" s="102"/>
      <c r="I59" s="102"/>
    </row>
    <row r="60" spans="1:10" x14ac:dyDescent="0.35">
      <c r="A60" s="285" t="s">
        <v>8268</v>
      </c>
      <c r="B60" s="251"/>
      <c r="C60" s="251"/>
      <c r="D60" s="252"/>
      <c r="E60" s="251"/>
      <c r="F60" s="102"/>
      <c r="G60" s="102"/>
      <c r="H60" s="102"/>
      <c r="I60" s="102"/>
    </row>
    <row r="61" spans="1:10" x14ac:dyDescent="0.35">
      <c r="A61" s="271" t="s">
        <v>8267</v>
      </c>
      <c r="B61" s="102"/>
      <c r="C61" s="102"/>
      <c r="D61" s="102"/>
      <c r="E61" s="102"/>
      <c r="F61" s="102"/>
      <c r="G61" s="102"/>
      <c r="H61" s="102"/>
      <c r="I61" s="102"/>
    </row>
    <row r="62" spans="1:10" x14ac:dyDescent="0.35">
      <c r="A62" s="102"/>
      <c r="B62" s="102"/>
      <c r="C62" s="102"/>
      <c r="D62" s="102"/>
      <c r="E62" s="102"/>
      <c r="F62" s="102"/>
      <c r="G62" s="102"/>
      <c r="H62" s="102"/>
      <c r="I62" s="102"/>
    </row>
    <row r="63" spans="1:10" ht="23.5" x14ac:dyDescent="0.55000000000000004">
      <c r="A63" s="269" t="s">
        <v>8752</v>
      </c>
      <c r="B63" s="102"/>
      <c r="C63" s="102"/>
      <c r="D63" s="102"/>
      <c r="E63" s="102"/>
      <c r="F63" s="102"/>
      <c r="G63" s="102"/>
      <c r="H63" s="102"/>
      <c r="I63" s="102"/>
    </row>
    <row r="64" spans="1:10" x14ac:dyDescent="0.35">
      <c r="A64" s="102"/>
      <c r="B64" s="102"/>
      <c r="C64" s="102"/>
      <c r="D64" s="102"/>
      <c r="E64" s="102"/>
      <c r="F64" s="102"/>
      <c r="G64" s="102"/>
      <c r="H64" s="102"/>
      <c r="I64" s="102"/>
    </row>
    <row r="65" spans="1:52" s="185" customFormat="1" x14ac:dyDescent="0.35">
      <c r="A65" s="102"/>
      <c r="B65" s="102"/>
      <c r="C65" s="253"/>
      <c r="D65" s="102"/>
      <c r="E65" s="102"/>
      <c r="F65" s="102"/>
      <c r="G65" s="102"/>
      <c r="H65" s="102"/>
      <c r="I65" s="102"/>
      <c r="M65" s="271"/>
    </row>
    <row r="66" spans="1:52" x14ac:dyDescent="0.35">
      <c r="A66" s="255" t="s">
        <v>8265</v>
      </c>
      <c r="B66" s="277" t="s">
        <v>2551</v>
      </c>
      <c r="C66" s="277" t="s">
        <v>2555</v>
      </c>
      <c r="D66" s="277" t="s">
        <v>6999</v>
      </c>
      <c r="E66" s="278" t="s">
        <v>7706</v>
      </c>
      <c r="F66" s="102"/>
      <c r="G66" s="102"/>
      <c r="H66" s="102"/>
      <c r="I66" s="102"/>
      <c r="AB66" s="320"/>
      <c r="AC66" s="320"/>
      <c r="AD66" s="320"/>
      <c r="AE66" s="320"/>
      <c r="AF66" s="320"/>
      <c r="AG66" s="320"/>
      <c r="AH66" s="320"/>
      <c r="AI66" s="320"/>
      <c r="AJ66" s="320"/>
      <c r="AK66" s="320"/>
      <c r="AL66" s="320"/>
      <c r="AM66" s="320"/>
      <c r="AN66" s="320"/>
      <c r="AO66" s="320"/>
      <c r="AP66" s="320"/>
      <c r="AQ66" s="320"/>
      <c r="AR66" s="320"/>
      <c r="AS66" s="320"/>
      <c r="AT66" s="320"/>
      <c r="AU66" s="320"/>
      <c r="AV66" s="320"/>
      <c r="AW66" s="320"/>
      <c r="AX66" s="320"/>
      <c r="AY66" s="320"/>
      <c r="AZ66" s="320"/>
    </row>
    <row r="67" spans="1:52" ht="15.5" x14ac:dyDescent="0.35">
      <c r="A67" s="260" t="s">
        <v>7780</v>
      </c>
      <c r="B67" s="266">
        <v>0.31</v>
      </c>
      <c r="C67" s="266">
        <v>0.31</v>
      </c>
      <c r="D67" s="266">
        <v>0.31</v>
      </c>
      <c r="E67" s="271" t="s">
        <v>8674</v>
      </c>
      <c r="AB67" s="320"/>
      <c r="AC67" s="320"/>
      <c r="AD67" s="320"/>
      <c r="AE67" s="320"/>
      <c r="AF67" s="320"/>
      <c r="AG67" s="320"/>
      <c r="AH67" s="320"/>
      <c r="AI67" s="320"/>
      <c r="AJ67" s="320"/>
      <c r="AK67" s="320"/>
      <c r="AL67" s="320"/>
      <c r="AM67" s="320"/>
      <c r="AN67" s="320"/>
      <c r="AO67" s="320"/>
      <c r="AP67" s="320"/>
      <c r="AQ67" s="320"/>
      <c r="AR67" s="320"/>
      <c r="AS67" s="320"/>
      <c r="AT67" s="320"/>
      <c r="AU67" s="337"/>
      <c r="AV67" s="337"/>
      <c r="AW67" s="337"/>
      <c r="AX67" s="337"/>
      <c r="AY67" s="320"/>
      <c r="AZ67" s="320"/>
    </row>
    <row r="68" spans="1:52" ht="15.5" x14ac:dyDescent="0.35">
      <c r="A68" s="256" t="s">
        <v>7781</v>
      </c>
      <c r="B68" s="267">
        <v>0.18</v>
      </c>
      <c r="C68" s="267">
        <v>0.18</v>
      </c>
      <c r="D68" s="267">
        <v>0.18</v>
      </c>
      <c r="E68" s="271" t="s">
        <v>8674</v>
      </c>
      <c r="AB68" s="320"/>
      <c r="AC68" s="320"/>
      <c r="AD68" s="320"/>
      <c r="AE68" s="320"/>
      <c r="AF68" s="320"/>
      <c r="AG68" s="320"/>
      <c r="AH68" s="320"/>
      <c r="AI68" s="320"/>
      <c r="AJ68" s="320"/>
      <c r="AK68" s="320"/>
      <c r="AL68" s="320"/>
      <c r="AM68" s="320"/>
      <c r="AN68" s="320"/>
      <c r="AO68" s="320"/>
      <c r="AP68" s="320"/>
      <c r="AQ68" s="320"/>
      <c r="AR68" s="320"/>
      <c r="AS68" s="320"/>
      <c r="AT68" s="320"/>
      <c r="AU68" s="320"/>
      <c r="AV68" s="320"/>
      <c r="AW68" s="320"/>
      <c r="AX68" s="320"/>
      <c r="AY68" s="320"/>
      <c r="AZ68" s="320"/>
    </row>
    <row r="69" spans="1:52" ht="15.5" x14ac:dyDescent="0.35">
      <c r="A69" s="256" t="s">
        <v>6668</v>
      </c>
      <c r="B69" s="267">
        <v>0.31</v>
      </c>
      <c r="C69" s="267">
        <v>0.31</v>
      </c>
      <c r="D69" s="267">
        <v>0.31</v>
      </c>
      <c r="E69" s="271" t="s">
        <v>8674</v>
      </c>
      <c r="AB69" s="337"/>
      <c r="AC69" s="337"/>
      <c r="AD69" s="337"/>
      <c r="AE69" s="337"/>
      <c r="AF69" s="337"/>
      <c r="AG69" s="337"/>
      <c r="AH69" s="337"/>
      <c r="AI69" s="337"/>
      <c r="AJ69" s="337"/>
      <c r="AK69" s="337"/>
      <c r="AL69" s="337"/>
      <c r="AM69" s="337"/>
      <c r="AN69" s="337"/>
      <c r="AO69" s="337"/>
      <c r="AP69" s="337"/>
      <c r="AQ69" s="337"/>
      <c r="AR69" s="337"/>
      <c r="AS69" s="337"/>
      <c r="AT69" s="337"/>
      <c r="AU69" s="321"/>
      <c r="AV69" s="319"/>
      <c r="AW69" s="319"/>
      <c r="AX69" s="320"/>
      <c r="AY69" s="320"/>
      <c r="AZ69" s="320"/>
    </row>
    <row r="70" spans="1:52" ht="15.5" x14ac:dyDescent="0.35">
      <c r="A70" s="256" t="s">
        <v>6746</v>
      </c>
      <c r="B70" s="267">
        <v>0.36</v>
      </c>
      <c r="C70" s="267">
        <v>0.36</v>
      </c>
      <c r="D70" s="267">
        <v>0.36</v>
      </c>
      <c r="E70" s="271" t="s">
        <v>8674</v>
      </c>
      <c r="AB70" s="320"/>
      <c r="AC70" s="320"/>
      <c r="AD70" s="320"/>
      <c r="AE70" s="320"/>
      <c r="AF70" s="320"/>
      <c r="AG70" s="320"/>
      <c r="AH70" s="320"/>
      <c r="AI70" s="320"/>
      <c r="AJ70" s="320"/>
      <c r="AK70" s="320"/>
      <c r="AL70" s="320"/>
      <c r="AM70" s="320"/>
      <c r="AN70" s="320"/>
      <c r="AO70" s="320"/>
      <c r="AP70" s="320"/>
      <c r="AQ70" s="320"/>
      <c r="AR70" s="320"/>
      <c r="AS70" s="320"/>
      <c r="AT70" s="320"/>
      <c r="AU70" s="320"/>
      <c r="AV70" s="320"/>
      <c r="AW70" s="320"/>
      <c r="AX70" s="320"/>
      <c r="AY70" s="320"/>
      <c r="AZ70" s="320"/>
    </row>
    <row r="71" spans="1:52" ht="15.5" x14ac:dyDescent="0.35">
      <c r="A71" s="256" t="s">
        <v>6705</v>
      </c>
      <c r="B71" s="267">
        <v>0.1</v>
      </c>
      <c r="C71" s="267">
        <v>0.1</v>
      </c>
      <c r="D71" s="267">
        <v>0.1</v>
      </c>
      <c r="E71" s="271" t="s">
        <v>8674</v>
      </c>
      <c r="AB71" s="320"/>
      <c r="AC71" s="320"/>
      <c r="AD71" s="320"/>
      <c r="AE71" s="320"/>
      <c r="AF71" s="320"/>
      <c r="AG71" s="320"/>
      <c r="AH71" s="320"/>
      <c r="AI71" s="320"/>
      <c r="AJ71" s="320"/>
      <c r="AK71" s="320"/>
      <c r="AL71" s="320"/>
      <c r="AM71" s="320"/>
      <c r="AN71" s="320"/>
      <c r="AO71" s="320"/>
      <c r="AP71" s="320"/>
      <c r="AQ71" s="320"/>
      <c r="AR71" s="320"/>
      <c r="AS71" s="320"/>
      <c r="AT71" s="320"/>
      <c r="AU71" s="320"/>
      <c r="AV71" s="320"/>
      <c r="AW71" s="320"/>
      <c r="AX71" s="320"/>
      <c r="AY71" s="320"/>
      <c r="AZ71" s="320"/>
    </row>
    <row r="72" spans="1:52" ht="15.5" x14ac:dyDescent="0.35">
      <c r="A72" s="256" t="s">
        <v>6709</v>
      </c>
      <c r="B72" s="267">
        <v>0.56000000000000005</v>
      </c>
      <c r="C72" s="267">
        <v>0.56000000000000005</v>
      </c>
      <c r="D72" s="267">
        <v>0.56000000000000005</v>
      </c>
      <c r="E72" s="271" t="s">
        <v>8674</v>
      </c>
      <c r="AB72" s="320"/>
      <c r="AC72" s="320"/>
      <c r="AD72" s="320"/>
      <c r="AE72" s="320"/>
      <c r="AF72" s="320"/>
      <c r="AG72" s="320"/>
      <c r="AH72" s="320"/>
      <c r="AI72" s="320"/>
      <c r="AJ72" s="320"/>
      <c r="AK72" s="320"/>
      <c r="AL72" s="320"/>
      <c r="AM72" s="320"/>
      <c r="AN72" s="320"/>
      <c r="AO72" s="320"/>
      <c r="AP72" s="320"/>
      <c r="AQ72" s="320"/>
      <c r="AR72" s="320"/>
      <c r="AS72" s="320"/>
      <c r="AT72" s="320"/>
      <c r="AU72" s="320"/>
      <c r="AV72" s="320"/>
      <c r="AW72" s="320"/>
      <c r="AX72" s="320"/>
      <c r="AY72" s="320"/>
      <c r="AZ72" s="322"/>
    </row>
    <row r="73" spans="1:52" ht="15.5" x14ac:dyDescent="0.35">
      <c r="A73" s="279" t="s">
        <v>6700</v>
      </c>
      <c r="B73" s="267">
        <v>0.1</v>
      </c>
      <c r="C73" s="267">
        <v>0.1</v>
      </c>
      <c r="D73" s="267">
        <v>0.1</v>
      </c>
      <c r="E73" s="271" t="s">
        <v>8674</v>
      </c>
      <c r="AB73" s="320"/>
      <c r="AC73" s="320"/>
      <c r="AD73" s="320"/>
      <c r="AE73" s="320"/>
      <c r="AF73" s="320"/>
      <c r="AG73" s="320"/>
      <c r="AH73" s="320"/>
      <c r="AI73" s="320"/>
      <c r="AJ73" s="320"/>
      <c r="AK73" s="320"/>
      <c r="AL73" s="320"/>
      <c r="AM73" s="320"/>
      <c r="AN73" s="320"/>
      <c r="AO73" s="320"/>
      <c r="AP73" s="320"/>
      <c r="AQ73" s="320"/>
      <c r="AR73" s="320"/>
      <c r="AS73" s="320"/>
      <c r="AT73" s="320"/>
      <c r="AU73" s="320"/>
      <c r="AV73" s="320"/>
      <c r="AW73" s="320"/>
      <c r="AX73" s="320"/>
      <c r="AY73" s="320"/>
      <c r="AZ73" s="322"/>
    </row>
    <row r="74" spans="1:52" ht="15.5" x14ac:dyDescent="0.35">
      <c r="A74" s="279" t="s">
        <v>8219</v>
      </c>
      <c r="B74" s="267">
        <v>0.15</v>
      </c>
      <c r="C74" s="267">
        <v>0.15</v>
      </c>
      <c r="D74" s="267">
        <v>0.15</v>
      </c>
      <c r="E74" s="271" t="s">
        <v>8674</v>
      </c>
      <c r="AB74" s="320"/>
      <c r="AC74" s="320"/>
      <c r="AD74" s="320"/>
      <c r="AE74" s="320"/>
      <c r="AF74" s="320"/>
      <c r="AG74" s="320"/>
      <c r="AH74" s="320"/>
      <c r="AI74" s="320"/>
      <c r="AJ74" s="320"/>
      <c r="AK74" s="320"/>
      <c r="AL74" s="320"/>
      <c r="AM74" s="320"/>
      <c r="AN74" s="320"/>
      <c r="AO74" s="320"/>
      <c r="AP74" s="320"/>
      <c r="AQ74" s="320"/>
      <c r="AR74" s="320"/>
      <c r="AS74" s="320"/>
      <c r="AT74" s="320"/>
      <c r="AU74" s="320"/>
      <c r="AV74" s="320"/>
      <c r="AW74" s="320"/>
      <c r="AX74" s="320"/>
      <c r="AY74" s="320"/>
      <c r="AZ74" s="322"/>
    </row>
    <row r="75" spans="1:52" ht="31" x14ac:dyDescent="0.35">
      <c r="A75" s="279" t="s">
        <v>8263</v>
      </c>
      <c r="B75" s="267">
        <v>0.37</v>
      </c>
      <c r="C75" s="267">
        <v>0.37</v>
      </c>
      <c r="D75" s="267">
        <v>0.37</v>
      </c>
      <c r="E75" s="271" t="s">
        <v>8674</v>
      </c>
      <c r="AB75" s="320"/>
      <c r="AC75" s="320"/>
      <c r="AD75" s="320"/>
      <c r="AE75" s="320"/>
      <c r="AF75" s="320"/>
      <c r="AG75" s="320"/>
      <c r="AH75" s="320"/>
      <c r="AI75" s="320"/>
      <c r="AJ75" s="320"/>
      <c r="AK75" s="320"/>
      <c r="AL75" s="320"/>
      <c r="AM75" s="320"/>
      <c r="AN75" s="320"/>
      <c r="AO75" s="320"/>
      <c r="AP75" s="320"/>
      <c r="AQ75" s="320"/>
      <c r="AR75" s="320"/>
      <c r="AS75" s="320"/>
      <c r="AT75" s="320"/>
      <c r="AU75" s="320"/>
      <c r="AV75" s="320"/>
      <c r="AW75" s="320"/>
      <c r="AX75" s="320"/>
      <c r="AY75" s="320"/>
      <c r="AZ75" s="322"/>
    </row>
    <row r="76" spans="1:52" ht="15.5" x14ac:dyDescent="0.35">
      <c r="A76" s="279" t="s">
        <v>7782</v>
      </c>
      <c r="B76" s="267">
        <v>0.56000000000000005</v>
      </c>
      <c r="C76" s="267">
        <v>0.56000000000000005</v>
      </c>
      <c r="D76" s="267">
        <v>0.56000000000000005</v>
      </c>
      <c r="E76" s="271" t="s">
        <v>8674</v>
      </c>
      <c r="AB76" s="320"/>
      <c r="AC76" s="320"/>
      <c r="AD76" s="320"/>
      <c r="AE76" s="320"/>
      <c r="AF76" s="320"/>
      <c r="AG76" s="320"/>
      <c r="AH76" s="320"/>
      <c r="AI76" s="320"/>
      <c r="AJ76" s="320"/>
      <c r="AK76" s="320"/>
      <c r="AL76" s="320"/>
      <c r="AM76" s="320"/>
      <c r="AN76" s="320"/>
      <c r="AO76" s="320"/>
      <c r="AP76" s="320"/>
      <c r="AQ76" s="320"/>
      <c r="AR76" s="320"/>
      <c r="AS76" s="320"/>
      <c r="AT76" s="320"/>
      <c r="AU76" s="320"/>
      <c r="AV76" s="320"/>
      <c r="AW76" s="320"/>
      <c r="AX76" s="320"/>
      <c r="AY76" s="320"/>
      <c r="AZ76" s="322"/>
    </row>
    <row r="77" spans="1:52" ht="15.5" x14ac:dyDescent="0.35">
      <c r="A77" s="279" t="s">
        <v>7788</v>
      </c>
      <c r="B77" s="267">
        <v>0.46</v>
      </c>
      <c r="C77" s="267">
        <v>0.46</v>
      </c>
      <c r="D77" s="267">
        <v>0.46</v>
      </c>
      <c r="E77" s="271" t="s">
        <v>8674</v>
      </c>
      <c r="AB77" s="320"/>
      <c r="AC77" s="320"/>
      <c r="AD77" s="320"/>
      <c r="AE77" s="320"/>
      <c r="AF77" s="320"/>
      <c r="AG77" s="320"/>
      <c r="AH77" s="320"/>
      <c r="AI77" s="320"/>
      <c r="AJ77" s="320"/>
      <c r="AK77" s="320"/>
      <c r="AL77" s="320"/>
      <c r="AM77" s="320"/>
      <c r="AN77" s="320"/>
      <c r="AO77" s="320"/>
      <c r="AP77" s="320"/>
      <c r="AQ77" s="320"/>
      <c r="AR77" s="320"/>
      <c r="AS77" s="320"/>
      <c r="AT77" s="320"/>
      <c r="AU77" s="322"/>
      <c r="AV77" s="320"/>
      <c r="AW77" s="320"/>
      <c r="AX77" s="322"/>
      <c r="AY77" s="320"/>
      <c r="AZ77" s="320"/>
    </row>
    <row r="78" spans="1:52" ht="15.5" x14ac:dyDescent="0.35">
      <c r="A78" s="279" t="s">
        <v>7783</v>
      </c>
      <c r="B78" s="267">
        <v>0.31</v>
      </c>
      <c r="C78" s="267">
        <v>0.31</v>
      </c>
      <c r="D78" s="267">
        <v>0.31</v>
      </c>
      <c r="E78" s="271" t="s">
        <v>8674</v>
      </c>
      <c r="AB78" s="320"/>
      <c r="AC78" s="320"/>
      <c r="AD78" s="320"/>
      <c r="AE78" s="320"/>
      <c r="AF78" s="320"/>
      <c r="AG78" s="320"/>
      <c r="AH78" s="320"/>
      <c r="AI78" s="320"/>
      <c r="AJ78" s="320"/>
      <c r="AK78" s="320"/>
      <c r="AL78" s="320"/>
      <c r="AM78" s="320"/>
      <c r="AN78" s="320"/>
      <c r="AO78" s="320"/>
      <c r="AP78" s="320"/>
      <c r="AQ78" s="320"/>
      <c r="AR78" s="320"/>
      <c r="AS78" s="320"/>
      <c r="AT78" s="320"/>
      <c r="AU78" s="320"/>
      <c r="AV78" s="320"/>
      <c r="AW78" s="320"/>
      <c r="AX78" s="320"/>
      <c r="AY78" s="320"/>
      <c r="AZ78" s="320"/>
    </row>
    <row r="79" spans="1:52" ht="15.5" x14ac:dyDescent="0.35">
      <c r="A79" s="279" t="s">
        <v>6666</v>
      </c>
      <c r="B79" s="267">
        <v>0.46</v>
      </c>
      <c r="C79" s="267">
        <v>0.46</v>
      </c>
      <c r="D79" s="267">
        <v>0.46</v>
      </c>
      <c r="E79" s="271" t="s">
        <v>8674</v>
      </c>
      <c r="K79" s="184"/>
      <c r="AB79" s="320"/>
      <c r="AC79" s="320"/>
      <c r="AD79" s="320"/>
      <c r="AE79" s="320"/>
      <c r="AF79" s="320"/>
      <c r="AG79" s="320"/>
      <c r="AH79" s="320"/>
      <c r="AI79" s="320"/>
      <c r="AJ79" s="320"/>
      <c r="AK79" s="320"/>
      <c r="AL79" s="320"/>
      <c r="AM79" s="320"/>
      <c r="AN79" s="320"/>
      <c r="AO79" s="320"/>
      <c r="AP79" s="320"/>
      <c r="AQ79" s="320"/>
      <c r="AR79" s="320"/>
      <c r="AS79" s="320"/>
      <c r="AT79" s="320"/>
      <c r="AU79" s="320"/>
      <c r="AV79" s="320"/>
      <c r="AW79" s="320"/>
      <c r="AX79" s="320"/>
      <c r="AY79" s="320"/>
      <c r="AZ79" s="320"/>
    </row>
    <row r="80" spans="1:52" ht="15.5" x14ac:dyDescent="0.35">
      <c r="A80" s="279" t="s">
        <v>6783</v>
      </c>
      <c r="B80" s="267">
        <v>0.36</v>
      </c>
      <c r="C80" s="267">
        <v>0.36</v>
      </c>
      <c r="D80" s="267">
        <v>0.36</v>
      </c>
      <c r="E80" s="271" t="s">
        <v>8674</v>
      </c>
      <c r="F80" s="102"/>
      <c r="G80" s="102"/>
      <c r="H80" s="102"/>
      <c r="I80" s="102"/>
    </row>
    <row r="81" spans="1:31" ht="15.5" x14ac:dyDescent="0.35">
      <c r="A81" s="279" t="s">
        <v>6824</v>
      </c>
      <c r="B81" s="267">
        <v>0.56000000000000005</v>
      </c>
      <c r="C81" s="267">
        <v>0.56000000000000005</v>
      </c>
      <c r="D81" s="267">
        <v>0.56000000000000005</v>
      </c>
      <c r="E81" s="271" t="s">
        <v>8674</v>
      </c>
      <c r="F81" s="102"/>
      <c r="G81" s="102"/>
      <c r="H81" s="102"/>
      <c r="I81" s="102"/>
    </row>
    <row r="82" spans="1:31" ht="15.5" x14ac:dyDescent="0.35">
      <c r="A82" s="279" t="s">
        <v>7784</v>
      </c>
      <c r="B82" s="267">
        <v>0.09</v>
      </c>
      <c r="C82" s="267">
        <v>0.09</v>
      </c>
      <c r="D82" s="267">
        <v>0.09</v>
      </c>
      <c r="E82" s="271" t="s">
        <v>8674</v>
      </c>
      <c r="F82" s="102"/>
      <c r="G82" s="102"/>
      <c r="H82" s="102"/>
      <c r="I82" s="102"/>
    </row>
    <row r="83" spans="1:31" ht="15.5" x14ac:dyDescent="0.35">
      <c r="A83" s="279" t="s">
        <v>7785</v>
      </c>
      <c r="B83" s="267">
        <v>0.18</v>
      </c>
      <c r="C83" s="267">
        <v>0.18</v>
      </c>
      <c r="D83" s="267">
        <v>0.18</v>
      </c>
      <c r="E83" s="271" t="s">
        <v>8674</v>
      </c>
      <c r="F83" s="102"/>
      <c r="G83" s="102"/>
      <c r="H83" s="102"/>
      <c r="I83" s="102"/>
    </row>
    <row r="84" spans="1:31" ht="15.5" x14ac:dyDescent="0.35">
      <c r="A84" s="279" t="s">
        <v>6844</v>
      </c>
      <c r="B84" s="267">
        <v>0.56000000000000005</v>
      </c>
      <c r="C84" s="267">
        <v>0.56000000000000005</v>
      </c>
      <c r="D84" s="267">
        <v>0.56000000000000005</v>
      </c>
      <c r="E84" s="271" t="s">
        <v>8674</v>
      </c>
      <c r="F84" s="102"/>
      <c r="G84" s="102"/>
      <c r="H84" s="102"/>
      <c r="I84" s="102"/>
    </row>
    <row r="85" spans="1:31" ht="15.5" x14ac:dyDescent="0.35">
      <c r="A85" s="279" t="s">
        <v>6825</v>
      </c>
      <c r="B85" s="267">
        <v>0.46</v>
      </c>
      <c r="C85" s="267">
        <v>0.46</v>
      </c>
      <c r="D85" s="267">
        <v>0.46</v>
      </c>
      <c r="E85" s="271" t="s">
        <v>8674</v>
      </c>
      <c r="F85" s="102"/>
      <c r="G85" s="102"/>
      <c r="H85" s="102"/>
      <c r="I85" s="102"/>
    </row>
    <row r="86" spans="1:31" ht="15.5" x14ac:dyDescent="0.35">
      <c r="A86" s="279" t="s">
        <v>8264</v>
      </c>
      <c r="B86" s="267">
        <v>0.75</v>
      </c>
      <c r="C86" s="267">
        <v>0.9</v>
      </c>
      <c r="D86" s="267">
        <v>0.75</v>
      </c>
      <c r="E86" s="8" t="s">
        <v>8665</v>
      </c>
      <c r="F86" s="102"/>
      <c r="G86" s="102"/>
      <c r="H86" s="102"/>
      <c r="I86" s="102"/>
    </row>
    <row r="87" spans="1:31" s="271" customFormat="1" ht="15.5" x14ac:dyDescent="0.35">
      <c r="A87" s="279" t="s">
        <v>6835</v>
      </c>
      <c r="B87" s="267">
        <f>0.25+0.17</f>
        <v>0.42000000000000004</v>
      </c>
      <c r="C87" s="267">
        <f>0.453+0.284</f>
        <v>0.73699999999999999</v>
      </c>
      <c r="D87" s="267">
        <f>0.378+0.312</f>
        <v>0.69</v>
      </c>
      <c r="E87" s="8" t="s">
        <v>8676</v>
      </c>
      <c r="F87" s="102"/>
      <c r="G87" s="102"/>
      <c r="H87" s="102"/>
      <c r="I87" s="102"/>
    </row>
    <row r="88" spans="1:31" s="271" customFormat="1" ht="15.5" x14ac:dyDescent="0.35">
      <c r="A88" s="279" t="s">
        <v>8103</v>
      </c>
      <c r="B88" s="267">
        <f>0.543+0.305</f>
        <v>0.84800000000000009</v>
      </c>
      <c r="C88" s="267">
        <f>0.228+0.487</f>
        <v>0.71499999999999997</v>
      </c>
      <c r="D88" s="267">
        <f>0.198+0.423</f>
        <v>0.621</v>
      </c>
      <c r="E88" s="8" t="s">
        <v>8676</v>
      </c>
      <c r="F88" s="102"/>
      <c r="G88" s="102"/>
      <c r="H88" s="102"/>
      <c r="I88" s="102"/>
    </row>
    <row r="89" spans="1:31" s="271" customFormat="1" ht="15.5" x14ac:dyDescent="0.35">
      <c r="A89" s="261" t="s">
        <v>8667</v>
      </c>
      <c r="B89" s="327">
        <f>AVERAGE(B67:B88)</f>
        <v>0.38445454545454544</v>
      </c>
      <c r="C89" s="327">
        <f>AVERAGE(C67:C88)</f>
        <v>0.39963636363636362</v>
      </c>
      <c r="D89" s="327">
        <f>AVERAGE(D67:D88)</f>
        <v>0.38640909090909098</v>
      </c>
      <c r="E89" s="182" t="s">
        <v>8674</v>
      </c>
      <c r="F89" s="102"/>
      <c r="G89" s="102"/>
      <c r="H89" s="102"/>
      <c r="I89" s="102"/>
    </row>
    <row r="90" spans="1:31" x14ac:dyDescent="0.35">
      <c r="A90" s="102"/>
      <c r="B90" s="102"/>
      <c r="C90" s="102"/>
      <c r="D90" s="102"/>
      <c r="E90" s="102"/>
      <c r="F90" s="102"/>
      <c r="G90" s="102"/>
      <c r="H90" s="102"/>
      <c r="I90" s="102"/>
    </row>
    <row r="91" spans="1:31" ht="15.5" x14ac:dyDescent="0.35">
      <c r="A91" s="259" t="s">
        <v>8668</v>
      </c>
      <c r="B91" s="102"/>
      <c r="C91" s="102"/>
      <c r="D91" s="102"/>
      <c r="E91" s="102"/>
      <c r="F91" s="102"/>
      <c r="G91" s="102"/>
      <c r="H91" s="102"/>
      <c r="I91" s="102"/>
    </row>
    <row r="92" spans="1:31" x14ac:dyDescent="0.35">
      <c r="A92" s="102"/>
      <c r="B92" s="102"/>
      <c r="C92" s="102"/>
      <c r="D92" s="102"/>
      <c r="E92" s="102"/>
      <c r="F92" s="102"/>
      <c r="G92" s="102"/>
      <c r="H92" s="102"/>
      <c r="I92" s="102"/>
    </row>
    <row r="93" spans="1:31" x14ac:dyDescent="0.35">
      <c r="A93" s="254"/>
      <c r="B93" s="102"/>
      <c r="C93" s="102"/>
      <c r="D93" s="102"/>
      <c r="E93" s="102"/>
      <c r="F93" s="102"/>
      <c r="G93" s="102"/>
      <c r="H93" s="102"/>
      <c r="I93" s="102"/>
      <c r="AE93" s="185"/>
    </row>
    <row r="94" spans="1:31" x14ac:dyDescent="0.35">
      <c r="A94" s="102"/>
      <c r="B94" s="102"/>
      <c r="C94" s="102"/>
      <c r="D94" s="102"/>
      <c r="E94" s="102"/>
      <c r="F94" s="102"/>
      <c r="G94" s="102"/>
      <c r="H94" s="238"/>
      <c r="I94" s="238"/>
      <c r="J94" s="44"/>
      <c r="K94" s="44"/>
    </row>
    <row r="95" spans="1:31" ht="23.5" x14ac:dyDescent="0.55000000000000004">
      <c r="A95" s="269" t="s">
        <v>8286</v>
      </c>
      <c r="B95" s="102"/>
      <c r="C95" s="102"/>
      <c r="D95" s="102"/>
      <c r="E95" s="102"/>
      <c r="F95" s="102"/>
      <c r="G95" s="102"/>
      <c r="H95" s="102"/>
      <c r="I95" s="102"/>
    </row>
    <row r="96" spans="1:31" x14ac:dyDescent="0.35">
      <c r="A96" s="102"/>
      <c r="B96" s="102"/>
      <c r="C96" s="102"/>
      <c r="D96" s="102"/>
      <c r="E96" s="102"/>
      <c r="F96" s="102"/>
      <c r="G96" s="102"/>
      <c r="H96" s="102"/>
      <c r="I96" s="102"/>
    </row>
    <row r="97" spans="1:14" x14ac:dyDescent="0.35">
      <c r="A97" s="102"/>
      <c r="B97" s="102"/>
      <c r="C97" s="102"/>
      <c r="D97" s="102"/>
      <c r="E97" s="102"/>
      <c r="F97" s="102"/>
      <c r="G97" s="102"/>
      <c r="H97" s="238"/>
      <c r="I97" s="238"/>
      <c r="L97" s="51"/>
      <c r="M97" s="51"/>
      <c r="N97" s="51"/>
    </row>
    <row r="98" spans="1:14" x14ac:dyDescent="0.35">
      <c r="A98" s="102"/>
      <c r="B98" s="102"/>
      <c r="C98" s="102"/>
      <c r="D98" s="102"/>
      <c r="E98" s="102"/>
      <c r="F98" s="102"/>
      <c r="G98" s="102"/>
      <c r="H98" s="102"/>
      <c r="I98" s="102"/>
    </row>
    <row r="99" spans="1:14" x14ac:dyDescent="0.35">
      <c r="A99" s="255" t="s">
        <v>8229</v>
      </c>
      <c r="B99" s="262" t="s">
        <v>6658</v>
      </c>
      <c r="C99" s="262" t="s">
        <v>8753</v>
      </c>
      <c r="D99" s="236" t="s">
        <v>7706</v>
      </c>
      <c r="E99" s="234" t="s">
        <v>8754</v>
      </c>
      <c r="F99" s="288" t="s">
        <v>7706</v>
      </c>
      <c r="G99" s="102"/>
      <c r="H99" s="102"/>
      <c r="I99" s="102"/>
    </row>
    <row r="100" spans="1:14" x14ac:dyDescent="0.35">
      <c r="A100" s="263" t="s">
        <v>6652</v>
      </c>
      <c r="B100" s="264">
        <v>1001</v>
      </c>
      <c r="C100" s="268">
        <v>0.41</v>
      </c>
      <c r="D100" s="8" t="s">
        <v>8665</v>
      </c>
      <c r="E100" s="286">
        <f>100/(100-14)</f>
        <v>1.1627906976744187</v>
      </c>
      <c r="F100" s="102" t="s">
        <v>8632</v>
      </c>
      <c r="G100" s="102"/>
      <c r="H100" s="102"/>
      <c r="I100" s="102"/>
    </row>
    <row r="101" spans="1:14" x14ac:dyDescent="0.35">
      <c r="A101" s="237" t="s">
        <v>8230</v>
      </c>
      <c r="B101" s="160" t="s">
        <v>7231</v>
      </c>
      <c r="C101" s="230">
        <v>0.13</v>
      </c>
      <c r="D101" s="8" t="s">
        <v>8665</v>
      </c>
      <c r="E101" s="286">
        <f>100/(100-12)</f>
        <v>1.1363636363636365</v>
      </c>
      <c r="F101" s="102" t="s">
        <v>8216</v>
      </c>
      <c r="H101" s="102"/>
      <c r="I101" s="102"/>
    </row>
    <row r="102" spans="1:14" x14ac:dyDescent="0.35">
      <c r="A102" s="237" t="s">
        <v>8214</v>
      </c>
      <c r="B102" s="104" t="s">
        <v>2752</v>
      </c>
      <c r="C102" s="267">
        <v>0.28000000000000003</v>
      </c>
      <c r="D102" s="8" t="s">
        <v>8665</v>
      </c>
      <c r="E102" s="286">
        <f>100/(100-13)</f>
        <v>1.1494252873563218</v>
      </c>
      <c r="F102" s="102" t="s">
        <v>8215</v>
      </c>
      <c r="G102" s="249"/>
      <c r="H102" s="102"/>
      <c r="I102" s="102"/>
    </row>
    <row r="103" spans="1:14" x14ac:dyDescent="0.35">
      <c r="A103" s="239" t="s">
        <v>7799</v>
      </c>
      <c r="B103" s="265">
        <v>1703</v>
      </c>
      <c r="C103" s="232">
        <v>0.18</v>
      </c>
      <c r="D103" s="241" t="s">
        <v>8665</v>
      </c>
      <c r="E103" s="287">
        <f>100/80</f>
        <v>1.25</v>
      </c>
      <c r="F103" s="241" t="s">
        <v>8680</v>
      </c>
      <c r="H103" s="102"/>
      <c r="I103" s="102"/>
    </row>
    <row r="105" spans="1:14" x14ac:dyDescent="0.35">
      <c r="E105" s="286"/>
      <c r="F105" s="102"/>
    </row>
    <row r="107" spans="1:14" x14ac:dyDescent="0.35">
      <c r="A107" s="101"/>
      <c r="B107" s="101"/>
      <c r="C107" s="101"/>
      <c r="D107" s="101"/>
      <c r="E107" s="101"/>
    </row>
    <row r="108" spans="1:14" x14ac:dyDescent="0.35">
      <c r="A108" s="242"/>
      <c r="B108" s="242"/>
      <c r="C108" s="242"/>
      <c r="D108" s="242"/>
      <c r="E108" s="101"/>
    </row>
    <row r="109" spans="1:14" x14ac:dyDescent="0.35">
      <c r="A109" s="102"/>
      <c r="B109" s="85"/>
      <c r="C109" s="238"/>
      <c r="D109" s="102"/>
      <c r="E109" s="101"/>
    </row>
    <row r="110" spans="1:14" x14ac:dyDescent="0.35">
      <c r="A110" s="102"/>
      <c r="B110" s="85"/>
      <c r="C110" s="238"/>
      <c r="D110" s="102"/>
      <c r="E110" s="101"/>
    </row>
    <row r="111" spans="1:14" x14ac:dyDescent="0.35">
      <c r="A111" s="102"/>
      <c r="B111" s="85"/>
      <c r="C111" s="238"/>
      <c r="D111" s="102"/>
      <c r="E111" s="101"/>
    </row>
    <row r="112" spans="1:14" x14ac:dyDescent="0.35">
      <c r="A112" s="102"/>
      <c r="B112" s="85"/>
      <c r="C112" s="238"/>
      <c r="D112" s="102"/>
      <c r="E112" s="101"/>
    </row>
    <row r="113" spans="1:5" x14ac:dyDescent="0.35">
      <c r="A113" s="102"/>
      <c r="B113" s="85"/>
      <c r="C113" s="238"/>
      <c r="D113" s="102"/>
      <c r="E113" s="101"/>
    </row>
    <row r="114" spans="1:5" x14ac:dyDescent="0.35">
      <c r="A114" s="102"/>
      <c r="B114" s="100"/>
      <c r="C114" s="238"/>
      <c r="D114" s="102"/>
      <c r="E114" s="101"/>
    </row>
    <row r="115" spans="1:5" x14ac:dyDescent="0.35">
      <c r="A115" s="102"/>
      <c r="B115" s="100"/>
      <c r="C115" s="238"/>
      <c r="D115" s="102"/>
      <c r="E115" s="101"/>
    </row>
    <row r="116" spans="1:5" x14ac:dyDescent="0.35">
      <c r="A116" s="102"/>
      <c r="B116" s="100"/>
      <c r="C116" s="238"/>
      <c r="D116" s="102"/>
      <c r="E116" s="101"/>
    </row>
    <row r="117" spans="1:5" x14ac:dyDescent="0.35">
      <c r="A117" s="101"/>
      <c r="B117" s="101"/>
      <c r="C117" s="101"/>
      <c r="D117" s="101"/>
      <c r="E117" s="101"/>
    </row>
    <row r="188" spans="1:13" x14ac:dyDescent="0.35">
      <c r="A188" t="s">
        <v>7362</v>
      </c>
    </row>
    <row r="190" spans="1:13" ht="15" thickBot="1" x14ac:dyDescent="0.4">
      <c r="A190" t="s">
        <v>7363</v>
      </c>
      <c r="C190" s="23" t="s">
        <v>7364</v>
      </c>
    </row>
    <row r="191" spans="1:13" x14ac:dyDescent="0.35">
      <c r="H191" s="118"/>
      <c r="I191" s="119"/>
      <c r="J191" s="119"/>
      <c r="K191" s="119"/>
      <c r="L191" s="120"/>
      <c r="M191" s="122"/>
    </row>
    <row r="192" spans="1:13" x14ac:dyDescent="0.35">
      <c r="H192" s="121" t="s">
        <v>7367</v>
      </c>
      <c r="I192" s="122"/>
      <c r="J192" s="129">
        <v>10</v>
      </c>
      <c r="K192" s="129"/>
      <c r="L192" s="123" t="s">
        <v>7371</v>
      </c>
      <c r="M192" s="122"/>
    </row>
    <row r="193" spans="8:13" x14ac:dyDescent="0.35">
      <c r="H193" s="121" t="s">
        <v>7368</v>
      </c>
      <c r="I193" s="122"/>
      <c r="J193" s="122">
        <f>30*11</f>
        <v>330</v>
      </c>
      <c r="K193" s="122"/>
      <c r="L193" s="123"/>
      <c r="M193" s="122"/>
    </row>
    <row r="194" spans="8:13" x14ac:dyDescent="0.35">
      <c r="H194" s="121" t="s">
        <v>7369</v>
      </c>
      <c r="I194" s="122"/>
      <c r="J194" s="122">
        <v>456</v>
      </c>
      <c r="K194" s="122"/>
      <c r="L194" s="123" t="s">
        <v>7370</v>
      </c>
      <c r="M194" s="122"/>
    </row>
    <row r="195" spans="8:13" x14ac:dyDescent="0.35">
      <c r="H195" s="121" t="s">
        <v>7372</v>
      </c>
      <c r="I195" s="122"/>
      <c r="J195" s="124">
        <f>J192*J193/J194</f>
        <v>7.2368421052631575</v>
      </c>
      <c r="K195" s="124"/>
      <c r="L195" s="123" t="s">
        <v>7373</v>
      </c>
      <c r="M195" s="122"/>
    </row>
    <row r="196" spans="8:13" x14ac:dyDescent="0.35">
      <c r="H196" s="121"/>
      <c r="I196" s="122"/>
      <c r="J196" s="122"/>
      <c r="K196" s="122"/>
      <c r="L196" s="123"/>
      <c r="M196" s="122"/>
    </row>
    <row r="197" spans="8:13" x14ac:dyDescent="0.35">
      <c r="H197" s="121" t="s">
        <v>7394</v>
      </c>
      <c r="I197" s="122"/>
      <c r="J197" s="125">
        <v>0.35</v>
      </c>
      <c r="K197" s="125"/>
      <c r="L197" s="123"/>
      <c r="M197" s="122"/>
    </row>
    <row r="198" spans="8:13" x14ac:dyDescent="0.35">
      <c r="H198" s="121" t="s">
        <v>7395</v>
      </c>
      <c r="I198" s="122"/>
      <c r="J198" s="125">
        <v>0.65</v>
      </c>
      <c r="K198" s="125"/>
      <c r="L198" s="123"/>
      <c r="M198" s="122"/>
    </row>
    <row r="199" spans="8:13" x14ac:dyDescent="0.35">
      <c r="H199" s="121"/>
      <c r="I199" s="122"/>
      <c r="J199" s="122"/>
      <c r="K199" s="122"/>
      <c r="L199" s="123"/>
      <c r="M199" s="122"/>
    </row>
    <row r="200" spans="8:13" x14ac:dyDescent="0.35">
      <c r="H200" s="121" t="s">
        <v>7396</v>
      </c>
      <c r="I200" s="122"/>
      <c r="J200" s="130">
        <f>$J$195*J197</f>
        <v>2.5328947368421049</v>
      </c>
      <c r="K200" s="130"/>
      <c r="L200" s="123" t="s">
        <v>7373</v>
      </c>
      <c r="M200" s="122"/>
    </row>
    <row r="201" spans="8:13" x14ac:dyDescent="0.35">
      <c r="H201" s="121" t="s">
        <v>7397</v>
      </c>
      <c r="I201" s="122"/>
      <c r="J201" s="130">
        <f t="shared" ref="J201" si="0">$J$195*J198</f>
        <v>4.7039473684210522</v>
      </c>
      <c r="K201" s="130"/>
      <c r="L201" s="123" t="s">
        <v>7373</v>
      </c>
      <c r="M201" s="122"/>
    </row>
    <row r="202" spans="8:13" x14ac:dyDescent="0.35">
      <c r="H202" s="121"/>
      <c r="I202" s="122"/>
      <c r="J202" s="130"/>
      <c r="K202" s="130"/>
      <c r="L202" s="123"/>
      <c r="M202" s="122"/>
    </row>
    <row r="203" spans="8:13" x14ac:dyDescent="0.35">
      <c r="H203" s="121" t="s">
        <v>7396</v>
      </c>
      <c r="I203" s="122"/>
      <c r="J203" s="130">
        <f>J200/0.89</f>
        <v>2.8459491425192187</v>
      </c>
      <c r="K203" s="130"/>
      <c r="L203" s="123" t="s">
        <v>7398</v>
      </c>
      <c r="M203" s="122"/>
    </row>
    <row r="204" spans="8:13" ht="15" thickBot="1" x14ac:dyDescent="0.4">
      <c r="H204" s="126" t="s">
        <v>7397</v>
      </c>
      <c r="I204" s="151"/>
      <c r="J204" s="131">
        <f>J201/0.8</f>
        <v>5.879934210526315</v>
      </c>
      <c r="K204" s="131"/>
      <c r="L204" s="127" t="s">
        <v>7398</v>
      </c>
      <c r="M204" s="122"/>
    </row>
    <row r="218" spans="1:13" ht="15" thickBot="1" x14ac:dyDescent="0.4"/>
    <row r="219" spans="1:13" ht="15" thickBot="1" x14ac:dyDescent="0.4">
      <c r="L219" s="117"/>
      <c r="M219" s="101"/>
    </row>
    <row r="220" spans="1:13" x14ac:dyDescent="0.35">
      <c r="A220" t="s">
        <v>7365</v>
      </c>
      <c r="C220" t="s">
        <v>7366</v>
      </c>
    </row>
    <row r="222" spans="1:13" x14ac:dyDescent="0.35">
      <c r="A222" t="s">
        <v>7393</v>
      </c>
    </row>
    <row r="242" ht="21.5" customHeight="1" x14ac:dyDescent="0.35"/>
  </sheetData>
  <mergeCells count="5">
    <mergeCell ref="E6:I6"/>
    <mergeCell ref="AB69:AT69"/>
    <mergeCell ref="AU67:AX67"/>
    <mergeCell ref="N6:Q6"/>
    <mergeCell ref="J6:M6"/>
  </mergeCells>
  <phoneticPr fontId="13" type="noConversion"/>
  <hyperlinks>
    <hyperlink ref="C190" r:id="rId1" xr:uid="{00000000-0004-0000-0900-000000000000}"/>
  </hyperlinks>
  <pageMargins left="0.7" right="0.7" top="0.75" bottom="0.75" header="0.3" footer="0.3"/>
  <pageSetup orientation="portrait" r:id="rId2"/>
  <ignoredErrors>
    <ignoredError sqref="B102" numberStoredAsText="1"/>
  </ignoredError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XEZ130"/>
  <sheetViews>
    <sheetView zoomScale="90" zoomScaleNormal="90" workbookViewId="0">
      <selection activeCell="A2" sqref="A2"/>
    </sheetView>
  </sheetViews>
  <sheetFormatPr defaultRowHeight="14.5" x14ac:dyDescent="0.35"/>
  <cols>
    <col min="1" max="1" width="13.26953125" style="1" customWidth="1"/>
    <col min="2" max="2" width="8.7265625" style="1"/>
    <col min="3" max="3" width="13.81640625" customWidth="1"/>
    <col min="4" max="4" width="42.1796875" customWidth="1"/>
    <col min="7" max="7" width="18.7265625" style="7" customWidth="1"/>
    <col min="10" max="13" width="13" customWidth="1"/>
    <col min="14" max="14" width="29.1796875" style="43" customWidth="1"/>
    <col min="15" max="15" width="32.08984375" customWidth="1"/>
  </cols>
  <sheetData>
    <row r="2" spans="1:16" ht="23.5" x14ac:dyDescent="0.55000000000000004">
      <c r="A2" s="186" t="s">
        <v>8287</v>
      </c>
      <c r="B2" s="187"/>
      <c r="C2" s="188"/>
      <c r="D2" s="188"/>
    </row>
    <row r="3" spans="1:16" s="271" customFormat="1" ht="23.5" x14ac:dyDescent="0.55000000000000004">
      <c r="A3" s="271" t="s">
        <v>8748</v>
      </c>
      <c r="B3" s="187"/>
      <c r="C3" s="188"/>
      <c r="D3" s="188"/>
      <c r="G3" s="7"/>
      <c r="N3" s="43"/>
    </row>
    <row r="4" spans="1:16" s="271" customFormat="1" x14ac:dyDescent="0.35">
      <c r="A4" s="271" t="s">
        <v>8755</v>
      </c>
    </row>
    <row r="5" spans="1:16" s="271" customFormat="1" x14ac:dyDescent="0.35">
      <c r="A5" s="271" t="s">
        <v>8756</v>
      </c>
    </row>
    <row r="6" spans="1:16" s="271" customFormat="1" x14ac:dyDescent="0.35"/>
    <row r="7" spans="1:16" x14ac:dyDescent="0.35">
      <c r="A7" s="200"/>
      <c r="B7" s="201"/>
      <c r="C7" s="202"/>
      <c r="D7" s="202"/>
      <c r="E7" s="338" t="s">
        <v>7354</v>
      </c>
      <c r="F7" s="338"/>
      <c r="G7" s="338"/>
      <c r="H7" s="338" t="s">
        <v>7355</v>
      </c>
      <c r="I7" s="338"/>
      <c r="J7" s="338"/>
      <c r="K7" s="338" t="s">
        <v>7708</v>
      </c>
      <c r="L7" s="338"/>
      <c r="M7" s="338"/>
      <c r="N7" s="203"/>
      <c r="O7" s="204"/>
    </row>
    <row r="8" spans="1:16" ht="77.5" x14ac:dyDescent="0.35">
      <c r="A8" s="98" t="s">
        <v>7905</v>
      </c>
      <c r="B8" s="97" t="s">
        <v>3</v>
      </c>
      <c r="C8" s="97" t="s">
        <v>4</v>
      </c>
      <c r="D8" s="97" t="s">
        <v>5</v>
      </c>
      <c r="E8" s="97" t="s">
        <v>6994</v>
      </c>
      <c r="F8" s="97" t="s">
        <v>6995</v>
      </c>
      <c r="G8" s="97" t="s">
        <v>8749</v>
      </c>
      <c r="H8" s="96" t="s">
        <v>6994</v>
      </c>
      <c r="I8" s="96" t="s">
        <v>6995</v>
      </c>
      <c r="J8" s="97" t="s">
        <v>8749</v>
      </c>
      <c r="K8" s="96" t="s">
        <v>6994</v>
      </c>
      <c r="L8" s="96" t="s">
        <v>6995</v>
      </c>
      <c r="M8" s="97" t="s">
        <v>8749</v>
      </c>
      <c r="N8" s="111" t="s">
        <v>6634</v>
      </c>
      <c r="O8" s="189" t="s">
        <v>7706</v>
      </c>
    </row>
    <row r="9" spans="1:16" ht="29" x14ac:dyDescent="0.35">
      <c r="A9" s="99" t="s">
        <v>7017</v>
      </c>
      <c r="B9" s="100">
        <v>711</v>
      </c>
      <c r="C9" s="101" t="s">
        <v>7018</v>
      </c>
      <c r="D9" s="101" t="s">
        <v>7019</v>
      </c>
      <c r="E9" s="90">
        <v>1</v>
      </c>
      <c r="F9" s="90">
        <v>1</v>
      </c>
      <c r="G9" s="329" t="s">
        <v>7899</v>
      </c>
      <c r="H9" s="112"/>
      <c r="I9" s="113"/>
      <c r="J9" s="112"/>
      <c r="K9" s="113"/>
      <c r="L9" s="112"/>
      <c r="M9" s="112"/>
      <c r="N9" s="112"/>
      <c r="O9" s="196" t="s">
        <v>7710</v>
      </c>
    </row>
    <row r="10" spans="1:16" ht="15.5" x14ac:dyDescent="0.35">
      <c r="A10" s="99" t="s">
        <v>7024</v>
      </c>
      <c r="B10" s="100">
        <v>711</v>
      </c>
      <c r="C10" s="101" t="s">
        <v>7025</v>
      </c>
      <c r="D10" s="101" t="s">
        <v>7026</v>
      </c>
      <c r="E10" s="90">
        <v>1</v>
      </c>
      <c r="F10" s="90">
        <v>1</v>
      </c>
      <c r="G10" s="319" t="s">
        <v>104</v>
      </c>
      <c r="H10" s="91"/>
      <c r="I10" s="110"/>
      <c r="J10" s="91"/>
      <c r="K10" s="110"/>
      <c r="L10" s="91"/>
      <c r="M10" s="91"/>
      <c r="N10" s="190"/>
      <c r="O10" s="197" t="s">
        <v>7710</v>
      </c>
    </row>
    <row r="11" spans="1:16" x14ac:dyDescent="0.35">
      <c r="A11" s="99" t="s">
        <v>2660</v>
      </c>
      <c r="B11" s="100" t="s">
        <v>6491</v>
      </c>
      <c r="C11" s="100" t="s">
        <v>113</v>
      </c>
      <c r="D11" s="100" t="s">
        <v>113</v>
      </c>
      <c r="E11" s="90">
        <v>0.35</v>
      </c>
      <c r="F11" s="90">
        <v>1</v>
      </c>
      <c r="G11" s="319" t="s">
        <v>2654</v>
      </c>
      <c r="H11" s="91"/>
      <c r="I11" s="91"/>
      <c r="J11" s="91"/>
      <c r="K11" s="91"/>
      <c r="L11" s="91"/>
      <c r="M11" s="91"/>
      <c r="N11" s="191"/>
      <c r="O11" s="197" t="s">
        <v>7710</v>
      </c>
    </row>
    <row r="12" spans="1:16" x14ac:dyDescent="0.35">
      <c r="A12" s="99" t="s">
        <v>2662</v>
      </c>
      <c r="B12" s="100" t="s">
        <v>6491</v>
      </c>
      <c r="C12" s="100" t="s">
        <v>114</v>
      </c>
      <c r="D12" s="100" t="s">
        <v>114</v>
      </c>
      <c r="E12" s="90">
        <v>0.35</v>
      </c>
      <c r="F12" s="90">
        <v>1</v>
      </c>
      <c r="G12" s="319" t="s">
        <v>2652</v>
      </c>
      <c r="H12" s="91"/>
      <c r="I12" s="91"/>
      <c r="J12" s="91"/>
      <c r="K12" s="91"/>
      <c r="L12" s="91"/>
      <c r="M12" s="91"/>
      <c r="N12" s="191"/>
      <c r="O12" s="197" t="s">
        <v>7710</v>
      </c>
    </row>
    <row r="13" spans="1:16" x14ac:dyDescent="0.35">
      <c r="A13" s="99" t="s">
        <v>7181</v>
      </c>
      <c r="B13" s="100">
        <v>813</v>
      </c>
      <c r="C13" s="101" t="s">
        <v>7163</v>
      </c>
      <c r="D13" s="101" t="s">
        <v>7182</v>
      </c>
      <c r="E13" s="90">
        <v>0.28999999999999998</v>
      </c>
      <c r="F13" s="90">
        <v>1</v>
      </c>
      <c r="G13" s="319" t="s">
        <v>7203</v>
      </c>
      <c r="H13" s="91"/>
      <c r="I13" s="91"/>
      <c r="J13" s="91"/>
      <c r="K13" s="92"/>
      <c r="L13" s="91"/>
      <c r="M13" s="91"/>
      <c r="N13" s="192"/>
      <c r="O13" s="197" t="s">
        <v>7710</v>
      </c>
    </row>
    <row r="14" spans="1:16" x14ac:dyDescent="0.35">
      <c r="A14" s="99" t="s">
        <v>7185</v>
      </c>
      <c r="B14" s="100">
        <v>813</v>
      </c>
      <c r="C14" s="101" t="s">
        <v>7186</v>
      </c>
      <c r="D14" s="101" t="s">
        <v>7187</v>
      </c>
      <c r="E14" s="90">
        <v>0.35</v>
      </c>
      <c r="F14" s="90">
        <v>1</v>
      </c>
      <c r="G14" s="319" t="s">
        <v>7204</v>
      </c>
      <c r="H14" s="91"/>
      <c r="I14" s="91"/>
      <c r="J14" s="91"/>
      <c r="K14" s="92"/>
      <c r="L14" s="91"/>
      <c r="M14" s="91"/>
      <c r="N14" s="192"/>
      <c r="O14" s="197" t="s">
        <v>7710</v>
      </c>
    </row>
    <row r="15" spans="1:16" x14ac:dyDescent="0.35">
      <c r="A15" s="99" t="s">
        <v>7190</v>
      </c>
      <c r="B15" s="100">
        <v>813</v>
      </c>
      <c r="C15" s="101" t="s">
        <v>7158</v>
      </c>
      <c r="D15" s="101" t="s">
        <v>7191</v>
      </c>
      <c r="E15" s="90">
        <v>0.12</v>
      </c>
      <c r="F15" s="90">
        <v>1</v>
      </c>
      <c r="G15" s="319" t="s">
        <v>7202</v>
      </c>
      <c r="H15" s="91"/>
      <c r="I15" s="91"/>
      <c r="J15" s="91"/>
      <c r="K15" s="92"/>
      <c r="L15" s="91"/>
      <c r="M15" s="91"/>
      <c r="N15" s="192"/>
      <c r="O15" s="197" t="s">
        <v>7710</v>
      </c>
    </row>
    <row r="16" spans="1:16" x14ac:dyDescent="0.35">
      <c r="A16" s="99" t="s">
        <v>7194</v>
      </c>
      <c r="B16" s="100">
        <v>813</v>
      </c>
      <c r="C16" s="101" t="s">
        <v>7195</v>
      </c>
      <c r="D16" s="101" t="s">
        <v>7196</v>
      </c>
      <c r="E16" s="90">
        <v>0.25</v>
      </c>
      <c r="F16" s="90">
        <v>1</v>
      </c>
      <c r="G16" s="319" t="s">
        <v>2684</v>
      </c>
      <c r="H16" s="91"/>
      <c r="I16" s="91"/>
      <c r="J16" s="91"/>
      <c r="K16" s="92"/>
      <c r="L16" s="91"/>
      <c r="M16" s="91"/>
      <c r="N16" s="193"/>
      <c r="O16" s="198" t="s">
        <v>7710</v>
      </c>
      <c r="P16" s="2"/>
    </row>
    <row r="17" spans="1:15" x14ac:dyDescent="0.35">
      <c r="A17" s="1" t="s">
        <v>2699</v>
      </c>
      <c r="B17" s="1" t="s">
        <v>6493</v>
      </c>
      <c r="C17" s="1" t="s">
        <v>147</v>
      </c>
      <c r="D17" s="1" t="s">
        <v>147</v>
      </c>
      <c r="E17" s="90">
        <v>1</v>
      </c>
      <c r="F17" s="90">
        <v>1</v>
      </c>
      <c r="G17" s="329" t="s">
        <v>7898</v>
      </c>
      <c r="H17" s="91"/>
      <c r="I17" s="91"/>
      <c r="J17" s="91"/>
      <c r="K17" s="92"/>
      <c r="L17" s="91"/>
      <c r="M17" s="91"/>
      <c r="N17" s="192"/>
      <c r="O17" s="197" t="s">
        <v>7710</v>
      </c>
    </row>
    <row r="18" spans="1:15" s="8" customFormat="1" ht="87" x14ac:dyDescent="0.35">
      <c r="A18" s="7" t="s">
        <v>2719</v>
      </c>
      <c r="B18" s="7" t="s">
        <v>6494</v>
      </c>
      <c r="C18" s="7" t="s">
        <v>168</v>
      </c>
      <c r="D18" s="7" t="s">
        <v>168</v>
      </c>
      <c r="E18" s="89">
        <f>AVERAGE(0.77,0.67)</f>
        <v>0.72</v>
      </c>
      <c r="F18" s="89">
        <v>1</v>
      </c>
      <c r="G18" s="329" t="s">
        <v>8199</v>
      </c>
      <c r="H18" s="92"/>
      <c r="I18" s="92"/>
      <c r="J18" s="92"/>
      <c r="K18" s="92"/>
      <c r="L18" s="92"/>
      <c r="M18" s="92"/>
      <c r="N18" s="192" t="s">
        <v>8200</v>
      </c>
      <c r="O18" s="273" t="s">
        <v>8639</v>
      </c>
    </row>
    <row r="19" spans="1:15" x14ac:dyDescent="0.35">
      <c r="A19" s="99" t="s">
        <v>173</v>
      </c>
      <c r="B19" s="100" t="s">
        <v>6495</v>
      </c>
      <c r="C19" s="100" t="s">
        <v>174</v>
      </c>
      <c r="D19" s="100" t="s">
        <v>174</v>
      </c>
      <c r="E19" s="90">
        <v>0.79</v>
      </c>
      <c r="F19" s="90">
        <v>0.7993920558187525</v>
      </c>
      <c r="G19" s="319" t="s">
        <v>2712</v>
      </c>
      <c r="H19" s="91"/>
      <c r="I19" s="91"/>
      <c r="J19" s="91"/>
      <c r="K19" s="91"/>
      <c r="L19" s="91"/>
      <c r="M19" s="91"/>
      <c r="N19" s="191"/>
      <c r="O19" s="197" t="s">
        <v>7710</v>
      </c>
    </row>
    <row r="20" spans="1:15" x14ac:dyDescent="0.35">
      <c r="A20" s="99" t="s">
        <v>7207</v>
      </c>
      <c r="B20" s="100">
        <v>1102</v>
      </c>
      <c r="C20" s="101" t="s">
        <v>7208</v>
      </c>
      <c r="D20" s="101" t="s">
        <v>7209</v>
      </c>
      <c r="E20" s="90">
        <v>0.82</v>
      </c>
      <c r="F20" s="90">
        <v>0.84082340966631186</v>
      </c>
      <c r="G20" s="319" t="s">
        <v>2717</v>
      </c>
      <c r="H20" s="91"/>
      <c r="I20" s="91"/>
      <c r="J20" s="91"/>
      <c r="K20" s="91"/>
      <c r="L20" s="91"/>
      <c r="M20" s="91"/>
      <c r="N20" s="191"/>
      <c r="O20" s="197" t="s">
        <v>7710</v>
      </c>
    </row>
    <row r="21" spans="1:15" x14ac:dyDescent="0.35">
      <c r="A21" s="99" t="s">
        <v>7212</v>
      </c>
      <c r="B21" s="100">
        <v>1102</v>
      </c>
      <c r="C21" s="101" t="s">
        <v>6922</v>
      </c>
      <c r="D21" s="101" t="s">
        <v>7213</v>
      </c>
      <c r="E21" s="90">
        <v>0.79</v>
      </c>
      <c r="F21" s="90">
        <v>0.82620187438434589</v>
      </c>
      <c r="G21" s="319" t="s">
        <v>2722</v>
      </c>
      <c r="H21" s="91"/>
      <c r="I21" s="91"/>
      <c r="J21" s="91"/>
      <c r="K21" s="91"/>
      <c r="L21" s="91"/>
      <c r="M21" s="91"/>
      <c r="N21" s="191"/>
      <c r="O21" s="197" t="s">
        <v>7710</v>
      </c>
    </row>
    <row r="22" spans="1:15" x14ac:dyDescent="0.35">
      <c r="A22" s="99" t="s">
        <v>7216</v>
      </c>
      <c r="B22" s="100">
        <v>1103</v>
      </c>
      <c r="C22" s="101" t="s">
        <v>7217</v>
      </c>
      <c r="D22" s="101" t="s">
        <v>7218</v>
      </c>
      <c r="E22" s="90">
        <v>1</v>
      </c>
      <c r="F22" s="90">
        <v>1</v>
      </c>
      <c r="G22" s="94" t="s">
        <v>7231</v>
      </c>
      <c r="H22" s="91"/>
      <c r="I22" s="91"/>
      <c r="J22" s="91"/>
      <c r="K22" s="91"/>
      <c r="L22" s="91"/>
      <c r="M22" s="91"/>
      <c r="N22" s="191"/>
      <c r="O22" s="197" t="s">
        <v>7710</v>
      </c>
    </row>
    <row r="23" spans="1:15" x14ac:dyDescent="0.35">
      <c r="A23" s="99" t="s">
        <v>7221</v>
      </c>
      <c r="B23" s="100">
        <v>1103</v>
      </c>
      <c r="C23" s="101" t="s">
        <v>7222</v>
      </c>
      <c r="D23" s="101" t="s">
        <v>7223</v>
      </c>
      <c r="E23" s="90">
        <v>0.11</v>
      </c>
      <c r="F23" s="90">
        <v>9.7234849621385649E-2</v>
      </c>
      <c r="G23" s="319" t="s">
        <v>2717</v>
      </c>
      <c r="H23" s="91"/>
      <c r="I23" s="91"/>
      <c r="J23" s="91"/>
      <c r="K23" s="91"/>
      <c r="L23" s="91"/>
      <c r="M23" s="91"/>
      <c r="N23" s="191"/>
      <c r="O23" s="197" t="s">
        <v>7710</v>
      </c>
    </row>
    <row r="24" spans="1:15" x14ac:dyDescent="0.35">
      <c r="A24" s="99" t="s">
        <v>7226</v>
      </c>
      <c r="B24" s="100">
        <v>1103</v>
      </c>
      <c r="C24" s="101" t="s">
        <v>7227</v>
      </c>
      <c r="D24" s="101" t="s">
        <v>7228</v>
      </c>
      <c r="E24" s="90">
        <v>0.18</v>
      </c>
      <c r="F24" s="90">
        <v>0.20060794418124744</v>
      </c>
      <c r="G24" s="94" t="s">
        <v>7231</v>
      </c>
      <c r="H24" s="91"/>
      <c r="I24" s="91"/>
      <c r="J24" s="91"/>
      <c r="K24" s="91"/>
      <c r="L24" s="91"/>
      <c r="M24" s="91"/>
      <c r="N24" s="191"/>
      <c r="O24" s="197" t="s">
        <v>7710</v>
      </c>
    </row>
    <row r="25" spans="1:15" x14ac:dyDescent="0.35">
      <c r="A25" s="99" t="s">
        <v>7231</v>
      </c>
      <c r="B25" s="100">
        <v>1103</v>
      </c>
      <c r="C25" s="101" t="s">
        <v>7232</v>
      </c>
      <c r="D25" s="101" t="s">
        <v>7233</v>
      </c>
      <c r="E25" s="90">
        <v>0.18</v>
      </c>
      <c r="F25" s="90">
        <v>0.20060794418124744</v>
      </c>
      <c r="G25" s="319">
        <v>1001</v>
      </c>
      <c r="H25" s="91"/>
      <c r="I25" s="91"/>
      <c r="J25" s="91"/>
      <c r="K25" s="91"/>
      <c r="L25" s="91"/>
      <c r="M25" s="91"/>
      <c r="N25" s="191"/>
      <c r="O25" s="197" t="s">
        <v>7710</v>
      </c>
    </row>
    <row r="26" spans="1:15" x14ac:dyDescent="0.35">
      <c r="A26" s="99" t="s">
        <v>7261</v>
      </c>
      <c r="B26" s="100">
        <v>1104</v>
      </c>
      <c r="C26" s="101" t="s">
        <v>7262</v>
      </c>
      <c r="D26" s="101" t="s">
        <v>7263</v>
      </c>
      <c r="E26" s="90">
        <v>0.53</v>
      </c>
      <c r="F26" s="90">
        <v>0.7162895961710084</v>
      </c>
      <c r="G26" s="319" t="s">
        <v>164</v>
      </c>
      <c r="H26" s="91"/>
      <c r="I26" s="91"/>
      <c r="J26" s="91"/>
      <c r="K26" s="91"/>
      <c r="L26" s="91"/>
      <c r="M26" s="91"/>
      <c r="N26" s="191"/>
      <c r="O26" s="197" t="s">
        <v>7710</v>
      </c>
    </row>
    <row r="27" spans="1:15" x14ac:dyDescent="0.35">
      <c r="A27" s="99" t="s">
        <v>7266</v>
      </c>
      <c r="B27" s="100">
        <v>1104</v>
      </c>
      <c r="C27" s="101" t="s">
        <v>7227</v>
      </c>
      <c r="D27" s="101" t="s">
        <v>7267</v>
      </c>
      <c r="E27" s="90">
        <v>0.85</v>
      </c>
      <c r="F27" s="90">
        <v>1</v>
      </c>
      <c r="G27" s="319" t="s">
        <v>2722</v>
      </c>
      <c r="H27" s="91"/>
      <c r="I27" s="91"/>
      <c r="J27" s="91"/>
      <c r="K27" s="91"/>
      <c r="L27" s="91"/>
      <c r="M27" s="91"/>
      <c r="N27" s="191"/>
      <c r="O27" s="197" t="s">
        <v>7710</v>
      </c>
    </row>
    <row r="28" spans="1:15" x14ac:dyDescent="0.35">
      <c r="A28" s="99" t="s">
        <v>7270</v>
      </c>
      <c r="B28" s="100">
        <v>1104</v>
      </c>
      <c r="C28" s="101" t="s">
        <v>7262</v>
      </c>
      <c r="D28" s="101" t="s">
        <v>7271</v>
      </c>
      <c r="E28" s="90">
        <v>0.73</v>
      </c>
      <c r="F28" s="90">
        <v>1</v>
      </c>
      <c r="G28" s="319" t="s">
        <v>164</v>
      </c>
      <c r="H28" s="91"/>
      <c r="I28" s="91"/>
      <c r="J28" s="91"/>
      <c r="K28" s="91"/>
      <c r="L28" s="91"/>
      <c r="M28" s="91"/>
      <c r="N28" s="191"/>
      <c r="O28" s="197" t="s">
        <v>7710</v>
      </c>
    </row>
    <row r="29" spans="1:15" x14ac:dyDescent="0.35">
      <c r="A29" s="99" t="s">
        <v>7274</v>
      </c>
      <c r="B29" s="100">
        <v>1104</v>
      </c>
      <c r="C29" s="101" t="s">
        <v>7222</v>
      </c>
      <c r="D29" s="101" t="s">
        <v>7275</v>
      </c>
      <c r="E29" s="90">
        <v>0.93</v>
      </c>
      <c r="F29" s="90">
        <v>1</v>
      </c>
      <c r="G29" s="319" t="s">
        <v>2717</v>
      </c>
      <c r="H29" s="91"/>
      <c r="I29" s="91"/>
      <c r="J29" s="91"/>
      <c r="K29" s="91"/>
      <c r="L29" s="91"/>
      <c r="M29" s="91"/>
      <c r="N29" s="191"/>
      <c r="O29" s="197" t="s">
        <v>7710</v>
      </c>
    </row>
    <row r="30" spans="1:15" x14ac:dyDescent="0.35">
      <c r="A30" s="99" t="s">
        <v>7278</v>
      </c>
      <c r="B30" s="100">
        <v>1104</v>
      </c>
      <c r="C30" s="101" t="s">
        <v>7227</v>
      </c>
      <c r="D30" s="101" t="s">
        <v>7279</v>
      </c>
      <c r="E30" s="90">
        <v>0.85</v>
      </c>
      <c r="F30" s="90">
        <v>1</v>
      </c>
      <c r="G30" s="319" t="s">
        <v>2722</v>
      </c>
      <c r="H30" s="91"/>
      <c r="I30" s="91"/>
      <c r="J30" s="91"/>
      <c r="K30" s="91"/>
      <c r="L30" s="91"/>
      <c r="M30" s="91"/>
      <c r="N30" s="191"/>
      <c r="O30" s="197" t="s">
        <v>7710</v>
      </c>
    </row>
    <row r="31" spans="1:15" x14ac:dyDescent="0.35">
      <c r="A31" s="99" t="s">
        <v>7282</v>
      </c>
      <c r="B31" s="100">
        <v>1104</v>
      </c>
      <c r="C31" s="101" t="s">
        <v>7283</v>
      </c>
      <c r="D31" s="101" t="s">
        <v>7284</v>
      </c>
      <c r="E31" s="90">
        <v>0.02</v>
      </c>
      <c r="F31" s="90">
        <v>1.6626538028498762E-2</v>
      </c>
      <c r="G31" s="319" t="s">
        <v>2722</v>
      </c>
      <c r="H31" s="91"/>
      <c r="I31" s="91"/>
      <c r="J31" s="91"/>
      <c r="K31" s="91"/>
      <c r="L31" s="91"/>
      <c r="M31" s="91"/>
      <c r="N31" s="191"/>
      <c r="O31" s="197" t="s">
        <v>7710</v>
      </c>
    </row>
    <row r="32" spans="1:15" x14ac:dyDescent="0.35">
      <c r="A32" s="105" t="s">
        <v>2732</v>
      </c>
      <c r="B32" s="85" t="s">
        <v>6495</v>
      </c>
      <c r="C32" s="102" t="s">
        <v>180</v>
      </c>
      <c r="D32" s="102" t="s">
        <v>180</v>
      </c>
      <c r="E32" s="91">
        <v>0.24</v>
      </c>
      <c r="F32" s="91">
        <v>1</v>
      </c>
      <c r="G32" s="319" t="s">
        <v>2640</v>
      </c>
      <c r="H32" s="91"/>
      <c r="I32" s="91"/>
      <c r="J32" s="91"/>
      <c r="K32" s="91"/>
      <c r="L32" s="91"/>
      <c r="M32" s="91"/>
      <c r="N32" s="191"/>
      <c r="O32" s="197" t="s">
        <v>7710</v>
      </c>
    </row>
    <row r="33" spans="1:15" x14ac:dyDescent="0.35">
      <c r="A33" s="99" t="s">
        <v>2734</v>
      </c>
      <c r="B33" s="100" t="s">
        <v>6495</v>
      </c>
      <c r="C33" s="100" t="s">
        <v>181</v>
      </c>
      <c r="D33" s="100" t="s">
        <v>182</v>
      </c>
      <c r="E33" s="90">
        <v>0.72</v>
      </c>
      <c r="F33" s="90">
        <v>1</v>
      </c>
      <c r="G33" s="94" t="s">
        <v>2662</v>
      </c>
      <c r="H33" s="91"/>
      <c r="I33" s="91"/>
      <c r="J33" s="91"/>
      <c r="K33" s="91"/>
      <c r="L33" s="91"/>
      <c r="M33" s="91"/>
      <c r="N33" s="191"/>
      <c r="O33" s="197" t="s">
        <v>7710</v>
      </c>
    </row>
    <row r="34" spans="1:15" s="8" customFormat="1" x14ac:dyDescent="0.35">
      <c r="A34" s="105" t="s">
        <v>7004</v>
      </c>
      <c r="B34" s="85">
        <v>1107</v>
      </c>
      <c r="C34" s="102" t="s">
        <v>7005</v>
      </c>
      <c r="D34" s="102" t="s">
        <v>7006</v>
      </c>
      <c r="E34" s="89">
        <f>0.73</f>
        <v>0.73</v>
      </c>
      <c r="F34" s="89">
        <v>1</v>
      </c>
      <c r="G34" s="319">
        <v>1003</v>
      </c>
      <c r="H34" s="92"/>
      <c r="I34" s="92"/>
      <c r="J34" s="92"/>
      <c r="K34" s="92"/>
      <c r="L34" s="92"/>
      <c r="M34" s="92"/>
      <c r="N34" s="192"/>
      <c r="O34" s="197" t="s">
        <v>7710</v>
      </c>
    </row>
    <row r="35" spans="1:15" s="8" customFormat="1" x14ac:dyDescent="0.35">
      <c r="A35" s="105" t="s">
        <v>7007</v>
      </c>
      <c r="B35" s="85">
        <v>1107</v>
      </c>
      <c r="C35" s="102" t="s">
        <v>7008</v>
      </c>
      <c r="D35" s="102" t="s">
        <v>7009</v>
      </c>
      <c r="E35" s="89">
        <v>0.8</v>
      </c>
      <c r="F35" s="89">
        <v>1</v>
      </c>
      <c r="G35" s="94" t="s">
        <v>7004</v>
      </c>
      <c r="H35" s="92"/>
      <c r="I35" s="92"/>
      <c r="J35" s="92"/>
      <c r="K35" s="92"/>
      <c r="L35" s="92"/>
      <c r="M35" s="92"/>
      <c r="N35" s="192"/>
      <c r="O35" s="197" t="s">
        <v>7710</v>
      </c>
    </row>
    <row r="36" spans="1:15" x14ac:dyDescent="0.35">
      <c r="A36" s="99" t="s">
        <v>7236</v>
      </c>
      <c r="B36" s="100">
        <v>1108</v>
      </c>
      <c r="C36" s="101" t="s">
        <v>7237</v>
      </c>
      <c r="D36" s="101" t="s">
        <v>7238</v>
      </c>
      <c r="E36" s="90">
        <v>0.85</v>
      </c>
      <c r="F36" s="90">
        <v>0.66017029339966815</v>
      </c>
      <c r="G36" s="94" t="s">
        <v>173</v>
      </c>
      <c r="H36" s="91"/>
      <c r="I36" s="91"/>
      <c r="J36" s="91"/>
      <c r="K36" s="91"/>
      <c r="L36" s="91"/>
      <c r="M36" s="91"/>
      <c r="N36" s="191"/>
      <c r="O36" s="197" t="s">
        <v>7710</v>
      </c>
    </row>
    <row r="37" spans="1:15" x14ac:dyDescent="0.35">
      <c r="A37" s="99" t="s">
        <v>7241</v>
      </c>
      <c r="B37" s="85">
        <v>1108</v>
      </c>
      <c r="C37" s="101" t="s">
        <v>7242</v>
      </c>
      <c r="D37" s="101" t="s">
        <v>7243</v>
      </c>
      <c r="E37" s="90">
        <v>0.75</v>
      </c>
      <c r="F37" s="90">
        <v>1</v>
      </c>
      <c r="G37" s="94" t="s">
        <v>7207</v>
      </c>
      <c r="H37" s="91"/>
      <c r="I37" s="91"/>
      <c r="J37" s="91"/>
      <c r="K37" s="91"/>
      <c r="L37" s="91"/>
      <c r="M37" s="91"/>
      <c r="N37" s="191"/>
      <c r="O37" s="197" t="s">
        <v>7710</v>
      </c>
    </row>
    <row r="38" spans="1:15" x14ac:dyDescent="0.35">
      <c r="A38" s="99" t="s">
        <v>7246</v>
      </c>
      <c r="B38" s="85">
        <v>1108</v>
      </c>
      <c r="C38" s="101" t="s">
        <v>7247</v>
      </c>
      <c r="D38" s="101" t="s">
        <v>7248</v>
      </c>
      <c r="E38" s="90">
        <v>0.19</v>
      </c>
      <c r="F38" s="90">
        <v>1</v>
      </c>
      <c r="G38" s="319" t="s">
        <v>2640</v>
      </c>
      <c r="H38" s="91"/>
      <c r="I38" s="91"/>
      <c r="J38" s="91"/>
      <c r="K38" s="91"/>
      <c r="L38" s="91"/>
      <c r="M38" s="91"/>
      <c r="N38" s="191"/>
      <c r="O38" s="197" t="s">
        <v>7710</v>
      </c>
    </row>
    <row r="39" spans="1:15" x14ac:dyDescent="0.35">
      <c r="A39" s="99" t="s">
        <v>7251</v>
      </c>
      <c r="B39" s="85">
        <v>1108</v>
      </c>
      <c r="C39" s="101" t="s">
        <v>7252</v>
      </c>
      <c r="D39" s="101" t="s">
        <v>7253</v>
      </c>
      <c r="E39" s="90">
        <v>0.25</v>
      </c>
      <c r="F39" s="90">
        <v>1</v>
      </c>
      <c r="G39" s="319" t="s">
        <v>2664</v>
      </c>
      <c r="H39" s="91"/>
      <c r="I39" s="91"/>
      <c r="J39" s="91"/>
      <c r="K39" s="91"/>
      <c r="L39" s="91"/>
      <c r="M39" s="91"/>
      <c r="N39" s="191"/>
      <c r="O39" s="197" t="s">
        <v>7710</v>
      </c>
    </row>
    <row r="40" spans="1:15" x14ac:dyDescent="0.35">
      <c r="A40" s="99" t="s">
        <v>185</v>
      </c>
      <c r="B40" s="100" t="s">
        <v>6495</v>
      </c>
      <c r="C40" s="100" t="s">
        <v>186</v>
      </c>
      <c r="D40" s="100" t="s">
        <v>186</v>
      </c>
      <c r="E40" s="90">
        <v>0.15</v>
      </c>
      <c r="F40" s="90">
        <v>0.3398297066003319</v>
      </c>
      <c r="G40" s="94" t="s">
        <v>173</v>
      </c>
      <c r="H40" s="91"/>
      <c r="I40" s="91"/>
      <c r="J40" s="91"/>
      <c r="K40" s="94"/>
      <c r="L40" s="91"/>
      <c r="M40" s="91"/>
      <c r="N40" s="194"/>
      <c r="O40" s="197" t="s">
        <v>7710</v>
      </c>
    </row>
    <row r="41" spans="1:15" x14ac:dyDescent="0.35">
      <c r="A41" s="99" t="s">
        <v>191</v>
      </c>
      <c r="B41" s="100" t="s">
        <v>6496</v>
      </c>
      <c r="C41" s="100" t="s">
        <v>192</v>
      </c>
      <c r="D41" s="100" t="s">
        <v>192</v>
      </c>
      <c r="E41" s="90">
        <v>0.6</v>
      </c>
      <c r="F41" s="90">
        <v>1</v>
      </c>
      <c r="G41" s="319" t="s">
        <v>2667</v>
      </c>
      <c r="H41" s="91"/>
      <c r="I41" s="91"/>
      <c r="J41" s="91"/>
      <c r="K41" s="91"/>
      <c r="L41" s="91"/>
      <c r="M41" s="91"/>
      <c r="N41" s="191"/>
      <c r="O41" s="197" t="s">
        <v>7710</v>
      </c>
    </row>
    <row r="42" spans="1:15" x14ac:dyDescent="0.35">
      <c r="A42" s="95" t="s">
        <v>7029</v>
      </c>
      <c r="B42" s="1">
        <v>1207</v>
      </c>
      <c r="C42" t="s">
        <v>7030</v>
      </c>
      <c r="D42" t="s">
        <v>7031</v>
      </c>
      <c r="E42" s="90">
        <v>0.06</v>
      </c>
      <c r="F42" s="90">
        <v>0.16</v>
      </c>
      <c r="G42" s="329" t="s">
        <v>7375</v>
      </c>
      <c r="H42" s="91"/>
      <c r="I42" s="91"/>
      <c r="J42" s="91"/>
      <c r="K42" s="91"/>
      <c r="L42" s="91"/>
      <c r="M42" s="91"/>
      <c r="N42" s="191"/>
      <c r="O42" s="197" t="s">
        <v>7710</v>
      </c>
    </row>
    <row r="43" spans="1:15" x14ac:dyDescent="0.35">
      <c r="A43" s="99" t="s">
        <v>2752</v>
      </c>
      <c r="B43" s="100" t="s">
        <v>6496</v>
      </c>
      <c r="C43" s="100" t="s">
        <v>200</v>
      </c>
      <c r="D43" s="100" t="s">
        <v>201</v>
      </c>
      <c r="E43" s="90">
        <v>0.85</v>
      </c>
      <c r="F43" s="90">
        <v>1</v>
      </c>
      <c r="G43" s="319" t="s">
        <v>187</v>
      </c>
      <c r="H43" s="91"/>
      <c r="I43" s="91"/>
      <c r="J43" s="91"/>
      <c r="K43" s="91"/>
      <c r="L43" s="91"/>
      <c r="M43" s="91"/>
      <c r="N43" s="191"/>
      <c r="O43" s="197" t="s">
        <v>7710</v>
      </c>
    </row>
    <row r="44" spans="1:15" x14ac:dyDescent="0.35">
      <c r="A44" s="99" t="s">
        <v>2785</v>
      </c>
      <c r="B44" s="100" t="s">
        <v>6497</v>
      </c>
      <c r="C44" s="100" t="s">
        <v>245</v>
      </c>
      <c r="D44" s="100" t="s">
        <v>246</v>
      </c>
      <c r="E44" s="90">
        <v>0.18</v>
      </c>
      <c r="F44" s="90">
        <v>0.34464473273854535</v>
      </c>
      <c r="G44" s="319" t="s">
        <v>187</v>
      </c>
      <c r="H44" s="91"/>
      <c r="I44" s="91"/>
      <c r="J44" s="91"/>
      <c r="K44" s="94"/>
      <c r="L44" s="91"/>
      <c r="M44" s="91"/>
      <c r="N44" s="194"/>
      <c r="O44" s="197" t="s">
        <v>7710</v>
      </c>
    </row>
    <row r="45" spans="1:15" x14ac:dyDescent="0.35">
      <c r="A45" s="99" t="s">
        <v>2787</v>
      </c>
      <c r="B45" s="100" t="s">
        <v>6497</v>
      </c>
      <c r="C45" s="100" t="s">
        <v>247</v>
      </c>
      <c r="D45" s="100" t="s">
        <v>247</v>
      </c>
      <c r="E45" s="90">
        <v>0.43</v>
      </c>
      <c r="F45" s="90">
        <v>0.79836076351489982</v>
      </c>
      <c r="G45" s="319" t="s">
        <v>2743</v>
      </c>
      <c r="H45" s="91"/>
      <c r="I45" s="91"/>
      <c r="J45" s="91"/>
      <c r="K45" s="91"/>
      <c r="L45" s="91"/>
      <c r="M45" s="91"/>
      <c r="N45" s="191"/>
      <c r="O45" s="197" t="s">
        <v>7710</v>
      </c>
    </row>
    <row r="46" spans="1:15" x14ac:dyDescent="0.35">
      <c r="A46" s="99" t="s">
        <v>2789</v>
      </c>
      <c r="B46" s="100" t="s">
        <v>6497</v>
      </c>
      <c r="C46" s="100" t="s">
        <v>248</v>
      </c>
      <c r="D46" s="100" t="s">
        <v>249</v>
      </c>
      <c r="E46" s="90">
        <v>0.2</v>
      </c>
      <c r="F46" s="90">
        <v>0.95741496292538231</v>
      </c>
      <c r="G46" s="94" t="s">
        <v>7017</v>
      </c>
      <c r="H46" s="91"/>
      <c r="I46" s="91"/>
      <c r="J46" s="91"/>
      <c r="K46" s="91"/>
      <c r="L46" s="91"/>
      <c r="M46" s="91"/>
      <c r="N46" s="191"/>
      <c r="O46" s="197" t="s">
        <v>7710</v>
      </c>
    </row>
    <row r="47" spans="1:15" x14ac:dyDescent="0.35">
      <c r="A47" s="105" t="s">
        <v>250</v>
      </c>
      <c r="B47" s="100" t="s">
        <v>6497</v>
      </c>
      <c r="C47" s="102" t="s">
        <v>251</v>
      </c>
      <c r="D47" s="102" t="s">
        <v>252</v>
      </c>
      <c r="E47" s="90">
        <v>0.02</v>
      </c>
      <c r="F47" s="90">
        <v>4.2585037074617665E-2</v>
      </c>
      <c r="G47" s="94" t="s">
        <v>7017</v>
      </c>
      <c r="H47" s="91"/>
      <c r="I47" s="91"/>
      <c r="J47" s="91"/>
      <c r="K47" s="91"/>
      <c r="L47" s="91"/>
      <c r="M47" s="91"/>
      <c r="N47" s="191"/>
      <c r="O47" s="197" t="s">
        <v>7710</v>
      </c>
    </row>
    <row r="48" spans="1:15" x14ac:dyDescent="0.35">
      <c r="A48" s="99" t="s">
        <v>2792</v>
      </c>
      <c r="B48" s="100" t="s">
        <v>6497</v>
      </c>
      <c r="C48" s="100" t="s">
        <v>253</v>
      </c>
      <c r="D48" s="100" t="s">
        <v>254</v>
      </c>
      <c r="E48" s="90">
        <v>0.19</v>
      </c>
      <c r="F48" s="90">
        <v>0.84323650658249738</v>
      </c>
      <c r="G48" s="329" t="s">
        <v>7375</v>
      </c>
      <c r="H48" s="91"/>
      <c r="I48" s="91"/>
      <c r="J48" s="91"/>
      <c r="K48" s="91"/>
      <c r="L48" s="91"/>
      <c r="M48" s="91"/>
      <c r="N48" s="191"/>
      <c r="O48" s="197" t="s">
        <v>7710</v>
      </c>
    </row>
    <row r="49" spans="1:20" x14ac:dyDescent="0.35">
      <c r="A49" s="99" t="s">
        <v>2794</v>
      </c>
      <c r="B49" s="100" t="s">
        <v>6497</v>
      </c>
      <c r="C49" s="100" t="s">
        <v>255</v>
      </c>
      <c r="D49" s="100" t="s">
        <v>255</v>
      </c>
      <c r="E49" s="90">
        <v>0.41</v>
      </c>
      <c r="F49" s="90">
        <v>0.81072538253005644</v>
      </c>
      <c r="G49" s="319" t="s">
        <v>7092</v>
      </c>
      <c r="H49" s="91"/>
      <c r="I49" s="91"/>
      <c r="J49" s="91"/>
      <c r="K49" s="91"/>
      <c r="L49" s="91"/>
      <c r="M49" s="91"/>
      <c r="N49" s="191"/>
      <c r="O49" s="197" t="s">
        <v>7710</v>
      </c>
    </row>
    <row r="50" spans="1:20" x14ac:dyDescent="0.35">
      <c r="A50" s="1" t="s">
        <v>7378</v>
      </c>
      <c r="B50" s="1">
        <v>1513</v>
      </c>
      <c r="C50" t="s">
        <v>7379</v>
      </c>
      <c r="D50" t="s">
        <v>7380</v>
      </c>
      <c r="E50" s="91">
        <v>0.36</v>
      </c>
      <c r="F50" s="91">
        <v>0.76</v>
      </c>
      <c r="G50" s="94" t="s">
        <v>191</v>
      </c>
      <c r="H50" s="91"/>
      <c r="I50" s="91"/>
      <c r="J50" s="91"/>
      <c r="K50" s="94"/>
      <c r="L50" s="91"/>
      <c r="M50" s="91"/>
      <c r="N50" s="194"/>
      <c r="O50" s="197" t="s">
        <v>7710</v>
      </c>
    </row>
    <row r="51" spans="1:20" x14ac:dyDescent="0.35">
      <c r="A51" s="1" t="s">
        <v>7383</v>
      </c>
      <c r="B51" s="1">
        <v>1513</v>
      </c>
      <c r="C51" t="s">
        <v>6599</v>
      </c>
      <c r="D51" t="s">
        <v>7384</v>
      </c>
      <c r="E51" s="89">
        <v>0.98</v>
      </c>
      <c r="F51" s="90">
        <v>1</v>
      </c>
      <c r="G51" s="7" t="s">
        <v>7378</v>
      </c>
      <c r="H51" s="91"/>
      <c r="I51" s="91"/>
      <c r="J51" s="91"/>
      <c r="K51" s="94"/>
      <c r="L51" s="91"/>
      <c r="M51" s="91"/>
      <c r="N51" s="194"/>
      <c r="O51" s="197" t="s">
        <v>7710</v>
      </c>
    </row>
    <row r="52" spans="1:20" x14ac:dyDescent="0.35">
      <c r="A52" s="1" t="s">
        <v>7387</v>
      </c>
      <c r="B52" s="1">
        <v>1513</v>
      </c>
      <c r="C52" t="s">
        <v>7379</v>
      </c>
      <c r="D52" t="s">
        <v>7388</v>
      </c>
      <c r="E52" s="89">
        <v>0.46</v>
      </c>
      <c r="F52" s="89">
        <v>0.85</v>
      </c>
      <c r="G52" s="94" t="s">
        <v>7029</v>
      </c>
      <c r="H52" s="91"/>
      <c r="I52" s="91"/>
      <c r="J52" s="91"/>
      <c r="K52" s="94"/>
      <c r="L52" s="91"/>
      <c r="M52" s="91"/>
      <c r="N52" s="194"/>
      <c r="O52" s="197" t="s">
        <v>7710</v>
      </c>
    </row>
    <row r="53" spans="1:20" x14ac:dyDescent="0.35">
      <c r="A53" s="1" t="s">
        <v>7391</v>
      </c>
      <c r="B53" s="1">
        <v>1513</v>
      </c>
      <c r="C53" t="s">
        <v>6599</v>
      </c>
      <c r="D53" t="s">
        <v>7392</v>
      </c>
      <c r="E53" s="89">
        <v>0.98</v>
      </c>
      <c r="F53" s="90">
        <v>1</v>
      </c>
      <c r="G53" s="7" t="s">
        <v>7387</v>
      </c>
      <c r="H53" s="91"/>
      <c r="I53" s="91"/>
      <c r="J53" s="91"/>
      <c r="K53" s="94"/>
      <c r="L53" s="91"/>
      <c r="M53" s="91"/>
      <c r="N53" s="194"/>
      <c r="O53" s="197" t="s">
        <v>7710</v>
      </c>
    </row>
    <row r="54" spans="1:20" x14ac:dyDescent="0.35">
      <c r="A54" s="99" t="s">
        <v>2798</v>
      </c>
      <c r="B54" s="100" t="s">
        <v>6497</v>
      </c>
      <c r="C54" s="100" t="s">
        <v>258</v>
      </c>
      <c r="D54" s="100" t="s">
        <v>258</v>
      </c>
      <c r="E54" s="90">
        <v>0.38</v>
      </c>
      <c r="F54" s="90">
        <v>0.705300524341818</v>
      </c>
      <c r="G54" s="319" t="s">
        <v>2747</v>
      </c>
      <c r="H54" s="91"/>
      <c r="I54" s="91"/>
      <c r="J54" s="91"/>
      <c r="K54" s="91"/>
      <c r="L54" s="91"/>
      <c r="M54" s="91"/>
      <c r="N54" s="191"/>
      <c r="O54" s="197" t="s">
        <v>7710</v>
      </c>
    </row>
    <row r="55" spans="1:20" ht="43.5" x14ac:dyDescent="0.35">
      <c r="A55" s="105" t="s">
        <v>2804</v>
      </c>
      <c r="B55" s="85" t="s">
        <v>6497</v>
      </c>
      <c r="C55" s="85" t="s">
        <v>263</v>
      </c>
      <c r="D55" s="85" t="s">
        <v>264</v>
      </c>
      <c r="E55" s="114">
        <f>1/0.21</f>
        <v>4.7619047619047619</v>
      </c>
      <c r="F55" s="114">
        <v>1</v>
      </c>
      <c r="G55" s="85" t="s">
        <v>2798</v>
      </c>
      <c r="H55" s="114">
        <f>1/0.18</f>
        <v>5.5555555555555554</v>
      </c>
      <c r="I55" s="114">
        <v>1</v>
      </c>
      <c r="J55" s="100" t="s">
        <v>2794</v>
      </c>
      <c r="K55" s="114">
        <f>1/0.2</f>
        <v>5</v>
      </c>
      <c r="L55" s="91">
        <v>1</v>
      </c>
      <c r="M55" s="100" t="s">
        <v>2792</v>
      </c>
      <c r="N55" s="191" t="s">
        <v>7707</v>
      </c>
      <c r="O55" s="8" t="s">
        <v>8641</v>
      </c>
    </row>
    <row r="56" spans="1:20" x14ac:dyDescent="0.35">
      <c r="A56" s="7" t="s">
        <v>7761</v>
      </c>
      <c r="B56" s="100" t="s">
        <v>2821</v>
      </c>
      <c r="C56" s="100" t="s">
        <v>5373</v>
      </c>
      <c r="D56" s="100" t="s">
        <v>5374</v>
      </c>
      <c r="E56" s="90">
        <v>0.11</v>
      </c>
      <c r="F56" s="90">
        <v>0.87436129775170701</v>
      </c>
      <c r="G56" s="319" t="s">
        <v>7125</v>
      </c>
      <c r="H56" s="91"/>
      <c r="I56" s="91"/>
      <c r="J56" s="91"/>
      <c r="K56" s="91"/>
      <c r="L56" s="91"/>
      <c r="M56" s="91"/>
      <c r="N56" s="191"/>
      <c r="O56" s="197" t="s">
        <v>7710</v>
      </c>
    </row>
    <row r="57" spans="1:20" x14ac:dyDescent="0.35">
      <c r="A57" s="99" t="s">
        <v>5375</v>
      </c>
      <c r="B57" s="100" t="s">
        <v>2821</v>
      </c>
      <c r="C57" s="100" t="s">
        <v>5376</v>
      </c>
      <c r="D57" s="100" t="s">
        <v>5377</v>
      </c>
      <c r="E57" s="90">
        <v>0.14000000000000001</v>
      </c>
      <c r="F57" s="90">
        <v>0.91538969664631897</v>
      </c>
      <c r="G57" s="319" t="s">
        <v>7120</v>
      </c>
      <c r="H57" s="91"/>
      <c r="I57" s="91"/>
      <c r="J57" s="91"/>
      <c r="K57" s="91"/>
      <c r="L57" s="91"/>
      <c r="M57" s="91"/>
      <c r="N57" s="191"/>
      <c r="O57" s="197" t="s">
        <v>7710</v>
      </c>
    </row>
    <row r="58" spans="1:20" x14ac:dyDescent="0.35">
      <c r="A58" s="105" t="s">
        <v>7095</v>
      </c>
      <c r="B58" s="85" t="s">
        <v>2821</v>
      </c>
      <c r="C58" s="85" t="s">
        <v>7096</v>
      </c>
      <c r="D58" s="85" t="s">
        <v>7097</v>
      </c>
      <c r="E58" s="89">
        <f>0.935/0.5</f>
        <v>1.87</v>
      </c>
      <c r="F58" s="89">
        <v>1</v>
      </c>
      <c r="G58" s="7" t="s">
        <v>7761</v>
      </c>
      <c r="H58" s="89">
        <f>0.935/0.5</f>
        <v>1.87</v>
      </c>
      <c r="I58" s="89">
        <v>1</v>
      </c>
      <c r="J58" s="94" t="s">
        <v>5375</v>
      </c>
      <c r="K58" s="91"/>
      <c r="L58" s="91"/>
      <c r="M58" s="91"/>
      <c r="N58" s="191" t="s">
        <v>7357</v>
      </c>
      <c r="O58" s="197" t="s">
        <v>7710</v>
      </c>
    </row>
    <row r="59" spans="1:20" x14ac:dyDescent="0.35">
      <c r="A59" s="105" t="s">
        <v>7100</v>
      </c>
      <c r="B59" s="85" t="s">
        <v>2821</v>
      </c>
      <c r="C59" s="85" t="s">
        <v>6599</v>
      </c>
      <c r="D59" s="85" t="s">
        <v>7101</v>
      </c>
      <c r="E59" s="89">
        <v>1</v>
      </c>
      <c r="F59" s="89">
        <v>1</v>
      </c>
      <c r="G59" s="94" t="s">
        <v>7095</v>
      </c>
      <c r="H59" s="91"/>
      <c r="I59" s="91"/>
      <c r="J59" s="91"/>
      <c r="K59" s="91"/>
      <c r="L59" s="91"/>
      <c r="M59" s="91"/>
      <c r="N59" s="191"/>
      <c r="O59" s="197" t="s">
        <v>7710</v>
      </c>
    </row>
    <row r="60" spans="1:20" x14ac:dyDescent="0.35">
      <c r="A60" s="105" t="s">
        <v>2825</v>
      </c>
      <c r="B60" s="100">
        <v>17</v>
      </c>
      <c r="C60" s="102" t="s">
        <v>287</v>
      </c>
      <c r="D60" s="102" t="s">
        <v>287</v>
      </c>
      <c r="E60" s="90">
        <v>0.05</v>
      </c>
      <c r="F60" s="90">
        <v>0.08</v>
      </c>
      <c r="G60" s="319">
        <v>121291</v>
      </c>
      <c r="H60" s="91"/>
      <c r="I60" s="91"/>
      <c r="J60" s="91"/>
      <c r="K60" s="91"/>
      <c r="L60" s="91"/>
      <c r="M60" s="91"/>
      <c r="N60" s="191"/>
      <c r="O60" s="197" t="s">
        <v>7710</v>
      </c>
    </row>
    <row r="61" spans="1:20" x14ac:dyDescent="0.35">
      <c r="A61" s="99" t="s">
        <v>2832</v>
      </c>
      <c r="B61" s="100" t="s">
        <v>6498</v>
      </c>
      <c r="C61" s="100" t="s">
        <v>295</v>
      </c>
      <c r="D61" s="100" t="s">
        <v>295</v>
      </c>
      <c r="E61" s="90">
        <v>0.8</v>
      </c>
      <c r="F61" s="90">
        <v>0.97303548356782177</v>
      </c>
      <c r="G61" s="319">
        <v>1801</v>
      </c>
      <c r="H61" s="91"/>
      <c r="I61" s="91"/>
      <c r="J61" s="91"/>
      <c r="K61" s="91"/>
      <c r="L61" s="91"/>
      <c r="M61" s="91"/>
      <c r="N61" s="191"/>
      <c r="O61" s="197" t="s">
        <v>7710</v>
      </c>
    </row>
    <row r="62" spans="1:20" x14ac:dyDescent="0.35">
      <c r="A62" s="99" t="s">
        <v>296</v>
      </c>
      <c r="B62" s="100" t="s">
        <v>6498</v>
      </c>
      <c r="C62" s="100" t="s">
        <v>297</v>
      </c>
      <c r="D62" s="100" t="s">
        <v>297</v>
      </c>
      <c r="E62" s="90">
        <v>0.47</v>
      </c>
      <c r="F62" s="90">
        <v>0.65809438643593587</v>
      </c>
      <c r="G62" s="94" t="s">
        <v>2832</v>
      </c>
      <c r="H62" s="91"/>
      <c r="I62" s="91"/>
      <c r="J62" s="91"/>
      <c r="K62" s="91"/>
      <c r="L62" s="91"/>
      <c r="M62" s="91"/>
      <c r="N62" s="191"/>
      <c r="O62" s="197" t="s">
        <v>7710</v>
      </c>
    </row>
    <row r="63" spans="1:20" x14ac:dyDescent="0.35">
      <c r="A63" s="99" t="s">
        <v>298</v>
      </c>
      <c r="B63" s="100" t="s">
        <v>6498</v>
      </c>
      <c r="C63" s="100" t="s">
        <v>299</v>
      </c>
      <c r="D63" s="100" t="s">
        <v>299</v>
      </c>
      <c r="E63" s="90">
        <v>0.53</v>
      </c>
      <c r="F63" s="90">
        <v>0.34190561356406401</v>
      </c>
      <c r="G63" s="94" t="s">
        <v>2832</v>
      </c>
      <c r="H63" s="91"/>
      <c r="I63" s="91"/>
      <c r="J63" s="91"/>
      <c r="K63" s="91"/>
      <c r="L63" s="91"/>
      <c r="M63" s="91"/>
      <c r="N63" s="191"/>
      <c r="O63" s="197" t="s">
        <v>7710</v>
      </c>
    </row>
    <row r="64" spans="1:20" x14ac:dyDescent="0.35">
      <c r="A64" s="105" t="s">
        <v>2836</v>
      </c>
      <c r="B64" s="85" t="s">
        <v>6498</v>
      </c>
      <c r="C64" s="85" t="s">
        <v>300</v>
      </c>
      <c r="D64" s="85" t="s">
        <v>300</v>
      </c>
      <c r="E64" s="90">
        <f>1/(0.59+0.53)</f>
        <v>0.89285714285714279</v>
      </c>
      <c r="F64" s="90">
        <v>1</v>
      </c>
      <c r="G64" s="319">
        <v>1801</v>
      </c>
      <c r="H64" s="90">
        <f>1/(0.137)</f>
        <v>7.2992700729926998</v>
      </c>
      <c r="I64" s="90">
        <v>1</v>
      </c>
      <c r="J64" s="94" t="s">
        <v>7356</v>
      </c>
      <c r="K64" s="91"/>
      <c r="L64" s="91"/>
      <c r="M64" s="91"/>
      <c r="N64" s="191"/>
      <c r="O64" s="197" t="s">
        <v>8643</v>
      </c>
      <c r="T64" s="1"/>
    </row>
    <row r="65" spans="1:20" x14ac:dyDescent="0.35">
      <c r="A65" s="99" t="s">
        <v>7135</v>
      </c>
      <c r="B65" s="85">
        <v>1902</v>
      </c>
      <c r="C65" s="101" t="s">
        <v>6599</v>
      </c>
      <c r="D65" s="101" t="s">
        <v>7136</v>
      </c>
      <c r="E65" s="90">
        <v>1</v>
      </c>
      <c r="F65" s="90">
        <v>1</v>
      </c>
      <c r="G65" s="94" t="s">
        <v>173</v>
      </c>
      <c r="H65" s="91"/>
      <c r="I65" s="91"/>
      <c r="J65" s="91"/>
      <c r="K65" s="91"/>
      <c r="L65" s="91"/>
      <c r="M65" s="91"/>
      <c r="N65" s="191"/>
      <c r="O65" s="197" t="s">
        <v>7710</v>
      </c>
      <c r="T65" s="1"/>
    </row>
    <row r="66" spans="1:20" x14ac:dyDescent="0.35">
      <c r="A66" s="99" t="s">
        <v>2846</v>
      </c>
      <c r="B66" s="100" t="s">
        <v>6499</v>
      </c>
      <c r="C66" s="100" t="s">
        <v>309</v>
      </c>
      <c r="D66" s="100" t="s">
        <v>309</v>
      </c>
      <c r="E66" s="90">
        <v>1.1499999999999999</v>
      </c>
      <c r="F66" s="90">
        <v>1</v>
      </c>
      <c r="G66" s="94" t="s">
        <v>173</v>
      </c>
      <c r="H66" s="91"/>
      <c r="I66" s="91"/>
      <c r="J66" s="91"/>
      <c r="K66" s="94"/>
      <c r="L66" s="91"/>
      <c r="M66" s="91"/>
      <c r="N66" s="194" t="s">
        <v>7152</v>
      </c>
      <c r="O66" s="197" t="s">
        <v>7710</v>
      </c>
    </row>
    <row r="67" spans="1:20" ht="29" x14ac:dyDescent="0.35">
      <c r="A67" s="99" t="s">
        <v>2849</v>
      </c>
      <c r="B67" s="100" t="s">
        <v>6500</v>
      </c>
      <c r="C67" s="100" t="s">
        <v>310</v>
      </c>
      <c r="D67" s="100" t="s">
        <v>310</v>
      </c>
      <c r="E67" s="90">
        <v>1</v>
      </c>
      <c r="F67" s="90">
        <v>1</v>
      </c>
      <c r="G67" s="94" t="s">
        <v>7024</v>
      </c>
      <c r="H67" s="91"/>
      <c r="I67" s="91"/>
      <c r="J67" s="91"/>
      <c r="K67" s="94"/>
      <c r="L67" s="91"/>
      <c r="M67" s="91"/>
      <c r="N67" s="194" t="s">
        <v>7153</v>
      </c>
      <c r="O67" s="197" t="s">
        <v>7710</v>
      </c>
    </row>
    <row r="68" spans="1:20" x14ac:dyDescent="0.35">
      <c r="A68" s="99" t="s">
        <v>2851</v>
      </c>
      <c r="B68" s="100" t="s">
        <v>6500</v>
      </c>
      <c r="C68" s="100" t="s">
        <v>311</v>
      </c>
      <c r="D68" s="100" t="s">
        <v>312</v>
      </c>
      <c r="E68" s="90">
        <v>1</v>
      </c>
      <c r="F68" s="90">
        <v>1</v>
      </c>
      <c r="G68" s="319" t="s">
        <v>97</v>
      </c>
      <c r="H68" s="91"/>
      <c r="I68" s="91"/>
      <c r="J68" s="91"/>
      <c r="K68" s="91"/>
      <c r="L68" s="91"/>
      <c r="M68" s="91"/>
      <c r="N68" s="191"/>
      <c r="O68" s="197" t="s">
        <v>7710</v>
      </c>
    </row>
    <row r="69" spans="1:20" ht="29" x14ac:dyDescent="0.35">
      <c r="A69" s="99" t="s">
        <v>2853</v>
      </c>
      <c r="B69" s="100" t="s">
        <v>6500</v>
      </c>
      <c r="C69" s="100" t="s">
        <v>313</v>
      </c>
      <c r="D69" s="100" t="s">
        <v>313</v>
      </c>
      <c r="E69" s="90">
        <v>1</v>
      </c>
      <c r="F69" s="90">
        <v>1</v>
      </c>
      <c r="G69" s="329" t="s">
        <v>7900</v>
      </c>
      <c r="H69" s="91"/>
      <c r="I69" s="91"/>
      <c r="J69" s="91"/>
      <c r="K69" s="91"/>
      <c r="L69" s="91"/>
      <c r="M69" s="91"/>
      <c r="N69" s="191"/>
      <c r="O69" s="197" t="s">
        <v>7710</v>
      </c>
    </row>
    <row r="70" spans="1:20" x14ac:dyDescent="0.35">
      <c r="A70" s="105" t="s">
        <v>2860</v>
      </c>
      <c r="B70" s="85" t="s">
        <v>6500</v>
      </c>
      <c r="C70" s="85" t="s">
        <v>321</v>
      </c>
      <c r="D70" s="85" t="s">
        <v>322</v>
      </c>
      <c r="E70" s="89">
        <f>1/2.28</f>
        <v>0.43859649122807021</v>
      </c>
      <c r="F70" s="89">
        <v>1</v>
      </c>
      <c r="G70" s="319" t="s">
        <v>2684</v>
      </c>
      <c r="H70" s="89">
        <f>1/0.43</f>
        <v>2.3255813953488373</v>
      </c>
      <c r="I70" s="89">
        <v>1</v>
      </c>
      <c r="J70" s="94" t="s">
        <v>7095</v>
      </c>
      <c r="K70" s="91"/>
      <c r="L70" s="91"/>
      <c r="M70" s="91"/>
      <c r="N70" s="191"/>
      <c r="O70" s="197" t="s">
        <v>8645</v>
      </c>
    </row>
    <row r="71" spans="1:20" x14ac:dyDescent="0.35">
      <c r="A71" s="99" t="s">
        <v>7287</v>
      </c>
      <c r="B71" s="100">
        <v>2009</v>
      </c>
      <c r="C71" s="101" t="s">
        <v>7288</v>
      </c>
      <c r="D71" s="101" t="s">
        <v>7289</v>
      </c>
      <c r="E71" s="90">
        <v>0.55000000000000004</v>
      </c>
      <c r="F71" s="90">
        <v>1</v>
      </c>
      <c r="G71" s="319" t="s">
        <v>2674</v>
      </c>
      <c r="H71" s="91"/>
      <c r="I71" s="91"/>
      <c r="J71" s="91"/>
      <c r="K71" s="91"/>
      <c r="L71" s="91"/>
      <c r="M71" s="91"/>
      <c r="N71" s="191"/>
      <c r="O71" s="197" t="s">
        <v>7710</v>
      </c>
    </row>
    <row r="72" spans="1:20" x14ac:dyDescent="0.35">
      <c r="A72" s="99" t="s">
        <v>7301</v>
      </c>
      <c r="B72" s="100">
        <v>2009</v>
      </c>
      <c r="C72" s="101" t="s">
        <v>7302</v>
      </c>
      <c r="D72" s="101" t="s">
        <v>7303</v>
      </c>
      <c r="E72" s="90">
        <v>0.75</v>
      </c>
      <c r="F72" s="90">
        <v>1</v>
      </c>
      <c r="G72" s="319" t="s">
        <v>2674</v>
      </c>
      <c r="H72" s="91"/>
      <c r="I72" s="91"/>
      <c r="J72" s="91"/>
      <c r="K72" s="91"/>
      <c r="L72" s="91"/>
      <c r="M72" s="91"/>
      <c r="N72" s="191"/>
      <c r="O72" s="197" t="s">
        <v>7710</v>
      </c>
    </row>
    <row r="73" spans="1:20" x14ac:dyDescent="0.35">
      <c r="A73" s="99" t="s">
        <v>7318</v>
      </c>
      <c r="B73" s="100">
        <v>2009</v>
      </c>
      <c r="C73" s="101" t="s">
        <v>7319</v>
      </c>
      <c r="D73" s="101" t="s">
        <v>7320</v>
      </c>
      <c r="E73" s="90">
        <v>0.2</v>
      </c>
      <c r="F73" s="90">
        <v>1</v>
      </c>
      <c r="G73" s="319" t="s">
        <v>2672</v>
      </c>
      <c r="H73" s="91"/>
      <c r="I73" s="91"/>
      <c r="J73" s="91"/>
      <c r="K73" s="91"/>
      <c r="L73" s="91"/>
      <c r="M73" s="91"/>
      <c r="N73" s="191"/>
      <c r="O73" s="197" t="s">
        <v>7710</v>
      </c>
    </row>
    <row r="74" spans="1:20" x14ac:dyDescent="0.35">
      <c r="A74" s="99" t="s">
        <v>7327</v>
      </c>
      <c r="B74" s="100">
        <v>2009</v>
      </c>
      <c r="C74" s="101" t="s">
        <v>7328</v>
      </c>
      <c r="D74" s="101" t="s">
        <v>7329</v>
      </c>
      <c r="E74" s="90">
        <v>0.8</v>
      </c>
      <c r="F74" s="90">
        <v>1</v>
      </c>
      <c r="G74" s="319" t="s">
        <v>97</v>
      </c>
      <c r="H74" s="91"/>
      <c r="I74" s="91"/>
      <c r="J74" s="91"/>
      <c r="K74" s="91"/>
      <c r="L74" s="91"/>
      <c r="M74" s="91"/>
      <c r="N74" s="191"/>
      <c r="O74" s="197" t="s">
        <v>7710</v>
      </c>
    </row>
    <row r="75" spans="1:20" x14ac:dyDescent="0.35">
      <c r="A75" s="99" t="s">
        <v>7332</v>
      </c>
      <c r="B75" s="100">
        <v>2009</v>
      </c>
      <c r="C75" s="101" t="s">
        <v>7333</v>
      </c>
      <c r="D75" s="101" t="s">
        <v>7334</v>
      </c>
      <c r="E75" s="90">
        <v>0.75</v>
      </c>
      <c r="F75" s="90">
        <v>1</v>
      </c>
      <c r="G75" s="319" t="s">
        <v>2676</v>
      </c>
      <c r="H75" s="91"/>
      <c r="I75" s="91"/>
      <c r="J75" s="91"/>
      <c r="K75" s="91"/>
      <c r="L75" s="91"/>
      <c r="M75" s="91"/>
      <c r="N75" s="191"/>
      <c r="O75" s="197" t="s">
        <v>7710</v>
      </c>
    </row>
    <row r="76" spans="1:20" x14ac:dyDescent="0.35">
      <c r="A76" s="1" t="s">
        <v>7341</v>
      </c>
      <c r="B76" s="1">
        <v>2009</v>
      </c>
      <c r="C76" t="s">
        <v>7319</v>
      </c>
      <c r="D76" t="s">
        <v>7342</v>
      </c>
      <c r="E76" s="90">
        <v>0.72</v>
      </c>
      <c r="F76" s="90">
        <v>1</v>
      </c>
      <c r="G76" s="319" t="s">
        <v>7202</v>
      </c>
      <c r="H76" s="91"/>
      <c r="I76" s="91"/>
      <c r="J76" s="91"/>
      <c r="K76" s="91"/>
      <c r="L76" s="91"/>
      <c r="M76" s="91"/>
      <c r="N76" s="191"/>
      <c r="O76" s="197" t="s">
        <v>7710</v>
      </c>
    </row>
    <row r="77" spans="1:20" x14ac:dyDescent="0.35">
      <c r="A77" s="1" t="s">
        <v>7765</v>
      </c>
      <c r="B77" s="1" t="s">
        <v>2864</v>
      </c>
      <c r="D77" s="8" t="s">
        <v>7767</v>
      </c>
      <c r="E77" s="89">
        <v>1</v>
      </c>
      <c r="F77" s="90">
        <v>1</v>
      </c>
      <c r="G77" s="319" t="s">
        <v>2684</v>
      </c>
      <c r="H77" s="91"/>
      <c r="I77" s="91"/>
      <c r="J77" s="91"/>
      <c r="K77" s="91"/>
      <c r="L77" s="91"/>
      <c r="M77" s="91"/>
      <c r="N77" s="191"/>
      <c r="O77" s="197"/>
    </row>
    <row r="78" spans="1:20" x14ac:dyDescent="0.35">
      <c r="A78" s="99" t="s">
        <v>5355</v>
      </c>
      <c r="B78" s="100" t="s">
        <v>2871</v>
      </c>
      <c r="C78" s="100" t="s">
        <v>5356</v>
      </c>
      <c r="D78" s="100" t="s">
        <v>5357</v>
      </c>
      <c r="E78" s="90">
        <v>3.5</v>
      </c>
      <c r="F78" s="90">
        <v>1</v>
      </c>
      <c r="G78" s="319" t="s">
        <v>187</v>
      </c>
      <c r="H78" s="91"/>
      <c r="I78" s="91"/>
      <c r="J78" s="91"/>
      <c r="K78" s="91"/>
      <c r="L78" s="91"/>
      <c r="M78" s="91"/>
      <c r="N78" s="191"/>
      <c r="O78" s="197" t="s">
        <v>7710</v>
      </c>
    </row>
    <row r="79" spans="1:20" x14ac:dyDescent="0.35">
      <c r="A79" s="105" t="s">
        <v>5358</v>
      </c>
      <c r="B79" s="85" t="s">
        <v>2871</v>
      </c>
      <c r="C79" s="85" t="s">
        <v>5359</v>
      </c>
      <c r="D79" s="85" t="s">
        <v>5360</v>
      </c>
      <c r="E79" s="90">
        <v>0.4</v>
      </c>
      <c r="F79" s="90">
        <v>1</v>
      </c>
      <c r="G79" s="319" t="s">
        <v>97</v>
      </c>
      <c r="H79" s="91"/>
      <c r="I79" s="91"/>
      <c r="J79" s="91"/>
      <c r="K79" s="91"/>
      <c r="L79" s="91"/>
      <c r="M79" s="91"/>
      <c r="N79" s="191"/>
      <c r="O79" s="197" t="s">
        <v>7710</v>
      </c>
    </row>
    <row r="80" spans="1:20" x14ac:dyDescent="0.35">
      <c r="A80" s="105" t="s">
        <v>5361</v>
      </c>
      <c r="B80" s="85" t="s">
        <v>2871</v>
      </c>
      <c r="C80" s="85" t="s">
        <v>5362</v>
      </c>
      <c r="D80" s="85" t="s">
        <v>5363</v>
      </c>
      <c r="E80" s="90">
        <v>0.85</v>
      </c>
      <c r="F80" s="90">
        <v>1</v>
      </c>
      <c r="G80" s="319" t="s">
        <v>7046</v>
      </c>
      <c r="H80" s="91"/>
      <c r="I80" s="91"/>
      <c r="J80" s="91"/>
      <c r="K80" s="91"/>
      <c r="L80" s="91"/>
      <c r="M80" s="91"/>
      <c r="N80" s="191"/>
      <c r="O80" s="197" t="s">
        <v>7710</v>
      </c>
    </row>
    <row r="81" spans="1:15" x14ac:dyDescent="0.35">
      <c r="A81" s="99" t="s">
        <v>344</v>
      </c>
      <c r="B81" s="100" t="s">
        <v>6501</v>
      </c>
      <c r="C81" s="100" t="s">
        <v>345</v>
      </c>
      <c r="D81" s="100" t="s">
        <v>345</v>
      </c>
      <c r="E81" s="90">
        <v>6.55</v>
      </c>
      <c r="F81" s="90">
        <v>1</v>
      </c>
      <c r="G81" s="94" t="s">
        <v>7154</v>
      </c>
      <c r="H81" s="91"/>
      <c r="I81" s="91"/>
      <c r="J81" s="91"/>
      <c r="K81" s="91"/>
      <c r="L81" s="91"/>
      <c r="M81" s="91"/>
      <c r="N81" s="191"/>
      <c r="O81" s="197" t="s">
        <v>7710</v>
      </c>
    </row>
    <row r="82" spans="1:15" x14ac:dyDescent="0.35">
      <c r="A82" s="99" t="s">
        <v>2884</v>
      </c>
      <c r="B82" s="100" t="s">
        <v>6501</v>
      </c>
      <c r="C82" s="100" t="s">
        <v>346</v>
      </c>
      <c r="D82" s="100" t="s">
        <v>347</v>
      </c>
      <c r="E82" s="90">
        <v>0.86</v>
      </c>
      <c r="F82" s="90">
        <v>1</v>
      </c>
      <c r="G82" s="319" t="s">
        <v>2676</v>
      </c>
      <c r="H82" s="91"/>
      <c r="I82" s="91"/>
      <c r="J82" s="91"/>
      <c r="K82" s="91"/>
      <c r="L82" s="91"/>
      <c r="M82" s="91"/>
      <c r="N82" s="191"/>
      <c r="O82" s="197" t="s">
        <v>7710</v>
      </c>
    </row>
    <row r="83" spans="1:15" x14ac:dyDescent="0.35">
      <c r="A83" s="99" t="s">
        <v>350</v>
      </c>
      <c r="B83" s="100" t="s">
        <v>6501</v>
      </c>
      <c r="C83" s="100" t="s">
        <v>351</v>
      </c>
      <c r="D83" s="100" t="s">
        <v>352</v>
      </c>
      <c r="E83" s="90">
        <v>0.7</v>
      </c>
      <c r="F83" s="90">
        <v>1</v>
      </c>
      <c r="G83" s="319" t="s">
        <v>2676</v>
      </c>
      <c r="H83" s="91"/>
      <c r="I83" s="91"/>
      <c r="J83" s="91"/>
      <c r="K83" s="91"/>
      <c r="L83" s="91"/>
      <c r="M83" s="91"/>
      <c r="N83" s="191"/>
      <c r="O83" s="197" t="s">
        <v>7710</v>
      </c>
    </row>
    <row r="84" spans="1:15" x14ac:dyDescent="0.35">
      <c r="A84" s="105" t="s">
        <v>357</v>
      </c>
      <c r="B84" s="85" t="s">
        <v>6501</v>
      </c>
      <c r="C84" s="85" t="s">
        <v>358</v>
      </c>
      <c r="D84" s="85" t="s">
        <v>359</v>
      </c>
      <c r="E84" s="89">
        <f>1/AVERAGE(1.5,2)</f>
        <v>0.5714285714285714</v>
      </c>
      <c r="F84" s="90">
        <v>1</v>
      </c>
      <c r="G84" s="94" t="s">
        <v>2884</v>
      </c>
      <c r="H84" s="91"/>
      <c r="I84" s="91"/>
      <c r="J84" s="91"/>
      <c r="K84" s="91"/>
      <c r="L84" s="91"/>
      <c r="M84" s="91"/>
      <c r="N84" s="191"/>
      <c r="O84" s="197" t="s">
        <v>8647</v>
      </c>
    </row>
    <row r="85" spans="1:15" x14ac:dyDescent="0.35">
      <c r="A85" s="105" t="s">
        <v>363</v>
      </c>
      <c r="B85" s="100" t="s">
        <v>7014</v>
      </c>
      <c r="C85" s="102" t="s">
        <v>364</v>
      </c>
      <c r="D85" s="102" t="s">
        <v>364</v>
      </c>
      <c r="E85" s="90">
        <v>0.79</v>
      </c>
      <c r="F85" s="90">
        <v>0.65535526726145477</v>
      </c>
      <c r="G85" s="319" t="s">
        <v>187</v>
      </c>
      <c r="H85" s="91"/>
      <c r="I85" s="91"/>
      <c r="J85" s="91"/>
      <c r="K85" s="91"/>
      <c r="L85" s="91"/>
      <c r="M85" s="91"/>
      <c r="N85" s="191"/>
      <c r="O85" s="197" t="s">
        <v>7710</v>
      </c>
    </row>
    <row r="86" spans="1:15" x14ac:dyDescent="0.35">
      <c r="A86" s="105" t="s">
        <v>365</v>
      </c>
      <c r="B86" s="100" t="s">
        <v>7014</v>
      </c>
      <c r="C86" s="102" t="s">
        <v>366</v>
      </c>
      <c r="D86" s="102" t="s">
        <v>366</v>
      </c>
      <c r="E86" s="90">
        <v>0.54</v>
      </c>
      <c r="F86" s="90">
        <v>0.20163923648510021</v>
      </c>
      <c r="G86" s="319" t="s">
        <v>2743</v>
      </c>
      <c r="H86" s="91"/>
      <c r="I86" s="91"/>
      <c r="J86" s="91"/>
      <c r="K86" s="91"/>
      <c r="L86" s="91"/>
      <c r="M86" s="91"/>
      <c r="N86" s="191"/>
      <c r="O86" s="197" t="s">
        <v>7710</v>
      </c>
    </row>
    <row r="87" spans="1:15" x14ac:dyDescent="0.35">
      <c r="A87" s="99" t="s">
        <v>7056</v>
      </c>
      <c r="B87" s="100">
        <v>2306</v>
      </c>
      <c r="C87" s="101" t="s">
        <v>7057</v>
      </c>
      <c r="D87" s="101" t="s">
        <v>7058</v>
      </c>
      <c r="E87" s="90">
        <v>0.51</v>
      </c>
      <c r="F87" s="90">
        <v>0.32937551139078125</v>
      </c>
      <c r="G87" s="319" t="s">
        <v>7649</v>
      </c>
      <c r="H87" s="91"/>
      <c r="I87" s="91"/>
      <c r="J87" s="91"/>
      <c r="K87" s="91"/>
      <c r="L87" s="91"/>
      <c r="M87" s="91"/>
      <c r="N87" s="191"/>
      <c r="O87" s="197" t="s">
        <v>7710</v>
      </c>
    </row>
    <row r="88" spans="1:15" x14ac:dyDescent="0.35">
      <c r="A88" s="99" t="s">
        <v>7061</v>
      </c>
      <c r="B88" s="100">
        <v>2306</v>
      </c>
      <c r="C88" s="101" t="s">
        <v>7062</v>
      </c>
      <c r="D88" s="101" t="s">
        <v>7063</v>
      </c>
      <c r="E88" s="90">
        <v>0.63</v>
      </c>
      <c r="F88" s="90">
        <v>0.3750720990127574</v>
      </c>
      <c r="G88" s="319" t="s">
        <v>193</v>
      </c>
      <c r="H88" s="91"/>
      <c r="I88" s="91"/>
      <c r="J88" s="91"/>
      <c r="K88" s="91"/>
      <c r="L88" s="91"/>
      <c r="M88" s="91"/>
      <c r="N88" s="191"/>
      <c r="O88" s="197" t="s">
        <v>7710</v>
      </c>
    </row>
    <row r="89" spans="1:15" x14ac:dyDescent="0.35">
      <c r="A89" s="99" t="s">
        <v>7066</v>
      </c>
      <c r="B89" s="100">
        <v>2306</v>
      </c>
      <c r="C89" s="101" t="s">
        <v>7067</v>
      </c>
      <c r="D89" s="101" t="s">
        <v>7068</v>
      </c>
      <c r="E89" s="90">
        <v>0.47</v>
      </c>
      <c r="F89" s="90">
        <v>0.18927461746994348</v>
      </c>
      <c r="G89" s="319" t="s">
        <v>7092</v>
      </c>
      <c r="H89" s="91"/>
      <c r="I89" s="91"/>
      <c r="J89" s="91"/>
      <c r="K89" s="91"/>
      <c r="L89" s="91"/>
      <c r="M89" s="91"/>
      <c r="N89" s="191"/>
      <c r="O89" s="197" t="s">
        <v>7710</v>
      </c>
    </row>
    <row r="90" spans="1:15" x14ac:dyDescent="0.35">
      <c r="A90" s="99" t="s">
        <v>7071</v>
      </c>
      <c r="B90" s="100">
        <v>2306</v>
      </c>
      <c r="C90" s="101" t="s">
        <v>7072</v>
      </c>
      <c r="D90" s="101" t="s">
        <v>7073</v>
      </c>
      <c r="E90" s="90">
        <v>0.6</v>
      </c>
      <c r="F90" s="90">
        <v>0.29469947565818211</v>
      </c>
      <c r="G90" s="319" t="s">
        <v>2747</v>
      </c>
      <c r="H90" s="91"/>
      <c r="I90" s="91"/>
      <c r="J90" s="91"/>
      <c r="K90" s="91"/>
      <c r="L90" s="91"/>
      <c r="M90" s="91"/>
      <c r="N90" s="191"/>
      <c r="O90" s="197" t="s">
        <v>7710</v>
      </c>
    </row>
    <row r="91" spans="1:15" x14ac:dyDescent="0.35">
      <c r="A91" s="99" t="s">
        <v>7080</v>
      </c>
      <c r="B91" s="100">
        <v>2306</v>
      </c>
      <c r="C91" s="101" t="s">
        <v>7081</v>
      </c>
      <c r="D91" s="101" t="s">
        <v>7082</v>
      </c>
      <c r="E91" s="90">
        <v>0.61</v>
      </c>
      <c r="F91" s="90">
        <v>0.24</v>
      </c>
      <c r="G91" s="94" t="s">
        <v>191</v>
      </c>
      <c r="H91" s="91"/>
      <c r="I91" s="91"/>
      <c r="J91" s="91"/>
      <c r="K91" s="91"/>
      <c r="L91" s="91"/>
      <c r="M91" s="91"/>
      <c r="N91" s="191"/>
      <c r="O91" s="197" t="s">
        <v>7710</v>
      </c>
    </row>
    <row r="92" spans="1:15" x14ac:dyDescent="0.35">
      <c r="A92" s="99" t="s">
        <v>7085</v>
      </c>
      <c r="B92" s="100">
        <v>2306</v>
      </c>
      <c r="C92" s="101" t="s">
        <v>7086</v>
      </c>
      <c r="D92" s="101" t="s">
        <v>7087</v>
      </c>
      <c r="E92" s="90">
        <v>0.52</v>
      </c>
      <c r="F92" s="90">
        <v>0.15097806180408466</v>
      </c>
      <c r="G92" s="94" t="s">
        <v>7029</v>
      </c>
      <c r="H92" s="91"/>
      <c r="I92" s="91"/>
      <c r="J92" s="91"/>
      <c r="K92" s="91"/>
      <c r="L92" s="91"/>
      <c r="M92" s="91"/>
      <c r="N92" s="191"/>
      <c r="O92" s="197" t="s">
        <v>7710</v>
      </c>
    </row>
    <row r="93" spans="1:15" ht="29" x14ac:dyDescent="0.35">
      <c r="A93" s="99" t="s">
        <v>2910</v>
      </c>
      <c r="B93" s="100" t="s">
        <v>6502</v>
      </c>
      <c r="C93" s="100" t="s">
        <v>375</v>
      </c>
      <c r="D93" s="100" t="s">
        <v>375</v>
      </c>
      <c r="E93" s="90">
        <v>1</v>
      </c>
      <c r="F93" s="90">
        <v>1</v>
      </c>
      <c r="G93" s="329" t="s">
        <v>8213</v>
      </c>
      <c r="H93" s="91"/>
      <c r="I93" s="91"/>
      <c r="J93" s="91"/>
      <c r="K93" s="91"/>
      <c r="L93" s="91"/>
      <c r="M93" s="91"/>
      <c r="N93" s="191"/>
      <c r="O93" s="197" t="s">
        <v>7710</v>
      </c>
    </row>
    <row r="94" spans="1:15" x14ac:dyDescent="0.35">
      <c r="A94" s="105" t="s">
        <v>1183</v>
      </c>
      <c r="B94" s="85" t="s">
        <v>6511</v>
      </c>
      <c r="C94" s="85" t="s">
        <v>1184</v>
      </c>
      <c r="D94" s="85" t="s">
        <v>1184</v>
      </c>
      <c r="E94" s="89">
        <v>0.95</v>
      </c>
      <c r="F94" s="89">
        <v>0.9861919399429242</v>
      </c>
      <c r="G94" s="319">
        <v>5201</v>
      </c>
      <c r="H94" s="91"/>
      <c r="I94" s="91"/>
      <c r="J94" s="91"/>
      <c r="K94" s="91"/>
      <c r="L94" s="91"/>
      <c r="M94" s="91"/>
      <c r="N94" s="191"/>
      <c r="O94" s="197" t="s">
        <v>7710</v>
      </c>
    </row>
    <row r="95" spans="1:15" x14ac:dyDescent="0.35">
      <c r="A95" s="105" t="s">
        <v>3642</v>
      </c>
      <c r="B95" s="85" t="s">
        <v>6511</v>
      </c>
      <c r="C95" s="85" t="s">
        <v>1185</v>
      </c>
      <c r="D95" s="85" t="s">
        <v>1185</v>
      </c>
      <c r="E95" s="92">
        <v>0.94</v>
      </c>
      <c r="F95" s="92">
        <v>1</v>
      </c>
      <c r="G95" s="319" t="s">
        <v>1183</v>
      </c>
      <c r="H95" s="91"/>
      <c r="I95" s="91"/>
      <c r="J95" s="91"/>
      <c r="K95" s="91"/>
      <c r="L95" s="91"/>
      <c r="M95" s="91"/>
      <c r="N95" s="191"/>
      <c r="O95" s="197" t="s">
        <v>8651</v>
      </c>
    </row>
    <row r="96" spans="1:15" x14ac:dyDescent="0.35">
      <c r="A96" s="105" t="s">
        <v>3644</v>
      </c>
      <c r="B96" s="85" t="s">
        <v>6511</v>
      </c>
      <c r="C96" s="85" t="s">
        <v>1186</v>
      </c>
      <c r="D96" s="85" t="s">
        <v>1187</v>
      </c>
      <c r="E96" s="92">
        <v>0.94</v>
      </c>
      <c r="F96" s="92">
        <v>1</v>
      </c>
      <c r="G96" s="319" t="s">
        <v>1183</v>
      </c>
      <c r="H96" s="91"/>
      <c r="I96" s="91"/>
      <c r="J96" s="91"/>
      <c r="K96" s="91"/>
      <c r="L96" s="91"/>
      <c r="M96" s="91"/>
      <c r="N96" s="191"/>
      <c r="O96" s="197" t="s">
        <v>8651</v>
      </c>
    </row>
    <row r="97" spans="1:16380" x14ac:dyDescent="0.35">
      <c r="A97" s="105" t="s">
        <v>3669</v>
      </c>
      <c r="B97" s="100" t="s">
        <v>6512</v>
      </c>
      <c r="C97" s="102" t="s">
        <v>1210</v>
      </c>
      <c r="D97" s="102" t="s">
        <v>1211</v>
      </c>
      <c r="E97" s="92">
        <v>0.5</v>
      </c>
      <c r="F97" s="93">
        <v>0.46</v>
      </c>
      <c r="G97" s="94" t="s">
        <v>191</v>
      </c>
      <c r="H97" s="91"/>
      <c r="I97" s="92"/>
      <c r="J97" s="94"/>
      <c r="K97" s="92"/>
      <c r="L97" s="92"/>
      <c r="M97" s="94"/>
      <c r="N97" s="192"/>
      <c r="O97" s="197" t="s">
        <v>7710</v>
      </c>
      <c r="P97" s="8"/>
      <c r="Q97" s="7"/>
      <c r="R97" s="1"/>
      <c r="S97" s="8"/>
      <c r="T97" s="8"/>
      <c r="U97" s="7"/>
      <c r="V97" s="1"/>
      <c r="W97" s="8"/>
      <c r="X97" s="8"/>
      <c r="Y97" s="7"/>
      <c r="Z97" s="1"/>
      <c r="AA97" s="8"/>
      <c r="AB97" s="8"/>
      <c r="AC97" s="7"/>
      <c r="AD97" s="1"/>
      <c r="AE97" s="8"/>
      <c r="AF97" s="8"/>
      <c r="AG97" s="7"/>
      <c r="AH97" s="1"/>
      <c r="AI97" s="8"/>
      <c r="AJ97" s="8"/>
      <c r="AK97" s="7"/>
      <c r="AL97" s="1"/>
      <c r="AM97" s="8"/>
      <c r="AN97" s="8"/>
      <c r="AO97" s="7"/>
      <c r="AP97" s="1"/>
      <c r="AQ97" s="8"/>
      <c r="AR97" s="8"/>
      <c r="AS97" s="7"/>
      <c r="AT97" s="1"/>
      <c r="AU97" s="8"/>
      <c r="AV97" s="8"/>
      <c r="AW97" s="7"/>
      <c r="AX97" s="1"/>
      <c r="AY97" s="8"/>
      <c r="AZ97" s="8"/>
      <c r="BA97" s="7"/>
      <c r="BB97" s="1"/>
      <c r="BC97" s="8"/>
      <c r="BD97" s="8"/>
      <c r="BE97" s="7"/>
      <c r="BF97" s="1"/>
      <c r="BG97" s="8"/>
      <c r="BH97" s="8"/>
      <c r="BI97" s="7"/>
      <c r="BJ97" s="1"/>
      <c r="BK97" s="8"/>
      <c r="BL97" s="8"/>
      <c r="BM97" s="7"/>
      <c r="BN97" s="1"/>
      <c r="BO97" s="8"/>
      <c r="BP97" s="8"/>
      <c r="BQ97" s="7"/>
      <c r="BR97" s="1"/>
      <c r="BS97" s="8"/>
      <c r="BT97" s="8"/>
      <c r="BU97" s="7"/>
      <c r="BV97" s="1"/>
      <c r="BW97" s="8"/>
      <c r="BX97" s="8"/>
      <c r="BY97" s="7"/>
      <c r="BZ97" s="1"/>
      <c r="CA97" s="8"/>
      <c r="CB97" s="8"/>
      <c r="CC97" s="7"/>
      <c r="CD97" s="1"/>
      <c r="CE97" s="8"/>
      <c r="CF97" s="8"/>
      <c r="CG97" s="7"/>
      <c r="CH97" s="1"/>
      <c r="CI97" s="8"/>
      <c r="CJ97" s="8"/>
      <c r="CK97" s="7"/>
      <c r="CL97" s="1"/>
      <c r="CM97" s="8"/>
      <c r="CN97" s="8"/>
      <c r="CO97" s="7"/>
      <c r="CP97" s="1"/>
      <c r="CQ97" s="8"/>
      <c r="CR97" s="8"/>
      <c r="CS97" s="7"/>
      <c r="CT97" s="1"/>
      <c r="CU97" s="8"/>
      <c r="CV97" s="8"/>
      <c r="CW97" s="7"/>
      <c r="CX97" s="1"/>
      <c r="CY97" s="8"/>
      <c r="CZ97" s="8"/>
      <c r="DA97" s="7"/>
      <c r="DB97" s="1"/>
      <c r="DC97" s="8"/>
      <c r="DD97" s="8"/>
      <c r="DE97" s="7"/>
      <c r="DF97" s="1"/>
      <c r="DG97" s="8"/>
      <c r="DH97" s="8"/>
      <c r="DI97" s="7"/>
      <c r="DJ97" s="1"/>
      <c r="DK97" s="8"/>
      <c r="DL97" s="8"/>
      <c r="DM97" s="7"/>
      <c r="DN97" s="1"/>
      <c r="DO97" s="8"/>
      <c r="DP97" s="8"/>
      <c r="DQ97" s="7"/>
      <c r="DR97" s="1"/>
      <c r="DS97" s="8"/>
      <c r="DT97" s="8"/>
      <c r="DU97" s="7"/>
      <c r="DV97" s="1"/>
      <c r="DW97" s="8"/>
      <c r="DX97" s="8"/>
      <c r="DY97" s="7"/>
      <c r="DZ97" s="1"/>
      <c r="EA97" s="8"/>
      <c r="EB97" s="8"/>
      <c r="EC97" s="7"/>
      <c r="ED97" s="1"/>
      <c r="EE97" s="8"/>
      <c r="EF97" s="8"/>
      <c r="EG97" s="7"/>
      <c r="EH97" s="1"/>
      <c r="EI97" s="8"/>
      <c r="EJ97" s="8"/>
      <c r="EK97" s="7"/>
      <c r="EL97" s="1"/>
      <c r="EM97" s="8"/>
      <c r="EN97" s="8"/>
      <c r="EO97" s="7"/>
      <c r="EP97" s="1"/>
      <c r="EQ97" s="8"/>
      <c r="ER97" s="8"/>
      <c r="ES97" s="7"/>
      <c r="ET97" s="1"/>
      <c r="EU97" s="8"/>
      <c r="EV97" s="8"/>
      <c r="EW97" s="7"/>
      <c r="EX97" s="1"/>
      <c r="EY97" s="8"/>
      <c r="EZ97" s="8"/>
      <c r="FA97" s="7"/>
      <c r="FB97" s="1"/>
      <c r="FC97" s="8"/>
      <c r="FD97" s="8"/>
      <c r="FE97" s="7"/>
      <c r="FF97" s="1"/>
      <c r="FG97" s="8"/>
      <c r="FH97" s="8"/>
      <c r="FI97" s="7"/>
      <c r="FJ97" s="1"/>
      <c r="FK97" s="8"/>
      <c r="FL97" s="8"/>
      <c r="FM97" s="7"/>
      <c r="FN97" s="1"/>
      <c r="FO97" s="8"/>
      <c r="FP97" s="8"/>
      <c r="FQ97" s="7"/>
      <c r="FR97" s="1"/>
      <c r="FS97" s="8"/>
      <c r="FT97" s="8"/>
      <c r="FU97" s="7"/>
      <c r="FV97" s="1"/>
      <c r="FW97" s="8"/>
      <c r="FX97" s="8"/>
      <c r="FY97" s="7"/>
      <c r="FZ97" s="1"/>
      <c r="GA97" s="8"/>
      <c r="GB97" s="8"/>
      <c r="GC97" s="7"/>
      <c r="GD97" s="1"/>
      <c r="GE97" s="8"/>
      <c r="GF97" s="8"/>
      <c r="GG97" s="7"/>
      <c r="GH97" s="1"/>
      <c r="GI97" s="8"/>
      <c r="GJ97" s="8"/>
      <c r="GK97" s="7"/>
      <c r="GL97" s="1"/>
      <c r="GM97" s="8"/>
      <c r="GN97" s="8"/>
      <c r="GO97" s="7"/>
      <c r="GP97" s="1"/>
      <c r="GQ97" s="8"/>
      <c r="GR97" s="8"/>
      <c r="GS97" s="7"/>
      <c r="GT97" s="1"/>
      <c r="GU97" s="8"/>
      <c r="GV97" s="8"/>
      <c r="GW97" s="7"/>
      <c r="GX97" s="1"/>
      <c r="GY97" s="8"/>
      <c r="GZ97" s="8"/>
      <c r="HA97" s="7"/>
      <c r="HB97" s="1"/>
      <c r="HC97" s="8"/>
      <c r="HD97" s="8"/>
      <c r="HE97" s="7"/>
      <c r="HF97" s="1"/>
      <c r="HG97" s="8"/>
      <c r="HH97" s="8"/>
      <c r="HI97" s="7"/>
      <c r="HJ97" s="1"/>
      <c r="HK97" s="8"/>
      <c r="HL97" s="8"/>
      <c r="HM97" s="7"/>
      <c r="HN97" s="1"/>
      <c r="HO97" s="8"/>
      <c r="HP97" s="8"/>
      <c r="HQ97" s="7"/>
      <c r="HR97" s="1"/>
      <c r="HS97" s="8"/>
      <c r="HT97" s="8"/>
      <c r="HU97" s="7"/>
      <c r="HV97" s="1"/>
      <c r="HW97" s="8"/>
      <c r="HX97" s="8"/>
      <c r="HY97" s="7"/>
      <c r="HZ97" s="1"/>
      <c r="IA97" s="8"/>
      <c r="IB97" s="8"/>
      <c r="IC97" s="7"/>
      <c r="ID97" s="1"/>
      <c r="IE97" s="8"/>
      <c r="IF97" s="8"/>
      <c r="IG97" s="7"/>
      <c r="IH97" s="1"/>
      <c r="II97" s="8"/>
      <c r="IJ97" s="8"/>
      <c r="IK97" s="7"/>
      <c r="IL97" s="1"/>
      <c r="IM97" s="8"/>
      <c r="IN97" s="8"/>
      <c r="IO97" s="7"/>
      <c r="IP97" s="1"/>
      <c r="IQ97" s="8"/>
      <c r="IR97" s="8"/>
      <c r="IS97" s="7"/>
      <c r="IT97" s="1"/>
      <c r="IU97" s="8"/>
      <c r="IV97" s="8"/>
      <c r="IW97" s="7"/>
      <c r="IX97" s="1"/>
      <c r="IY97" s="8"/>
      <c r="IZ97" s="8"/>
      <c r="JA97" s="7"/>
      <c r="JB97" s="1"/>
      <c r="JC97" s="8"/>
      <c r="JD97" s="8"/>
      <c r="JE97" s="7"/>
      <c r="JF97" s="1"/>
      <c r="JG97" s="8"/>
      <c r="JH97" s="8"/>
      <c r="JI97" s="7"/>
      <c r="JJ97" s="1"/>
      <c r="JK97" s="8"/>
      <c r="JL97" s="8"/>
      <c r="JM97" s="7"/>
      <c r="JN97" s="1"/>
      <c r="JO97" s="8"/>
      <c r="JP97" s="8"/>
      <c r="JQ97" s="7"/>
      <c r="JR97" s="1"/>
      <c r="JS97" s="8"/>
      <c r="JT97" s="8"/>
      <c r="JU97" s="7"/>
      <c r="JV97" s="1"/>
      <c r="JW97" s="8"/>
      <c r="JX97" s="8"/>
      <c r="JY97" s="7"/>
      <c r="JZ97" s="1"/>
      <c r="KA97" s="8"/>
      <c r="KB97" s="8"/>
      <c r="KC97" s="7"/>
      <c r="KD97" s="1"/>
      <c r="KE97" s="8"/>
      <c r="KF97" s="8"/>
      <c r="KG97" s="7"/>
      <c r="KH97" s="1"/>
      <c r="KI97" s="8"/>
      <c r="KJ97" s="8"/>
      <c r="KK97" s="7"/>
      <c r="KL97" s="1"/>
      <c r="KM97" s="8"/>
      <c r="KN97" s="8"/>
      <c r="KO97" s="7"/>
      <c r="KP97" s="1"/>
      <c r="KQ97" s="8"/>
      <c r="KR97" s="8"/>
      <c r="KS97" s="7"/>
      <c r="KT97" s="1"/>
      <c r="KU97" s="8"/>
      <c r="KV97" s="8"/>
      <c r="KW97" s="7"/>
      <c r="KX97" s="1"/>
      <c r="KY97" s="8"/>
      <c r="KZ97" s="8"/>
      <c r="LA97" s="7"/>
      <c r="LB97" s="1"/>
      <c r="LC97" s="8"/>
      <c r="LD97" s="8"/>
      <c r="LE97" s="7"/>
      <c r="LF97" s="1"/>
      <c r="LG97" s="8"/>
      <c r="LH97" s="8"/>
      <c r="LI97" s="7"/>
      <c r="LJ97" s="1"/>
      <c r="LK97" s="8"/>
      <c r="LL97" s="8"/>
      <c r="LM97" s="7"/>
      <c r="LN97" s="1"/>
      <c r="LO97" s="8"/>
      <c r="LP97" s="8"/>
      <c r="LQ97" s="7"/>
      <c r="LR97" s="1"/>
      <c r="LS97" s="8"/>
      <c r="LT97" s="8"/>
      <c r="LU97" s="7"/>
      <c r="LV97" s="1"/>
      <c r="LW97" s="8"/>
      <c r="LX97" s="8"/>
      <c r="LY97" s="7"/>
      <c r="LZ97" s="1"/>
      <c r="MA97" s="8"/>
      <c r="MB97" s="8"/>
      <c r="MC97" s="7"/>
      <c r="MD97" s="1"/>
      <c r="ME97" s="8"/>
      <c r="MF97" s="8"/>
      <c r="MG97" s="7"/>
      <c r="MH97" s="1"/>
      <c r="MI97" s="8"/>
      <c r="MJ97" s="8"/>
      <c r="MK97" s="7"/>
      <c r="ML97" s="1"/>
      <c r="MM97" s="8"/>
      <c r="MN97" s="8"/>
      <c r="MO97" s="7"/>
      <c r="MP97" s="1"/>
      <c r="MQ97" s="8"/>
      <c r="MR97" s="8"/>
      <c r="MS97" s="7"/>
      <c r="MT97" s="1"/>
      <c r="MU97" s="8"/>
      <c r="MV97" s="8"/>
      <c r="MW97" s="7"/>
      <c r="MX97" s="1"/>
      <c r="MY97" s="8"/>
      <c r="MZ97" s="8"/>
      <c r="NA97" s="7"/>
      <c r="NB97" s="1"/>
      <c r="NC97" s="8"/>
      <c r="ND97" s="8"/>
      <c r="NE97" s="7"/>
      <c r="NF97" s="1"/>
      <c r="NG97" s="8"/>
      <c r="NH97" s="8"/>
      <c r="NI97" s="7"/>
      <c r="NJ97" s="1"/>
      <c r="NK97" s="8"/>
      <c r="NL97" s="8"/>
      <c r="NM97" s="7"/>
      <c r="NN97" s="1"/>
      <c r="NO97" s="8"/>
      <c r="NP97" s="8"/>
      <c r="NQ97" s="7"/>
      <c r="NR97" s="1"/>
      <c r="NS97" s="8"/>
      <c r="NT97" s="8"/>
      <c r="NU97" s="7"/>
      <c r="NV97" s="1"/>
      <c r="NW97" s="8"/>
      <c r="NX97" s="8"/>
      <c r="NY97" s="7"/>
      <c r="NZ97" s="1"/>
      <c r="OA97" s="8"/>
      <c r="OB97" s="8"/>
      <c r="OC97" s="7"/>
      <c r="OD97" s="1"/>
      <c r="OE97" s="8"/>
      <c r="OF97" s="8"/>
      <c r="OG97" s="7"/>
      <c r="OH97" s="1"/>
      <c r="OI97" s="8"/>
      <c r="OJ97" s="8"/>
      <c r="OK97" s="7"/>
      <c r="OL97" s="1"/>
      <c r="OM97" s="8"/>
      <c r="ON97" s="8"/>
      <c r="OO97" s="7"/>
      <c r="OP97" s="1"/>
      <c r="OQ97" s="8"/>
      <c r="OR97" s="8"/>
      <c r="OS97" s="7"/>
      <c r="OT97" s="1"/>
      <c r="OU97" s="8"/>
      <c r="OV97" s="8"/>
      <c r="OW97" s="7"/>
      <c r="OX97" s="1"/>
      <c r="OY97" s="8"/>
      <c r="OZ97" s="8"/>
      <c r="PA97" s="7"/>
      <c r="PB97" s="1"/>
      <c r="PC97" s="8"/>
      <c r="PD97" s="8"/>
      <c r="PE97" s="7"/>
      <c r="PF97" s="1"/>
      <c r="PG97" s="8"/>
      <c r="PH97" s="8"/>
      <c r="PI97" s="7"/>
      <c r="PJ97" s="1"/>
      <c r="PK97" s="8"/>
      <c r="PL97" s="8"/>
      <c r="PM97" s="7"/>
      <c r="PN97" s="1"/>
      <c r="PO97" s="8"/>
      <c r="PP97" s="8"/>
      <c r="PQ97" s="7"/>
      <c r="PR97" s="1"/>
      <c r="PS97" s="8"/>
      <c r="PT97" s="8"/>
      <c r="PU97" s="7"/>
      <c r="PV97" s="1"/>
      <c r="PW97" s="8"/>
      <c r="PX97" s="8"/>
      <c r="PY97" s="7"/>
      <c r="PZ97" s="1"/>
      <c r="QA97" s="8"/>
      <c r="QB97" s="8"/>
      <c r="QC97" s="7"/>
      <c r="QD97" s="1"/>
      <c r="QE97" s="8"/>
      <c r="QF97" s="8"/>
      <c r="QG97" s="7"/>
      <c r="QH97" s="1"/>
      <c r="QI97" s="8"/>
      <c r="QJ97" s="8"/>
      <c r="QK97" s="7"/>
      <c r="QL97" s="1"/>
      <c r="QM97" s="8"/>
      <c r="QN97" s="8"/>
      <c r="QO97" s="7"/>
      <c r="QP97" s="1"/>
      <c r="QQ97" s="8"/>
      <c r="QR97" s="8"/>
      <c r="QS97" s="7"/>
      <c r="QT97" s="1"/>
      <c r="QU97" s="8"/>
      <c r="QV97" s="8"/>
      <c r="QW97" s="7"/>
      <c r="QX97" s="1"/>
      <c r="QY97" s="8"/>
      <c r="QZ97" s="8"/>
      <c r="RA97" s="7"/>
      <c r="RB97" s="1"/>
      <c r="RC97" s="8"/>
      <c r="RD97" s="8"/>
      <c r="RE97" s="7"/>
      <c r="RF97" s="1"/>
      <c r="RG97" s="8"/>
      <c r="RH97" s="8"/>
      <c r="RI97" s="7"/>
      <c r="RJ97" s="1"/>
      <c r="RK97" s="8"/>
      <c r="RL97" s="8"/>
      <c r="RM97" s="7"/>
      <c r="RN97" s="1"/>
      <c r="RO97" s="8"/>
      <c r="RP97" s="8"/>
      <c r="RQ97" s="7"/>
      <c r="RR97" s="1"/>
      <c r="RS97" s="8"/>
      <c r="RT97" s="8"/>
      <c r="RU97" s="7"/>
      <c r="RV97" s="1"/>
      <c r="RW97" s="8"/>
      <c r="RX97" s="8"/>
      <c r="RY97" s="7"/>
      <c r="RZ97" s="1"/>
      <c r="SA97" s="8"/>
      <c r="SB97" s="8"/>
      <c r="SC97" s="7"/>
      <c r="SD97" s="1"/>
      <c r="SE97" s="8"/>
      <c r="SF97" s="8"/>
      <c r="SG97" s="7"/>
      <c r="SH97" s="1"/>
      <c r="SI97" s="8"/>
      <c r="SJ97" s="8"/>
      <c r="SK97" s="7"/>
      <c r="SL97" s="1"/>
      <c r="SM97" s="8"/>
      <c r="SN97" s="8"/>
      <c r="SO97" s="7"/>
      <c r="SP97" s="1"/>
      <c r="SQ97" s="8"/>
      <c r="SR97" s="8"/>
      <c r="SS97" s="7"/>
      <c r="ST97" s="1"/>
      <c r="SU97" s="8"/>
      <c r="SV97" s="8"/>
      <c r="SW97" s="7"/>
      <c r="SX97" s="1"/>
      <c r="SY97" s="8"/>
      <c r="SZ97" s="8"/>
      <c r="TA97" s="7"/>
      <c r="TB97" s="1"/>
      <c r="TC97" s="8"/>
      <c r="TD97" s="8"/>
      <c r="TE97" s="7"/>
      <c r="TF97" s="1"/>
      <c r="TG97" s="8"/>
      <c r="TH97" s="8"/>
      <c r="TI97" s="7"/>
      <c r="TJ97" s="1"/>
      <c r="TK97" s="8"/>
      <c r="TL97" s="8"/>
      <c r="TM97" s="7"/>
      <c r="TN97" s="1"/>
      <c r="TO97" s="8"/>
      <c r="TP97" s="8"/>
      <c r="TQ97" s="7"/>
      <c r="TR97" s="1"/>
      <c r="TS97" s="8"/>
      <c r="TT97" s="8"/>
      <c r="TU97" s="7"/>
      <c r="TV97" s="1"/>
      <c r="TW97" s="8"/>
      <c r="TX97" s="8"/>
      <c r="TY97" s="7"/>
      <c r="TZ97" s="1"/>
      <c r="UA97" s="8"/>
      <c r="UB97" s="8"/>
      <c r="UC97" s="7"/>
      <c r="UD97" s="1"/>
      <c r="UE97" s="8"/>
      <c r="UF97" s="8"/>
      <c r="UG97" s="7"/>
      <c r="UH97" s="1"/>
      <c r="UI97" s="8"/>
      <c r="UJ97" s="8"/>
      <c r="UK97" s="7"/>
      <c r="UL97" s="1"/>
      <c r="UM97" s="8"/>
      <c r="UN97" s="8"/>
      <c r="UO97" s="7"/>
      <c r="UP97" s="1"/>
      <c r="UQ97" s="8"/>
      <c r="UR97" s="8"/>
      <c r="US97" s="7"/>
      <c r="UT97" s="1"/>
      <c r="UU97" s="8"/>
      <c r="UV97" s="8"/>
      <c r="UW97" s="7"/>
      <c r="UX97" s="1"/>
      <c r="UY97" s="8"/>
      <c r="UZ97" s="8"/>
      <c r="VA97" s="7"/>
      <c r="VB97" s="1"/>
      <c r="VC97" s="8"/>
      <c r="VD97" s="8"/>
      <c r="VE97" s="7"/>
      <c r="VF97" s="1"/>
      <c r="VG97" s="8"/>
      <c r="VH97" s="8"/>
      <c r="VI97" s="7"/>
      <c r="VJ97" s="1"/>
      <c r="VK97" s="8"/>
      <c r="VL97" s="8"/>
      <c r="VM97" s="7"/>
      <c r="VN97" s="1"/>
      <c r="VO97" s="8"/>
      <c r="VP97" s="8"/>
      <c r="VQ97" s="7"/>
      <c r="VR97" s="1"/>
      <c r="VS97" s="8"/>
      <c r="VT97" s="8"/>
      <c r="VU97" s="7"/>
      <c r="VV97" s="1"/>
      <c r="VW97" s="8"/>
      <c r="VX97" s="8"/>
      <c r="VY97" s="7"/>
      <c r="VZ97" s="1"/>
      <c r="WA97" s="8"/>
      <c r="WB97" s="8"/>
      <c r="WC97" s="7"/>
      <c r="WD97" s="1"/>
      <c r="WE97" s="8"/>
      <c r="WF97" s="8"/>
      <c r="WG97" s="7"/>
      <c r="WH97" s="1"/>
      <c r="WI97" s="8"/>
      <c r="WJ97" s="8"/>
      <c r="WK97" s="7"/>
      <c r="WL97" s="1"/>
      <c r="WM97" s="8"/>
      <c r="WN97" s="8"/>
      <c r="WO97" s="7"/>
      <c r="WP97" s="1"/>
      <c r="WQ97" s="8"/>
      <c r="WR97" s="8"/>
      <c r="WS97" s="7"/>
      <c r="WT97" s="1"/>
      <c r="WU97" s="8"/>
      <c r="WV97" s="8"/>
      <c r="WW97" s="7"/>
      <c r="WX97" s="1"/>
      <c r="WY97" s="8"/>
      <c r="WZ97" s="8"/>
      <c r="XA97" s="7"/>
      <c r="XB97" s="1"/>
      <c r="XC97" s="8"/>
      <c r="XD97" s="8"/>
      <c r="XE97" s="7"/>
      <c r="XF97" s="1"/>
      <c r="XG97" s="8"/>
      <c r="XH97" s="8"/>
      <c r="XI97" s="7"/>
      <c r="XJ97" s="1"/>
      <c r="XK97" s="8"/>
      <c r="XL97" s="8"/>
      <c r="XM97" s="7"/>
      <c r="XN97" s="1"/>
      <c r="XO97" s="8"/>
      <c r="XP97" s="8"/>
      <c r="XQ97" s="7"/>
      <c r="XR97" s="1"/>
      <c r="XS97" s="8"/>
      <c r="XT97" s="8"/>
      <c r="XU97" s="7"/>
      <c r="XV97" s="1"/>
      <c r="XW97" s="8"/>
      <c r="XX97" s="8"/>
      <c r="XY97" s="7"/>
      <c r="XZ97" s="1"/>
      <c r="YA97" s="8"/>
      <c r="YB97" s="8"/>
      <c r="YC97" s="7"/>
      <c r="YD97" s="1"/>
      <c r="YE97" s="8"/>
      <c r="YF97" s="8"/>
      <c r="YG97" s="7"/>
      <c r="YH97" s="1"/>
      <c r="YI97" s="8"/>
      <c r="YJ97" s="8"/>
      <c r="YK97" s="7"/>
      <c r="YL97" s="1"/>
      <c r="YM97" s="8"/>
      <c r="YN97" s="8"/>
      <c r="YO97" s="7"/>
      <c r="YP97" s="1"/>
      <c r="YQ97" s="8"/>
      <c r="YR97" s="8"/>
      <c r="YS97" s="7"/>
      <c r="YT97" s="1"/>
      <c r="YU97" s="8"/>
      <c r="YV97" s="8"/>
      <c r="YW97" s="7"/>
      <c r="YX97" s="1"/>
      <c r="YY97" s="8"/>
      <c r="YZ97" s="8"/>
      <c r="ZA97" s="7"/>
      <c r="ZB97" s="1"/>
      <c r="ZC97" s="8"/>
      <c r="ZD97" s="8"/>
      <c r="ZE97" s="7"/>
      <c r="ZF97" s="1"/>
      <c r="ZG97" s="8"/>
      <c r="ZH97" s="8"/>
      <c r="ZI97" s="7"/>
      <c r="ZJ97" s="1"/>
      <c r="ZK97" s="8"/>
      <c r="ZL97" s="8"/>
      <c r="ZM97" s="7"/>
      <c r="ZN97" s="1"/>
      <c r="ZO97" s="8"/>
      <c r="ZP97" s="8"/>
      <c r="ZQ97" s="7"/>
      <c r="ZR97" s="1"/>
      <c r="ZS97" s="8"/>
      <c r="ZT97" s="8"/>
      <c r="ZU97" s="7"/>
      <c r="ZV97" s="1"/>
      <c r="ZW97" s="8"/>
      <c r="ZX97" s="8"/>
      <c r="ZY97" s="7"/>
      <c r="ZZ97" s="1"/>
      <c r="AAA97" s="8"/>
      <c r="AAB97" s="8"/>
      <c r="AAC97" s="7"/>
      <c r="AAD97" s="1"/>
      <c r="AAE97" s="8"/>
      <c r="AAF97" s="8"/>
      <c r="AAG97" s="7"/>
      <c r="AAH97" s="1"/>
      <c r="AAI97" s="8"/>
      <c r="AAJ97" s="8"/>
      <c r="AAK97" s="7"/>
      <c r="AAL97" s="1"/>
      <c r="AAM97" s="8"/>
      <c r="AAN97" s="8"/>
      <c r="AAO97" s="7"/>
      <c r="AAP97" s="1"/>
      <c r="AAQ97" s="8"/>
      <c r="AAR97" s="8"/>
      <c r="AAS97" s="7"/>
      <c r="AAT97" s="1"/>
      <c r="AAU97" s="8"/>
      <c r="AAV97" s="8"/>
      <c r="AAW97" s="7"/>
      <c r="AAX97" s="1"/>
      <c r="AAY97" s="8"/>
      <c r="AAZ97" s="8"/>
      <c r="ABA97" s="7"/>
      <c r="ABB97" s="1"/>
      <c r="ABC97" s="8"/>
      <c r="ABD97" s="8"/>
      <c r="ABE97" s="7"/>
      <c r="ABF97" s="1"/>
      <c r="ABG97" s="8"/>
      <c r="ABH97" s="8"/>
      <c r="ABI97" s="7"/>
      <c r="ABJ97" s="1"/>
      <c r="ABK97" s="8"/>
      <c r="ABL97" s="8"/>
      <c r="ABM97" s="7"/>
      <c r="ABN97" s="1"/>
      <c r="ABO97" s="8"/>
      <c r="ABP97" s="8"/>
      <c r="ABQ97" s="7"/>
      <c r="ABR97" s="1"/>
      <c r="ABS97" s="8"/>
      <c r="ABT97" s="8"/>
      <c r="ABU97" s="7"/>
      <c r="ABV97" s="1"/>
      <c r="ABW97" s="8"/>
      <c r="ABX97" s="8"/>
      <c r="ABY97" s="7"/>
      <c r="ABZ97" s="1"/>
      <c r="ACA97" s="8"/>
      <c r="ACB97" s="8"/>
      <c r="ACC97" s="7"/>
      <c r="ACD97" s="1"/>
      <c r="ACE97" s="8"/>
      <c r="ACF97" s="8"/>
      <c r="ACG97" s="7"/>
      <c r="ACH97" s="1"/>
      <c r="ACI97" s="8"/>
      <c r="ACJ97" s="8"/>
      <c r="ACK97" s="7"/>
      <c r="ACL97" s="1"/>
      <c r="ACM97" s="8"/>
      <c r="ACN97" s="8"/>
      <c r="ACO97" s="7"/>
      <c r="ACP97" s="1"/>
      <c r="ACQ97" s="8"/>
      <c r="ACR97" s="8"/>
      <c r="ACS97" s="7"/>
      <c r="ACT97" s="1"/>
      <c r="ACU97" s="8"/>
      <c r="ACV97" s="8"/>
      <c r="ACW97" s="7"/>
      <c r="ACX97" s="1"/>
      <c r="ACY97" s="8"/>
      <c r="ACZ97" s="8"/>
      <c r="ADA97" s="7"/>
      <c r="ADB97" s="1"/>
      <c r="ADC97" s="8"/>
      <c r="ADD97" s="8"/>
      <c r="ADE97" s="7"/>
      <c r="ADF97" s="1"/>
      <c r="ADG97" s="8"/>
      <c r="ADH97" s="8"/>
      <c r="ADI97" s="7"/>
      <c r="ADJ97" s="1"/>
      <c r="ADK97" s="8"/>
      <c r="ADL97" s="8"/>
      <c r="ADM97" s="7"/>
      <c r="ADN97" s="1"/>
      <c r="ADO97" s="8"/>
      <c r="ADP97" s="8"/>
      <c r="ADQ97" s="7"/>
      <c r="ADR97" s="1"/>
      <c r="ADS97" s="8"/>
      <c r="ADT97" s="8"/>
      <c r="ADU97" s="7"/>
      <c r="ADV97" s="1"/>
      <c r="ADW97" s="8"/>
      <c r="ADX97" s="8"/>
      <c r="ADY97" s="7"/>
      <c r="ADZ97" s="1"/>
      <c r="AEA97" s="8"/>
      <c r="AEB97" s="8"/>
      <c r="AEC97" s="7"/>
      <c r="AED97" s="1"/>
      <c r="AEE97" s="8"/>
      <c r="AEF97" s="8"/>
      <c r="AEG97" s="7"/>
      <c r="AEH97" s="1"/>
      <c r="AEI97" s="8"/>
      <c r="AEJ97" s="8"/>
      <c r="AEK97" s="7"/>
      <c r="AEL97" s="1"/>
      <c r="AEM97" s="8"/>
      <c r="AEN97" s="8"/>
      <c r="AEO97" s="7"/>
      <c r="AEP97" s="1"/>
      <c r="AEQ97" s="8"/>
      <c r="AER97" s="8"/>
      <c r="AES97" s="7"/>
      <c r="AET97" s="1"/>
      <c r="AEU97" s="8"/>
      <c r="AEV97" s="8"/>
      <c r="AEW97" s="7"/>
      <c r="AEX97" s="1"/>
      <c r="AEY97" s="8"/>
      <c r="AEZ97" s="8"/>
      <c r="AFA97" s="7"/>
      <c r="AFB97" s="1"/>
      <c r="AFC97" s="8"/>
      <c r="AFD97" s="8"/>
      <c r="AFE97" s="7"/>
      <c r="AFF97" s="1"/>
      <c r="AFG97" s="8"/>
      <c r="AFH97" s="8"/>
      <c r="AFI97" s="7"/>
      <c r="AFJ97" s="1"/>
      <c r="AFK97" s="8"/>
      <c r="AFL97" s="8"/>
      <c r="AFM97" s="7"/>
      <c r="AFN97" s="1"/>
      <c r="AFO97" s="8"/>
      <c r="AFP97" s="8"/>
      <c r="AFQ97" s="7"/>
      <c r="AFR97" s="1"/>
      <c r="AFS97" s="8"/>
      <c r="AFT97" s="8"/>
      <c r="AFU97" s="7"/>
      <c r="AFV97" s="1"/>
      <c r="AFW97" s="8"/>
      <c r="AFX97" s="8"/>
      <c r="AFY97" s="7"/>
      <c r="AFZ97" s="1"/>
      <c r="AGA97" s="8"/>
      <c r="AGB97" s="8"/>
      <c r="AGC97" s="7"/>
      <c r="AGD97" s="1"/>
      <c r="AGE97" s="8"/>
      <c r="AGF97" s="8"/>
      <c r="AGG97" s="7"/>
      <c r="AGH97" s="1"/>
      <c r="AGI97" s="8"/>
      <c r="AGJ97" s="8"/>
      <c r="AGK97" s="7"/>
      <c r="AGL97" s="1"/>
      <c r="AGM97" s="8"/>
      <c r="AGN97" s="8"/>
      <c r="AGO97" s="7"/>
      <c r="AGP97" s="1"/>
      <c r="AGQ97" s="8"/>
      <c r="AGR97" s="8"/>
      <c r="AGS97" s="7"/>
      <c r="AGT97" s="1"/>
      <c r="AGU97" s="8"/>
      <c r="AGV97" s="8"/>
      <c r="AGW97" s="7"/>
      <c r="AGX97" s="1"/>
      <c r="AGY97" s="8"/>
      <c r="AGZ97" s="8"/>
      <c r="AHA97" s="7"/>
      <c r="AHB97" s="1"/>
      <c r="AHC97" s="8"/>
      <c r="AHD97" s="8"/>
      <c r="AHE97" s="7"/>
      <c r="AHF97" s="1"/>
      <c r="AHG97" s="8"/>
      <c r="AHH97" s="8"/>
      <c r="AHI97" s="7"/>
      <c r="AHJ97" s="1"/>
      <c r="AHK97" s="8"/>
      <c r="AHL97" s="8"/>
      <c r="AHM97" s="7"/>
      <c r="AHN97" s="1"/>
      <c r="AHO97" s="8"/>
      <c r="AHP97" s="8"/>
      <c r="AHQ97" s="7"/>
      <c r="AHR97" s="1"/>
      <c r="AHS97" s="8"/>
      <c r="AHT97" s="8"/>
      <c r="AHU97" s="7"/>
      <c r="AHV97" s="1"/>
      <c r="AHW97" s="8"/>
      <c r="AHX97" s="8"/>
      <c r="AHY97" s="7"/>
      <c r="AHZ97" s="1"/>
      <c r="AIA97" s="8"/>
      <c r="AIB97" s="8"/>
      <c r="AIC97" s="7"/>
      <c r="AID97" s="1"/>
      <c r="AIE97" s="8"/>
      <c r="AIF97" s="8"/>
      <c r="AIG97" s="7"/>
      <c r="AIH97" s="1"/>
      <c r="AII97" s="8"/>
      <c r="AIJ97" s="8"/>
      <c r="AIK97" s="7"/>
      <c r="AIL97" s="1"/>
      <c r="AIM97" s="8"/>
      <c r="AIN97" s="8"/>
      <c r="AIO97" s="7"/>
      <c r="AIP97" s="1"/>
      <c r="AIQ97" s="8"/>
      <c r="AIR97" s="8"/>
      <c r="AIS97" s="7"/>
      <c r="AIT97" s="1"/>
      <c r="AIU97" s="8"/>
      <c r="AIV97" s="8"/>
      <c r="AIW97" s="7"/>
      <c r="AIX97" s="1"/>
      <c r="AIY97" s="8"/>
      <c r="AIZ97" s="8"/>
      <c r="AJA97" s="7"/>
      <c r="AJB97" s="1"/>
      <c r="AJC97" s="8"/>
      <c r="AJD97" s="8"/>
      <c r="AJE97" s="7"/>
      <c r="AJF97" s="1"/>
      <c r="AJG97" s="8"/>
      <c r="AJH97" s="8"/>
      <c r="AJI97" s="7"/>
      <c r="AJJ97" s="1"/>
      <c r="AJK97" s="8"/>
      <c r="AJL97" s="8"/>
      <c r="AJM97" s="7"/>
      <c r="AJN97" s="1"/>
      <c r="AJO97" s="8"/>
      <c r="AJP97" s="8"/>
      <c r="AJQ97" s="7"/>
      <c r="AJR97" s="1"/>
      <c r="AJS97" s="8"/>
      <c r="AJT97" s="8"/>
      <c r="AJU97" s="7"/>
      <c r="AJV97" s="1"/>
      <c r="AJW97" s="8"/>
      <c r="AJX97" s="8"/>
      <c r="AJY97" s="7"/>
      <c r="AJZ97" s="1"/>
      <c r="AKA97" s="8"/>
      <c r="AKB97" s="8"/>
      <c r="AKC97" s="7"/>
      <c r="AKD97" s="1"/>
      <c r="AKE97" s="8"/>
      <c r="AKF97" s="8"/>
      <c r="AKG97" s="7"/>
      <c r="AKH97" s="1"/>
      <c r="AKI97" s="8"/>
      <c r="AKJ97" s="8"/>
      <c r="AKK97" s="7"/>
      <c r="AKL97" s="1"/>
      <c r="AKM97" s="8"/>
      <c r="AKN97" s="8"/>
      <c r="AKO97" s="7"/>
      <c r="AKP97" s="1"/>
      <c r="AKQ97" s="8"/>
      <c r="AKR97" s="8"/>
      <c r="AKS97" s="7"/>
      <c r="AKT97" s="1"/>
      <c r="AKU97" s="8"/>
      <c r="AKV97" s="8"/>
      <c r="AKW97" s="7"/>
      <c r="AKX97" s="1"/>
      <c r="AKY97" s="8"/>
      <c r="AKZ97" s="8"/>
      <c r="ALA97" s="7"/>
      <c r="ALB97" s="1"/>
      <c r="ALC97" s="8"/>
      <c r="ALD97" s="8"/>
      <c r="ALE97" s="7"/>
      <c r="ALF97" s="1"/>
      <c r="ALG97" s="8"/>
      <c r="ALH97" s="8"/>
      <c r="ALI97" s="7"/>
      <c r="ALJ97" s="1"/>
      <c r="ALK97" s="8"/>
      <c r="ALL97" s="8"/>
      <c r="ALM97" s="7"/>
      <c r="ALN97" s="1"/>
      <c r="ALO97" s="8"/>
      <c r="ALP97" s="8"/>
      <c r="ALQ97" s="7"/>
      <c r="ALR97" s="1"/>
      <c r="ALS97" s="8"/>
      <c r="ALT97" s="8"/>
      <c r="ALU97" s="7"/>
      <c r="ALV97" s="1"/>
      <c r="ALW97" s="8"/>
      <c r="ALX97" s="8"/>
      <c r="ALY97" s="7"/>
      <c r="ALZ97" s="1"/>
      <c r="AMA97" s="8"/>
      <c r="AMB97" s="8"/>
      <c r="AMC97" s="7"/>
      <c r="AMD97" s="1"/>
      <c r="AME97" s="8"/>
      <c r="AMF97" s="8"/>
      <c r="AMG97" s="7"/>
      <c r="AMH97" s="1"/>
      <c r="AMI97" s="8"/>
      <c r="AMJ97" s="8"/>
      <c r="AMK97" s="7"/>
      <c r="AML97" s="1"/>
      <c r="AMM97" s="8"/>
      <c r="AMN97" s="8"/>
      <c r="AMO97" s="7"/>
      <c r="AMP97" s="1"/>
      <c r="AMQ97" s="8"/>
      <c r="AMR97" s="8"/>
      <c r="AMS97" s="7"/>
      <c r="AMT97" s="1"/>
      <c r="AMU97" s="8"/>
      <c r="AMV97" s="8"/>
      <c r="AMW97" s="7"/>
      <c r="AMX97" s="1"/>
      <c r="AMY97" s="8"/>
      <c r="AMZ97" s="8"/>
      <c r="ANA97" s="7"/>
      <c r="ANB97" s="1"/>
      <c r="ANC97" s="8"/>
      <c r="AND97" s="8"/>
      <c r="ANE97" s="7"/>
      <c r="ANF97" s="1"/>
      <c r="ANG97" s="8"/>
      <c r="ANH97" s="8"/>
      <c r="ANI97" s="7"/>
      <c r="ANJ97" s="1"/>
      <c r="ANK97" s="8"/>
      <c r="ANL97" s="8"/>
      <c r="ANM97" s="7"/>
      <c r="ANN97" s="1"/>
      <c r="ANO97" s="8"/>
      <c r="ANP97" s="8"/>
      <c r="ANQ97" s="7"/>
      <c r="ANR97" s="1"/>
      <c r="ANS97" s="8"/>
      <c r="ANT97" s="8"/>
      <c r="ANU97" s="7"/>
      <c r="ANV97" s="1"/>
      <c r="ANW97" s="8"/>
      <c r="ANX97" s="8"/>
      <c r="ANY97" s="7"/>
      <c r="ANZ97" s="1"/>
      <c r="AOA97" s="8"/>
      <c r="AOB97" s="8"/>
      <c r="AOC97" s="7"/>
      <c r="AOD97" s="1"/>
      <c r="AOE97" s="8"/>
      <c r="AOF97" s="8"/>
      <c r="AOG97" s="7"/>
      <c r="AOH97" s="1"/>
      <c r="AOI97" s="8"/>
      <c r="AOJ97" s="8"/>
      <c r="AOK97" s="7"/>
      <c r="AOL97" s="1"/>
      <c r="AOM97" s="8"/>
      <c r="AON97" s="8"/>
      <c r="AOO97" s="7"/>
      <c r="AOP97" s="1"/>
      <c r="AOQ97" s="8"/>
      <c r="AOR97" s="8"/>
      <c r="AOS97" s="7"/>
      <c r="AOT97" s="1"/>
      <c r="AOU97" s="8"/>
      <c r="AOV97" s="8"/>
      <c r="AOW97" s="7"/>
      <c r="AOX97" s="1"/>
      <c r="AOY97" s="8"/>
      <c r="AOZ97" s="8"/>
      <c r="APA97" s="7"/>
      <c r="APB97" s="1"/>
      <c r="APC97" s="8"/>
      <c r="APD97" s="8"/>
      <c r="APE97" s="7"/>
      <c r="APF97" s="1"/>
      <c r="APG97" s="8"/>
      <c r="APH97" s="8"/>
      <c r="API97" s="7"/>
      <c r="APJ97" s="1"/>
      <c r="APK97" s="8"/>
      <c r="APL97" s="8"/>
      <c r="APM97" s="7"/>
      <c r="APN97" s="1"/>
      <c r="APO97" s="8"/>
      <c r="APP97" s="8"/>
      <c r="APQ97" s="7"/>
      <c r="APR97" s="1"/>
      <c r="APS97" s="8"/>
      <c r="APT97" s="8"/>
      <c r="APU97" s="7"/>
      <c r="APV97" s="1"/>
      <c r="APW97" s="8"/>
      <c r="APX97" s="8"/>
      <c r="APY97" s="7"/>
      <c r="APZ97" s="1"/>
      <c r="AQA97" s="8"/>
      <c r="AQB97" s="8"/>
      <c r="AQC97" s="7"/>
      <c r="AQD97" s="1"/>
      <c r="AQE97" s="8"/>
      <c r="AQF97" s="8"/>
      <c r="AQG97" s="7"/>
      <c r="AQH97" s="1"/>
      <c r="AQI97" s="8"/>
      <c r="AQJ97" s="8"/>
      <c r="AQK97" s="7"/>
      <c r="AQL97" s="1"/>
      <c r="AQM97" s="8"/>
      <c r="AQN97" s="8"/>
      <c r="AQO97" s="7"/>
      <c r="AQP97" s="1"/>
      <c r="AQQ97" s="8"/>
      <c r="AQR97" s="8"/>
      <c r="AQS97" s="7"/>
      <c r="AQT97" s="1"/>
      <c r="AQU97" s="8"/>
      <c r="AQV97" s="8"/>
      <c r="AQW97" s="7"/>
      <c r="AQX97" s="1"/>
      <c r="AQY97" s="8"/>
      <c r="AQZ97" s="8"/>
      <c r="ARA97" s="7"/>
      <c r="ARB97" s="1"/>
      <c r="ARC97" s="8"/>
      <c r="ARD97" s="8"/>
      <c r="ARE97" s="7"/>
      <c r="ARF97" s="1"/>
      <c r="ARG97" s="8"/>
      <c r="ARH97" s="8"/>
      <c r="ARI97" s="7"/>
      <c r="ARJ97" s="1"/>
      <c r="ARK97" s="8"/>
      <c r="ARL97" s="8"/>
      <c r="ARM97" s="7"/>
      <c r="ARN97" s="1"/>
      <c r="ARO97" s="8"/>
      <c r="ARP97" s="8"/>
      <c r="ARQ97" s="7"/>
      <c r="ARR97" s="1"/>
      <c r="ARS97" s="8"/>
      <c r="ART97" s="8"/>
      <c r="ARU97" s="7"/>
      <c r="ARV97" s="1"/>
      <c r="ARW97" s="8"/>
      <c r="ARX97" s="8"/>
      <c r="ARY97" s="7"/>
      <c r="ARZ97" s="1"/>
      <c r="ASA97" s="8"/>
      <c r="ASB97" s="8"/>
      <c r="ASC97" s="7"/>
      <c r="ASD97" s="1"/>
      <c r="ASE97" s="8"/>
      <c r="ASF97" s="8"/>
      <c r="ASG97" s="7"/>
      <c r="ASH97" s="1"/>
      <c r="ASI97" s="8"/>
      <c r="ASJ97" s="8"/>
      <c r="ASK97" s="7"/>
      <c r="ASL97" s="1"/>
      <c r="ASM97" s="8"/>
      <c r="ASN97" s="8"/>
      <c r="ASO97" s="7"/>
      <c r="ASP97" s="1"/>
      <c r="ASQ97" s="8"/>
      <c r="ASR97" s="8"/>
      <c r="ASS97" s="7"/>
      <c r="AST97" s="1"/>
      <c r="ASU97" s="8"/>
      <c r="ASV97" s="8"/>
      <c r="ASW97" s="7"/>
      <c r="ASX97" s="1"/>
      <c r="ASY97" s="8"/>
      <c r="ASZ97" s="8"/>
      <c r="ATA97" s="7"/>
      <c r="ATB97" s="1"/>
      <c r="ATC97" s="8"/>
      <c r="ATD97" s="8"/>
      <c r="ATE97" s="7"/>
      <c r="ATF97" s="1"/>
      <c r="ATG97" s="8"/>
      <c r="ATH97" s="8"/>
      <c r="ATI97" s="7"/>
      <c r="ATJ97" s="1"/>
      <c r="ATK97" s="8"/>
      <c r="ATL97" s="8"/>
      <c r="ATM97" s="7"/>
      <c r="ATN97" s="1"/>
      <c r="ATO97" s="8"/>
      <c r="ATP97" s="8"/>
      <c r="ATQ97" s="7"/>
      <c r="ATR97" s="1"/>
      <c r="ATS97" s="8"/>
      <c r="ATT97" s="8"/>
      <c r="ATU97" s="7"/>
      <c r="ATV97" s="1"/>
      <c r="ATW97" s="8"/>
      <c r="ATX97" s="8"/>
      <c r="ATY97" s="7"/>
      <c r="ATZ97" s="1"/>
      <c r="AUA97" s="8"/>
      <c r="AUB97" s="8"/>
      <c r="AUC97" s="7"/>
      <c r="AUD97" s="1"/>
      <c r="AUE97" s="8"/>
      <c r="AUF97" s="8"/>
      <c r="AUG97" s="7"/>
      <c r="AUH97" s="1"/>
      <c r="AUI97" s="8"/>
      <c r="AUJ97" s="8"/>
      <c r="AUK97" s="7"/>
      <c r="AUL97" s="1"/>
      <c r="AUM97" s="8"/>
      <c r="AUN97" s="8"/>
      <c r="AUO97" s="7"/>
      <c r="AUP97" s="1"/>
      <c r="AUQ97" s="8"/>
      <c r="AUR97" s="8"/>
      <c r="AUS97" s="7"/>
      <c r="AUT97" s="1"/>
      <c r="AUU97" s="8"/>
      <c r="AUV97" s="8"/>
      <c r="AUW97" s="7"/>
      <c r="AUX97" s="1"/>
      <c r="AUY97" s="8"/>
      <c r="AUZ97" s="8"/>
      <c r="AVA97" s="7"/>
      <c r="AVB97" s="1"/>
      <c r="AVC97" s="8"/>
      <c r="AVD97" s="8"/>
      <c r="AVE97" s="7"/>
      <c r="AVF97" s="1"/>
      <c r="AVG97" s="8"/>
      <c r="AVH97" s="8"/>
      <c r="AVI97" s="7"/>
      <c r="AVJ97" s="1"/>
      <c r="AVK97" s="8"/>
      <c r="AVL97" s="8"/>
      <c r="AVM97" s="7"/>
      <c r="AVN97" s="1"/>
      <c r="AVO97" s="8"/>
      <c r="AVP97" s="8"/>
      <c r="AVQ97" s="7"/>
      <c r="AVR97" s="1"/>
      <c r="AVS97" s="8"/>
      <c r="AVT97" s="8"/>
      <c r="AVU97" s="7"/>
      <c r="AVV97" s="1"/>
      <c r="AVW97" s="8"/>
      <c r="AVX97" s="8"/>
      <c r="AVY97" s="7"/>
      <c r="AVZ97" s="1"/>
      <c r="AWA97" s="8"/>
      <c r="AWB97" s="8"/>
      <c r="AWC97" s="7"/>
      <c r="AWD97" s="1"/>
      <c r="AWE97" s="8"/>
      <c r="AWF97" s="8"/>
      <c r="AWG97" s="7"/>
      <c r="AWH97" s="1"/>
      <c r="AWI97" s="8"/>
      <c r="AWJ97" s="8"/>
      <c r="AWK97" s="7"/>
      <c r="AWL97" s="1"/>
      <c r="AWM97" s="8"/>
      <c r="AWN97" s="8"/>
      <c r="AWO97" s="7"/>
      <c r="AWP97" s="1"/>
      <c r="AWQ97" s="8"/>
      <c r="AWR97" s="8"/>
      <c r="AWS97" s="7"/>
      <c r="AWT97" s="1"/>
      <c r="AWU97" s="8"/>
      <c r="AWV97" s="8"/>
      <c r="AWW97" s="7"/>
      <c r="AWX97" s="1"/>
      <c r="AWY97" s="8"/>
      <c r="AWZ97" s="8"/>
      <c r="AXA97" s="7"/>
      <c r="AXB97" s="1"/>
      <c r="AXC97" s="8"/>
      <c r="AXD97" s="8"/>
      <c r="AXE97" s="7"/>
      <c r="AXF97" s="1"/>
      <c r="AXG97" s="8"/>
      <c r="AXH97" s="8"/>
      <c r="AXI97" s="7"/>
      <c r="AXJ97" s="1"/>
      <c r="AXK97" s="8"/>
      <c r="AXL97" s="8"/>
      <c r="AXM97" s="7"/>
      <c r="AXN97" s="1"/>
      <c r="AXO97" s="8"/>
      <c r="AXP97" s="8"/>
      <c r="AXQ97" s="7"/>
      <c r="AXR97" s="1"/>
      <c r="AXS97" s="8"/>
      <c r="AXT97" s="8"/>
      <c r="AXU97" s="7"/>
      <c r="AXV97" s="1"/>
      <c r="AXW97" s="8"/>
      <c r="AXX97" s="8"/>
      <c r="AXY97" s="7"/>
      <c r="AXZ97" s="1"/>
      <c r="AYA97" s="8"/>
      <c r="AYB97" s="8"/>
      <c r="AYC97" s="7"/>
      <c r="AYD97" s="1"/>
      <c r="AYE97" s="8"/>
      <c r="AYF97" s="8"/>
      <c r="AYG97" s="7"/>
      <c r="AYH97" s="1"/>
      <c r="AYI97" s="8"/>
      <c r="AYJ97" s="8"/>
      <c r="AYK97" s="7"/>
      <c r="AYL97" s="1"/>
      <c r="AYM97" s="8"/>
      <c r="AYN97" s="8"/>
      <c r="AYO97" s="7"/>
      <c r="AYP97" s="1"/>
      <c r="AYQ97" s="8"/>
      <c r="AYR97" s="8"/>
      <c r="AYS97" s="7"/>
      <c r="AYT97" s="1"/>
      <c r="AYU97" s="8"/>
      <c r="AYV97" s="8"/>
      <c r="AYW97" s="7"/>
      <c r="AYX97" s="1"/>
      <c r="AYY97" s="8"/>
      <c r="AYZ97" s="8"/>
      <c r="AZA97" s="7"/>
      <c r="AZB97" s="1"/>
      <c r="AZC97" s="8"/>
      <c r="AZD97" s="8"/>
      <c r="AZE97" s="7"/>
      <c r="AZF97" s="1"/>
      <c r="AZG97" s="8"/>
      <c r="AZH97" s="8"/>
      <c r="AZI97" s="7"/>
      <c r="AZJ97" s="1"/>
      <c r="AZK97" s="8"/>
      <c r="AZL97" s="8"/>
      <c r="AZM97" s="7"/>
      <c r="AZN97" s="1"/>
      <c r="AZO97" s="8"/>
      <c r="AZP97" s="8"/>
      <c r="AZQ97" s="7"/>
      <c r="AZR97" s="1"/>
      <c r="AZS97" s="8"/>
      <c r="AZT97" s="8"/>
      <c r="AZU97" s="7"/>
      <c r="AZV97" s="1"/>
      <c r="AZW97" s="8"/>
      <c r="AZX97" s="8"/>
      <c r="AZY97" s="7"/>
      <c r="AZZ97" s="1"/>
      <c r="BAA97" s="8"/>
      <c r="BAB97" s="8"/>
      <c r="BAC97" s="7"/>
      <c r="BAD97" s="1"/>
      <c r="BAE97" s="8"/>
      <c r="BAF97" s="8"/>
      <c r="BAG97" s="7"/>
      <c r="BAH97" s="1"/>
      <c r="BAI97" s="8"/>
      <c r="BAJ97" s="8"/>
      <c r="BAK97" s="7"/>
      <c r="BAL97" s="1"/>
      <c r="BAM97" s="8"/>
      <c r="BAN97" s="8"/>
      <c r="BAO97" s="7"/>
      <c r="BAP97" s="1"/>
      <c r="BAQ97" s="8"/>
      <c r="BAR97" s="8"/>
      <c r="BAS97" s="7"/>
      <c r="BAT97" s="1"/>
      <c r="BAU97" s="8"/>
      <c r="BAV97" s="8"/>
      <c r="BAW97" s="7"/>
      <c r="BAX97" s="1"/>
      <c r="BAY97" s="8"/>
      <c r="BAZ97" s="8"/>
      <c r="BBA97" s="7"/>
      <c r="BBB97" s="1"/>
      <c r="BBC97" s="8"/>
      <c r="BBD97" s="8"/>
      <c r="BBE97" s="7"/>
      <c r="BBF97" s="1"/>
      <c r="BBG97" s="8"/>
      <c r="BBH97" s="8"/>
      <c r="BBI97" s="7"/>
      <c r="BBJ97" s="1"/>
      <c r="BBK97" s="8"/>
      <c r="BBL97" s="8"/>
      <c r="BBM97" s="7"/>
      <c r="BBN97" s="1"/>
      <c r="BBO97" s="8"/>
      <c r="BBP97" s="8"/>
      <c r="BBQ97" s="7"/>
      <c r="BBR97" s="1"/>
      <c r="BBS97" s="8"/>
      <c r="BBT97" s="8"/>
      <c r="BBU97" s="7"/>
      <c r="BBV97" s="1"/>
      <c r="BBW97" s="8"/>
      <c r="BBX97" s="8"/>
      <c r="BBY97" s="7"/>
      <c r="BBZ97" s="1"/>
      <c r="BCA97" s="8"/>
      <c r="BCB97" s="8"/>
      <c r="BCC97" s="7"/>
      <c r="BCD97" s="1"/>
      <c r="BCE97" s="8"/>
      <c r="BCF97" s="8"/>
      <c r="BCG97" s="7"/>
      <c r="BCH97" s="1"/>
      <c r="BCI97" s="8"/>
      <c r="BCJ97" s="8"/>
      <c r="BCK97" s="7"/>
      <c r="BCL97" s="1"/>
      <c r="BCM97" s="8"/>
      <c r="BCN97" s="8"/>
      <c r="BCO97" s="7"/>
      <c r="BCP97" s="1"/>
      <c r="BCQ97" s="8"/>
      <c r="BCR97" s="8"/>
      <c r="BCS97" s="7"/>
      <c r="BCT97" s="1"/>
      <c r="BCU97" s="8"/>
      <c r="BCV97" s="8"/>
      <c r="BCW97" s="7"/>
      <c r="BCX97" s="1"/>
      <c r="BCY97" s="8"/>
      <c r="BCZ97" s="8"/>
      <c r="BDA97" s="7"/>
      <c r="BDB97" s="1"/>
      <c r="BDC97" s="8"/>
      <c r="BDD97" s="8"/>
      <c r="BDE97" s="7"/>
      <c r="BDF97" s="1"/>
      <c r="BDG97" s="8"/>
      <c r="BDH97" s="8"/>
      <c r="BDI97" s="7"/>
      <c r="BDJ97" s="1"/>
      <c r="BDK97" s="8"/>
      <c r="BDL97" s="8"/>
      <c r="BDM97" s="7"/>
      <c r="BDN97" s="1"/>
      <c r="BDO97" s="8"/>
      <c r="BDP97" s="8"/>
      <c r="BDQ97" s="7"/>
      <c r="BDR97" s="1"/>
      <c r="BDS97" s="8"/>
      <c r="BDT97" s="8"/>
      <c r="BDU97" s="7"/>
      <c r="BDV97" s="1"/>
      <c r="BDW97" s="8"/>
      <c r="BDX97" s="8"/>
      <c r="BDY97" s="7"/>
      <c r="BDZ97" s="1"/>
      <c r="BEA97" s="8"/>
      <c r="BEB97" s="8"/>
      <c r="BEC97" s="7"/>
      <c r="BED97" s="1"/>
      <c r="BEE97" s="8"/>
      <c r="BEF97" s="8"/>
      <c r="BEG97" s="7"/>
      <c r="BEH97" s="1"/>
      <c r="BEI97" s="8"/>
      <c r="BEJ97" s="8"/>
      <c r="BEK97" s="7"/>
      <c r="BEL97" s="1"/>
      <c r="BEM97" s="8"/>
      <c r="BEN97" s="8"/>
      <c r="BEO97" s="7"/>
      <c r="BEP97" s="1"/>
      <c r="BEQ97" s="8"/>
      <c r="BER97" s="8"/>
      <c r="BES97" s="7"/>
      <c r="BET97" s="1"/>
      <c r="BEU97" s="8"/>
      <c r="BEV97" s="8"/>
      <c r="BEW97" s="7"/>
      <c r="BEX97" s="1"/>
      <c r="BEY97" s="8"/>
      <c r="BEZ97" s="8"/>
      <c r="BFA97" s="7"/>
      <c r="BFB97" s="1"/>
      <c r="BFC97" s="8"/>
      <c r="BFD97" s="8"/>
      <c r="BFE97" s="7"/>
      <c r="BFF97" s="1"/>
      <c r="BFG97" s="8"/>
      <c r="BFH97" s="8"/>
      <c r="BFI97" s="7"/>
      <c r="BFJ97" s="1"/>
      <c r="BFK97" s="8"/>
      <c r="BFL97" s="8"/>
      <c r="BFM97" s="7"/>
      <c r="BFN97" s="1"/>
      <c r="BFO97" s="8"/>
      <c r="BFP97" s="8"/>
      <c r="BFQ97" s="7"/>
      <c r="BFR97" s="1"/>
      <c r="BFS97" s="8"/>
      <c r="BFT97" s="8"/>
      <c r="BFU97" s="7"/>
      <c r="BFV97" s="1"/>
      <c r="BFW97" s="8"/>
      <c r="BFX97" s="8"/>
      <c r="BFY97" s="7"/>
      <c r="BFZ97" s="1"/>
      <c r="BGA97" s="8"/>
      <c r="BGB97" s="8"/>
      <c r="BGC97" s="7"/>
      <c r="BGD97" s="1"/>
      <c r="BGE97" s="8"/>
      <c r="BGF97" s="8"/>
      <c r="BGG97" s="7"/>
      <c r="BGH97" s="1"/>
      <c r="BGI97" s="8"/>
      <c r="BGJ97" s="8"/>
      <c r="BGK97" s="7"/>
      <c r="BGL97" s="1"/>
      <c r="BGM97" s="8"/>
      <c r="BGN97" s="8"/>
      <c r="BGO97" s="7"/>
      <c r="BGP97" s="1"/>
      <c r="BGQ97" s="8"/>
      <c r="BGR97" s="8"/>
      <c r="BGS97" s="7"/>
      <c r="BGT97" s="1"/>
      <c r="BGU97" s="8"/>
      <c r="BGV97" s="8"/>
      <c r="BGW97" s="7"/>
      <c r="BGX97" s="1"/>
      <c r="BGY97" s="8"/>
      <c r="BGZ97" s="8"/>
      <c r="BHA97" s="7"/>
      <c r="BHB97" s="1"/>
      <c r="BHC97" s="8"/>
      <c r="BHD97" s="8"/>
      <c r="BHE97" s="7"/>
      <c r="BHF97" s="1"/>
      <c r="BHG97" s="8"/>
      <c r="BHH97" s="8"/>
      <c r="BHI97" s="7"/>
      <c r="BHJ97" s="1"/>
      <c r="BHK97" s="8"/>
      <c r="BHL97" s="8"/>
      <c r="BHM97" s="7"/>
      <c r="BHN97" s="1"/>
      <c r="BHO97" s="8"/>
      <c r="BHP97" s="8"/>
      <c r="BHQ97" s="7"/>
      <c r="BHR97" s="1"/>
      <c r="BHS97" s="8"/>
      <c r="BHT97" s="8"/>
      <c r="BHU97" s="7"/>
      <c r="BHV97" s="1"/>
      <c r="BHW97" s="8"/>
      <c r="BHX97" s="8"/>
      <c r="BHY97" s="7"/>
      <c r="BHZ97" s="1"/>
      <c r="BIA97" s="8"/>
      <c r="BIB97" s="8"/>
      <c r="BIC97" s="7"/>
      <c r="BID97" s="1"/>
      <c r="BIE97" s="8"/>
      <c r="BIF97" s="8"/>
      <c r="BIG97" s="7"/>
      <c r="BIH97" s="1"/>
      <c r="BII97" s="8"/>
      <c r="BIJ97" s="8"/>
      <c r="BIK97" s="7"/>
      <c r="BIL97" s="1"/>
      <c r="BIM97" s="8"/>
      <c r="BIN97" s="8"/>
      <c r="BIO97" s="7"/>
      <c r="BIP97" s="1"/>
      <c r="BIQ97" s="8"/>
      <c r="BIR97" s="8"/>
      <c r="BIS97" s="7"/>
      <c r="BIT97" s="1"/>
      <c r="BIU97" s="8"/>
      <c r="BIV97" s="8"/>
      <c r="BIW97" s="7"/>
      <c r="BIX97" s="1"/>
      <c r="BIY97" s="8"/>
      <c r="BIZ97" s="8"/>
      <c r="BJA97" s="7"/>
      <c r="BJB97" s="1"/>
      <c r="BJC97" s="8"/>
      <c r="BJD97" s="8"/>
      <c r="BJE97" s="7"/>
      <c r="BJF97" s="1"/>
      <c r="BJG97" s="8"/>
      <c r="BJH97" s="8"/>
      <c r="BJI97" s="7"/>
      <c r="BJJ97" s="1"/>
      <c r="BJK97" s="8"/>
      <c r="BJL97" s="8"/>
      <c r="BJM97" s="7"/>
      <c r="BJN97" s="1"/>
      <c r="BJO97" s="8"/>
      <c r="BJP97" s="8"/>
      <c r="BJQ97" s="7"/>
      <c r="BJR97" s="1"/>
      <c r="BJS97" s="8"/>
      <c r="BJT97" s="8"/>
      <c r="BJU97" s="7"/>
      <c r="BJV97" s="1"/>
      <c r="BJW97" s="8"/>
      <c r="BJX97" s="8"/>
      <c r="BJY97" s="7"/>
      <c r="BJZ97" s="1"/>
      <c r="BKA97" s="8"/>
      <c r="BKB97" s="8"/>
      <c r="BKC97" s="7"/>
      <c r="BKD97" s="1"/>
      <c r="BKE97" s="8"/>
      <c r="BKF97" s="8"/>
      <c r="BKG97" s="7"/>
      <c r="BKH97" s="1"/>
      <c r="BKI97" s="8"/>
      <c r="BKJ97" s="8"/>
      <c r="BKK97" s="7"/>
      <c r="BKL97" s="1"/>
      <c r="BKM97" s="8"/>
      <c r="BKN97" s="8"/>
      <c r="BKO97" s="7"/>
      <c r="BKP97" s="1"/>
      <c r="BKQ97" s="8"/>
      <c r="BKR97" s="8"/>
      <c r="BKS97" s="7"/>
      <c r="BKT97" s="1"/>
      <c r="BKU97" s="8"/>
      <c r="BKV97" s="8"/>
      <c r="BKW97" s="7"/>
      <c r="BKX97" s="1"/>
      <c r="BKY97" s="8"/>
      <c r="BKZ97" s="8"/>
      <c r="BLA97" s="7"/>
      <c r="BLB97" s="1"/>
      <c r="BLC97" s="8"/>
      <c r="BLD97" s="8"/>
      <c r="BLE97" s="7"/>
      <c r="BLF97" s="1"/>
      <c r="BLG97" s="8"/>
      <c r="BLH97" s="8"/>
      <c r="BLI97" s="7"/>
      <c r="BLJ97" s="1"/>
      <c r="BLK97" s="8"/>
      <c r="BLL97" s="8"/>
      <c r="BLM97" s="7"/>
      <c r="BLN97" s="1"/>
      <c r="BLO97" s="8"/>
      <c r="BLP97" s="8"/>
      <c r="BLQ97" s="7"/>
      <c r="BLR97" s="1"/>
      <c r="BLS97" s="8"/>
      <c r="BLT97" s="8"/>
      <c r="BLU97" s="7"/>
      <c r="BLV97" s="1"/>
      <c r="BLW97" s="8"/>
      <c r="BLX97" s="8"/>
      <c r="BLY97" s="7"/>
      <c r="BLZ97" s="1"/>
      <c r="BMA97" s="8"/>
      <c r="BMB97" s="8"/>
      <c r="BMC97" s="7"/>
      <c r="BMD97" s="1"/>
      <c r="BME97" s="8"/>
      <c r="BMF97" s="8"/>
      <c r="BMG97" s="7"/>
      <c r="BMH97" s="1"/>
      <c r="BMI97" s="8"/>
      <c r="BMJ97" s="8"/>
      <c r="BMK97" s="7"/>
      <c r="BML97" s="1"/>
      <c r="BMM97" s="8"/>
      <c r="BMN97" s="8"/>
      <c r="BMO97" s="7"/>
      <c r="BMP97" s="1"/>
      <c r="BMQ97" s="8"/>
      <c r="BMR97" s="8"/>
      <c r="BMS97" s="7"/>
      <c r="BMT97" s="1"/>
      <c r="BMU97" s="8"/>
      <c r="BMV97" s="8"/>
      <c r="BMW97" s="7"/>
      <c r="BMX97" s="1"/>
      <c r="BMY97" s="8"/>
      <c r="BMZ97" s="8"/>
      <c r="BNA97" s="7"/>
      <c r="BNB97" s="1"/>
      <c r="BNC97" s="8"/>
      <c r="BND97" s="8"/>
      <c r="BNE97" s="7"/>
      <c r="BNF97" s="1"/>
      <c r="BNG97" s="8"/>
      <c r="BNH97" s="8"/>
      <c r="BNI97" s="7"/>
      <c r="BNJ97" s="1"/>
      <c r="BNK97" s="8"/>
      <c r="BNL97" s="8"/>
      <c r="BNM97" s="7"/>
      <c r="BNN97" s="1"/>
      <c r="BNO97" s="8"/>
      <c r="BNP97" s="8"/>
      <c r="BNQ97" s="7"/>
      <c r="BNR97" s="1"/>
      <c r="BNS97" s="8"/>
      <c r="BNT97" s="8"/>
      <c r="BNU97" s="7"/>
      <c r="BNV97" s="1"/>
      <c r="BNW97" s="8"/>
      <c r="BNX97" s="8"/>
      <c r="BNY97" s="7"/>
      <c r="BNZ97" s="1"/>
      <c r="BOA97" s="8"/>
      <c r="BOB97" s="8"/>
      <c r="BOC97" s="7"/>
      <c r="BOD97" s="1"/>
      <c r="BOE97" s="8"/>
      <c r="BOF97" s="8"/>
      <c r="BOG97" s="7"/>
      <c r="BOH97" s="1"/>
      <c r="BOI97" s="8"/>
      <c r="BOJ97" s="8"/>
      <c r="BOK97" s="7"/>
      <c r="BOL97" s="1"/>
      <c r="BOM97" s="8"/>
      <c r="BON97" s="8"/>
      <c r="BOO97" s="7"/>
      <c r="BOP97" s="1"/>
      <c r="BOQ97" s="8"/>
      <c r="BOR97" s="8"/>
      <c r="BOS97" s="7"/>
      <c r="BOT97" s="1"/>
      <c r="BOU97" s="8"/>
      <c r="BOV97" s="8"/>
      <c r="BOW97" s="7"/>
      <c r="BOX97" s="1"/>
      <c r="BOY97" s="8"/>
      <c r="BOZ97" s="8"/>
      <c r="BPA97" s="7"/>
      <c r="BPB97" s="1"/>
      <c r="BPC97" s="8"/>
      <c r="BPD97" s="8"/>
      <c r="BPE97" s="7"/>
      <c r="BPF97" s="1"/>
      <c r="BPG97" s="8"/>
      <c r="BPH97" s="8"/>
      <c r="BPI97" s="7"/>
      <c r="BPJ97" s="1"/>
      <c r="BPK97" s="8"/>
      <c r="BPL97" s="8"/>
      <c r="BPM97" s="7"/>
      <c r="BPN97" s="1"/>
      <c r="BPO97" s="8"/>
      <c r="BPP97" s="8"/>
      <c r="BPQ97" s="7"/>
      <c r="BPR97" s="1"/>
      <c r="BPS97" s="8"/>
      <c r="BPT97" s="8"/>
      <c r="BPU97" s="7"/>
      <c r="BPV97" s="1"/>
      <c r="BPW97" s="8"/>
      <c r="BPX97" s="8"/>
      <c r="BPY97" s="7"/>
      <c r="BPZ97" s="1"/>
      <c r="BQA97" s="8"/>
      <c r="BQB97" s="8"/>
      <c r="BQC97" s="7"/>
      <c r="BQD97" s="1"/>
      <c r="BQE97" s="8"/>
      <c r="BQF97" s="8"/>
      <c r="BQG97" s="7"/>
      <c r="BQH97" s="1"/>
      <c r="BQI97" s="8"/>
      <c r="BQJ97" s="8"/>
      <c r="BQK97" s="7"/>
      <c r="BQL97" s="1"/>
      <c r="BQM97" s="8"/>
      <c r="BQN97" s="8"/>
      <c r="BQO97" s="7"/>
      <c r="BQP97" s="1"/>
      <c r="BQQ97" s="8"/>
      <c r="BQR97" s="8"/>
      <c r="BQS97" s="7"/>
      <c r="BQT97" s="1"/>
      <c r="BQU97" s="8"/>
      <c r="BQV97" s="8"/>
      <c r="BQW97" s="7"/>
      <c r="BQX97" s="1"/>
      <c r="BQY97" s="8"/>
      <c r="BQZ97" s="8"/>
      <c r="BRA97" s="7"/>
      <c r="BRB97" s="1"/>
      <c r="BRC97" s="8"/>
      <c r="BRD97" s="8"/>
      <c r="BRE97" s="7"/>
      <c r="BRF97" s="1"/>
      <c r="BRG97" s="8"/>
      <c r="BRH97" s="8"/>
      <c r="BRI97" s="7"/>
      <c r="BRJ97" s="1"/>
      <c r="BRK97" s="8"/>
      <c r="BRL97" s="8"/>
      <c r="BRM97" s="7"/>
      <c r="BRN97" s="1"/>
      <c r="BRO97" s="8"/>
      <c r="BRP97" s="8"/>
      <c r="BRQ97" s="7"/>
      <c r="BRR97" s="1"/>
      <c r="BRS97" s="8"/>
      <c r="BRT97" s="8"/>
      <c r="BRU97" s="7"/>
      <c r="BRV97" s="1"/>
      <c r="BRW97" s="8"/>
      <c r="BRX97" s="8"/>
      <c r="BRY97" s="7"/>
      <c r="BRZ97" s="1"/>
      <c r="BSA97" s="8"/>
      <c r="BSB97" s="8"/>
      <c r="BSC97" s="7"/>
      <c r="BSD97" s="1"/>
      <c r="BSE97" s="8"/>
      <c r="BSF97" s="8"/>
      <c r="BSG97" s="7"/>
      <c r="BSH97" s="1"/>
      <c r="BSI97" s="8"/>
      <c r="BSJ97" s="8"/>
      <c r="BSK97" s="7"/>
      <c r="BSL97" s="1"/>
      <c r="BSM97" s="8"/>
      <c r="BSN97" s="8"/>
      <c r="BSO97" s="7"/>
      <c r="BSP97" s="1"/>
      <c r="BSQ97" s="8"/>
      <c r="BSR97" s="8"/>
      <c r="BSS97" s="7"/>
      <c r="BST97" s="1"/>
      <c r="BSU97" s="8"/>
      <c r="BSV97" s="8"/>
      <c r="BSW97" s="7"/>
      <c r="BSX97" s="1"/>
      <c r="BSY97" s="8"/>
      <c r="BSZ97" s="8"/>
      <c r="BTA97" s="7"/>
      <c r="BTB97" s="1"/>
      <c r="BTC97" s="8"/>
      <c r="BTD97" s="8"/>
      <c r="BTE97" s="7"/>
      <c r="BTF97" s="1"/>
      <c r="BTG97" s="8"/>
      <c r="BTH97" s="8"/>
      <c r="BTI97" s="7"/>
      <c r="BTJ97" s="1"/>
      <c r="BTK97" s="8"/>
      <c r="BTL97" s="8"/>
      <c r="BTM97" s="7"/>
      <c r="BTN97" s="1"/>
      <c r="BTO97" s="8"/>
      <c r="BTP97" s="8"/>
      <c r="BTQ97" s="7"/>
      <c r="BTR97" s="1"/>
      <c r="BTS97" s="8"/>
      <c r="BTT97" s="8"/>
      <c r="BTU97" s="7"/>
      <c r="BTV97" s="1"/>
      <c r="BTW97" s="8"/>
      <c r="BTX97" s="8"/>
      <c r="BTY97" s="7"/>
      <c r="BTZ97" s="1"/>
      <c r="BUA97" s="8"/>
      <c r="BUB97" s="8"/>
      <c r="BUC97" s="7"/>
      <c r="BUD97" s="1"/>
      <c r="BUE97" s="8"/>
      <c r="BUF97" s="8"/>
      <c r="BUG97" s="7"/>
      <c r="BUH97" s="1"/>
      <c r="BUI97" s="8"/>
      <c r="BUJ97" s="8"/>
      <c r="BUK97" s="7"/>
      <c r="BUL97" s="1"/>
      <c r="BUM97" s="8"/>
      <c r="BUN97" s="8"/>
      <c r="BUO97" s="7"/>
      <c r="BUP97" s="1"/>
      <c r="BUQ97" s="8"/>
      <c r="BUR97" s="8"/>
      <c r="BUS97" s="7"/>
      <c r="BUT97" s="1"/>
      <c r="BUU97" s="8"/>
      <c r="BUV97" s="8"/>
      <c r="BUW97" s="7"/>
      <c r="BUX97" s="1"/>
      <c r="BUY97" s="8"/>
      <c r="BUZ97" s="8"/>
      <c r="BVA97" s="7"/>
      <c r="BVB97" s="1"/>
      <c r="BVC97" s="8"/>
      <c r="BVD97" s="8"/>
      <c r="BVE97" s="7"/>
      <c r="BVF97" s="1"/>
      <c r="BVG97" s="8"/>
      <c r="BVH97" s="8"/>
      <c r="BVI97" s="7"/>
      <c r="BVJ97" s="1"/>
      <c r="BVK97" s="8"/>
      <c r="BVL97" s="8"/>
      <c r="BVM97" s="7"/>
      <c r="BVN97" s="1"/>
      <c r="BVO97" s="8"/>
      <c r="BVP97" s="8"/>
      <c r="BVQ97" s="7"/>
      <c r="BVR97" s="1"/>
      <c r="BVS97" s="8"/>
      <c r="BVT97" s="8"/>
      <c r="BVU97" s="7"/>
      <c r="BVV97" s="1"/>
      <c r="BVW97" s="8"/>
      <c r="BVX97" s="8"/>
      <c r="BVY97" s="7"/>
      <c r="BVZ97" s="1"/>
      <c r="BWA97" s="8"/>
      <c r="BWB97" s="8"/>
      <c r="BWC97" s="7"/>
      <c r="BWD97" s="1"/>
      <c r="BWE97" s="8"/>
      <c r="BWF97" s="8"/>
      <c r="BWG97" s="7"/>
      <c r="BWH97" s="1"/>
      <c r="BWI97" s="8"/>
      <c r="BWJ97" s="8"/>
      <c r="BWK97" s="7"/>
      <c r="BWL97" s="1"/>
      <c r="BWM97" s="8"/>
      <c r="BWN97" s="8"/>
      <c r="BWO97" s="7"/>
      <c r="BWP97" s="1"/>
      <c r="BWQ97" s="8"/>
      <c r="BWR97" s="8"/>
      <c r="BWS97" s="7"/>
      <c r="BWT97" s="1"/>
      <c r="BWU97" s="8"/>
      <c r="BWV97" s="8"/>
      <c r="BWW97" s="7"/>
      <c r="BWX97" s="1"/>
      <c r="BWY97" s="8"/>
      <c r="BWZ97" s="8"/>
      <c r="BXA97" s="7"/>
      <c r="BXB97" s="1"/>
      <c r="BXC97" s="8"/>
      <c r="BXD97" s="8"/>
      <c r="BXE97" s="7"/>
      <c r="BXF97" s="1"/>
      <c r="BXG97" s="8"/>
      <c r="BXH97" s="8"/>
      <c r="BXI97" s="7"/>
      <c r="BXJ97" s="1"/>
      <c r="BXK97" s="8"/>
      <c r="BXL97" s="8"/>
      <c r="BXM97" s="7"/>
      <c r="BXN97" s="1"/>
      <c r="BXO97" s="8"/>
      <c r="BXP97" s="8"/>
      <c r="BXQ97" s="7"/>
      <c r="BXR97" s="1"/>
      <c r="BXS97" s="8"/>
      <c r="BXT97" s="8"/>
      <c r="BXU97" s="7"/>
      <c r="BXV97" s="1"/>
      <c r="BXW97" s="8"/>
      <c r="BXX97" s="8"/>
      <c r="BXY97" s="7"/>
      <c r="BXZ97" s="1"/>
      <c r="BYA97" s="8"/>
      <c r="BYB97" s="8"/>
      <c r="BYC97" s="7"/>
      <c r="BYD97" s="1"/>
      <c r="BYE97" s="8"/>
      <c r="BYF97" s="8"/>
      <c r="BYG97" s="7"/>
      <c r="BYH97" s="1"/>
      <c r="BYI97" s="8"/>
      <c r="BYJ97" s="8"/>
      <c r="BYK97" s="7"/>
      <c r="BYL97" s="1"/>
      <c r="BYM97" s="8"/>
      <c r="BYN97" s="8"/>
      <c r="BYO97" s="7"/>
      <c r="BYP97" s="1"/>
      <c r="BYQ97" s="8"/>
      <c r="BYR97" s="8"/>
      <c r="BYS97" s="7"/>
      <c r="BYT97" s="1"/>
      <c r="BYU97" s="8"/>
      <c r="BYV97" s="8"/>
      <c r="BYW97" s="7"/>
      <c r="BYX97" s="1"/>
      <c r="BYY97" s="8"/>
      <c r="BYZ97" s="8"/>
      <c r="BZA97" s="7"/>
      <c r="BZB97" s="1"/>
      <c r="BZC97" s="8"/>
      <c r="BZD97" s="8"/>
      <c r="BZE97" s="7"/>
      <c r="BZF97" s="1"/>
      <c r="BZG97" s="8"/>
      <c r="BZH97" s="8"/>
      <c r="BZI97" s="7"/>
      <c r="BZJ97" s="1"/>
      <c r="BZK97" s="8"/>
      <c r="BZL97" s="8"/>
      <c r="BZM97" s="7"/>
      <c r="BZN97" s="1"/>
      <c r="BZO97" s="8"/>
      <c r="BZP97" s="8"/>
      <c r="BZQ97" s="7"/>
      <c r="BZR97" s="1"/>
      <c r="BZS97" s="8"/>
      <c r="BZT97" s="8"/>
      <c r="BZU97" s="7"/>
      <c r="BZV97" s="1"/>
      <c r="BZW97" s="8"/>
      <c r="BZX97" s="8"/>
      <c r="BZY97" s="7"/>
      <c r="BZZ97" s="1"/>
      <c r="CAA97" s="8"/>
      <c r="CAB97" s="8"/>
      <c r="CAC97" s="7"/>
      <c r="CAD97" s="1"/>
      <c r="CAE97" s="8"/>
      <c r="CAF97" s="8"/>
      <c r="CAG97" s="7"/>
      <c r="CAH97" s="1"/>
      <c r="CAI97" s="8"/>
      <c r="CAJ97" s="8"/>
      <c r="CAK97" s="7"/>
      <c r="CAL97" s="1"/>
      <c r="CAM97" s="8"/>
      <c r="CAN97" s="8"/>
      <c r="CAO97" s="7"/>
      <c r="CAP97" s="1"/>
      <c r="CAQ97" s="8"/>
      <c r="CAR97" s="8"/>
      <c r="CAS97" s="7"/>
      <c r="CAT97" s="1"/>
      <c r="CAU97" s="8"/>
      <c r="CAV97" s="8"/>
      <c r="CAW97" s="7"/>
      <c r="CAX97" s="1"/>
      <c r="CAY97" s="8"/>
      <c r="CAZ97" s="8"/>
      <c r="CBA97" s="7"/>
      <c r="CBB97" s="1"/>
      <c r="CBC97" s="8"/>
      <c r="CBD97" s="8"/>
      <c r="CBE97" s="7"/>
      <c r="CBF97" s="1"/>
      <c r="CBG97" s="8"/>
      <c r="CBH97" s="8"/>
      <c r="CBI97" s="7"/>
      <c r="CBJ97" s="1"/>
      <c r="CBK97" s="8"/>
      <c r="CBL97" s="8"/>
      <c r="CBM97" s="7"/>
      <c r="CBN97" s="1"/>
      <c r="CBO97" s="8"/>
      <c r="CBP97" s="8"/>
      <c r="CBQ97" s="7"/>
      <c r="CBR97" s="1"/>
      <c r="CBS97" s="8"/>
      <c r="CBT97" s="8"/>
      <c r="CBU97" s="7"/>
      <c r="CBV97" s="1"/>
      <c r="CBW97" s="8"/>
      <c r="CBX97" s="8"/>
      <c r="CBY97" s="7"/>
      <c r="CBZ97" s="1"/>
      <c r="CCA97" s="8"/>
      <c r="CCB97" s="8"/>
      <c r="CCC97" s="7"/>
      <c r="CCD97" s="1"/>
      <c r="CCE97" s="8"/>
      <c r="CCF97" s="8"/>
      <c r="CCG97" s="7"/>
      <c r="CCH97" s="1"/>
      <c r="CCI97" s="8"/>
      <c r="CCJ97" s="8"/>
      <c r="CCK97" s="7"/>
      <c r="CCL97" s="1"/>
      <c r="CCM97" s="8"/>
      <c r="CCN97" s="8"/>
      <c r="CCO97" s="7"/>
      <c r="CCP97" s="1"/>
      <c r="CCQ97" s="8"/>
      <c r="CCR97" s="8"/>
      <c r="CCS97" s="7"/>
      <c r="CCT97" s="1"/>
      <c r="CCU97" s="8"/>
      <c r="CCV97" s="8"/>
      <c r="CCW97" s="7"/>
      <c r="CCX97" s="1"/>
      <c r="CCY97" s="8"/>
      <c r="CCZ97" s="8"/>
      <c r="CDA97" s="7"/>
      <c r="CDB97" s="1"/>
      <c r="CDC97" s="8"/>
      <c r="CDD97" s="8"/>
      <c r="CDE97" s="7"/>
      <c r="CDF97" s="1"/>
      <c r="CDG97" s="8"/>
      <c r="CDH97" s="8"/>
      <c r="CDI97" s="7"/>
      <c r="CDJ97" s="1"/>
      <c r="CDK97" s="8"/>
      <c r="CDL97" s="8"/>
      <c r="CDM97" s="7"/>
      <c r="CDN97" s="1"/>
      <c r="CDO97" s="8"/>
      <c r="CDP97" s="8"/>
      <c r="CDQ97" s="7"/>
      <c r="CDR97" s="1"/>
      <c r="CDS97" s="8"/>
      <c r="CDT97" s="8"/>
      <c r="CDU97" s="7"/>
      <c r="CDV97" s="1"/>
      <c r="CDW97" s="8"/>
      <c r="CDX97" s="8"/>
      <c r="CDY97" s="7"/>
      <c r="CDZ97" s="1"/>
      <c r="CEA97" s="8"/>
      <c r="CEB97" s="8"/>
      <c r="CEC97" s="7"/>
      <c r="CED97" s="1"/>
      <c r="CEE97" s="8"/>
      <c r="CEF97" s="8"/>
      <c r="CEG97" s="7"/>
      <c r="CEH97" s="1"/>
      <c r="CEI97" s="8"/>
      <c r="CEJ97" s="8"/>
      <c r="CEK97" s="7"/>
      <c r="CEL97" s="1"/>
      <c r="CEM97" s="8"/>
      <c r="CEN97" s="8"/>
      <c r="CEO97" s="7"/>
      <c r="CEP97" s="1"/>
      <c r="CEQ97" s="8"/>
      <c r="CER97" s="8"/>
      <c r="CES97" s="7"/>
      <c r="CET97" s="1"/>
      <c r="CEU97" s="8"/>
      <c r="CEV97" s="8"/>
      <c r="CEW97" s="7"/>
      <c r="CEX97" s="1"/>
      <c r="CEY97" s="8"/>
      <c r="CEZ97" s="8"/>
      <c r="CFA97" s="7"/>
      <c r="CFB97" s="1"/>
      <c r="CFC97" s="8"/>
      <c r="CFD97" s="8"/>
      <c r="CFE97" s="7"/>
      <c r="CFF97" s="1"/>
      <c r="CFG97" s="8"/>
      <c r="CFH97" s="8"/>
      <c r="CFI97" s="7"/>
      <c r="CFJ97" s="1"/>
      <c r="CFK97" s="8"/>
      <c r="CFL97" s="8"/>
      <c r="CFM97" s="7"/>
      <c r="CFN97" s="1"/>
      <c r="CFO97" s="8"/>
      <c r="CFP97" s="8"/>
      <c r="CFQ97" s="7"/>
      <c r="CFR97" s="1"/>
      <c r="CFS97" s="8"/>
      <c r="CFT97" s="8"/>
      <c r="CFU97" s="7"/>
      <c r="CFV97" s="1"/>
      <c r="CFW97" s="8"/>
      <c r="CFX97" s="8"/>
      <c r="CFY97" s="7"/>
      <c r="CFZ97" s="1"/>
      <c r="CGA97" s="8"/>
      <c r="CGB97" s="8"/>
      <c r="CGC97" s="7"/>
      <c r="CGD97" s="1"/>
      <c r="CGE97" s="8"/>
      <c r="CGF97" s="8"/>
      <c r="CGG97" s="7"/>
      <c r="CGH97" s="1"/>
      <c r="CGI97" s="8"/>
      <c r="CGJ97" s="8"/>
      <c r="CGK97" s="7"/>
      <c r="CGL97" s="1"/>
      <c r="CGM97" s="8"/>
      <c r="CGN97" s="8"/>
      <c r="CGO97" s="7"/>
      <c r="CGP97" s="1"/>
      <c r="CGQ97" s="8"/>
      <c r="CGR97" s="8"/>
      <c r="CGS97" s="7"/>
      <c r="CGT97" s="1"/>
      <c r="CGU97" s="8"/>
      <c r="CGV97" s="8"/>
      <c r="CGW97" s="7"/>
      <c r="CGX97" s="1"/>
      <c r="CGY97" s="8"/>
      <c r="CGZ97" s="8"/>
      <c r="CHA97" s="7"/>
      <c r="CHB97" s="1"/>
      <c r="CHC97" s="8"/>
      <c r="CHD97" s="8"/>
      <c r="CHE97" s="7"/>
      <c r="CHF97" s="1"/>
      <c r="CHG97" s="8"/>
      <c r="CHH97" s="8"/>
      <c r="CHI97" s="7"/>
      <c r="CHJ97" s="1"/>
      <c r="CHK97" s="8"/>
      <c r="CHL97" s="8"/>
      <c r="CHM97" s="7"/>
      <c r="CHN97" s="1"/>
      <c r="CHO97" s="8"/>
      <c r="CHP97" s="8"/>
      <c r="CHQ97" s="7"/>
      <c r="CHR97" s="1"/>
      <c r="CHS97" s="8"/>
      <c r="CHT97" s="8"/>
      <c r="CHU97" s="7"/>
      <c r="CHV97" s="1"/>
      <c r="CHW97" s="8"/>
      <c r="CHX97" s="8"/>
      <c r="CHY97" s="7"/>
      <c r="CHZ97" s="1"/>
      <c r="CIA97" s="8"/>
      <c r="CIB97" s="8"/>
      <c r="CIC97" s="7"/>
      <c r="CID97" s="1"/>
      <c r="CIE97" s="8"/>
      <c r="CIF97" s="8"/>
      <c r="CIG97" s="7"/>
      <c r="CIH97" s="1"/>
      <c r="CII97" s="8"/>
      <c r="CIJ97" s="8"/>
      <c r="CIK97" s="7"/>
      <c r="CIL97" s="1"/>
      <c r="CIM97" s="8"/>
      <c r="CIN97" s="8"/>
      <c r="CIO97" s="7"/>
      <c r="CIP97" s="1"/>
      <c r="CIQ97" s="8"/>
      <c r="CIR97" s="8"/>
      <c r="CIS97" s="7"/>
      <c r="CIT97" s="1"/>
      <c r="CIU97" s="8"/>
      <c r="CIV97" s="8"/>
      <c r="CIW97" s="7"/>
      <c r="CIX97" s="1"/>
      <c r="CIY97" s="8"/>
      <c r="CIZ97" s="8"/>
      <c r="CJA97" s="7"/>
      <c r="CJB97" s="1"/>
      <c r="CJC97" s="8"/>
      <c r="CJD97" s="8"/>
      <c r="CJE97" s="7"/>
      <c r="CJF97" s="1"/>
      <c r="CJG97" s="8"/>
      <c r="CJH97" s="8"/>
      <c r="CJI97" s="7"/>
      <c r="CJJ97" s="1"/>
      <c r="CJK97" s="8"/>
      <c r="CJL97" s="8"/>
      <c r="CJM97" s="7"/>
      <c r="CJN97" s="1"/>
      <c r="CJO97" s="8"/>
      <c r="CJP97" s="8"/>
      <c r="CJQ97" s="7"/>
      <c r="CJR97" s="1"/>
      <c r="CJS97" s="8"/>
      <c r="CJT97" s="8"/>
      <c r="CJU97" s="7"/>
      <c r="CJV97" s="1"/>
      <c r="CJW97" s="8"/>
      <c r="CJX97" s="8"/>
      <c r="CJY97" s="7"/>
      <c r="CJZ97" s="1"/>
      <c r="CKA97" s="8"/>
      <c r="CKB97" s="8"/>
      <c r="CKC97" s="7"/>
      <c r="CKD97" s="1"/>
      <c r="CKE97" s="8"/>
      <c r="CKF97" s="8"/>
      <c r="CKG97" s="7"/>
      <c r="CKH97" s="1"/>
      <c r="CKI97" s="8"/>
      <c r="CKJ97" s="8"/>
      <c r="CKK97" s="7"/>
      <c r="CKL97" s="1"/>
      <c r="CKM97" s="8"/>
      <c r="CKN97" s="8"/>
      <c r="CKO97" s="7"/>
      <c r="CKP97" s="1"/>
      <c r="CKQ97" s="8"/>
      <c r="CKR97" s="8"/>
      <c r="CKS97" s="7"/>
      <c r="CKT97" s="1"/>
      <c r="CKU97" s="8"/>
      <c r="CKV97" s="8"/>
      <c r="CKW97" s="7"/>
      <c r="CKX97" s="1"/>
      <c r="CKY97" s="8"/>
      <c r="CKZ97" s="8"/>
      <c r="CLA97" s="7"/>
      <c r="CLB97" s="1"/>
      <c r="CLC97" s="8"/>
      <c r="CLD97" s="8"/>
      <c r="CLE97" s="7"/>
      <c r="CLF97" s="1"/>
      <c r="CLG97" s="8"/>
      <c r="CLH97" s="8"/>
      <c r="CLI97" s="7"/>
      <c r="CLJ97" s="1"/>
      <c r="CLK97" s="8"/>
      <c r="CLL97" s="8"/>
      <c r="CLM97" s="7"/>
      <c r="CLN97" s="1"/>
      <c r="CLO97" s="8"/>
      <c r="CLP97" s="8"/>
      <c r="CLQ97" s="7"/>
      <c r="CLR97" s="1"/>
      <c r="CLS97" s="8"/>
      <c r="CLT97" s="8"/>
      <c r="CLU97" s="7"/>
      <c r="CLV97" s="1"/>
      <c r="CLW97" s="8"/>
      <c r="CLX97" s="8"/>
      <c r="CLY97" s="7"/>
      <c r="CLZ97" s="1"/>
      <c r="CMA97" s="8"/>
      <c r="CMB97" s="8"/>
      <c r="CMC97" s="7"/>
      <c r="CMD97" s="1"/>
      <c r="CME97" s="8"/>
      <c r="CMF97" s="8"/>
      <c r="CMG97" s="7"/>
      <c r="CMH97" s="1"/>
      <c r="CMI97" s="8"/>
      <c r="CMJ97" s="8"/>
      <c r="CMK97" s="7"/>
      <c r="CML97" s="1"/>
      <c r="CMM97" s="8"/>
      <c r="CMN97" s="8"/>
      <c r="CMO97" s="7"/>
      <c r="CMP97" s="1"/>
      <c r="CMQ97" s="8"/>
      <c r="CMR97" s="8"/>
      <c r="CMS97" s="7"/>
      <c r="CMT97" s="1"/>
      <c r="CMU97" s="8"/>
      <c r="CMV97" s="8"/>
      <c r="CMW97" s="7"/>
      <c r="CMX97" s="1"/>
      <c r="CMY97" s="8"/>
      <c r="CMZ97" s="8"/>
      <c r="CNA97" s="7"/>
      <c r="CNB97" s="1"/>
      <c r="CNC97" s="8"/>
      <c r="CND97" s="8"/>
      <c r="CNE97" s="7"/>
      <c r="CNF97" s="1"/>
      <c r="CNG97" s="8"/>
      <c r="CNH97" s="8"/>
      <c r="CNI97" s="7"/>
      <c r="CNJ97" s="1"/>
      <c r="CNK97" s="8"/>
      <c r="CNL97" s="8"/>
      <c r="CNM97" s="7"/>
      <c r="CNN97" s="1"/>
      <c r="CNO97" s="8"/>
      <c r="CNP97" s="8"/>
      <c r="CNQ97" s="7"/>
      <c r="CNR97" s="1"/>
      <c r="CNS97" s="8"/>
      <c r="CNT97" s="8"/>
      <c r="CNU97" s="7"/>
      <c r="CNV97" s="1"/>
      <c r="CNW97" s="8"/>
      <c r="CNX97" s="8"/>
      <c r="CNY97" s="7"/>
      <c r="CNZ97" s="1"/>
      <c r="COA97" s="8"/>
      <c r="COB97" s="8"/>
      <c r="COC97" s="7"/>
      <c r="COD97" s="1"/>
      <c r="COE97" s="8"/>
      <c r="COF97" s="8"/>
      <c r="COG97" s="7"/>
      <c r="COH97" s="1"/>
      <c r="COI97" s="8"/>
      <c r="COJ97" s="8"/>
      <c r="COK97" s="7"/>
      <c r="COL97" s="1"/>
      <c r="COM97" s="8"/>
      <c r="CON97" s="8"/>
      <c r="COO97" s="7"/>
      <c r="COP97" s="1"/>
      <c r="COQ97" s="8"/>
      <c r="COR97" s="8"/>
      <c r="COS97" s="7"/>
      <c r="COT97" s="1"/>
      <c r="COU97" s="8"/>
      <c r="COV97" s="8"/>
      <c r="COW97" s="7"/>
      <c r="COX97" s="1"/>
      <c r="COY97" s="8"/>
      <c r="COZ97" s="8"/>
      <c r="CPA97" s="7"/>
      <c r="CPB97" s="1"/>
      <c r="CPC97" s="8"/>
      <c r="CPD97" s="8"/>
      <c r="CPE97" s="7"/>
      <c r="CPF97" s="1"/>
      <c r="CPG97" s="8"/>
      <c r="CPH97" s="8"/>
      <c r="CPI97" s="7"/>
      <c r="CPJ97" s="1"/>
      <c r="CPK97" s="8"/>
      <c r="CPL97" s="8"/>
      <c r="CPM97" s="7"/>
      <c r="CPN97" s="1"/>
      <c r="CPO97" s="8"/>
      <c r="CPP97" s="8"/>
      <c r="CPQ97" s="7"/>
      <c r="CPR97" s="1"/>
      <c r="CPS97" s="8"/>
      <c r="CPT97" s="8"/>
      <c r="CPU97" s="7"/>
      <c r="CPV97" s="1"/>
      <c r="CPW97" s="8"/>
      <c r="CPX97" s="8"/>
      <c r="CPY97" s="7"/>
      <c r="CPZ97" s="1"/>
      <c r="CQA97" s="8"/>
      <c r="CQB97" s="8"/>
      <c r="CQC97" s="7"/>
      <c r="CQD97" s="1"/>
      <c r="CQE97" s="8"/>
      <c r="CQF97" s="8"/>
      <c r="CQG97" s="7"/>
      <c r="CQH97" s="1"/>
      <c r="CQI97" s="8"/>
      <c r="CQJ97" s="8"/>
      <c r="CQK97" s="7"/>
      <c r="CQL97" s="1"/>
      <c r="CQM97" s="8"/>
      <c r="CQN97" s="8"/>
      <c r="CQO97" s="7"/>
      <c r="CQP97" s="1"/>
      <c r="CQQ97" s="8"/>
      <c r="CQR97" s="8"/>
      <c r="CQS97" s="7"/>
      <c r="CQT97" s="1"/>
      <c r="CQU97" s="8"/>
      <c r="CQV97" s="8"/>
      <c r="CQW97" s="7"/>
      <c r="CQX97" s="1"/>
      <c r="CQY97" s="8"/>
      <c r="CQZ97" s="8"/>
      <c r="CRA97" s="7"/>
      <c r="CRB97" s="1"/>
      <c r="CRC97" s="8"/>
      <c r="CRD97" s="8"/>
      <c r="CRE97" s="7"/>
      <c r="CRF97" s="1"/>
      <c r="CRG97" s="8"/>
      <c r="CRH97" s="8"/>
      <c r="CRI97" s="7"/>
      <c r="CRJ97" s="1"/>
      <c r="CRK97" s="8"/>
      <c r="CRL97" s="8"/>
      <c r="CRM97" s="7"/>
      <c r="CRN97" s="1"/>
      <c r="CRO97" s="8"/>
      <c r="CRP97" s="8"/>
      <c r="CRQ97" s="7"/>
      <c r="CRR97" s="1"/>
      <c r="CRS97" s="8"/>
      <c r="CRT97" s="8"/>
      <c r="CRU97" s="7"/>
      <c r="CRV97" s="1"/>
      <c r="CRW97" s="8"/>
      <c r="CRX97" s="8"/>
      <c r="CRY97" s="7"/>
      <c r="CRZ97" s="1"/>
      <c r="CSA97" s="8"/>
      <c r="CSB97" s="8"/>
      <c r="CSC97" s="7"/>
      <c r="CSD97" s="1"/>
      <c r="CSE97" s="8"/>
      <c r="CSF97" s="8"/>
      <c r="CSG97" s="7"/>
      <c r="CSH97" s="1"/>
      <c r="CSI97" s="8"/>
      <c r="CSJ97" s="8"/>
      <c r="CSK97" s="7"/>
      <c r="CSL97" s="1"/>
      <c r="CSM97" s="8"/>
      <c r="CSN97" s="8"/>
      <c r="CSO97" s="7"/>
      <c r="CSP97" s="1"/>
      <c r="CSQ97" s="8"/>
      <c r="CSR97" s="8"/>
      <c r="CSS97" s="7"/>
      <c r="CST97" s="1"/>
      <c r="CSU97" s="8"/>
      <c r="CSV97" s="8"/>
      <c r="CSW97" s="7"/>
      <c r="CSX97" s="1"/>
      <c r="CSY97" s="8"/>
      <c r="CSZ97" s="8"/>
      <c r="CTA97" s="7"/>
      <c r="CTB97" s="1"/>
      <c r="CTC97" s="8"/>
      <c r="CTD97" s="8"/>
      <c r="CTE97" s="7"/>
      <c r="CTF97" s="1"/>
      <c r="CTG97" s="8"/>
      <c r="CTH97" s="8"/>
      <c r="CTI97" s="7"/>
      <c r="CTJ97" s="1"/>
      <c r="CTK97" s="8"/>
      <c r="CTL97" s="8"/>
      <c r="CTM97" s="7"/>
      <c r="CTN97" s="1"/>
      <c r="CTO97" s="8"/>
      <c r="CTP97" s="8"/>
      <c r="CTQ97" s="7"/>
      <c r="CTR97" s="1"/>
      <c r="CTS97" s="8"/>
      <c r="CTT97" s="8"/>
      <c r="CTU97" s="7"/>
      <c r="CTV97" s="1"/>
      <c r="CTW97" s="8"/>
      <c r="CTX97" s="8"/>
      <c r="CTY97" s="7"/>
      <c r="CTZ97" s="1"/>
      <c r="CUA97" s="8"/>
      <c r="CUB97" s="8"/>
      <c r="CUC97" s="7"/>
      <c r="CUD97" s="1"/>
      <c r="CUE97" s="8"/>
      <c r="CUF97" s="8"/>
      <c r="CUG97" s="7"/>
      <c r="CUH97" s="1"/>
      <c r="CUI97" s="8"/>
      <c r="CUJ97" s="8"/>
      <c r="CUK97" s="7"/>
      <c r="CUL97" s="1"/>
      <c r="CUM97" s="8"/>
      <c r="CUN97" s="8"/>
      <c r="CUO97" s="7"/>
      <c r="CUP97" s="1"/>
      <c r="CUQ97" s="8"/>
      <c r="CUR97" s="8"/>
      <c r="CUS97" s="7"/>
      <c r="CUT97" s="1"/>
      <c r="CUU97" s="8"/>
      <c r="CUV97" s="8"/>
      <c r="CUW97" s="7"/>
      <c r="CUX97" s="1"/>
      <c r="CUY97" s="8"/>
      <c r="CUZ97" s="8"/>
      <c r="CVA97" s="7"/>
      <c r="CVB97" s="1"/>
      <c r="CVC97" s="8"/>
      <c r="CVD97" s="8"/>
      <c r="CVE97" s="7"/>
      <c r="CVF97" s="1"/>
      <c r="CVG97" s="8"/>
      <c r="CVH97" s="8"/>
      <c r="CVI97" s="7"/>
      <c r="CVJ97" s="1"/>
      <c r="CVK97" s="8"/>
      <c r="CVL97" s="8"/>
      <c r="CVM97" s="7"/>
      <c r="CVN97" s="1"/>
      <c r="CVO97" s="8"/>
      <c r="CVP97" s="8"/>
      <c r="CVQ97" s="7"/>
      <c r="CVR97" s="1"/>
      <c r="CVS97" s="8"/>
      <c r="CVT97" s="8"/>
      <c r="CVU97" s="7"/>
      <c r="CVV97" s="1"/>
      <c r="CVW97" s="8"/>
      <c r="CVX97" s="8"/>
      <c r="CVY97" s="7"/>
      <c r="CVZ97" s="1"/>
      <c r="CWA97" s="8"/>
      <c r="CWB97" s="8"/>
      <c r="CWC97" s="7"/>
      <c r="CWD97" s="1"/>
      <c r="CWE97" s="8"/>
      <c r="CWF97" s="8"/>
      <c r="CWG97" s="7"/>
      <c r="CWH97" s="1"/>
      <c r="CWI97" s="8"/>
      <c r="CWJ97" s="8"/>
      <c r="CWK97" s="7"/>
      <c r="CWL97" s="1"/>
      <c r="CWM97" s="8"/>
      <c r="CWN97" s="8"/>
      <c r="CWO97" s="7"/>
      <c r="CWP97" s="1"/>
      <c r="CWQ97" s="8"/>
      <c r="CWR97" s="8"/>
      <c r="CWS97" s="7"/>
      <c r="CWT97" s="1"/>
      <c r="CWU97" s="8"/>
      <c r="CWV97" s="8"/>
      <c r="CWW97" s="7"/>
      <c r="CWX97" s="1"/>
      <c r="CWY97" s="8"/>
      <c r="CWZ97" s="8"/>
      <c r="CXA97" s="7"/>
      <c r="CXB97" s="1"/>
      <c r="CXC97" s="8"/>
      <c r="CXD97" s="8"/>
      <c r="CXE97" s="7"/>
      <c r="CXF97" s="1"/>
      <c r="CXG97" s="8"/>
      <c r="CXH97" s="8"/>
      <c r="CXI97" s="7"/>
      <c r="CXJ97" s="1"/>
      <c r="CXK97" s="8"/>
      <c r="CXL97" s="8"/>
      <c r="CXM97" s="7"/>
      <c r="CXN97" s="1"/>
      <c r="CXO97" s="8"/>
      <c r="CXP97" s="8"/>
      <c r="CXQ97" s="7"/>
      <c r="CXR97" s="1"/>
      <c r="CXS97" s="8"/>
      <c r="CXT97" s="8"/>
      <c r="CXU97" s="7"/>
      <c r="CXV97" s="1"/>
      <c r="CXW97" s="8"/>
      <c r="CXX97" s="8"/>
      <c r="CXY97" s="7"/>
      <c r="CXZ97" s="1"/>
      <c r="CYA97" s="8"/>
      <c r="CYB97" s="8"/>
      <c r="CYC97" s="7"/>
      <c r="CYD97" s="1"/>
      <c r="CYE97" s="8"/>
      <c r="CYF97" s="8"/>
      <c r="CYG97" s="7"/>
      <c r="CYH97" s="1"/>
      <c r="CYI97" s="8"/>
      <c r="CYJ97" s="8"/>
      <c r="CYK97" s="7"/>
      <c r="CYL97" s="1"/>
      <c r="CYM97" s="8"/>
      <c r="CYN97" s="8"/>
      <c r="CYO97" s="7"/>
      <c r="CYP97" s="1"/>
      <c r="CYQ97" s="8"/>
      <c r="CYR97" s="8"/>
      <c r="CYS97" s="7"/>
      <c r="CYT97" s="1"/>
      <c r="CYU97" s="8"/>
      <c r="CYV97" s="8"/>
      <c r="CYW97" s="7"/>
      <c r="CYX97" s="1"/>
      <c r="CYY97" s="8"/>
      <c r="CYZ97" s="8"/>
      <c r="CZA97" s="7"/>
      <c r="CZB97" s="1"/>
      <c r="CZC97" s="8"/>
      <c r="CZD97" s="8"/>
      <c r="CZE97" s="7"/>
      <c r="CZF97" s="1"/>
      <c r="CZG97" s="8"/>
      <c r="CZH97" s="8"/>
      <c r="CZI97" s="7"/>
      <c r="CZJ97" s="1"/>
      <c r="CZK97" s="8"/>
      <c r="CZL97" s="8"/>
      <c r="CZM97" s="7"/>
      <c r="CZN97" s="1"/>
      <c r="CZO97" s="8"/>
      <c r="CZP97" s="8"/>
      <c r="CZQ97" s="7"/>
      <c r="CZR97" s="1"/>
      <c r="CZS97" s="8"/>
      <c r="CZT97" s="8"/>
      <c r="CZU97" s="7"/>
      <c r="CZV97" s="1"/>
      <c r="CZW97" s="8"/>
      <c r="CZX97" s="8"/>
      <c r="CZY97" s="7"/>
      <c r="CZZ97" s="1"/>
      <c r="DAA97" s="8"/>
      <c r="DAB97" s="8"/>
      <c r="DAC97" s="7"/>
      <c r="DAD97" s="1"/>
      <c r="DAE97" s="8"/>
      <c r="DAF97" s="8"/>
      <c r="DAG97" s="7"/>
      <c r="DAH97" s="1"/>
      <c r="DAI97" s="8"/>
      <c r="DAJ97" s="8"/>
      <c r="DAK97" s="7"/>
      <c r="DAL97" s="1"/>
      <c r="DAM97" s="8"/>
      <c r="DAN97" s="8"/>
      <c r="DAO97" s="7"/>
      <c r="DAP97" s="1"/>
      <c r="DAQ97" s="8"/>
      <c r="DAR97" s="8"/>
      <c r="DAS97" s="7"/>
      <c r="DAT97" s="1"/>
      <c r="DAU97" s="8"/>
      <c r="DAV97" s="8"/>
      <c r="DAW97" s="7"/>
      <c r="DAX97" s="1"/>
      <c r="DAY97" s="8"/>
      <c r="DAZ97" s="8"/>
      <c r="DBA97" s="7"/>
      <c r="DBB97" s="1"/>
      <c r="DBC97" s="8"/>
      <c r="DBD97" s="8"/>
      <c r="DBE97" s="7"/>
      <c r="DBF97" s="1"/>
      <c r="DBG97" s="8"/>
      <c r="DBH97" s="8"/>
      <c r="DBI97" s="7"/>
      <c r="DBJ97" s="1"/>
      <c r="DBK97" s="8"/>
      <c r="DBL97" s="8"/>
      <c r="DBM97" s="7"/>
      <c r="DBN97" s="1"/>
      <c r="DBO97" s="8"/>
      <c r="DBP97" s="8"/>
      <c r="DBQ97" s="7"/>
      <c r="DBR97" s="1"/>
      <c r="DBS97" s="8"/>
      <c r="DBT97" s="8"/>
      <c r="DBU97" s="7"/>
      <c r="DBV97" s="1"/>
      <c r="DBW97" s="8"/>
      <c r="DBX97" s="8"/>
      <c r="DBY97" s="7"/>
      <c r="DBZ97" s="1"/>
      <c r="DCA97" s="8"/>
      <c r="DCB97" s="8"/>
      <c r="DCC97" s="7"/>
      <c r="DCD97" s="1"/>
      <c r="DCE97" s="8"/>
      <c r="DCF97" s="8"/>
      <c r="DCG97" s="7"/>
      <c r="DCH97" s="1"/>
      <c r="DCI97" s="8"/>
      <c r="DCJ97" s="8"/>
      <c r="DCK97" s="7"/>
      <c r="DCL97" s="1"/>
      <c r="DCM97" s="8"/>
      <c r="DCN97" s="8"/>
      <c r="DCO97" s="7"/>
      <c r="DCP97" s="1"/>
      <c r="DCQ97" s="8"/>
      <c r="DCR97" s="8"/>
      <c r="DCS97" s="7"/>
      <c r="DCT97" s="1"/>
      <c r="DCU97" s="8"/>
      <c r="DCV97" s="8"/>
      <c r="DCW97" s="7"/>
      <c r="DCX97" s="1"/>
      <c r="DCY97" s="8"/>
      <c r="DCZ97" s="8"/>
      <c r="DDA97" s="7"/>
      <c r="DDB97" s="1"/>
      <c r="DDC97" s="8"/>
      <c r="DDD97" s="8"/>
      <c r="DDE97" s="7"/>
      <c r="DDF97" s="1"/>
      <c r="DDG97" s="8"/>
      <c r="DDH97" s="8"/>
      <c r="DDI97" s="7"/>
      <c r="DDJ97" s="1"/>
      <c r="DDK97" s="8"/>
      <c r="DDL97" s="8"/>
      <c r="DDM97" s="7"/>
      <c r="DDN97" s="1"/>
      <c r="DDO97" s="8"/>
      <c r="DDP97" s="8"/>
      <c r="DDQ97" s="7"/>
      <c r="DDR97" s="1"/>
      <c r="DDS97" s="8"/>
      <c r="DDT97" s="8"/>
      <c r="DDU97" s="7"/>
      <c r="DDV97" s="1"/>
      <c r="DDW97" s="8"/>
      <c r="DDX97" s="8"/>
      <c r="DDY97" s="7"/>
      <c r="DDZ97" s="1"/>
      <c r="DEA97" s="8"/>
      <c r="DEB97" s="8"/>
      <c r="DEC97" s="7"/>
      <c r="DED97" s="1"/>
      <c r="DEE97" s="8"/>
      <c r="DEF97" s="8"/>
      <c r="DEG97" s="7"/>
      <c r="DEH97" s="1"/>
      <c r="DEI97" s="8"/>
      <c r="DEJ97" s="8"/>
      <c r="DEK97" s="7"/>
      <c r="DEL97" s="1"/>
      <c r="DEM97" s="8"/>
      <c r="DEN97" s="8"/>
      <c r="DEO97" s="7"/>
      <c r="DEP97" s="1"/>
      <c r="DEQ97" s="8"/>
      <c r="DER97" s="8"/>
      <c r="DES97" s="7"/>
      <c r="DET97" s="1"/>
      <c r="DEU97" s="8"/>
      <c r="DEV97" s="8"/>
      <c r="DEW97" s="7"/>
      <c r="DEX97" s="1"/>
      <c r="DEY97" s="8"/>
      <c r="DEZ97" s="8"/>
      <c r="DFA97" s="7"/>
      <c r="DFB97" s="1"/>
      <c r="DFC97" s="8"/>
      <c r="DFD97" s="8"/>
      <c r="DFE97" s="7"/>
      <c r="DFF97" s="1"/>
      <c r="DFG97" s="8"/>
      <c r="DFH97" s="8"/>
      <c r="DFI97" s="7"/>
      <c r="DFJ97" s="1"/>
      <c r="DFK97" s="8"/>
      <c r="DFL97" s="8"/>
      <c r="DFM97" s="7"/>
      <c r="DFN97" s="1"/>
      <c r="DFO97" s="8"/>
      <c r="DFP97" s="8"/>
      <c r="DFQ97" s="7"/>
      <c r="DFR97" s="1"/>
      <c r="DFS97" s="8"/>
      <c r="DFT97" s="8"/>
      <c r="DFU97" s="7"/>
      <c r="DFV97" s="1"/>
      <c r="DFW97" s="8"/>
      <c r="DFX97" s="8"/>
      <c r="DFY97" s="7"/>
      <c r="DFZ97" s="1"/>
      <c r="DGA97" s="8"/>
      <c r="DGB97" s="8"/>
      <c r="DGC97" s="7"/>
      <c r="DGD97" s="1"/>
      <c r="DGE97" s="8"/>
      <c r="DGF97" s="8"/>
      <c r="DGG97" s="7"/>
      <c r="DGH97" s="1"/>
      <c r="DGI97" s="8"/>
      <c r="DGJ97" s="8"/>
      <c r="DGK97" s="7"/>
      <c r="DGL97" s="1"/>
      <c r="DGM97" s="8"/>
      <c r="DGN97" s="8"/>
      <c r="DGO97" s="7"/>
      <c r="DGP97" s="1"/>
      <c r="DGQ97" s="8"/>
      <c r="DGR97" s="8"/>
      <c r="DGS97" s="7"/>
      <c r="DGT97" s="1"/>
      <c r="DGU97" s="8"/>
      <c r="DGV97" s="8"/>
      <c r="DGW97" s="7"/>
      <c r="DGX97" s="1"/>
      <c r="DGY97" s="8"/>
      <c r="DGZ97" s="8"/>
      <c r="DHA97" s="7"/>
      <c r="DHB97" s="1"/>
      <c r="DHC97" s="8"/>
      <c r="DHD97" s="8"/>
      <c r="DHE97" s="7"/>
      <c r="DHF97" s="1"/>
      <c r="DHG97" s="8"/>
      <c r="DHH97" s="8"/>
      <c r="DHI97" s="7"/>
      <c r="DHJ97" s="1"/>
      <c r="DHK97" s="8"/>
      <c r="DHL97" s="8"/>
      <c r="DHM97" s="7"/>
      <c r="DHN97" s="1"/>
      <c r="DHO97" s="8"/>
      <c r="DHP97" s="8"/>
      <c r="DHQ97" s="7"/>
      <c r="DHR97" s="1"/>
      <c r="DHS97" s="8"/>
      <c r="DHT97" s="8"/>
      <c r="DHU97" s="7"/>
      <c r="DHV97" s="1"/>
      <c r="DHW97" s="8"/>
      <c r="DHX97" s="8"/>
      <c r="DHY97" s="7"/>
      <c r="DHZ97" s="1"/>
      <c r="DIA97" s="8"/>
      <c r="DIB97" s="8"/>
      <c r="DIC97" s="7"/>
      <c r="DID97" s="1"/>
      <c r="DIE97" s="8"/>
      <c r="DIF97" s="8"/>
      <c r="DIG97" s="7"/>
      <c r="DIH97" s="1"/>
      <c r="DII97" s="8"/>
      <c r="DIJ97" s="8"/>
      <c r="DIK97" s="7"/>
      <c r="DIL97" s="1"/>
      <c r="DIM97" s="8"/>
      <c r="DIN97" s="8"/>
      <c r="DIO97" s="7"/>
      <c r="DIP97" s="1"/>
      <c r="DIQ97" s="8"/>
      <c r="DIR97" s="8"/>
      <c r="DIS97" s="7"/>
      <c r="DIT97" s="1"/>
      <c r="DIU97" s="8"/>
      <c r="DIV97" s="8"/>
      <c r="DIW97" s="7"/>
      <c r="DIX97" s="1"/>
      <c r="DIY97" s="8"/>
      <c r="DIZ97" s="8"/>
      <c r="DJA97" s="7"/>
      <c r="DJB97" s="1"/>
      <c r="DJC97" s="8"/>
      <c r="DJD97" s="8"/>
      <c r="DJE97" s="7"/>
      <c r="DJF97" s="1"/>
      <c r="DJG97" s="8"/>
      <c r="DJH97" s="8"/>
      <c r="DJI97" s="7"/>
      <c r="DJJ97" s="1"/>
      <c r="DJK97" s="8"/>
      <c r="DJL97" s="8"/>
      <c r="DJM97" s="7"/>
      <c r="DJN97" s="1"/>
      <c r="DJO97" s="8"/>
      <c r="DJP97" s="8"/>
      <c r="DJQ97" s="7"/>
      <c r="DJR97" s="1"/>
      <c r="DJS97" s="8"/>
      <c r="DJT97" s="8"/>
      <c r="DJU97" s="7"/>
      <c r="DJV97" s="1"/>
      <c r="DJW97" s="8"/>
      <c r="DJX97" s="8"/>
      <c r="DJY97" s="7"/>
      <c r="DJZ97" s="1"/>
      <c r="DKA97" s="8"/>
      <c r="DKB97" s="8"/>
      <c r="DKC97" s="7"/>
      <c r="DKD97" s="1"/>
      <c r="DKE97" s="8"/>
      <c r="DKF97" s="8"/>
      <c r="DKG97" s="7"/>
      <c r="DKH97" s="1"/>
      <c r="DKI97" s="8"/>
      <c r="DKJ97" s="8"/>
      <c r="DKK97" s="7"/>
      <c r="DKL97" s="1"/>
      <c r="DKM97" s="8"/>
      <c r="DKN97" s="8"/>
      <c r="DKO97" s="7"/>
      <c r="DKP97" s="1"/>
      <c r="DKQ97" s="8"/>
      <c r="DKR97" s="8"/>
      <c r="DKS97" s="7"/>
      <c r="DKT97" s="1"/>
      <c r="DKU97" s="8"/>
      <c r="DKV97" s="8"/>
      <c r="DKW97" s="7"/>
      <c r="DKX97" s="1"/>
      <c r="DKY97" s="8"/>
      <c r="DKZ97" s="8"/>
      <c r="DLA97" s="7"/>
      <c r="DLB97" s="1"/>
      <c r="DLC97" s="8"/>
      <c r="DLD97" s="8"/>
      <c r="DLE97" s="7"/>
      <c r="DLF97" s="1"/>
      <c r="DLG97" s="8"/>
      <c r="DLH97" s="8"/>
      <c r="DLI97" s="7"/>
      <c r="DLJ97" s="1"/>
      <c r="DLK97" s="8"/>
      <c r="DLL97" s="8"/>
      <c r="DLM97" s="7"/>
      <c r="DLN97" s="1"/>
      <c r="DLO97" s="8"/>
      <c r="DLP97" s="8"/>
      <c r="DLQ97" s="7"/>
      <c r="DLR97" s="1"/>
      <c r="DLS97" s="8"/>
      <c r="DLT97" s="8"/>
      <c r="DLU97" s="7"/>
      <c r="DLV97" s="1"/>
      <c r="DLW97" s="8"/>
      <c r="DLX97" s="8"/>
      <c r="DLY97" s="7"/>
      <c r="DLZ97" s="1"/>
      <c r="DMA97" s="8"/>
      <c r="DMB97" s="8"/>
      <c r="DMC97" s="7"/>
      <c r="DMD97" s="1"/>
      <c r="DME97" s="8"/>
      <c r="DMF97" s="8"/>
      <c r="DMG97" s="7"/>
      <c r="DMH97" s="1"/>
      <c r="DMI97" s="8"/>
      <c r="DMJ97" s="8"/>
      <c r="DMK97" s="7"/>
      <c r="DML97" s="1"/>
      <c r="DMM97" s="8"/>
      <c r="DMN97" s="8"/>
      <c r="DMO97" s="7"/>
      <c r="DMP97" s="1"/>
      <c r="DMQ97" s="8"/>
      <c r="DMR97" s="8"/>
      <c r="DMS97" s="7"/>
      <c r="DMT97" s="1"/>
      <c r="DMU97" s="8"/>
      <c r="DMV97" s="8"/>
      <c r="DMW97" s="7"/>
      <c r="DMX97" s="1"/>
      <c r="DMY97" s="8"/>
      <c r="DMZ97" s="8"/>
      <c r="DNA97" s="7"/>
      <c r="DNB97" s="1"/>
      <c r="DNC97" s="8"/>
      <c r="DND97" s="8"/>
      <c r="DNE97" s="7"/>
      <c r="DNF97" s="1"/>
      <c r="DNG97" s="8"/>
      <c r="DNH97" s="8"/>
      <c r="DNI97" s="7"/>
      <c r="DNJ97" s="1"/>
      <c r="DNK97" s="8"/>
      <c r="DNL97" s="8"/>
      <c r="DNM97" s="7"/>
      <c r="DNN97" s="1"/>
      <c r="DNO97" s="8"/>
      <c r="DNP97" s="8"/>
      <c r="DNQ97" s="7"/>
      <c r="DNR97" s="1"/>
      <c r="DNS97" s="8"/>
      <c r="DNT97" s="8"/>
      <c r="DNU97" s="7"/>
      <c r="DNV97" s="1"/>
      <c r="DNW97" s="8"/>
      <c r="DNX97" s="8"/>
      <c r="DNY97" s="7"/>
      <c r="DNZ97" s="1"/>
      <c r="DOA97" s="8"/>
      <c r="DOB97" s="8"/>
      <c r="DOC97" s="7"/>
      <c r="DOD97" s="1"/>
      <c r="DOE97" s="8"/>
      <c r="DOF97" s="8"/>
      <c r="DOG97" s="7"/>
      <c r="DOH97" s="1"/>
      <c r="DOI97" s="8"/>
      <c r="DOJ97" s="8"/>
      <c r="DOK97" s="7"/>
      <c r="DOL97" s="1"/>
      <c r="DOM97" s="8"/>
      <c r="DON97" s="8"/>
      <c r="DOO97" s="7"/>
      <c r="DOP97" s="1"/>
      <c r="DOQ97" s="8"/>
      <c r="DOR97" s="8"/>
      <c r="DOS97" s="7"/>
      <c r="DOT97" s="1"/>
      <c r="DOU97" s="8"/>
      <c r="DOV97" s="8"/>
      <c r="DOW97" s="7"/>
      <c r="DOX97" s="1"/>
      <c r="DOY97" s="8"/>
      <c r="DOZ97" s="8"/>
      <c r="DPA97" s="7"/>
      <c r="DPB97" s="1"/>
      <c r="DPC97" s="8"/>
      <c r="DPD97" s="8"/>
      <c r="DPE97" s="7"/>
      <c r="DPF97" s="1"/>
      <c r="DPG97" s="8"/>
      <c r="DPH97" s="8"/>
      <c r="DPI97" s="7"/>
      <c r="DPJ97" s="1"/>
      <c r="DPK97" s="8"/>
      <c r="DPL97" s="8"/>
      <c r="DPM97" s="7"/>
      <c r="DPN97" s="1"/>
      <c r="DPO97" s="8"/>
      <c r="DPP97" s="8"/>
      <c r="DPQ97" s="7"/>
      <c r="DPR97" s="1"/>
      <c r="DPS97" s="8"/>
      <c r="DPT97" s="8"/>
      <c r="DPU97" s="7"/>
      <c r="DPV97" s="1"/>
      <c r="DPW97" s="8"/>
      <c r="DPX97" s="8"/>
      <c r="DPY97" s="7"/>
      <c r="DPZ97" s="1"/>
      <c r="DQA97" s="8"/>
      <c r="DQB97" s="8"/>
      <c r="DQC97" s="7"/>
      <c r="DQD97" s="1"/>
      <c r="DQE97" s="8"/>
      <c r="DQF97" s="8"/>
      <c r="DQG97" s="7"/>
      <c r="DQH97" s="1"/>
      <c r="DQI97" s="8"/>
      <c r="DQJ97" s="8"/>
      <c r="DQK97" s="7"/>
      <c r="DQL97" s="1"/>
      <c r="DQM97" s="8"/>
      <c r="DQN97" s="8"/>
      <c r="DQO97" s="7"/>
      <c r="DQP97" s="1"/>
      <c r="DQQ97" s="8"/>
      <c r="DQR97" s="8"/>
      <c r="DQS97" s="7"/>
      <c r="DQT97" s="1"/>
      <c r="DQU97" s="8"/>
      <c r="DQV97" s="8"/>
      <c r="DQW97" s="7"/>
      <c r="DQX97" s="1"/>
      <c r="DQY97" s="8"/>
      <c r="DQZ97" s="8"/>
      <c r="DRA97" s="7"/>
      <c r="DRB97" s="1"/>
      <c r="DRC97" s="8"/>
      <c r="DRD97" s="8"/>
      <c r="DRE97" s="7"/>
      <c r="DRF97" s="1"/>
      <c r="DRG97" s="8"/>
      <c r="DRH97" s="8"/>
      <c r="DRI97" s="7"/>
      <c r="DRJ97" s="1"/>
      <c r="DRK97" s="8"/>
      <c r="DRL97" s="8"/>
      <c r="DRM97" s="7"/>
      <c r="DRN97" s="1"/>
      <c r="DRO97" s="8"/>
      <c r="DRP97" s="8"/>
      <c r="DRQ97" s="7"/>
      <c r="DRR97" s="1"/>
      <c r="DRS97" s="8"/>
      <c r="DRT97" s="8"/>
      <c r="DRU97" s="7"/>
      <c r="DRV97" s="1"/>
      <c r="DRW97" s="8"/>
      <c r="DRX97" s="8"/>
      <c r="DRY97" s="7"/>
      <c r="DRZ97" s="1"/>
      <c r="DSA97" s="8"/>
      <c r="DSB97" s="8"/>
      <c r="DSC97" s="7"/>
      <c r="DSD97" s="1"/>
      <c r="DSE97" s="8"/>
      <c r="DSF97" s="8"/>
      <c r="DSG97" s="7"/>
      <c r="DSH97" s="1"/>
      <c r="DSI97" s="8"/>
      <c r="DSJ97" s="8"/>
      <c r="DSK97" s="7"/>
      <c r="DSL97" s="1"/>
      <c r="DSM97" s="8"/>
      <c r="DSN97" s="8"/>
      <c r="DSO97" s="7"/>
      <c r="DSP97" s="1"/>
      <c r="DSQ97" s="8"/>
      <c r="DSR97" s="8"/>
      <c r="DSS97" s="7"/>
      <c r="DST97" s="1"/>
      <c r="DSU97" s="8"/>
      <c r="DSV97" s="8"/>
      <c r="DSW97" s="7"/>
      <c r="DSX97" s="1"/>
      <c r="DSY97" s="8"/>
      <c r="DSZ97" s="8"/>
      <c r="DTA97" s="7"/>
      <c r="DTB97" s="1"/>
      <c r="DTC97" s="8"/>
      <c r="DTD97" s="8"/>
      <c r="DTE97" s="7"/>
      <c r="DTF97" s="1"/>
      <c r="DTG97" s="8"/>
      <c r="DTH97" s="8"/>
      <c r="DTI97" s="7"/>
      <c r="DTJ97" s="1"/>
      <c r="DTK97" s="8"/>
      <c r="DTL97" s="8"/>
      <c r="DTM97" s="7"/>
      <c r="DTN97" s="1"/>
      <c r="DTO97" s="8"/>
      <c r="DTP97" s="8"/>
      <c r="DTQ97" s="7"/>
      <c r="DTR97" s="1"/>
      <c r="DTS97" s="8"/>
      <c r="DTT97" s="8"/>
      <c r="DTU97" s="7"/>
      <c r="DTV97" s="1"/>
      <c r="DTW97" s="8"/>
      <c r="DTX97" s="8"/>
      <c r="DTY97" s="7"/>
      <c r="DTZ97" s="1"/>
      <c r="DUA97" s="8"/>
      <c r="DUB97" s="8"/>
      <c r="DUC97" s="7"/>
      <c r="DUD97" s="1"/>
      <c r="DUE97" s="8"/>
      <c r="DUF97" s="8"/>
      <c r="DUG97" s="7"/>
      <c r="DUH97" s="1"/>
      <c r="DUI97" s="8"/>
      <c r="DUJ97" s="8"/>
      <c r="DUK97" s="7"/>
      <c r="DUL97" s="1"/>
      <c r="DUM97" s="8"/>
      <c r="DUN97" s="8"/>
      <c r="DUO97" s="7"/>
      <c r="DUP97" s="1"/>
      <c r="DUQ97" s="8"/>
      <c r="DUR97" s="8"/>
      <c r="DUS97" s="7"/>
      <c r="DUT97" s="1"/>
      <c r="DUU97" s="8"/>
      <c r="DUV97" s="8"/>
      <c r="DUW97" s="7"/>
      <c r="DUX97" s="1"/>
      <c r="DUY97" s="8"/>
      <c r="DUZ97" s="8"/>
      <c r="DVA97" s="7"/>
      <c r="DVB97" s="1"/>
      <c r="DVC97" s="8"/>
      <c r="DVD97" s="8"/>
      <c r="DVE97" s="7"/>
      <c r="DVF97" s="1"/>
      <c r="DVG97" s="8"/>
      <c r="DVH97" s="8"/>
      <c r="DVI97" s="7"/>
      <c r="DVJ97" s="1"/>
      <c r="DVK97" s="8"/>
      <c r="DVL97" s="8"/>
      <c r="DVM97" s="7"/>
      <c r="DVN97" s="1"/>
      <c r="DVO97" s="8"/>
      <c r="DVP97" s="8"/>
      <c r="DVQ97" s="7"/>
      <c r="DVR97" s="1"/>
      <c r="DVS97" s="8"/>
      <c r="DVT97" s="8"/>
      <c r="DVU97" s="7"/>
      <c r="DVV97" s="1"/>
      <c r="DVW97" s="8"/>
      <c r="DVX97" s="8"/>
      <c r="DVY97" s="7"/>
      <c r="DVZ97" s="1"/>
      <c r="DWA97" s="8"/>
      <c r="DWB97" s="8"/>
      <c r="DWC97" s="7"/>
      <c r="DWD97" s="1"/>
      <c r="DWE97" s="8"/>
      <c r="DWF97" s="8"/>
      <c r="DWG97" s="7"/>
      <c r="DWH97" s="1"/>
      <c r="DWI97" s="8"/>
      <c r="DWJ97" s="8"/>
      <c r="DWK97" s="7"/>
      <c r="DWL97" s="1"/>
      <c r="DWM97" s="8"/>
      <c r="DWN97" s="8"/>
      <c r="DWO97" s="7"/>
      <c r="DWP97" s="1"/>
      <c r="DWQ97" s="8"/>
      <c r="DWR97" s="8"/>
      <c r="DWS97" s="7"/>
      <c r="DWT97" s="1"/>
      <c r="DWU97" s="8"/>
      <c r="DWV97" s="8"/>
      <c r="DWW97" s="7"/>
      <c r="DWX97" s="1"/>
      <c r="DWY97" s="8"/>
      <c r="DWZ97" s="8"/>
      <c r="DXA97" s="7"/>
      <c r="DXB97" s="1"/>
      <c r="DXC97" s="8"/>
      <c r="DXD97" s="8"/>
      <c r="DXE97" s="7"/>
      <c r="DXF97" s="1"/>
      <c r="DXG97" s="8"/>
      <c r="DXH97" s="8"/>
      <c r="DXI97" s="7"/>
      <c r="DXJ97" s="1"/>
      <c r="DXK97" s="8"/>
      <c r="DXL97" s="8"/>
      <c r="DXM97" s="7"/>
      <c r="DXN97" s="1"/>
      <c r="DXO97" s="8"/>
      <c r="DXP97" s="8"/>
      <c r="DXQ97" s="7"/>
      <c r="DXR97" s="1"/>
      <c r="DXS97" s="8"/>
      <c r="DXT97" s="8"/>
      <c r="DXU97" s="7"/>
      <c r="DXV97" s="1"/>
      <c r="DXW97" s="8"/>
      <c r="DXX97" s="8"/>
      <c r="DXY97" s="7"/>
      <c r="DXZ97" s="1"/>
      <c r="DYA97" s="8"/>
      <c r="DYB97" s="8"/>
      <c r="DYC97" s="7"/>
      <c r="DYD97" s="1"/>
      <c r="DYE97" s="8"/>
      <c r="DYF97" s="8"/>
      <c r="DYG97" s="7"/>
      <c r="DYH97" s="1"/>
      <c r="DYI97" s="8"/>
      <c r="DYJ97" s="8"/>
      <c r="DYK97" s="7"/>
      <c r="DYL97" s="1"/>
      <c r="DYM97" s="8"/>
      <c r="DYN97" s="8"/>
      <c r="DYO97" s="7"/>
      <c r="DYP97" s="1"/>
      <c r="DYQ97" s="8"/>
      <c r="DYR97" s="8"/>
      <c r="DYS97" s="7"/>
      <c r="DYT97" s="1"/>
      <c r="DYU97" s="8"/>
      <c r="DYV97" s="8"/>
      <c r="DYW97" s="7"/>
      <c r="DYX97" s="1"/>
      <c r="DYY97" s="8"/>
      <c r="DYZ97" s="8"/>
      <c r="DZA97" s="7"/>
      <c r="DZB97" s="1"/>
      <c r="DZC97" s="8"/>
      <c r="DZD97" s="8"/>
      <c r="DZE97" s="7"/>
      <c r="DZF97" s="1"/>
      <c r="DZG97" s="8"/>
      <c r="DZH97" s="8"/>
      <c r="DZI97" s="7"/>
      <c r="DZJ97" s="1"/>
      <c r="DZK97" s="8"/>
      <c r="DZL97" s="8"/>
      <c r="DZM97" s="7"/>
      <c r="DZN97" s="1"/>
      <c r="DZO97" s="8"/>
      <c r="DZP97" s="8"/>
      <c r="DZQ97" s="7"/>
      <c r="DZR97" s="1"/>
      <c r="DZS97" s="8"/>
      <c r="DZT97" s="8"/>
      <c r="DZU97" s="7"/>
      <c r="DZV97" s="1"/>
      <c r="DZW97" s="8"/>
      <c r="DZX97" s="8"/>
      <c r="DZY97" s="7"/>
      <c r="DZZ97" s="1"/>
      <c r="EAA97" s="8"/>
      <c r="EAB97" s="8"/>
      <c r="EAC97" s="7"/>
      <c r="EAD97" s="1"/>
      <c r="EAE97" s="8"/>
      <c r="EAF97" s="8"/>
      <c r="EAG97" s="7"/>
      <c r="EAH97" s="1"/>
      <c r="EAI97" s="8"/>
      <c r="EAJ97" s="8"/>
      <c r="EAK97" s="7"/>
      <c r="EAL97" s="1"/>
      <c r="EAM97" s="8"/>
      <c r="EAN97" s="8"/>
      <c r="EAO97" s="7"/>
      <c r="EAP97" s="1"/>
      <c r="EAQ97" s="8"/>
      <c r="EAR97" s="8"/>
      <c r="EAS97" s="7"/>
      <c r="EAT97" s="1"/>
      <c r="EAU97" s="8"/>
      <c r="EAV97" s="8"/>
      <c r="EAW97" s="7"/>
      <c r="EAX97" s="1"/>
      <c r="EAY97" s="8"/>
      <c r="EAZ97" s="8"/>
      <c r="EBA97" s="7"/>
      <c r="EBB97" s="1"/>
      <c r="EBC97" s="8"/>
      <c r="EBD97" s="8"/>
      <c r="EBE97" s="7"/>
      <c r="EBF97" s="1"/>
      <c r="EBG97" s="8"/>
      <c r="EBH97" s="8"/>
      <c r="EBI97" s="7"/>
      <c r="EBJ97" s="1"/>
      <c r="EBK97" s="8"/>
      <c r="EBL97" s="8"/>
      <c r="EBM97" s="7"/>
      <c r="EBN97" s="1"/>
      <c r="EBO97" s="8"/>
      <c r="EBP97" s="8"/>
      <c r="EBQ97" s="7"/>
      <c r="EBR97" s="1"/>
      <c r="EBS97" s="8"/>
      <c r="EBT97" s="8"/>
      <c r="EBU97" s="7"/>
      <c r="EBV97" s="1"/>
      <c r="EBW97" s="8"/>
      <c r="EBX97" s="8"/>
      <c r="EBY97" s="7"/>
      <c r="EBZ97" s="1"/>
      <c r="ECA97" s="8"/>
      <c r="ECB97" s="8"/>
      <c r="ECC97" s="7"/>
      <c r="ECD97" s="1"/>
      <c r="ECE97" s="8"/>
      <c r="ECF97" s="8"/>
      <c r="ECG97" s="7"/>
      <c r="ECH97" s="1"/>
      <c r="ECI97" s="8"/>
      <c r="ECJ97" s="8"/>
      <c r="ECK97" s="7"/>
      <c r="ECL97" s="1"/>
      <c r="ECM97" s="8"/>
      <c r="ECN97" s="8"/>
      <c r="ECO97" s="7"/>
      <c r="ECP97" s="1"/>
      <c r="ECQ97" s="8"/>
      <c r="ECR97" s="8"/>
      <c r="ECS97" s="7"/>
      <c r="ECT97" s="1"/>
      <c r="ECU97" s="8"/>
      <c r="ECV97" s="8"/>
      <c r="ECW97" s="7"/>
      <c r="ECX97" s="1"/>
      <c r="ECY97" s="8"/>
      <c r="ECZ97" s="8"/>
      <c r="EDA97" s="7"/>
      <c r="EDB97" s="1"/>
      <c r="EDC97" s="8"/>
      <c r="EDD97" s="8"/>
      <c r="EDE97" s="7"/>
      <c r="EDF97" s="1"/>
      <c r="EDG97" s="8"/>
      <c r="EDH97" s="8"/>
      <c r="EDI97" s="7"/>
      <c r="EDJ97" s="1"/>
      <c r="EDK97" s="8"/>
      <c r="EDL97" s="8"/>
      <c r="EDM97" s="7"/>
      <c r="EDN97" s="1"/>
      <c r="EDO97" s="8"/>
      <c r="EDP97" s="8"/>
      <c r="EDQ97" s="7"/>
      <c r="EDR97" s="1"/>
      <c r="EDS97" s="8"/>
      <c r="EDT97" s="8"/>
      <c r="EDU97" s="7"/>
      <c r="EDV97" s="1"/>
      <c r="EDW97" s="8"/>
      <c r="EDX97" s="8"/>
      <c r="EDY97" s="7"/>
      <c r="EDZ97" s="1"/>
      <c r="EEA97" s="8"/>
      <c r="EEB97" s="8"/>
      <c r="EEC97" s="7"/>
      <c r="EED97" s="1"/>
      <c r="EEE97" s="8"/>
      <c r="EEF97" s="8"/>
      <c r="EEG97" s="7"/>
      <c r="EEH97" s="1"/>
      <c r="EEI97" s="8"/>
      <c r="EEJ97" s="8"/>
      <c r="EEK97" s="7"/>
      <c r="EEL97" s="1"/>
      <c r="EEM97" s="8"/>
      <c r="EEN97" s="8"/>
      <c r="EEO97" s="7"/>
      <c r="EEP97" s="1"/>
      <c r="EEQ97" s="8"/>
      <c r="EER97" s="8"/>
      <c r="EES97" s="7"/>
      <c r="EET97" s="1"/>
      <c r="EEU97" s="8"/>
      <c r="EEV97" s="8"/>
      <c r="EEW97" s="7"/>
      <c r="EEX97" s="1"/>
      <c r="EEY97" s="8"/>
      <c r="EEZ97" s="8"/>
      <c r="EFA97" s="7"/>
      <c r="EFB97" s="1"/>
      <c r="EFC97" s="8"/>
      <c r="EFD97" s="8"/>
      <c r="EFE97" s="7"/>
      <c r="EFF97" s="1"/>
      <c r="EFG97" s="8"/>
      <c r="EFH97" s="8"/>
      <c r="EFI97" s="7"/>
      <c r="EFJ97" s="1"/>
      <c r="EFK97" s="8"/>
      <c r="EFL97" s="8"/>
      <c r="EFM97" s="7"/>
      <c r="EFN97" s="1"/>
      <c r="EFO97" s="8"/>
      <c r="EFP97" s="8"/>
      <c r="EFQ97" s="7"/>
      <c r="EFR97" s="1"/>
      <c r="EFS97" s="8"/>
      <c r="EFT97" s="8"/>
      <c r="EFU97" s="7"/>
      <c r="EFV97" s="1"/>
      <c r="EFW97" s="8"/>
      <c r="EFX97" s="8"/>
      <c r="EFY97" s="7"/>
      <c r="EFZ97" s="1"/>
      <c r="EGA97" s="8"/>
      <c r="EGB97" s="8"/>
      <c r="EGC97" s="7"/>
      <c r="EGD97" s="1"/>
      <c r="EGE97" s="8"/>
      <c r="EGF97" s="8"/>
      <c r="EGG97" s="7"/>
      <c r="EGH97" s="1"/>
      <c r="EGI97" s="8"/>
      <c r="EGJ97" s="8"/>
      <c r="EGK97" s="7"/>
      <c r="EGL97" s="1"/>
      <c r="EGM97" s="8"/>
      <c r="EGN97" s="8"/>
      <c r="EGO97" s="7"/>
      <c r="EGP97" s="1"/>
      <c r="EGQ97" s="8"/>
      <c r="EGR97" s="8"/>
      <c r="EGS97" s="7"/>
      <c r="EGT97" s="1"/>
      <c r="EGU97" s="8"/>
      <c r="EGV97" s="8"/>
      <c r="EGW97" s="7"/>
      <c r="EGX97" s="1"/>
      <c r="EGY97" s="8"/>
      <c r="EGZ97" s="8"/>
      <c r="EHA97" s="7"/>
      <c r="EHB97" s="1"/>
      <c r="EHC97" s="8"/>
      <c r="EHD97" s="8"/>
      <c r="EHE97" s="7"/>
      <c r="EHF97" s="1"/>
      <c r="EHG97" s="8"/>
      <c r="EHH97" s="8"/>
      <c r="EHI97" s="7"/>
      <c r="EHJ97" s="1"/>
      <c r="EHK97" s="8"/>
      <c r="EHL97" s="8"/>
      <c r="EHM97" s="7"/>
      <c r="EHN97" s="1"/>
      <c r="EHO97" s="8"/>
      <c r="EHP97" s="8"/>
      <c r="EHQ97" s="7"/>
      <c r="EHR97" s="1"/>
      <c r="EHS97" s="8"/>
      <c r="EHT97" s="8"/>
      <c r="EHU97" s="7"/>
      <c r="EHV97" s="1"/>
      <c r="EHW97" s="8"/>
      <c r="EHX97" s="8"/>
      <c r="EHY97" s="7"/>
      <c r="EHZ97" s="1"/>
      <c r="EIA97" s="8"/>
      <c r="EIB97" s="8"/>
      <c r="EIC97" s="7"/>
      <c r="EID97" s="1"/>
      <c r="EIE97" s="8"/>
      <c r="EIF97" s="8"/>
      <c r="EIG97" s="7"/>
      <c r="EIH97" s="1"/>
      <c r="EII97" s="8"/>
      <c r="EIJ97" s="8"/>
      <c r="EIK97" s="7"/>
      <c r="EIL97" s="1"/>
      <c r="EIM97" s="8"/>
      <c r="EIN97" s="8"/>
      <c r="EIO97" s="7"/>
      <c r="EIP97" s="1"/>
      <c r="EIQ97" s="8"/>
      <c r="EIR97" s="8"/>
      <c r="EIS97" s="7"/>
      <c r="EIT97" s="1"/>
      <c r="EIU97" s="8"/>
      <c r="EIV97" s="8"/>
      <c r="EIW97" s="7"/>
      <c r="EIX97" s="1"/>
      <c r="EIY97" s="8"/>
      <c r="EIZ97" s="8"/>
      <c r="EJA97" s="7"/>
      <c r="EJB97" s="1"/>
      <c r="EJC97" s="8"/>
      <c r="EJD97" s="8"/>
      <c r="EJE97" s="7"/>
      <c r="EJF97" s="1"/>
      <c r="EJG97" s="8"/>
      <c r="EJH97" s="8"/>
      <c r="EJI97" s="7"/>
      <c r="EJJ97" s="1"/>
      <c r="EJK97" s="8"/>
      <c r="EJL97" s="8"/>
      <c r="EJM97" s="7"/>
      <c r="EJN97" s="1"/>
      <c r="EJO97" s="8"/>
      <c r="EJP97" s="8"/>
      <c r="EJQ97" s="7"/>
      <c r="EJR97" s="1"/>
      <c r="EJS97" s="8"/>
      <c r="EJT97" s="8"/>
      <c r="EJU97" s="7"/>
      <c r="EJV97" s="1"/>
      <c r="EJW97" s="8"/>
      <c r="EJX97" s="8"/>
      <c r="EJY97" s="7"/>
      <c r="EJZ97" s="1"/>
      <c r="EKA97" s="8"/>
      <c r="EKB97" s="8"/>
      <c r="EKC97" s="7"/>
      <c r="EKD97" s="1"/>
      <c r="EKE97" s="8"/>
      <c r="EKF97" s="8"/>
      <c r="EKG97" s="7"/>
      <c r="EKH97" s="1"/>
      <c r="EKI97" s="8"/>
      <c r="EKJ97" s="8"/>
      <c r="EKK97" s="7"/>
      <c r="EKL97" s="1"/>
      <c r="EKM97" s="8"/>
      <c r="EKN97" s="8"/>
      <c r="EKO97" s="7"/>
      <c r="EKP97" s="1"/>
      <c r="EKQ97" s="8"/>
      <c r="EKR97" s="8"/>
      <c r="EKS97" s="7"/>
      <c r="EKT97" s="1"/>
      <c r="EKU97" s="8"/>
      <c r="EKV97" s="8"/>
      <c r="EKW97" s="7"/>
      <c r="EKX97" s="1"/>
      <c r="EKY97" s="8"/>
      <c r="EKZ97" s="8"/>
      <c r="ELA97" s="7"/>
      <c r="ELB97" s="1"/>
      <c r="ELC97" s="8"/>
      <c r="ELD97" s="8"/>
      <c r="ELE97" s="7"/>
      <c r="ELF97" s="1"/>
      <c r="ELG97" s="8"/>
      <c r="ELH97" s="8"/>
      <c r="ELI97" s="7"/>
      <c r="ELJ97" s="1"/>
      <c r="ELK97" s="8"/>
      <c r="ELL97" s="8"/>
      <c r="ELM97" s="7"/>
      <c r="ELN97" s="1"/>
      <c r="ELO97" s="8"/>
      <c r="ELP97" s="8"/>
      <c r="ELQ97" s="7"/>
      <c r="ELR97" s="1"/>
      <c r="ELS97" s="8"/>
      <c r="ELT97" s="8"/>
      <c r="ELU97" s="7"/>
      <c r="ELV97" s="1"/>
      <c r="ELW97" s="8"/>
      <c r="ELX97" s="8"/>
      <c r="ELY97" s="7"/>
      <c r="ELZ97" s="1"/>
      <c r="EMA97" s="8"/>
      <c r="EMB97" s="8"/>
      <c r="EMC97" s="7"/>
      <c r="EMD97" s="1"/>
      <c r="EME97" s="8"/>
      <c r="EMF97" s="8"/>
      <c r="EMG97" s="7"/>
      <c r="EMH97" s="1"/>
      <c r="EMI97" s="8"/>
      <c r="EMJ97" s="8"/>
      <c r="EMK97" s="7"/>
      <c r="EML97" s="1"/>
      <c r="EMM97" s="8"/>
      <c r="EMN97" s="8"/>
      <c r="EMO97" s="7"/>
      <c r="EMP97" s="1"/>
      <c r="EMQ97" s="8"/>
      <c r="EMR97" s="8"/>
      <c r="EMS97" s="7"/>
      <c r="EMT97" s="1"/>
      <c r="EMU97" s="8"/>
      <c r="EMV97" s="8"/>
      <c r="EMW97" s="7"/>
      <c r="EMX97" s="1"/>
      <c r="EMY97" s="8"/>
      <c r="EMZ97" s="8"/>
      <c r="ENA97" s="7"/>
      <c r="ENB97" s="1"/>
      <c r="ENC97" s="8"/>
      <c r="END97" s="8"/>
      <c r="ENE97" s="7"/>
      <c r="ENF97" s="1"/>
      <c r="ENG97" s="8"/>
      <c r="ENH97" s="8"/>
      <c r="ENI97" s="7"/>
      <c r="ENJ97" s="1"/>
      <c r="ENK97" s="8"/>
      <c r="ENL97" s="8"/>
      <c r="ENM97" s="7"/>
      <c r="ENN97" s="1"/>
      <c r="ENO97" s="8"/>
      <c r="ENP97" s="8"/>
      <c r="ENQ97" s="7"/>
      <c r="ENR97" s="1"/>
      <c r="ENS97" s="8"/>
      <c r="ENT97" s="8"/>
      <c r="ENU97" s="7"/>
      <c r="ENV97" s="1"/>
      <c r="ENW97" s="8"/>
      <c r="ENX97" s="8"/>
      <c r="ENY97" s="7"/>
      <c r="ENZ97" s="1"/>
      <c r="EOA97" s="8"/>
      <c r="EOB97" s="8"/>
      <c r="EOC97" s="7"/>
      <c r="EOD97" s="1"/>
      <c r="EOE97" s="8"/>
      <c r="EOF97" s="8"/>
      <c r="EOG97" s="7"/>
      <c r="EOH97" s="1"/>
      <c r="EOI97" s="8"/>
      <c r="EOJ97" s="8"/>
      <c r="EOK97" s="7"/>
      <c r="EOL97" s="1"/>
      <c r="EOM97" s="8"/>
      <c r="EON97" s="8"/>
      <c r="EOO97" s="7"/>
      <c r="EOP97" s="1"/>
      <c r="EOQ97" s="8"/>
      <c r="EOR97" s="8"/>
      <c r="EOS97" s="7"/>
      <c r="EOT97" s="1"/>
      <c r="EOU97" s="8"/>
      <c r="EOV97" s="8"/>
      <c r="EOW97" s="7"/>
      <c r="EOX97" s="1"/>
      <c r="EOY97" s="8"/>
      <c r="EOZ97" s="8"/>
      <c r="EPA97" s="7"/>
      <c r="EPB97" s="1"/>
      <c r="EPC97" s="8"/>
      <c r="EPD97" s="8"/>
      <c r="EPE97" s="7"/>
      <c r="EPF97" s="1"/>
      <c r="EPG97" s="8"/>
      <c r="EPH97" s="8"/>
      <c r="EPI97" s="7"/>
      <c r="EPJ97" s="1"/>
      <c r="EPK97" s="8"/>
      <c r="EPL97" s="8"/>
      <c r="EPM97" s="7"/>
      <c r="EPN97" s="1"/>
      <c r="EPO97" s="8"/>
      <c r="EPP97" s="8"/>
      <c r="EPQ97" s="7"/>
      <c r="EPR97" s="1"/>
      <c r="EPS97" s="8"/>
      <c r="EPT97" s="8"/>
      <c r="EPU97" s="7"/>
      <c r="EPV97" s="1"/>
      <c r="EPW97" s="8"/>
      <c r="EPX97" s="8"/>
      <c r="EPY97" s="7"/>
      <c r="EPZ97" s="1"/>
      <c r="EQA97" s="8"/>
      <c r="EQB97" s="8"/>
      <c r="EQC97" s="7"/>
      <c r="EQD97" s="1"/>
      <c r="EQE97" s="8"/>
      <c r="EQF97" s="8"/>
      <c r="EQG97" s="7"/>
      <c r="EQH97" s="1"/>
      <c r="EQI97" s="8"/>
      <c r="EQJ97" s="8"/>
      <c r="EQK97" s="7"/>
      <c r="EQL97" s="1"/>
      <c r="EQM97" s="8"/>
      <c r="EQN97" s="8"/>
      <c r="EQO97" s="7"/>
      <c r="EQP97" s="1"/>
      <c r="EQQ97" s="8"/>
      <c r="EQR97" s="8"/>
      <c r="EQS97" s="7"/>
      <c r="EQT97" s="1"/>
      <c r="EQU97" s="8"/>
      <c r="EQV97" s="8"/>
      <c r="EQW97" s="7"/>
      <c r="EQX97" s="1"/>
      <c r="EQY97" s="8"/>
      <c r="EQZ97" s="8"/>
      <c r="ERA97" s="7"/>
      <c r="ERB97" s="1"/>
      <c r="ERC97" s="8"/>
      <c r="ERD97" s="8"/>
      <c r="ERE97" s="7"/>
      <c r="ERF97" s="1"/>
      <c r="ERG97" s="8"/>
      <c r="ERH97" s="8"/>
      <c r="ERI97" s="7"/>
      <c r="ERJ97" s="1"/>
      <c r="ERK97" s="8"/>
      <c r="ERL97" s="8"/>
      <c r="ERM97" s="7"/>
      <c r="ERN97" s="1"/>
      <c r="ERO97" s="8"/>
      <c r="ERP97" s="8"/>
      <c r="ERQ97" s="7"/>
      <c r="ERR97" s="1"/>
      <c r="ERS97" s="8"/>
      <c r="ERT97" s="8"/>
      <c r="ERU97" s="7"/>
      <c r="ERV97" s="1"/>
      <c r="ERW97" s="8"/>
      <c r="ERX97" s="8"/>
      <c r="ERY97" s="7"/>
      <c r="ERZ97" s="1"/>
      <c r="ESA97" s="8"/>
      <c r="ESB97" s="8"/>
      <c r="ESC97" s="7"/>
      <c r="ESD97" s="1"/>
      <c r="ESE97" s="8"/>
      <c r="ESF97" s="8"/>
      <c r="ESG97" s="7"/>
      <c r="ESH97" s="1"/>
      <c r="ESI97" s="8"/>
      <c r="ESJ97" s="8"/>
      <c r="ESK97" s="7"/>
      <c r="ESL97" s="1"/>
      <c r="ESM97" s="8"/>
      <c r="ESN97" s="8"/>
      <c r="ESO97" s="7"/>
      <c r="ESP97" s="1"/>
      <c r="ESQ97" s="8"/>
      <c r="ESR97" s="8"/>
      <c r="ESS97" s="7"/>
      <c r="EST97" s="1"/>
      <c r="ESU97" s="8"/>
      <c r="ESV97" s="8"/>
      <c r="ESW97" s="7"/>
      <c r="ESX97" s="1"/>
      <c r="ESY97" s="8"/>
      <c r="ESZ97" s="8"/>
      <c r="ETA97" s="7"/>
      <c r="ETB97" s="1"/>
      <c r="ETC97" s="8"/>
      <c r="ETD97" s="8"/>
      <c r="ETE97" s="7"/>
      <c r="ETF97" s="1"/>
      <c r="ETG97" s="8"/>
      <c r="ETH97" s="8"/>
      <c r="ETI97" s="7"/>
      <c r="ETJ97" s="1"/>
      <c r="ETK97" s="8"/>
      <c r="ETL97" s="8"/>
      <c r="ETM97" s="7"/>
      <c r="ETN97" s="1"/>
      <c r="ETO97" s="8"/>
      <c r="ETP97" s="8"/>
      <c r="ETQ97" s="7"/>
      <c r="ETR97" s="1"/>
      <c r="ETS97" s="8"/>
      <c r="ETT97" s="8"/>
      <c r="ETU97" s="7"/>
      <c r="ETV97" s="1"/>
      <c r="ETW97" s="8"/>
      <c r="ETX97" s="8"/>
      <c r="ETY97" s="7"/>
      <c r="ETZ97" s="1"/>
      <c r="EUA97" s="8"/>
      <c r="EUB97" s="8"/>
      <c r="EUC97" s="7"/>
      <c r="EUD97" s="1"/>
      <c r="EUE97" s="8"/>
      <c r="EUF97" s="8"/>
      <c r="EUG97" s="7"/>
      <c r="EUH97" s="1"/>
      <c r="EUI97" s="8"/>
      <c r="EUJ97" s="8"/>
      <c r="EUK97" s="7"/>
      <c r="EUL97" s="1"/>
      <c r="EUM97" s="8"/>
      <c r="EUN97" s="8"/>
      <c r="EUO97" s="7"/>
      <c r="EUP97" s="1"/>
      <c r="EUQ97" s="8"/>
      <c r="EUR97" s="8"/>
      <c r="EUS97" s="7"/>
      <c r="EUT97" s="1"/>
      <c r="EUU97" s="8"/>
      <c r="EUV97" s="8"/>
      <c r="EUW97" s="7"/>
      <c r="EUX97" s="1"/>
      <c r="EUY97" s="8"/>
      <c r="EUZ97" s="8"/>
      <c r="EVA97" s="7"/>
      <c r="EVB97" s="1"/>
      <c r="EVC97" s="8"/>
      <c r="EVD97" s="8"/>
      <c r="EVE97" s="7"/>
      <c r="EVF97" s="1"/>
      <c r="EVG97" s="8"/>
      <c r="EVH97" s="8"/>
      <c r="EVI97" s="7"/>
      <c r="EVJ97" s="1"/>
      <c r="EVK97" s="8"/>
      <c r="EVL97" s="8"/>
      <c r="EVM97" s="7"/>
      <c r="EVN97" s="1"/>
      <c r="EVO97" s="8"/>
      <c r="EVP97" s="8"/>
      <c r="EVQ97" s="7"/>
      <c r="EVR97" s="1"/>
      <c r="EVS97" s="8"/>
      <c r="EVT97" s="8"/>
      <c r="EVU97" s="7"/>
      <c r="EVV97" s="1"/>
      <c r="EVW97" s="8"/>
      <c r="EVX97" s="8"/>
      <c r="EVY97" s="7"/>
      <c r="EVZ97" s="1"/>
      <c r="EWA97" s="8"/>
      <c r="EWB97" s="8"/>
      <c r="EWC97" s="7"/>
      <c r="EWD97" s="1"/>
      <c r="EWE97" s="8"/>
      <c r="EWF97" s="8"/>
      <c r="EWG97" s="7"/>
      <c r="EWH97" s="1"/>
      <c r="EWI97" s="8"/>
      <c r="EWJ97" s="8"/>
      <c r="EWK97" s="7"/>
      <c r="EWL97" s="1"/>
      <c r="EWM97" s="8"/>
      <c r="EWN97" s="8"/>
      <c r="EWO97" s="7"/>
      <c r="EWP97" s="1"/>
      <c r="EWQ97" s="8"/>
      <c r="EWR97" s="8"/>
      <c r="EWS97" s="7"/>
      <c r="EWT97" s="1"/>
      <c r="EWU97" s="8"/>
      <c r="EWV97" s="8"/>
      <c r="EWW97" s="7"/>
      <c r="EWX97" s="1"/>
      <c r="EWY97" s="8"/>
      <c r="EWZ97" s="8"/>
      <c r="EXA97" s="7"/>
      <c r="EXB97" s="1"/>
      <c r="EXC97" s="8"/>
      <c r="EXD97" s="8"/>
      <c r="EXE97" s="7"/>
      <c r="EXF97" s="1"/>
      <c r="EXG97" s="8"/>
      <c r="EXH97" s="8"/>
      <c r="EXI97" s="7"/>
      <c r="EXJ97" s="1"/>
      <c r="EXK97" s="8"/>
      <c r="EXL97" s="8"/>
      <c r="EXM97" s="7"/>
      <c r="EXN97" s="1"/>
      <c r="EXO97" s="8"/>
      <c r="EXP97" s="8"/>
      <c r="EXQ97" s="7"/>
      <c r="EXR97" s="1"/>
      <c r="EXS97" s="8"/>
      <c r="EXT97" s="8"/>
      <c r="EXU97" s="7"/>
      <c r="EXV97" s="1"/>
      <c r="EXW97" s="8"/>
      <c r="EXX97" s="8"/>
      <c r="EXY97" s="7"/>
      <c r="EXZ97" s="1"/>
      <c r="EYA97" s="8"/>
      <c r="EYB97" s="8"/>
      <c r="EYC97" s="7"/>
      <c r="EYD97" s="1"/>
      <c r="EYE97" s="8"/>
      <c r="EYF97" s="8"/>
      <c r="EYG97" s="7"/>
      <c r="EYH97" s="1"/>
      <c r="EYI97" s="8"/>
      <c r="EYJ97" s="8"/>
      <c r="EYK97" s="7"/>
      <c r="EYL97" s="1"/>
      <c r="EYM97" s="8"/>
      <c r="EYN97" s="8"/>
      <c r="EYO97" s="7"/>
      <c r="EYP97" s="1"/>
      <c r="EYQ97" s="8"/>
      <c r="EYR97" s="8"/>
      <c r="EYS97" s="7"/>
      <c r="EYT97" s="1"/>
      <c r="EYU97" s="8"/>
      <c r="EYV97" s="8"/>
      <c r="EYW97" s="7"/>
      <c r="EYX97" s="1"/>
      <c r="EYY97" s="8"/>
      <c r="EYZ97" s="8"/>
      <c r="EZA97" s="7"/>
      <c r="EZB97" s="1"/>
      <c r="EZC97" s="8"/>
      <c r="EZD97" s="8"/>
      <c r="EZE97" s="7"/>
      <c r="EZF97" s="1"/>
      <c r="EZG97" s="8"/>
      <c r="EZH97" s="8"/>
      <c r="EZI97" s="7"/>
      <c r="EZJ97" s="1"/>
      <c r="EZK97" s="8"/>
      <c r="EZL97" s="8"/>
      <c r="EZM97" s="7"/>
      <c r="EZN97" s="1"/>
      <c r="EZO97" s="8"/>
      <c r="EZP97" s="8"/>
      <c r="EZQ97" s="7"/>
      <c r="EZR97" s="1"/>
      <c r="EZS97" s="8"/>
      <c r="EZT97" s="8"/>
      <c r="EZU97" s="7"/>
      <c r="EZV97" s="1"/>
      <c r="EZW97" s="8"/>
      <c r="EZX97" s="8"/>
      <c r="EZY97" s="7"/>
      <c r="EZZ97" s="1"/>
      <c r="FAA97" s="8"/>
      <c r="FAB97" s="8"/>
      <c r="FAC97" s="7"/>
      <c r="FAD97" s="1"/>
      <c r="FAE97" s="8"/>
      <c r="FAF97" s="8"/>
      <c r="FAG97" s="7"/>
      <c r="FAH97" s="1"/>
      <c r="FAI97" s="8"/>
      <c r="FAJ97" s="8"/>
      <c r="FAK97" s="7"/>
      <c r="FAL97" s="1"/>
      <c r="FAM97" s="8"/>
      <c r="FAN97" s="8"/>
      <c r="FAO97" s="7"/>
      <c r="FAP97" s="1"/>
      <c r="FAQ97" s="8"/>
      <c r="FAR97" s="8"/>
      <c r="FAS97" s="7"/>
      <c r="FAT97" s="1"/>
      <c r="FAU97" s="8"/>
      <c r="FAV97" s="8"/>
      <c r="FAW97" s="7"/>
      <c r="FAX97" s="1"/>
      <c r="FAY97" s="8"/>
      <c r="FAZ97" s="8"/>
      <c r="FBA97" s="7"/>
      <c r="FBB97" s="1"/>
      <c r="FBC97" s="8"/>
      <c r="FBD97" s="8"/>
      <c r="FBE97" s="7"/>
      <c r="FBF97" s="1"/>
      <c r="FBG97" s="8"/>
      <c r="FBH97" s="8"/>
      <c r="FBI97" s="7"/>
      <c r="FBJ97" s="1"/>
      <c r="FBK97" s="8"/>
      <c r="FBL97" s="8"/>
      <c r="FBM97" s="7"/>
      <c r="FBN97" s="1"/>
      <c r="FBO97" s="8"/>
      <c r="FBP97" s="8"/>
      <c r="FBQ97" s="7"/>
      <c r="FBR97" s="1"/>
      <c r="FBS97" s="8"/>
      <c r="FBT97" s="8"/>
      <c r="FBU97" s="7"/>
      <c r="FBV97" s="1"/>
      <c r="FBW97" s="8"/>
      <c r="FBX97" s="8"/>
      <c r="FBY97" s="7"/>
      <c r="FBZ97" s="1"/>
      <c r="FCA97" s="8"/>
      <c r="FCB97" s="8"/>
      <c r="FCC97" s="7"/>
      <c r="FCD97" s="1"/>
      <c r="FCE97" s="8"/>
      <c r="FCF97" s="8"/>
      <c r="FCG97" s="7"/>
      <c r="FCH97" s="1"/>
      <c r="FCI97" s="8"/>
      <c r="FCJ97" s="8"/>
      <c r="FCK97" s="7"/>
      <c r="FCL97" s="1"/>
      <c r="FCM97" s="8"/>
      <c r="FCN97" s="8"/>
      <c r="FCO97" s="7"/>
      <c r="FCP97" s="1"/>
      <c r="FCQ97" s="8"/>
      <c r="FCR97" s="8"/>
      <c r="FCS97" s="7"/>
      <c r="FCT97" s="1"/>
      <c r="FCU97" s="8"/>
      <c r="FCV97" s="8"/>
      <c r="FCW97" s="7"/>
      <c r="FCX97" s="1"/>
      <c r="FCY97" s="8"/>
      <c r="FCZ97" s="8"/>
      <c r="FDA97" s="7"/>
      <c r="FDB97" s="1"/>
      <c r="FDC97" s="8"/>
      <c r="FDD97" s="8"/>
      <c r="FDE97" s="7"/>
      <c r="FDF97" s="1"/>
      <c r="FDG97" s="8"/>
      <c r="FDH97" s="8"/>
      <c r="FDI97" s="7"/>
      <c r="FDJ97" s="1"/>
      <c r="FDK97" s="8"/>
      <c r="FDL97" s="8"/>
      <c r="FDM97" s="7"/>
      <c r="FDN97" s="1"/>
      <c r="FDO97" s="8"/>
      <c r="FDP97" s="8"/>
      <c r="FDQ97" s="7"/>
      <c r="FDR97" s="1"/>
      <c r="FDS97" s="8"/>
      <c r="FDT97" s="8"/>
      <c r="FDU97" s="7"/>
      <c r="FDV97" s="1"/>
      <c r="FDW97" s="8"/>
      <c r="FDX97" s="8"/>
      <c r="FDY97" s="7"/>
      <c r="FDZ97" s="1"/>
      <c r="FEA97" s="8"/>
      <c r="FEB97" s="8"/>
      <c r="FEC97" s="7"/>
      <c r="FED97" s="1"/>
      <c r="FEE97" s="8"/>
      <c r="FEF97" s="8"/>
      <c r="FEG97" s="7"/>
      <c r="FEH97" s="1"/>
      <c r="FEI97" s="8"/>
      <c r="FEJ97" s="8"/>
      <c r="FEK97" s="7"/>
      <c r="FEL97" s="1"/>
      <c r="FEM97" s="8"/>
      <c r="FEN97" s="8"/>
      <c r="FEO97" s="7"/>
      <c r="FEP97" s="1"/>
      <c r="FEQ97" s="8"/>
      <c r="FER97" s="8"/>
      <c r="FES97" s="7"/>
      <c r="FET97" s="1"/>
      <c r="FEU97" s="8"/>
      <c r="FEV97" s="8"/>
      <c r="FEW97" s="7"/>
      <c r="FEX97" s="1"/>
      <c r="FEY97" s="8"/>
      <c r="FEZ97" s="8"/>
      <c r="FFA97" s="7"/>
      <c r="FFB97" s="1"/>
      <c r="FFC97" s="8"/>
      <c r="FFD97" s="8"/>
      <c r="FFE97" s="7"/>
      <c r="FFF97" s="1"/>
      <c r="FFG97" s="8"/>
      <c r="FFH97" s="8"/>
      <c r="FFI97" s="7"/>
      <c r="FFJ97" s="1"/>
      <c r="FFK97" s="8"/>
      <c r="FFL97" s="8"/>
      <c r="FFM97" s="7"/>
      <c r="FFN97" s="1"/>
      <c r="FFO97" s="8"/>
      <c r="FFP97" s="8"/>
      <c r="FFQ97" s="7"/>
      <c r="FFR97" s="1"/>
      <c r="FFS97" s="8"/>
      <c r="FFT97" s="8"/>
      <c r="FFU97" s="7"/>
      <c r="FFV97" s="1"/>
      <c r="FFW97" s="8"/>
      <c r="FFX97" s="8"/>
      <c r="FFY97" s="7"/>
      <c r="FFZ97" s="1"/>
      <c r="FGA97" s="8"/>
      <c r="FGB97" s="8"/>
      <c r="FGC97" s="7"/>
      <c r="FGD97" s="1"/>
      <c r="FGE97" s="8"/>
      <c r="FGF97" s="8"/>
      <c r="FGG97" s="7"/>
      <c r="FGH97" s="1"/>
      <c r="FGI97" s="8"/>
      <c r="FGJ97" s="8"/>
      <c r="FGK97" s="7"/>
      <c r="FGL97" s="1"/>
      <c r="FGM97" s="8"/>
      <c r="FGN97" s="8"/>
      <c r="FGO97" s="7"/>
      <c r="FGP97" s="1"/>
      <c r="FGQ97" s="8"/>
      <c r="FGR97" s="8"/>
      <c r="FGS97" s="7"/>
      <c r="FGT97" s="1"/>
      <c r="FGU97" s="8"/>
      <c r="FGV97" s="8"/>
      <c r="FGW97" s="7"/>
      <c r="FGX97" s="1"/>
      <c r="FGY97" s="8"/>
      <c r="FGZ97" s="8"/>
      <c r="FHA97" s="7"/>
      <c r="FHB97" s="1"/>
      <c r="FHC97" s="8"/>
      <c r="FHD97" s="8"/>
      <c r="FHE97" s="7"/>
      <c r="FHF97" s="1"/>
      <c r="FHG97" s="8"/>
      <c r="FHH97" s="8"/>
      <c r="FHI97" s="7"/>
      <c r="FHJ97" s="1"/>
      <c r="FHK97" s="8"/>
      <c r="FHL97" s="8"/>
      <c r="FHM97" s="7"/>
      <c r="FHN97" s="1"/>
      <c r="FHO97" s="8"/>
      <c r="FHP97" s="8"/>
      <c r="FHQ97" s="7"/>
      <c r="FHR97" s="1"/>
      <c r="FHS97" s="8"/>
      <c r="FHT97" s="8"/>
      <c r="FHU97" s="7"/>
      <c r="FHV97" s="1"/>
      <c r="FHW97" s="8"/>
      <c r="FHX97" s="8"/>
      <c r="FHY97" s="7"/>
      <c r="FHZ97" s="1"/>
      <c r="FIA97" s="8"/>
      <c r="FIB97" s="8"/>
      <c r="FIC97" s="7"/>
      <c r="FID97" s="1"/>
      <c r="FIE97" s="8"/>
      <c r="FIF97" s="8"/>
      <c r="FIG97" s="7"/>
      <c r="FIH97" s="1"/>
      <c r="FII97" s="8"/>
      <c r="FIJ97" s="8"/>
      <c r="FIK97" s="7"/>
      <c r="FIL97" s="1"/>
      <c r="FIM97" s="8"/>
      <c r="FIN97" s="8"/>
      <c r="FIO97" s="7"/>
      <c r="FIP97" s="1"/>
      <c r="FIQ97" s="8"/>
      <c r="FIR97" s="8"/>
      <c r="FIS97" s="7"/>
      <c r="FIT97" s="1"/>
      <c r="FIU97" s="8"/>
      <c r="FIV97" s="8"/>
      <c r="FIW97" s="7"/>
      <c r="FIX97" s="1"/>
      <c r="FIY97" s="8"/>
      <c r="FIZ97" s="8"/>
      <c r="FJA97" s="7"/>
      <c r="FJB97" s="1"/>
      <c r="FJC97" s="8"/>
      <c r="FJD97" s="8"/>
      <c r="FJE97" s="7"/>
      <c r="FJF97" s="1"/>
      <c r="FJG97" s="8"/>
      <c r="FJH97" s="8"/>
      <c r="FJI97" s="7"/>
      <c r="FJJ97" s="1"/>
      <c r="FJK97" s="8"/>
      <c r="FJL97" s="8"/>
      <c r="FJM97" s="7"/>
      <c r="FJN97" s="1"/>
      <c r="FJO97" s="8"/>
      <c r="FJP97" s="8"/>
      <c r="FJQ97" s="7"/>
      <c r="FJR97" s="1"/>
      <c r="FJS97" s="8"/>
      <c r="FJT97" s="8"/>
      <c r="FJU97" s="7"/>
      <c r="FJV97" s="1"/>
      <c r="FJW97" s="8"/>
      <c r="FJX97" s="8"/>
      <c r="FJY97" s="7"/>
      <c r="FJZ97" s="1"/>
      <c r="FKA97" s="8"/>
      <c r="FKB97" s="8"/>
      <c r="FKC97" s="7"/>
      <c r="FKD97" s="1"/>
      <c r="FKE97" s="8"/>
      <c r="FKF97" s="8"/>
      <c r="FKG97" s="7"/>
      <c r="FKH97" s="1"/>
      <c r="FKI97" s="8"/>
      <c r="FKJ97" s="8"/>
      <c r="FKK97" s="7"/>
      <c r="FKL97" s="1"/>
      <c r="FKM97" s="8"/>
      <c r="FKN97" s="8"/>
      <c r="FKO97" s="7"/>
      <c r="FKP97" s="1"/>
      <c r="FKQ97" s="8"/>
      <c r="FKR97" s="8"/>
      <c r="FKS97" s="7"/>
      <c r="FKT97" s="1"/>
      <c r="FKU97" s="8"/>
      <c r="FKV97" s="8"/>
      <c r="FKW97" s="7"/>
      <c r="FKX97" s="1"/>
      <c r="FKY97" s="8"/>
      <c r="FKZ97" s="8"/>
      <c r="FLA97" s="7"/>
      <c r="FLB97" s="1"/>
      <c r="FLC97" s="8"/>
      <c r="FLD97" s="8"/>
      <c r="FLE97" s="7"/>
      <c r="FLF97" s="1"/>
      <c r="FLG97" s="8"/>
      <c r="FLH97" s="8"/>
      <c r="FLI97" s="7"/>
      <c r="FLJ97" s="1"/>
      <c r="FLK97" s="8"/>
      <c r="FLL97" s="8"/>
      <c r="FLM97" s="7"/>
      <c r="FLN97" s="1"/>
      <c r="FLO97" s="8"/>
      <c r="FLP97" s="8"/>
      <c r="FLQ97" s="7"/>
      <c r="FLR97" s="1"/>
      <c r="FLS97" s="8"/>
      <c r="FLT97" s="8"/>
      <c r="FLU97" s="7"/>
      <c r="FLV97" s="1"/>
      <c r="FLW97" s="8"/>
      <c r="FLX97" s="8"/>
      <c r="FLY97" s="7"/>
      <c r="FLZ97" s="1"/>
      <c r="FMA97" s="8"/>
      <c r="FMB97" s="8"/>
      <c r="FMC97" s="7"/>
      <c r="FMD97" s="1"/>
      <c r="FME97" s="8"/>
      <c r="FMF97" s="8"/>
      <c r="FMG97" s="7"/>
      <c r="FMH97" s="1"/>
      <c r="FMI97" s="8"/>
      <c r="FMJ97" s="8"/>
      <c r="FMK97" s="7"/>
      <c r="FML97" s="1"/>
      <c r="FMM97" s="8"/>
      <c r="FMN97" s="8"/>
      <c r="FMO97" s="7"/>
      <c r="FMP97" s="1"/>
      <c r="FMQ97" s="8"/>
      <c r="FMR97" s="8"/>
      <c r="FMS97" s="7"/>
      <c r="FMT97" s="1"/>
      <c r="FMU97" s="8"/>
      <c r="FMV97" s="8"/>
      <c r="FMW97" s="7"/>
      <c r="FMX97" s="1"/>
      <c r="FMY97" s="8"/>
      <c r="FMZ97" s="8"/>
      <c r="FNA97" s="7"/>
      <c r="FNB97" s="1"/>
      <c r="FNC97" s="8"/>
      <c r="FND97" s="8"/>
      <c r="FNE97" s="7"/>
      <c r="FNF97" s="1"/>
      <c r="FNG97" s="8"/>
      <c r="FNH97" s="8"/>
      <c r="FNI97" s="7"/>
      <c r="FNJ97" s="1"/>
      <c r="FNK97" s="8"/>
      <c r="FNL97" s="8"/>
      <c r="FNM97" s="7"/>
      <c r="FNN97" s="1"/>
      <c r="FNO97" s="8"/>
      <c r="FNP97" s="8"/>
      <c r="FNQ97" s="7"/>
      <c r="FNR97" s="1"/>
      <c r="FNS97" s="8"/>
      <c r="FNT97" s="8"/>
      <c r="FNU97" s="7"/>
      <c r="FNV97" s="1"/>
      <c r="FNW97" s="8"/>
      <c r="FNX97" s="8"/>
      <c r="FNY97" s="7"/>
      <c r="FNZ97" s="1"/>
      <c r="FOA97" s="8"/>
      <c r="FOB97" s="8"/>
      <c r="FOC97" s="7"/>
      <c r="FOD97" s="1"/>
      <c r="FOE97" s="8"/>
      <c r="FOF97" s="8"/>
      <c r="FOG97" s="7"/>
      <c r="FOH97" s="1"/>
      <c r="FOI97" s="8"/>
      <c r="FOJ97" s="8"/>
      <c r="FOK97" s="7"/>
      <c r="FOL97" s="1"/>
      <c r="FOM97" s="8"/>
      <c r="FON97" s="8"/>
      <c r="FOO97" s="7"/>
      <c r="FOP97" s="1"/>
      <c r="FOQ97" s="8"/>
      <c r="FOR97" s="8"/>
      <c r="FOS97" s="7"/>
      <c r="FOT97" s="1"/>
      <c r="FOU97" s="8"/>
      <c r="FOV97" s="8"/>
      <c r="FOW97" s="7"/>
      <c r="FOX97" s="1"/>
      <c r="FOY97" s="8"/>
      <c r="FOZ97" s="8"/>
      <c r="FPA97" s="7"/>
      <c r="FPB97" s="1"/>
      <c r="FPC97" s="8"/>
      <c r="FPD97" s="8"/>
      <c r="FPE97" s="7"/>
      <c r="FPF97" s="1"/>
      <c r="FPG97" s="8"/>
      <c r="FPH97" s="8"/>
      <c r="FPI97" s="7"/>
      <c r="FPJ97" s="1"/>
      <c r="FPK97" s="8"/>
      <c r="FPL97" s="8"/>
      <c r="FPM97" s="7"/>
      <c r="FPN97" s="1"/>
      <c r="FPO97" s="8"/>
      <c r="FPP97" s="8"/>
      <c r="FPQ97" s="7"/>
      <c r="FPR97" s="1"/>
      <c r="FPS97" s="8"/>
      <c r="FPT97" s="8"/>
      <c r="FPU97" s="7"/>
      <c r="FPV97" s="1"/>
      <c r="FPW97" s="8"/>
      <c r="FPX97" s="8"/>
      <c r="FPY97" s="7"/>
      <c r="FPZ97" s="1"/>
      <c r="FQA97" s="8"/>
      <c r="FQB97" s="8"/>
      <c r="FQC97" s="7"/>
      <c r="FQD97" s="1"/>
      <c r="FQE97" s="8"/>
      <c r="FQF97" s="8"/>
      <c r="FQG97" s="7"/>
      <c r="FQH97" s="1"/>
      <c r="FQI97" s="8"/>
      <c r="FQJ97" s="8"/>
      <c r="FQK97" s="7"/>
      <c r="FQL97" s="1"/>
      <c r="FQM97" s="8"/>
      <c r="FQN97" s="8"/>
      <c r="FQO97" s="7"/>
      <c r="FQP97" s="1"/>
      <c r="FQQ97" s="8"/>
      <c r="FQR97" s="8"/>
      <c r="FQS97" s="7"/>
      <c r="FQT97" s="1"/>
      <c r="FQU97" s="8"/>
      <c r="FQV97" s="8"/>
      <c r="FQW97" s="7"/>
      <c r="FQX97" s="1"/>
      <c r="FQY97" s="8"/>
      <c r="FQZ97" s="8"/>
      <c r="FRA97" s="7"/>
      <c r="FRB97" s="1"/>
      <c r="FRC97" s="8"/>
      <c r="FRD97" s="8"/>
      <c r="FRE97" s="7"/>
      <c r="FRF97" s="1"/>
      <c r="FRG97" s="8"/>
      <c r="FRH97" s="8"/>
      <c r="FRI97" s="7"/>
      <c r="FRJ97" s="1"/>
      <c r="FRK97" s="8"/>
      <c r="FRL97" s="8"/>
      <c r="FRM97" s="7"/>
      <c r="FRN97" s="1"/>
      <c r="FRO97" s="8"/>
      <c r="FRP97" s="8"/>
      <c r="FRQ97" s="7"/>
      <c r="FRR97" s="1"/>
      <c r="FRS97" s="8"/>
      <c r="FRT97" s="8"/>
      <c r="FRU97" s="7"/>
      <c r="FRV97" s="1"/>
      <c r="FRW97" s="8"/>
      <c r="FRX97" s="8"/>
      <c r="FRY97" s="7"/>
      <c r="FRZ97" s="1"/>
      <c r="FSA97" s="8"/>
      <c r="FSB97" s="8"/>
      <c r="FSC97" s="7"/>
      <c r="FSD97" s="1"/>
      <c r="FSE97" s="8"/>
      <c r="FSF97" s="8"/>
      <c r="FSG97" s="7"/>
      <c r="FSH97" s="1"/>
      <c r="FSI97" s="8"/>
      <c r="FSJ97" s="8"/>
      <c r="FSK97" s="7"/>
      <c r="FSL97" s="1"/>
      <c r="FSM97" s="8"/>
      <c r="FSN97" s="8"/>
      <c r="FSO97" s="7"/>
      <c r="FSP97" s="1"/>
      <c r="FSQ97" s="8"/>
      <c r="FSR97" s="8"/>
      <c r="FSS97" s="7"/>
      <c r="FST97" s="1"/>
      <c r="FSU97" s="8"/>
      <c r="FSV97" s="8"/>
      <c r="FSW97" s="7"/>
      <c r="FSX97" s="1"/>
      <c r="FSY97" s="8"/>
      <c r="FSZ97" s="8"/>
      <c r="FTA97" s="7"/>
      <c r="FTB97" s="1"/>
      <c r="FTC97" s="8"/>
      <c r="FTD97" s="8"/>
      <c r="FTE97" s="7"/>
      <c r="FTF97" s="1"/>
      <c r="FTG97" s="8"/>
      <c r="FTH97" s="8"/>
      <c r="FTI97" s="7"/>
      <c r="FTJ97" s="1"/>
      <c r="FTK97" s="8"/>
      <c r="FTL97" s="8"/>
      <c r="FTM97" s="7"/>
      <c r="FTN97" s="1"/>
      <c r="FTO97" s="8"/>
      <c r="FTP97" s="8"/>
      <c r="FTQ97" s="7"/>
      <c r="FTR97" s="1"/>
      <c r="FTS97" s="8"/>
      <c r="FTT97" s="8"/>
      <c r="FTU97" s="7"/>
      <c r="FTV97" s="1"/>
      <c r="FTW97" s="8"/>
      <c r="FTX97" s="8"/>
      <c r="FTY97" s="7"/>
      <c r="FTZ97" s="1"/>
      <c r="FUA97" s="8"/>
      <c r="FUB97" s="8"/>
      <c r="FUC97" s="7"/>
      <c r="FUD97" s="1"/>
      <c r="FUE97" s="8"/>
      <c r="FUF97" s="8"/>
      <c r="FUG97" s="7"/>
      <c r="FUH97" s="1"/>
      <c r="FUI97" s="8"/>
      <c r="FUJ97" s="8"/>
      <c r="FUK97" s="7"/>
      <c r="FUL97" s="1"/>
      <c r="FUM97" s="8"/>
      <c r="FUN97" s="8"/>
      <c r="FUO97" s="7"/>
      <c r="FUP97" s="1"/>
      <c r="FUQ97" s="8"/>
      <c r="FUR97" s="8"/>
      <c r="FUS97" s="7"/>
      <c r="FUT97" s="1"/>
      <c r="FUU97" s="8"/>
      <c r="FUV97" s="8"/>
      <c r="FUW97" s="7"/>
      <c r="FUX97" s="1"/>
      <c r="FUY97" s="8"/>
      <c r="FUZ97" s="8"/>
      <c r="FVA97" s="7"/>
      <c r="FVB97" s="1"/>
      <c r="FVC97" s="8"/>
      <c r="FVD97" s="8"/>
      <c r="FVE97" s="7"/>
      <c r="FVF97" s="1"/>
      <c r="FVG97" s="8"/>
      <c r="FVH97" s="8"/>
      <c r="FVI97" s="7"/>
      <c r="FVJ97" s="1"/>
      <c r="FVK97" s="8"/>
      <c r="FVL97" s="8"/>
      <c r="FVM97" s="7"/>
      <c r="FVN97" s="1"/>
      <c r="FVO97" s="8"/>
      <c r="FVP97" s="8"/>
      <c r="FVQ97" s="7"/>
      <c r="FVR97" s="1"/>
      <c r="FVS97" s="8"/>
      <c r="FVT97" s="8"/>
      <c r="FVU97" s="7"/>
      <c r="FVV97" s="1"/>
      <c r="FVW97" s="8"/>
      <c r="FVX97" s="8"/>
      <c r="FVY97" s="7"/>
      <c r="FVZ97" s="1"/>
      <c r="FWA97" s="8"/>
      <c r="FWB97" s="8"/>
      <c r="FWC97" s="7"/>
      <c r="FWD97" s="1"/>
      <c r="FWE97" s="8"/>
      <c r="FWF97" s="8"/>
      <c r="FWG97" s="7"/>
      <c r="FWH97" s="1"/>
      <c r="FWI97" s="8"/>
      <c r="FWJ97" s="8"/>
      <c r="FWK97" s="7"/>
      <c r="FWL97" s="1"/>
      <c r="FWM97" s="8"/>
      <c r="FWN97" s="8"/>
      <c r="FWO97" s="7"/>
      <c r="FWP97" s="1"/>
      <c r="FWQ97" s="8"/>
      <c r="FWR97" s="8"/>
      <c r="FWS97" s="7"/>
      <c r="FWT97" s="1"/>
      <c r="FWU97" s="8"/>
      <c r="FWV97" s="8"/>
      <c r="FWW97" s="7"/>
      <c r="FWX97" s="1"/>
      <c r="FWY97" s="8"/>
      <c r="FWZ97" s="8"/>
      <c r="FXA97" s="7"/>
      <c r="FXB97" s="1"/>
      <c r="FXC97" s="8"/>
      <c r="FXD97" s="8"/>
      <c r="FXE97" s="7"/>
      <c r="FXF97" s="1"/>
      <c r="FXG97" s="8"/>
      <c r="FXH97" s="8"/>
      <c r="FXI97" s="7"/>
      <c r="FXJ97" s="1"/>
      <c r="FXK97" s="8"/>
      <c r="FXL97" s="8"/>
      <c r="FXM97" s="7"/>
      <c r="FXN97" s="1"/>
      <c r="FXO97" s="8"/>
      <c r="FXP97" s="8"/>
      <c r="FXQ97" s="7"/>
      <c r="FXR97" s="1"/>
      <c r="FXS97" s="8"/>
      <c r="FXT97" s="8"/>
      <c r="FXU97" s="7"/>
      <c r="FXV97" s="1"/>
      <c r="FXW97" s="8"/>
      <c r="FXX97" s="8"/>
      <c r="FXY97" s="7"/>
      <c r="FXZ97" s="1"/>
      <c r="FYA97" s="8"/>
      <c r="FYB97" s="8"/>
      <c r="FYC97" s="7"/>
      <c r="FYD97" s="1"/>
      <c r="FYE97" s="8"/>
      <c r="FYF97" s="8"/>
      <c r="FYG97" s="7"/>
      <c r="FYH97" s="1"/>
      <c r="FYI97" s="8"/>
      <c r="FYJ97" s="8"/>
      <c r="FYK97" s="7"/>
      <c r="FYL97" s="1"/>
      <c r="FYM97" s="8"/>
      <c r="FYN97" s="8"/>
      <c r="FYO97" s="7"/>
      <c r="FYP97" s="1"/>
      <c r="FYQ97" s="8"/>
      <c r="FYR97" s="8"/>
      <c r="FYS97" s="7"/>
      <c r="FYT97" s="1"/>
      <c r="FYU97" s="8"/>
      <c r="FYV97" s="8"/>
      <c r="FYW97" s="7"/>
      <c r="FYX97" s="1"/>
      <c r="FYY97" s="8"/>
      <c r="FYZ97" s="8"/>
      <c r="FZA97" s="7"/>
      <c r="FZB97" s="1"/>
      <c r="FZC97" s="8"/>
      <c r="FZD97" s="8"/>
      <c r="FZE97" s="7"/>
      <c r="FZF97" s="1"/>
      <c r="FZG97" s="8"/>
      <c r="FZH97" s="8"/>
      <c r="FZI97" s="7"/>
      <c r="FZJ97" s="1"/>
      <c r="FZK97" s="8"/>
      <c r="FZL97" s="8"/>
      <c r="FZM97" s="7"/>
      <c r="FZN97" s="1"/>
      <c r="FZO97" s="8"/>
      <c r="FZP97" s="8"/>
      <c r="FZQ97" s="7"/>
      <c r="FZR97" s="1"/>
      <c r="FZS97" s="8"/>
      <c r="FZT97" s="8"/>
      <c r="FZU97" s="7"/>
      <c r="FZV97" s="1"/>
      <c r="FZW97" s="8"/>
      <c r="FZX97" s="8"/>
      <c r="FZY97" s="7"/>
      <c r="FZZ97" s="1"/>
      <c r="GAA97" s="8"/>
      <c r="GAB97" s="8"/>
      <c r="GAC97" s="7"/>
      <c r="GAD97" s="1"/>
      <c r="GAE97" s="8"/>
      <c r="GAF97" s="8"/>
      <c r="GAG97" s="7"/>
      <c r="GAH97" s="1"/>
      <c r="GAI97" s="8"/>
      <c r="GAJ97" s="8"/>
      <c r="GAK97" s="7"/>
      <c r="GAL97" s="1"/>
      <c r="GAM97" s="8"/>
      <c r="GAN97" s="8"/>
      <c r="GAO97" s="7"/>
      <c r="GAP97" s="1"/>
      <c r="GAQ97" s="8"/>
      <c r="GAR97" s="8"/>
      <c r="GAS97" s="7"/>
      <c r="GAT97" s="1"/>
      <c r="GAU97" s="8"/>
      <c r="GAV97" s="8"/>
      <c r="GAW97" s="7"/>
      <c r="GAX97" s="1"/>
      <c r="GAY97" s="8"/>
      <c r="GAZ97" s="8"/>
      <c r="GBA97" s="7"/>
      <c r="GBB97" s="1"/>
      <c r="GBC97" s="8"/>
      <c r="GBD97" s="8"/>
      <c r="GBE97" s="7"/>
      <c r="GBF97" s="1"/>
      <c r="GBG97" s="8"/>
      <c r="GBH97" s="8"/>
      <c r="GBI97" s="7"/>
      <c r="GBJ97" s="1"/>
      <c r="GBK97" s="8"/>
      <c r="GBL97" s="8"/>
      <c r="GBM97" s="7"/>
      <c r="GBN97" s="1"/>
      <c r="GBO97" s="8"/>
      <c r="GBP97" s="8"/>
      <c r="GBQ97" s="7"/>
      <c r="GBR97" s="1"/>
      <c r="GBS97" s="8"/>
      <c r="GBT97" s="8"/>
      <c r="GBU97" s="7"/>
      <c r="GBV97" s="1"/>
      <c r="GBW97" s="8"/>
      <c r="GBX97" s="8"/>
      <c r="GBY97" s="7"/>
      <c r="GBZ97" s="1"/>
      <c r="GCA97" s="8"/>
      <c r="GCB97" s="8"/>
      <c r="GCC97" s="7"/>
      <c r="GCD97" s="1"/>
      <c r="GCE97" s="8"/>
      <c r="GCF97" s="8"/>
      <c r="GCG97" s="7"/>
      <c r="GCH97" s="1"/>
      <c r="GCI97" s="8"/>
      <c r="GCJ97" s="8"/>
      <c r="GCK97" s="7"/>
      <c r="GCL97" s="1"/>
      <c r="GCM97" s="8"/>
      <c r="GCN97" s="8"/>
      <c r="GCO97" s="7"/>
      <c r="GCP97" s="1"/>
      <c r="GCQ97" s="8"/>
      <c r="GCR97" s="8"/>
      <c r="GCS97" s="7"/>
      <c r="GCT97" s="1"/>
      <c r="GCU97" s="8"/>
      <c r="GCV97" s="8"/>
      <c r="GCW97" s="7"/>
      <c r="GCX97" s="1"/>
      <c r="GCY97" s="8"/>
      <c r="GCZ97" s="8"/>
      <c r="GDA97" s="7"/>
      <c r="GDB97" s="1"/>
      <c r="GDC97" s="8"/>
      <c r="GDD97" s="8"/>
      <c r="GDE97" s="7"/>
      <c r="GDF97" s="1"/>
      <c r="GDG97" s="8"/>
      <c r="GDH97" s="8"/>
      <c r="GDI97" s="7"/>
      <c r="GDJ97" s="1"/>
      <c r="GDK97" s="8"/>
      <c r="GDL97" s="8"/>
      <c r="GDM97" s="7"/>
      <c r="GDN97" s="1"/>
      <c r="GDO97" s="8"/>
      <c r="GDP97" s="8"/>
      <c r="GDQ97" s="7"/>
      <c r="GDR97" s="1"/>
      <c r="GDS97" s="8"/>
      <c r="GDT97" s="8"/>
      <c r="GDU97" s="7"/>
      <c r="GDV97" s="1"/>
      <c r="GDW97" s="8"/>
      <c r="GDX97" s="8"/>
      <c r="GDY97" s="7"/>
      <c r="GDZ97" s="1"/>
      <c r="GEA97" s="8"/>
      <c r="GEB97" s="8"/>
      <c r="GEC97" s="7"/>
      <c r="GED97" s="1"/>
      <c r="GEE97" s="8"/>
      <c r="GEF97" s="8"/>
      <c r="GEG97" s="7"/>
      <c r="GEH97" s="1"/>
      <c r="GEI97" s="8"/>
      <c r="GEJ97" s="8"/>
      <c r="GEK97" s="7"/>
      <c r="GEL97" s="1"/>
      <c r="GEM97" s="8"/>
      <c r="GEN97" s="8"/>
      <c r="GEO97" s="7"/>
      <c r="GEP97" s="1"/>
      <c r="GEQ97" s="8"/>
      <c r="GER97" s="8"/>
      <c r="GES97" s="7"/>
      <c r="GET97" s="1"/>
      <c r="GEU97" s="8"/>
      <c r="GEV97" s="8"/>
      <c r="GEW97" s="7"/>
      <c r="GEX97" s="1"/>
      <c r="GEY97" s="8"/>
      <c r="GEZ97" s="8"/>
      <c r="GFA97" s="7"/>
      <c r="GFB97" s="1"/>
      <c r="GFC97" s="8"/>
      <c r="GFD97" s="8"/>
      <c r="GFE97" s="7"/>
      <c r="GFF97" s="1"/>
      <c r="GFG97" s="8"/>
      <c r="GFH97" s="8"/>
      <c r="GFI97" s="7"/>
      <c r="GFJ97" s="1"/>
      <c r="GFK97" s="8"/>
      <c r="GFL97" s="8"/>
      <c r="GFM97" s="7"/>
      <c r="GFN97" s="1"/>
      <c r="GFO97" s="8"/>
      <c r="GFP97" s="8"/>
      <c r="GFQ97" s="7"/>
      <c r="GFR97" s="1"/>
      <c r="GFS97" s="8"/>
      <c r="GFT97" s="8"/>
      <c r="GFU97" s="7"/>
      <c r="GFV97" s="1"/>
      <c r="GFW97" s="8"/>
      <c r="GFX97" s="8"/>
      <c r="GFY97" s="7"/>
      <c r="GFZ97" s="1"/>
      <c r="GGA97" s="8"/>
      <c r="GGB97" s="8"/>
      <c r="GGC97" s="7"/>
      <c r="GGD97" s="1"/>
      <c r="GGE97" s="8"/>
      <c r="GGF97" s="8"/>
      <c r="GGG97" s="7"/>
      <c r="GGH97" s="1"/>
      <c r="GGI97" s="8"/>
      <c r="GGJ97" s="8"/>
      <c r="GGK97" s="7"/>
      <c r="GGL97" s="1"/>
      <c r="GGM97" s="8"/>
      <c r="GGN97" s="8"/>
      <c r="GGO97" s="7"/>
      <c r="GGP97" s="1"/>
      <c r="GGQ97" s="8"/>
      <c r="GGR97" s="8"/>
      <c r="GGS97" s="7"/>
      <c r="GGT97" s="1"/>
      <c r="GGU97" s="8"/>
      <c r="GGV97" s="8"/>
      <c r="GGW97" s="7"/>
      <c r="GGX97" s="1"/>
      <c r="GGY97" s="8"/>
      <c r="GGZ97" s="8"/>
      <c r="GHA97" s="7"/>
      <c r="GHB97" s="1"/>
      <c r="GHC97" s="8"/>
      <c r="GHD97" s="8"/>
      <c r="GHE97" s="7"/>
      <c r="GHF97" s="1"/>
      <c r="GHG97" s="8"/>
      <c r="GHH97" s="8"/>
      <c r="GHI97" s="7"/>
      <c r="GHJ97" s="1"/>
      <c r="GHK97" s="8"/>
      <c r="GHL97" s="8"/>
      <c r="GHM97" s="7"/>
      <c r="GHN97" s="1"/>
      <c r="GHO97" s="8"/>
      <c r="GHP97" s="8"/>
      <c r="GHQ97" s="7"/>
      <c r="GHR97" s="1"/>
      <c r="GHS97" s="8"/>
      <c r="GHT97" s="8"/>
      <c r="GHU97" s="7"/>
      <c r="GHV97" s="1"/>
      <c r="GHW97" s="8"/>
      <c r="GHX97" s="8"/>
      <c r="GHY97" s="7"/>
      <c r="GHZ97" s="1"/>
      <c r="GIA97" s="8"/>
      <c r="GIB97" s="8"/>
      <c r="GIC97" s="7"/>
      <c r="GID97" s="1"/>
      <c r="GIE97" s="8"/>
      <c r="GIF97" s="8"/>
      <c r="GIG97" s="7"/>
      <c r="GIH97" s="1"/>
      <c r="GII97" s="8"/>
      <c r="GIJ97" s="8"/>
      <c r="GIK97" s="7"/>
      <c r="GIL97" s="1"/>
      <c r="GIM97" s="8"/>
      <c r="GIN97" s="8"/>
      <c r="GIO97" s="7"/>
      <c r="GIP97" s="1"/>
      <c r="GIQ97" s="8"/>
      <c r="GIR97" s="8"/>
      <c r="GIS97" s="7"/>
      <c r="GIT97" s="1"/>
      <c r="GIU97" s="8"/>
      <c r="GIV97" s="8"/>
      <c r="GIW97" s="7"/>
      <c r="GIX97" s="1"/>
      <c r="GIY97" s="8"/>
      <c r="GIZ97" s="8"/>
      <c r="GJA97" s="7"/>
      <c r="GJB97" s="1"/>
      <c r="GJC97" s="8"/>
      <c r="GJD97" s="8"/>
      <c r="GJE97" s="7"/>
      <c r="GJF97" s="1"/>
      <c r="GJG97" s="8"/>
      <c r="GJH97" s="8"/>
      <c r="GJI97" s="7"/>
      <c r="GJJ97" s="1"/>
      <c r="GJK97" s="8"/>
      <c r="GJL97" s="8"/>
      <c r="GJM97" s="7"/>
      <c r="GJN97" s="1"/>
      <c r="GJO97" s="8"/>
      <c r="GJP97" s="8"/>
      <c r="GJQ97" s="7"/>
      <c r="GJR97" s="1"/>
      <c r="GJS97" s="8"/>
      <c r="GJT97" s="8"/>
      <c r="GJU97" s="7"/>
      <c r="GJV97" s="1"/>
      <c r="GJW97" s="8"/>
      <c r="GJX97" s="8"/>
      <c r="GJY97" s="7"/>
      <c r="GJZ97" s="1"/>
      <c r="GKA97" s="8"/>
      <c r="GKB97" s="8"/>
      <c r="GKC97" s="7"/>
      <c r="GKD97" s="1"/>
      <c r="GKE97" s="8"/>
      <c r="GKF97" s="8"/>
      <c r="GKG97" s="7"/>
      <c r="GKH97" s="1"/>
      <c r="GKI97" s="8"/>
      <c r="GKJ97" s="8"/>
      <c r="GKK97" s="7"/>
      <c r="GKL97" s="1"/>
      <c r="GKM97" s="8"/>
      <c r="GKN97" s="8"/>
      <c r="GKO97" s="7"/>
      <c r="GKP97" s="1"/>
      <c r="GKQ97" s="8"/>
      <c r="GKR97" s="8"/>
      <c r="GKS97" s="7"/>
      <c r="GKT97" s="1"/>
      <c r="GKU97" s="8"/>
      <c r="GKV97" s="8"/>
      <c r="GKW97" s="7"/>
      <c r="GKX97" s="1"/>
      <c r="GKY97" s="8"/>
      <c r="GKZ97" s="8"/>
      <c r="GLA97" s="7"/>
      <c r="GLB97" s="1"/>
      <c r="GLC97" s="8"/>
      <c r="GLD97" s="8"/>
      <c r="GLE97" s="7"/>
      <c r="GLF97" s="1"/>
      <c r="GLG97" s="8"/>
      <c r="GLH97" s="8"/>
      <c r="GLI97" s="7"/>
      <c r="GLJ97" s="1"/>
      <c r="GLK97" s="8"/>
      <c r="GLL97" s="8"/>
      <c r="GLM97" s="7"/>
      <c r="GLN97" s="1"/>
      <c r="GLO97" s="8"/>
      <c r="GLP97" s="8"/>
      <c r="GLQ97" s="7"/>
      <c r="GLR97" s="1"/>
      <c r="GLS97" s="8"/>
      <c r="GLT97" s="8"/>
      <c r="GLU97" s="7"/>
      <c r="GLV97" s="1"/>
      <c r="GLW97" s="8"/>
      <c r="GLX97" s="8"/>
      <c r="GLY97" s="7"/>
      <c r="GLZ97" s="1"/>
      <c r="GMA97" s="8"/>
      <c r="GMB97" s="8"/>
      <c r="GMC97" s="7"/>
      <c r="GMD97" s="1"/>
      <c r="GME97" s="8"/>
      <c r="GMF97" s="8"/>
      <c r="GMG97" s="7"/>
      <c r="GMH97" s="1"/>
      <c r="GMI97" s="8"/>
      <c r="GMJ97" s="8"/>
      <c r="GMK97" s="7"/>
      <c r="GML97" s="1"/>
      <c r="GMM97" s="8"/>
      <c r="GMN97" s="8"/>
      <c r="GMO97" s="7"/>
      <c r="GMP97" s="1"/>
      <c r="GMQ97" s="8"/>
      <c r="GMR97" s="8"/>
      <c r="GMS97" s="7"/>
      <c r="GMT97" s="1"/>
      <c r="GMU97" s="8"/>
      <c r="GMV97" s="8"/>
      <c r="GMW97" s="7"/>
      <c r="GMX97" s="1"/>
      <c r="GMY97" s="8"/>
      <c r="GMZ97" s="8"/>
      <c r="GNA97" s="7"/>
      <c r="GNB97" s="1"/>
      <c r="GNC97" s="8"/>
      <c r="GND97" s="8"/>
      <c r="GNE97" s="7"/>
      <c r="GNF97" s="1"/>
      <c r="GNG97" s="8"/>
      <c r="GNH97" s="8"/>
      <c r="GNI97" s="7"/>
      <c r="GNJ97" s="1"/>
      <c r="GNK97" s="8"/>
      <c r="GNL97" s="8"/>
      <c r="GNM97" s="7"/>
      <c r="GNN97" s="1"/>
      <c r="GNO97" s="8"/>
      <c r="GNP97" s="8"/>
      <c r="GNQ97" s="7"/>
      <c r="GNR97" s="1"/>
      <c r="GNS97" s="8"/>
      <c r="GNT97" s="8"/>
      <c r="GNU97" s="7"/>
      <c r="GNV97" s="1"/>
      <c r="GNW97" s="8"/>
      <c r="GNX97" s="8"/>
      <c r="GNY97" s="7"/>
      <c r="GNZ97" s="1"/>
      <c r="GOA97" s="8"/>
      <c r="GOB97" s="8"/>
      <c r="GOC97" s="7"/>
      <c r="GOD97" s="1"/>
      <c r="GOE97" s="8"/>
      <c r="GOF97" s="8"/>
      <c r="GOG97" s="7"/>
      <c r="GOH97" s="1"/>
      <c r="GOI97" s="8"/>
      <c r="GOJ97" s="8"/>
      <c r="GOK97" s="7"/>
      <c r="GOL97" s="1"/>
      <c r="GOM97" s="8"/>
      <c r="GON97" s="8"/>
      <c r="GOO97" s="7"/>
      <c r="GOP97" s="1"/>
      <c r="GOQ97" s="8"/>
      <c r="GOR97" s="8"/>
      <c r="GOS97" s="7"/>
      <c r="GOT97" s="1"/>
      <c r="GOU97" s="8"/>
      <c r="GOV97" s="8"/>
      <c r="GOW97" s="7"/>
      <c r="GOX97" s="1"/>
      <c r="GOY97" s="8"/>
      <c r="GOZ97" s="8"/>
      <c r="GPA97" s="7"/>
      <c r="GPB97" s="1"/>
      <c r="GPC97" s="8"/>
      <c r="GPD97" s="8"/>
      <c r="GPE97" s="7"/>
      <c r="GPF97" s="1"/>
      <c r="GPG97" s="8"/>
      <c r="GPH97" s="8"/>
      <c r="GPI97" s="7"/>
      <c r="GPJ97" s="1"/>
      <c r="GPK97" s="8"/>
      <c r="GPL97" s="8"/>
      <c r="GPM97" s="7"/>
      <c r="GPN97" s="1"/>
      <c r="GPO97" s="8"/>
      <c r="GPP97" s="8"/>
      <c r="GPQ97" s="7"/>
      <c r="GPR97" s="1"/>
      <c r="GPS97" s="8"/>
      <c r="GPT97" s="8"/>
      <c r="GPU97" s="7"/>
      <c r="GPV97" s="1"/>
      <c r="GPW97" s="8"/>
      <c r="GPX97" s="8"/>
      <c r="GPY97" s="7"/>
      <c r="GPZ97" s="1"/>
      <c r="GQA97" s="8"/>
      <c r="GQB97" s="8"/>
      <c r="GQC97" s="7"/>
      <c r="GQD97" s="1"/>
      <c r="GQE97" s="8"/>
      <c r="GQF97" s="8"/>
      <c r="GQG97" s="7"/>
      <c r="GQH97" s="1"/>
      <c r="GQI97" s="8"/>
      <c r="GQJ97" s="8"/>
      <c r="GQK97" s="7"/>
      <c r="GQL97" s="1"/>
      <c r="GQM97" s="8"/>
      <c r="GQN97" s="8"/>
      <c r="GQO97" s="7"/>
      <c r="GQP97" s="1"/>
      <c r="GQQ97" s="8"/>
      <c r="GQR97" s="8"/>
      <c r="GQS97" s="7"/>
      <c r="GQT97" s="1"/>
      <c r="GQU97" s="8"/>
      <c r="GQV97" s="8"/>
      <c r="GQW97" s="7"/>
      <c r="GQX97" s="1"/>
      <c r="GQY97" s="8"/>
      <c r="GQZ97" s="8"/>
      <c r="GRA97" s="7"/>
      <c r="GRB97" s="1"/>
      <c r="GRC97" s="8"/>
      <c r="GRD97" s="8"/>
      <c r="GRE97" s="7"/>
      <c r="GRF97" s="1"/>
      <c r="GRG97" s="8"/>
      <c r="GRH97" s="8"/>
      <c r="GRI97" s="7"/>
      <c r="GRJ97" s="1"/>
      <c r="GRK97" s="8"/>
      <c r="GRL97" s="8"/>
      <c r="GRM97" s="7"/>
      <c r="GRN97" s="1"/>
      <c r="GRO97" s="8"/>
      <c r="GRP97" s="8"/>
      <c r="GRQ97" s="7"/>
      <c r="GRR97" s="1"/>
      <c r="GRS97" s="8"/>
      <c r="GRT97" s="8"/>
      <c r="GRU97" s="7"/>
      <c r="GRV97" s="1"/>
      <c r="GRW97" s="8"/>
      <c r="GRX97" s="8"/>
      <c r="GRY97" s="7"/>
      <c r="GRZ97" s="1"/>
      <c r="GSA97" s="8"/>
      <c r="GSB97" s="8"/>
      <c r="GSC97" s="7"/>
      <c r="GSD97" s="1"/>
      <c r="GSE97" s="8"/>
      <c r="GSF97" s="8"/>
      <c r="GSG97" s="7"/>
      <c r="GSH97" s="1"/>
      <c r="GSI97" s="8"/>
      <c r="GSJ97" s="8"/>
      <c r="GSK97" s="7"/>
      <c r="GSL97" s="1"/>
      <c r="GSM97" s="8"/>
      <c r="GSN97" s="8"/>
      <c r="GSO97" s="7"/>
      <c r="GSP97" s="1"/>
      <c r="GSQ97" s="8"/>
      <c r="GSR97" s="8"/>
      <c r="GSS97" s="7"/>
      <c r="GST97" s="1"/>
      <c r="GSU97" s="8"/>
      <c r="GSV97" s="8"/>
      <c r="GSW97" s="7"/>
      <c r="GSX97" s="1"/>
      <c r="GSY97" s="8"/>
      <c r="GSZ97" s="8"/>
      <c r="GTA97" s="7"/>
      <c r="GTB97" s="1"/>
      <c r="GTC97" s="8"/>
      <c r="GTD97" s="8"/>
      <c r="GTE97" s="7"/>
      <c r="GTF97" s="1"/>
      <c r="GTG97" s="8"/>
      <c r="GTH97" s="8"/>
      <c r="GTI97" s="7"/>
      <c r="GTJ97" s="1"/>
      <c r="GTK97" s="8"/>
      <c r="GTL97" s="8"/>
      <c r="GTM97" s="7"/>
      <c r="GTN97" s="1"/>
      <c r="GTO97" s="8"/>
      <c r="GTP97" s="8"/>
      <c r="GTQ97" s="7"/>
      <c r="GTR97" s="1"/>
      <c r="GTS97" s="8"/>
      <c r="GTT97" s="8"/>
      <c r="GTU97" s="7"/>
      <c r="GTV97" s="1"/>
      <c r="GTW97" s="8"/>
      <c r="GTX97" s="8"/>
      <c r="GTY97" s="7"/>
      <c r="GTZ97" s="1"/>
      <c r="GUA97" s="8"/>
      <c r="GUB97" s="8"/>
      <c r="GUC97" s="7"/>
      <c r="GUD97" s="1"/>
      <c r="GUE97" s="8"/>
      <c r="GUF97" s="8"/>
      <c r="GUG97" s="7"/>
      <c r="GUH97" s="1"/>
      <c r="GUI97" s="8"/>
      <c r="GUJ97" s="8"/>
      <c r="GUK97" s="7"/>
      <c r="GUL97" s="1"/>
      <c r="GUM97" s="8"/>
      <c r="GUN97" s="8"/>
      <c r="GUO97" s="7"/>
      <c r="GUP97" s="1"/>
      <c r="GUQ97" s="8"/>
      <c r="GUR97" s="8"/>
      <c r="GUS97" s="7"/>
      <c r="GUT97" s="1"/>
      <c r="GUU97" s="8"/>
      <c r="GUV97" s="8"/>
      <c r="GUW97" s="7"/>
      <c r="GUX97" s="1"/>
      <c r="GUY97" s="8"/>
      <c r="GUZ97" s="8"/>
      <c r="GVA97" s="7"/>
      <c r="GVB97" s="1"/>
      <c r="GVC97" s="8"/>
      <c r="GVD97" s="8"/>
      <c r="GVE97" s="7"/>
      <c r="GVF97" s="1"/>
      <c r="GVG97" s="8"/>
      <c r="GVH97" s="8"/>
      <c r="GVI97" s="7"/>
      <c r="GVJ97" s="1"/>
      <c r="GVK97" s="8"/>
      <c r="GVL97" s="8"/>
      <c r="GVM97" s="7"/>
      <c r="GVN97" s="1"/>
      <c r="GVO97" s="8"/>
      <c r="GVP97" s="8"/>
      <c r="GVQ97" s="7"/>
      <c r="GVR97" s="1"/>
      <c r="GVS97" s="8"/>
      <c r="GVT97" s="8"/>
      <c r="GVU97" s="7"/>
      <c r="GVV97" s="1"/>
      <c r="GVW97" s="8"/>
      <c r="GVX97" s="8"/>
      <c r="GVY97" s="7"/>
      <c r="GVZ97" s="1"/>
      <c r="GWA97" s="8"/>
      <c r="GWB97" s="8"/>
      <c r="GWC97" s="7"/>
      <c r="GWD97" s="1"/>
      <c r="GWE97" s="8"/>
      <c r="GWF97" s="8"/>
      <c r="GWG97" s="7"/>
      <c r="GWH97" s="1"/>
      <c r="GWI97" s="8"/>
      <c r="GWJ97" s="8"/>
      <c r="GWK97" s="7"/>
      <c r="GWL97" s="1"/>
      <c r="GWM97" s="8"/>
      <c r="GWN97" s="8"/>
      <c r="GWO97" s="7"/>
      <c r="GWP97" s="1"/>
      <c r="GWQ97" s="8"/>
      <c r="GWR97" s="8"/>
      <c r="GWS97" s="7"/>
      <c r="GWT97" s="1"/>
      <c r="GWU97" s="8"/>
      <c r="GWV97" s="8"/>
      <c r="GWW97" s="7"/>
      <c r="GWX97" s="1"/>
      <c r="GWY97" s="8"/>
      <c r="GWZ97" s="8"/>
      <c r="GXA97" s="7"/>
      <c r="GXB97" s="1"/>
      <c r="GXC97" s="8"/>
      <c r="GXD97" s="8"/>
      <c r="GXE97" s="7"/>
      <c r="GXF97" s="1"/>
      <c r="GXG97" s="8"/>
      <c r="GXH97" s="8"/>
      <c r="GXI97" s="7"/>
      <c r="GXJ97" s="1"/>
      <c r="GXK97" s="8"/>
      <c r="GXL97" s="8"/>
      <c r="GXM97" s="7"/>
      <c r="GXN97" s="1"/>
      <c r="GXO97" s="8"/>
      <c r="GXP97" s="8"/>
      <c r="GXQ97" s="7"/>
      <c r="GXR97" s="1"/>
      <c r="GXS97" s="8"/>
      <c r="GXT97" s="8"/>
      <c r="GXU97" s="7"/>
      <c r="GXV97" s="1"/>
      <c r="GXW97" s="8"/>
      <c r="GXX97" s="8"/>
      <c r="GXY97" s="7"/>
      <c r="GXZ97" s="1"/>
      <c r="GYA97" s="8"/>
      <c r="GYB97" s="8"/>
      <c r="GYC97" s="7"/>
      <c r="GYD97" s="1"/>
      <c r="GYE97" s="8"/>
      <c r="GYF97" s="8"/>
      <c r="GYG97" s="7"/>
      <c r="GYH97" s="1"/>
      <c r="GYI97" s="8"/>
      <c r="GYJ97" s="8"/>
      <c r="GYK97" s="7"/>
      <c r="GYL97" s="1"/>
      <c r="GYM97" s="8"/>
      <c r="GYN97" s="8"/>
      <c r="GYO97" s="7"/>
      <c r="GYP97" s="1"/>
      <c r="GYQ97" s="8"/>
      <c r="GYR97" s="8"/>
      <c r="GYS97" s="7"/>
      <c r="GYT97" s="1"/>
      <c r="GYU97" s="8"/>
      <c r="GYV97" s="8"/>
      <c r="GYW97" s="7"/>
      <c r="GYX97" s="1"/>
      <c r="GYY97" s="8"/>
      <c r="GYZ97" s="8"/>
      <c r="GZA97" s="7"/>
      <c r="GZB97" s="1"/>
      <c r="GZC97" s="8"/>
      <c r="GZD97" s="8"/>
      <c r="GZE97" s="7"/>
      <c r="GZF97" s="1"/>
      <c r="GZG97" s="8"/>
      <c r="GZH97" s="8"/>
      <c r="GZI97" s="7"/>
      <c r="GZJ97" s="1"/>
      <c r="GZK97" s="8"/>
      <c r="GZL97" s="8"/>
      <c r="GZM97" s="7"/>
      <c r="GZN97" s="1"/>
      <c r="GZO97" s="8"/>
      <c r="GZP97" s="8"/>
      <c r="GZQ97" s="7"/>
      <c r="GZR97" s="1"/>
      <c r="GZS97" s="8"/>
      <c r="GZT97" s="8"/>
      <c r="GZU97" s="7"/>
      <c r="GZV97" s="1"/>
      <c r="GZW97" s="8"/>
      <c r="GZX97" s="8"/>
      <c r="GZY97" s="7"/>
      <c r="GZZ97" s="1"/>
      <c r="HAA97" s="8"/>
      <c r="HAB97" s="8"/>
      <c r="HAC97" s="7"/>
      <c r="HAD97" s="1"/>
      <c r="HAE97" s="8"/>
      <c r="HAF97" s="8"/>
      <c r="HAG97" s="7"/>
      <c r="HAH97" s="1"/>
      <c r="HAI97" s="8"/>
      <c r="HAJ97" s="8"/>
      <c r="HAK97" s="7"/>
      <c r="HAL97" s="1"/>
      <c r="HAM97" s="8"/>
      <c r="HAN97" s="8"/>
      <c r="HAO97" s="7"/>
      <c r="HAP97" s="1"/>
      <c r="HAQ97" s="8"/>
      <c r="HAR97" s="8"/>
      <c r="HAS97" s="7"/>
      <c r="HAT97" s="1"/>
      <c r="HAU97" s="8"/>
      <c r="HAV97" s="8"/>
      <c r="HAW97" s="7"/>
      <c r="HAX97" s="1"/>
      <c r="HAY97" s="8"/>
      <c r="HAZ97" s="8"/>
      <c r="HBA97" s="7"/>
      <c r="HBB97" s="1"/>
      <c r="HBC97" s="8"/>
      <c r="HBD97" s="8"/>
      <c r="HBE97" s="7"/>
      <c r="HBF97" s="1"/>
      <c r="HBG97" s="8"/>
      <c r="HBH97" s="8"/>
      <c r="HBI97" s="7"/>
      <c r="HBJ97" s="1"/>
      <c r="HBK97" s="8"/>
      <c r="HBL97" s="8"/>
      <c r="HBM97" s="7"/>
      <c r="HBN97" s="1"/>
      <c r="HBO97" s="8"/>
      <c r="HBP97" s="8"/>
      <c r="HBQ97" s="7"/>
      <c r="HBR97" s="1"/>
      <c r="HBS97" s="8"/>
      <c r="HBT97" s="8"/>
      <c r="HBU97" s="7"/>
      <c r="HBV97" s="1"/>
      <c r="HBW97" s="8"/>
      <c r="HBX97" s="8"/>
      <c r="HBY97" s="7"/>
      <c r="HBZ97" s="1"/>
      <c r="HCA97" s="8"/>
      <c r="HCB97" s="8"/>
      <c r="HCC97" s="7"/>
      <c r="HCD97" s="1"/>
      <c r="HCE97" s="8"/>
      <c r="HCF97" s="8"/>
      <c r="HCG97" s="7"/>
      <c r="HCH97" s="1"/>
      <c r="HCI97" s="8"/>
      <c r="HCJ97" s="8"/>
      <c r="HCK97" s="7"/>
      <c r="HCL97" s="1"/>
      <c r="HCM97" s="8"/>
      <c r="HCN97" s="8"/>
      <c r="HCO97" s="7"/>
      <c r="HCP97" s="1"/>
      <c r="HCQ97" s="8"/>
      <c r="HCR97" s="8"/>
      <c r="HCS97" s="7"/>
      <c r="HCT97" s="1"/>
      <c r="HCU97" s="8"/>
      <c r="HCV97" s="8"/>
      <c r="HCW97" s="7"/>
      <c r="HCX97" s="1"/>
      <c r="HCY97" s="8"/>
      <c r="HCZ97" s="8"/>
      <c r="HDA97" s="7"/>
      <c r="HDB97" s="1"/>
      <c r="HDC97" s="8"/>
      <c r="HDD97" s="8"/>
      <c r="HDE97" s="7"/>
      <c r="HDF97" s="1"/>
      <c r="HDG97" s="8"/>
      <c r="HDH97" s="8"/>
      <c r="HDI97" s="7"/>
      <c r="HDJ97" s="1"/>
      <c r="HDK97" s="8"/>
      <c r="HDL97" s="8"/>
      <c r="HDM97" s="7"/>
      <c r="HDN97" s="1"/>
      <c r="HDO97" s="8"/>
      <c r="HDP97" s="8"/>
      <c r="HDQ97" s="7"/>
      <c r="HDR97" s="1"/>
      <c r="HDS97" s="8"/>
      <c r="HDT97" s="8"/>
      <c r="HDU97" s="7"/>
      <c r="HDV97" s="1"/>
      <c r="HDW97" s="8"/>
      <c r="HDX97" s="8"/>
      <c r="HDY97" s="7"/>
      <c r="HDZ97" s="1"/>
      <c r="HEA97" s="8"/>
      <c r="HEB97" s="8"/>
      <c r="HEC97" s="7"/>
      <c r="HED97" s="1"/>
      <c r="HEE97" s="8"/>
      <c r="HEF97" s="8"/>
      <c r="HEG97" s="7"/>
      <c r="HEH97" s="1"/>
      <c r="HEI97" s="8"/>
      <c r="HEJ97" s="8"/>
      <c r="HEK97" s="7"/>
      <c r="HEL97" s="1"/>
      <c r="HEM97" s="8"/>
      <c r="HEN97" s="8"/>
      <c r="HEO97" s="7"/>
      <c r="HEP97" s="1"/>
      <c r="HEQ97" s="8"/>
      <c r="HER97" s="8"/>
      <c r="HES97" s="7"/>
      <c r="HET97" s="1"/>
      <c r="HEU97" s="8"/>
      <c r="HEV97" s="8"/>
      <c r="HEW97" s="7"/>
      <c r="HEX97" s="1"/>
      <c r="HEY97" s="8"/>
      <c r="HEZ97" s="8"/>
      <c r="HFA97" s="7"/>
      <c r="HFB97" s="1"/>
      <c r="HFC97" s="8"/>
      <c r="HFD97" s="8"/>
      <c r="HFE97" s="7"/>
      <c r="HFF97" s="1"/>
      <c r="HFG97" s="8"/>
      <c r="HFH97" s="8"/>
      <c r="HFI97" s="7"/>
      <c r="HFJ97" s="1"/>
      <c r="HFK97" s="8"/>
      <c r="HFL97" s="8"/>
      <c r="HFM97" s="7"/>
      <c r="HFN97" s="1"/>
      <c r="HFO97" s="8"/>
      <c r="HFP97" s="8"/>
      <c r="HFQ97" s="7"/>
      <c r="HFR97" s="1"/>
      <c r="HFS97" s="8"/>
      <c r="HFT97" s="8"/>
      <c r="HFU97" s="7"/>
      <c r="HFV97" s="1"/>
      <c r="HFW97" s="8"/>
      <c r="HFX97" s="8"/>
      <c r="HFY97" s="7"/>
      <c r="HFZ97" s="1"/>
      <c r="HGA97" s="8"/>
      <c r="HGB97" s="8"/>
      <c r="HGC97" s="7"/>
      <c r="HGD97" s="1"/>
      <c r="HGE97" s="8"/>
      <c r="HGF97" s="8"/>
      <c r="HGG97" s="7"/>
      <c r="HGH97" s="1"/>
      <c r="HGI97" s="8"/>
      <c r="HGJ97" s="8"/>
      <c r="HGK97" s="7"/>
      <c r="HGL97" s="1"/>
      <c r="HGM97" s="8"/>
      <c r="HGN97" s="8"/>
      <c r="HGO97" s="7"/>
      <c r="HGP97" s="1"/>
      <c r="HGQ97" s="8"/>
      <c r="HGR97" s="8"/>
      <c r="HGS97" s="7"/>
      <c r="HGT97" s="1"/>
      <c r="HGU97" s="8"/>
      <c r="HGV97" s="8"/>
      <c r="HGW97" s="7"/>
      <c r="HGX97" s="1"/>
      <c r="HGY97" s="8"/>
      <c r="HGZ97" s="8"/>
      <c r="HHA97" s="7"/>
      <c r="HHB97" s="1"/>
      <c r="HHC97" s="8"/>
      <c r="HHD97" s="8"/>
      <c r="HHE97" s="7"/>
      <c r="HHF97" s="1"/>
      <c r="HHG97" s="8"/>
      <c r="HHH97" s="8"/>
      <c r="HHI97" s="7"/>
      <c r="HHJ97" s="1"/>
      <c r="HHK97" s="8"/>
      <c r="HHL97" s="8"/>
      <c r="HHM97" s="7"/>
      <c r="HHN97" s="1"/>
      <c r="HHO97" s="8"/>
      <c r="HHP97" s="8"/>
      <c r="HHQ97" s="7"/>
      <c r="HHR97" s="1"/>
      <c r="HHS97" s="8"/>
      <c r="HHT97" s="8"/>
      <c r="HHU97" s="7"/>
      <c r="HHV97" s="1"/>
      <c r="HHW97" s="8"/>
      <c r="HHX97" s="8"/>
      <c r="HHY97" s="7"/>
      <c r="HHZ97" s="1"/>
      <c r="HIA97" s="8"/>
      <c r="HIB97" s="8"/>
      <c r="HIC97" s="7"/>
      <c r="HID97" s="1"/>
      <c r="HIE97" s="8"/>
      <c r="HIF97" s="8"/>
      <c r="HIG97" s="7"/>
      <c r="HIH97" s="1"/>
      <c r="HII97" s="8"/>
      <c r="HIJ97" s="8"/>
      <c r="HIK97" s="7"/>
      <c r="HIL97" s="1"/>
      <c r="HIM97" s="8"/>
      <c r="HIN97" s="8"/>
      <c r="HIO97" s="7"/>
      <c r="HIP97" s="1"/>
      <c r="HIQ97" s="8"/>
      <c r="HIR97" s="8"/>
      <c r="HIS97" s="7"/>
      <c r="HIT97" s="1"/>
      <c r="HIU97" s="8"/>
      <c r="HIV97" s="8"/>
      <c r="HIW97" s="7"/>
      <c r="HIX97" s="1"/>
      <c r="HIY97" s="8"/>
      <c r="HIZ97" s="8"/>
      <c r="HJA97" s="7"/>
      <c r="HJB97" s="1"/>
      <c r="HJC97" s="8"/>
      <c r="HJD97" s="8"/>
      <c r="HJE97" s="7"/>
      <c r="HJF97" s="1"/>
      <c r="HJG97" s="8"/>
      <c r="HJH97" s="8"/>
      <c r="HJI97" s="7"/>
      <c r="HJJ97" s="1"/>
      <c r="HJK97" s="8"/>
      <c r="HJL97" s="8"/>
      <c r="HJM97" s="7"/>
      <c r="HJN97" s="1"/>
      <c r="HJO97" s="8"/>
      <c r="HJP97" s="8"/>
      <c r="HJQ97" s="7"/>
      <c r="HJR97" s="1"/>
      <c r="HJS97" s="8"/>
      <c r="HJT97" s="8"/>
      <c r="HJU97" s="7"/>
      <c r="HJV97" s="1"/>
      <c r="HJW97" s="8"/>
      <c r="HJX97" s="8"/>
      <c r="HJY97" s="7"/>
      <c r="HJZ97" s="1"/>
      <c r="HKA97" s="8"/>
      <c r="HKB97" s="8"/>
      <c r="HKC97" s="7"/>
      <c r="HKD97" s="1"/>
      <c r="HKE97" s="8"/>
      <c r="HKF97" s="8"/>
      <c r="HKG97" s="7"/>
      <c r="HKH97" s="1"/>
      <c r="HKI97" s="8"/>
      <c r="HKJ97" s="8"/>
      <c r="HKK97" s="7"/>
      <c r="HKL97" s="1"/>
      <c r="HKM97" s="8"/>
      <c r="HKN97" s="8"/>
      <c r="HKO97" s="7"/>
      <c r="HKP97" s="1"/>
      <c r="HKQ97" s="8"/>
      <c r="HKR97" s="8"/>
      <c r="HKS97" s="7"/>
      <c r="HKT97" s="1"/>
      <c r="HKU97" s="8"/>
      <c r="HKV97" s="8"/>
      <c r="HKW97" s="7"/>
      <c r="HKX97" s="1"/>
      <c r="HKY97" s="8"/>
      <c r="HKZ97" s="8"/>
      <c r="HLA97" s="7"/>
      <c r="HLB97" s="1"/>
      <c r="HLC97" s="8"/>
      <c r="HLD97" s="8"/>
      <c r="HLE97" s="7"/>
      <c r="HLF97" s="1"/>
      <c r="HLG97" s="8"/>
      <c r="HLH97" s="8"/>
      <c r="HLI97" s="7"/>
      <c r="HLJ97" s="1"/>
      <c r="HLK97" s="8"/>
      <c r="HLL97" s="8"/>
      <c r="HLM97" s="7"/>
      <c r="HLN97" s="1"/>
      <c r="HLO97" s="8"/>
      <c r="HLP97" s="8"/>
      <c r="HLQ97" s="7"/>
      <c r="HLR97" s="1"/>
      <c r="HLS97" s="8"/>
      <c r="HLT97" s="8"/>
      <c r="HLU97" s="7"/>
      <c r="HLV97" s="1"/>
      <c r="HLW97" s="8"/>
      <c r="HLX97" s="8"/>
      <c r="HLY97" s="7"/>
      <c r="HLZ97" s="1"/>
      <c r="HMA97" s="8"/>
      <c r="HMB97" s="8"/>
      <c r="HMC97" s="7"/>
      <c r="HMD97" s="1"/>
      <c r="HME97" s="8"/>
      <c r="HMF97" s="8"/>
      <c r="HMG97" s="7"/>
      <c r="HMH97" s="1"/>
      <c r="HMI97" s="8"/>
      <c r="HMJ97" s="8"/>
      <c r="HMK97" s="7"/>
      <c r="HML97" s="1"/>
      <c r="HMM97" s="8"/>
      <c r="HMN97" s="8"/>
      <c r="HMO97" s="7"/>
      <c r="HMP97" s="1"/>
      <c r="HMQ97" s="8"/>
      <c r="HMR97" s="8"/>
      <c r="HMS97" s="7"/>
      <c r="HMT97" s="1"/>
      <c r="HMU97" s="8"/>
      <c r="HMV97" s="8"/>
      <c r="HMW97" s="7"/>
      <c r="HMX97" s="1"/>
      <c r="HMY97" s="8"/>
      <c r="HMZ97" s="8"/>
      <c r="HNA97" s="7"/>
      <c r="HNB97" s="1"/>
      <c r="HNC97" s="8"/>
      <c r="HND97" s="8"/>
      <c r="HNE97" s="7"/>
      <c r="HNF97" s="1"/>
      <c r="HNG97" s="8"/>
      <c r="HNH97" s="8"/>
      <c r="HNI97" s="7"/>
      <c r="HNJ97" s="1"/>
      <c r="HNK97" s="8"/>
      <c r="HNL97" s="8"/>
      <c r="HNM97" s="7"/>
      <c r="HNN97" s="1"/>
      <c r="HNO97" s="8"/>
      <c r="HNP97" s="8"/>
      <c r="HNQ97" s="7"/>
      <c r="HNR97" s="1"/>
      <c r="HNS97" s="8"/>
      <c r="HNT97" s="8"/>
      <c r="HNU97" s="7"/>
      <c r="HNV97" s="1"/>
      <c r="HNW97" s="8"/>
      <c r="HNX97" s="8"/>
      <c r="HNY97" s="7"/>
      <c r="HNZ97" s="1"/>
      <c r="HOA97" s="8"/>
      <c r="HOB97" s="8"/>
      <c r="HOC97" s="7"/>
      <c r="HOD97" s="1"/>
      <c r="HOE97" s="8"/>
      <c r="HOF97" s="8"/>
      <c r="HOG97" s="7"/>
      <c r="HOH97" s="1"/>
      <c r="HOI97" s="8"/>
      <c r="HOJ97" s="8"/>
      <c r="HOK97" s="7"/>
      <c r="HOL97" s="1"/>
      <c r="HOM97" s="8"/>
      <c r="HON97" s="8"/>
      <c r="HOO97" s="7"/>
      <c r="HOP97" s="1"/>
      <c r="HOQ97" s="8"/>
      <c r="HOR97" s="8"/>
      <c r="HOS97" s="7"/>
      <c r="HOT97" s="1"/>
      <c r="HOU97" s="8"/>
      <c r="HOV97" s="8"/>
      <c r="HOW97" s="7"/>
      <c r="HOX97" s="1"/>
      <c r="HOY97" s="8"/>
      <c r="HOZ97" s="8"/>
      <c r="HPA97" s="7"/>
      <c r="HPB97" s="1"/>
      <c r="HPC97" s="8"/>
      <c r="HPD97" s="8"/>
      <c r="HPE97" s="7"/>
      <c r="HPF97" s="1"/>
      <c r="HPG97" s="8"/>
      <c r="HPH97" s="8"/>
      <c r="HPI97" s="7"/>
      <c r="HPJ97" s="1"/>
      <c r="HPK97" s="8"/>
      <c r="HPL97" s="8"/>
      <c r="HPM97" s="7"/>
      <c r="HPN97" s="1"/>
      <c r="HPO97" s="8"/>
      <c r="HPP97" s="8"/>
      <c r="HPQ97" s="7"/>
      <c r="HPR97" s="1"/>
      <c r="HPS97" s="8"/>
      <c r="HPT97" s="8"/>
      <c r="HPU97" s="7"/>
      <c r="HPV97" s="1"/>
      <c r="HPW97" s="8"/>
      <c r="HPX97" s="8"/>
      <c r="HPY97" s="7"/>
      <c r="HPZ97" s="1"/>
      <c r="HQA97" s="8"/>
      <c r="HQB97" s="8"/>
      <c r="HQC97" s="7"/>
      <c r="HQD97" s="1"/>
      <c r="HQE97" s="8"/>
      <c r="HQF97" s="8"/>
      <c r="HQG97" s="7"/>
      <c r="HQH97" s="1"/>
      <c r="HQI97" s="8"/>
      <c r="HQJ97" s="8"/>
      <c r="HQK97" s="7"/>
      <c r="HQL97" s="1"/>
      <c r="HQM97" s="8"/>
      <c r="HQN97" s="8"/>
      <c r="HQO97" s="7"/>
      <c r="HQP97" s="1"/>
      <c r="HQQ97" s="8"/>
      <c r="HQR97" s="8"/>
      <c r="HQS97" s="7"/>
      <c r="HQT97" s="1"/>
      <c r="HQU97" s="8"/>
      <c r="HQV97" s="8"/>
      <c r="HQW97" s="7"/>
      <c r="HQX97" s="1"/>
      <c r="HQY97" s="8"/>
      <c r="HQZ97" s="8"/>
      <c r="HRA97" s="7"/>
      <c r="HRB97" s="1"/>
      <c r="HRC97" s="8"/>
      <c r="HRD97" s="8"/>
      <c r="HRE97" s="7"/>
      <c r="HRF97" s="1"/>
      <c r="HRG97" s="8"/>
      <c r="HRH97" s="8"/>
      <c r="HRI97" s="7"/>
      <c r="HRJ97" s="1"/>
      <c r="HRK97" s="8"/>
      <c r="HRL97" s="8"/>
      <c r="HRM97" s="7"/>
      <c r="HRN97" s="1"/>
      <c r="HRO97" s="8"/>
      <c r="HRP97" s="8"/>
      <c r="HRQ97" s="7"/>
      <c r="HRR97" s="1"/>
      <c r="HRS97" s="8"/>
      <c r="HRT97" s="8"/>
      <c r="HRU97" s="7"/>
      <c r="HRV97" s="1"/>
      <c r="HRW97" s="8"/>
      <c r="HRX97" s="8"/>
      <c r="HRY97" s="7"/>
      <c r="HRZ97" s="1"/>
      <c r="HSA97" s="8"/>
      <c r="HSB97" s="8"/>
      <c r="HSC97" s="7"/>
      <c r="HSD97" s="1"/>
      <c r="HSE97" s="8"/>
      <c r="HSF97" s="8"/>
      <c r="HSG97" s="7"/>
      <c r="HSH97" s="1"/>
      <c r="HSI97" s="8"/>
      <c r="HSJ97" s="8"/>
      <c r="HSK97" s="7"/>
      <c r="HSL97" s="1"/>
      <c r="HSM97" s="8"/>
      <c r="HSN97" s="8"/>
      <c r="HSO97" s="7"/>
      <c r="HSP97" s="1"/>
      <c r="HSQ97" s="8"/>
      <c r="HSR97" s="8"/>
      <c r="HSS97" s="7"/>
      <c r="HST97" s="1"/>
      <c r="HSU97" s="8"/>
      <c r="HSV97" s="8"/>
      <c r="HSW97" s="7"/>
      <c r="HSX97" s="1"/>
      <c r="HSY97" s="8"/>
      <c r="HSZ97" s="8"/>
      <c r="HTA97" s="7"/>
      <c r="HTB97" s="1"/>
      <c r="HTC97" s="8"/>
      <c r="HTD97" s="8"/>
      <c r="HTE97" s="7"/>
      <c r="HTF97" s="1"/>
      <c r="HTG97" s="8"/>
      <c r="HTH97" s="8"/>
      <c r="HTI97" s="7"/>
      <c r="HTJ97" s="1"/>
      <c r="HTK97" s="8"/>
      <c r="HTL97" s="8"/>
      <c r="HTM97" s="7"/>
      <c r="HTN97" s="1"/>
      <c r="HTO97" s="8"/>
      <c r="HTP97" s="8"/>
      <c r="HTQ97" s="7"/>
      <c r="HTR97" s="1"/>
      <c r="HTS97" s="8"/>
      <c r="HTT97" s="8"/>
      <c r="HTU97" s="7"/>
      <c r="HTV97" s="1"/>
      <c r="HTW97" s="8"/>
      <c r="HTX97" s="8"/>
      <c r="HTY97" s="7"/>
      <c r="HTZ97" s="1"/>
      <c r="HUA97" s="8"/>
      <c r="HUB97" s="8"/>
      <c r="HUC97" s="7"/>
      <c r="HUD97" s="1"/>
      <c r="HUE97" s="8"/>
      <c r="HUF97" s="8"/>
      <c r="HUG97" s="7"/>
      <c r="HUH97" s="1"/>
      <c r="HUI97" s="8"/>
      <c r="HUJ97" s="8"/>
      <c r="HUK97" s="7"/>
      <c r="HUL97" s="1"/>
      <c r="HUM97" s="8"/>
      <c r="HUN97" s="8"/>
      <c r="HUO97" s="7"/>
      <c r="HUP97" s="1"/>
      <c r="HUQ97" s="8"/>
      <c r="HUR97" s="8"/>
      <c r="HUS97" s="7"/>
      <c r="HUT97" s="1"/>
      <c r="HUU97" s="8"/>
      <c r="HUV97" s="8"/>
      <c r="HUW97" s="7"/>
      <c r="HUX97" s="1"/>
      <c r="HUY97" s="8"/>
      <c r="HUZ97" s="8"/>
      <c r="HVA97" s="7"/>
      <c r="HVB97" s="1"/>
      <c r="HVC97" s="8"/>
      <c r="HVD97" s="8"/>
      <c r="HVE97" s="7"/>
      <c r="HVF97" s="1"/>
      <c r="HVG97" s="8"/>
      <c r="HVH97" s="8"/>
      <c r="HVI97" s="7"/>
      <c r="HVJ97" s="1"/>
      <c r="HVK97" s="8"/>
      <c r="HVL97" s="8"/>
      <c r="HVM97" s="7"/>
      <c r="HVN97" s="1"/>
      <c r="HVO97" s="8"/>
      <c r="HVP97" s="8"/>
      <c r="HVQ97" s="7"/>
      <c r="HVR97" s="1"/>
      <c r="HVS97" s="8"/>
      <c r="HVT97" s="8"/>
      <c r="HVU97" s="7"/>
      <c r="HVV97" s="1"/>
      <c r="HVW97" s="8"/>
      <c r="HVX97" s="8"/>
      <c r="HVY97" s="7"/>
      <c r="HVZ97" s="1"/>
      <c r="HWA97" s="8"/>
      <c r="HWB97" s="8"/>
      <c r="HWC97" s="7"/>
      <c r="HWD97" s="1"/>
      <c r="HWE97" s="8"/>
      <c r="HWF97" s="8"/>
      <c r="HWG97" s="7"/>
      <c r="HWH97" s="1"/>
      <c r="HWI97" s="8"/>
      <c r="HWJ97" s="8"/>
      <c r="HWK97" s="7"/>
      <c r="HWL97" s="1"/>
      <c r="HWM97" s="8"/>
      <c r="HWN97" s="8"/>
      <c r="HWO97" s="7"/>
      <c r="HWP97" s="1"/>
      <c r="HWQ97" s="8"/>
      <c r="HWR97" s="8"/>
      <c r="HWS97" s="7"/>
      <c r="HWT97" s="1"/>
      <c r="HWU97" s="8"/>
      <c r="HWV97" s="8"/>
      <c r="HWW97" s="7"/>
      <c r="HWX97" s="1"/>
      <c r="HWY97" s="8"/>
      <c r="HWZ97" s="8"/>
      <c r="HXA97" s="7"/>
      <c r="HXB97" s="1"/>
      <c r="HXC97" s="8"/>
      <c r="HXD97" s="8"/>
      <c r="HXE97" s="7"/>
      <c r="HXF97" s="1"/>
      <c r="HXG97" s="8"/>
      <c r="HXH97" s="8"/>
      <c r="HXI97" s="7"/>
      <c r="HXJ97" s="1"/>
      <c r="HXK97" s="8"/>
      <c r="HXL97" s="8"/>
      <c r="HXM97" s="7"/>
      <c r="HXN97" s="1"/>
      <c r="HXO97" s="8"/>
      <c r="HXP97" s="8"/>
      <c r="HXQ97" s="7"/>
      <c r="HXR97" s="1"/>
      <c r="HXS97" s="8"/>
      <c r="HXT97" s="8"/>
      <c r="HXU97" s="7"/>
      <c r="HXV97" s="1"/>
      <c r="HXW97" s="8"/>
      <c r="HXX97" s="8"/>
      <c r="HXY97" s="7"/>
      <c r="HXZ97" s="1"/>
      <c r="HYA97" s="8"/>
      <c r="HYB97" s="8"/>
      <c r="HYC97" s="7"/>
      <c r="HYD97" s="1"/>
      <c r="HYE97" s="8"/>
      <c r="HYF97" s="8"/>
      <c r="HYG97" s="7"/>
      <c r="HYH97" s="1"/>
      <c r="HYI97" s="8"/>
      <c r="HYJ97" s="8"/>
      <c r="HYK97" s="7"/>
      <c r="HYL97" s="1"/>
      <c r="HYM97" s="8"/>
      <c r="HYN97" s="8"/>
      <c r="HYO97" s="7"/>
      <c r="HYP97" s="1"/>
      <c r="HYQ97" s="8"/>
      <c r="HYR97" s="8"/>
      <c r="HYS97" s="7"/>
      <c r="HYT97" s="1"/>
      <c r="HYU97" s="8"/>
      <c r="HYV97" s="8"/>
      <c r="HYW97" s="7"/>
      <c r="HYX97" s="1"/>
      <c r="HYY97" s="8"/>
      <c r="HYZ97" s="8"/>
      <c r="HZA97" s="7"/>
      <c r="HZB97" s="1"/>
      <c r="HZC97" s="8"/>
      <c r="HZD97" s="8"/>
      <c r="HZE97" s="7"/>
      <c r="HZF97" s="1"/>
      <c r="HZG97" s="8"/>
      <c r="HZH97" s="8"/>
      <c r="HZI97" s="7"/>
      <c r="HZJ97" s="1"/>
      <c r="HZK97" s="8"/>
      <c r="HZL97" s="8"/>
      <c r="HZM97" s="7"/>
      <c r="HZN97" s="1"/>
      <c r="HZO97" s="8"/>
      <c r="HZP97" s="8"/>
      <c r="HZQ97" s="7"/>
      <c r="HZR97" s="1"/>
      <c r="HZS97" s="8"/>
      <c r="HZT97" s="8"/>
      <c r="HZU97" s="7"/>
      <c r="HZV97" s="1"/>
      <c r="HZW97" s="8"/>
      <c r="HZX97" s="8"/>
      <c r="HZY97" s="7"/>
      <c r="HZZ97" s="1"/>
      <c r="IAA97" s="8"/>
      <c r="IAB97" s="8"/>
      <c r="IAC97" s="7"/>
      <c r="IAD97" s="1"/>
      <c r="IAE97" s="8"/>
      <c r="IAF97" s="8"/>
      <c r="IAG97" s="7"/>
      <c r="IAH97" s="1"/>
      <c r="IAI97" s="8"/>
      <c r="IAJ97" s="8"/>
      <c r="IAK97" s="7"/>
      <c r="IAL97" s="1"/>
      <c r="IAM97" s="8"/>
      <c r="IAN97" s="8"/>
      <c r="IAO97" s="7"/>
      <c r="IAP97" s="1"/>
      <c r="IAQ97" s="8"/>
      <c r="IAR97" s="8"/>
      <c r="IAS97" s="7"/>
      <c r="IAT97" s="1"/>
      <c r="IAU97" s="8"/>
      <c r="IAV97" s="8"/>
      <c r="IAW97" s="7"/>
      <c r="IAX97" s="1"/>
      <c r="IAY97" s="8"/>
      <c r="IAZ97" s="8"/>
      <c r="IBA97" s="7"/>
      <c r="IBB97" s="1"/>
      <c r="IBC97" s="8"/>
      <c r="IBD97" s="8"/>
      <c r="IBE97" s="7"/>
      <c r="IBF97" s="1"/>
      <c r="IBG97" s="8"/>
      <c r="IBH97" s="8"/>
      <c r="IBI97" s="7"/>
      <c r="IBJ97" s="1"/>
      <c r="IBK97" s="8"/>
      <c r="IBL97" s="8"/>
      <c r="IBM97" s="7"/>
      <c r="IBN97" s="1"/>
      <c r="IBO97" s="8"/>
      <c r="IBP97" s="8"/>
      <c r="IBQ97" s="7"/>
      <c r="IBR97" s="1"/>
      <c r="IBS97" s="8"/>
      <c r="IBT97" s="8"/>
      <c r="IBU97" s="7"/>
      <c r="IBV97" s="1"/>
      <c r="IBW97" s="8"/>
      <c r="IBX97" s="8"/>
      <c r="IBY97" s="7"/>
      <c r="IBZ97" s="1"/>
      <c r="ICA97" s="8"/>
      <c r="ICB97" s="8"/>
      <c r="ICC97" s="7"/>
      <c r="ICD97" s="1"/>
      <c r="ICE97" s="8"/>
      <c r="ICF97" s="8"/>
      <c r="ICG97" s="7"/>
      <c r="ICH97" s="1"/>
      <c r="ICI97" s="8"/>
      <c r="ICJ97" s="8"/>
      <c r="ICK97" s="7"/>
      <c r="ICL97" s="1"/>
      <c r="ICM97" s="8"/>
      <c r="ICN97" s="8"/>
      <c r="ICO97" s="7"/>
      <c r="ICP97" s="1"/>
      <c r="ICQ97" s="8"/>
      <c r="ICR97" s="8"/>
      <c r="ICS97" s="7"/>
      <c r="ICT97" s="1"/>
      <c r="ICU97" s="8"/>
      <c r="ICV97" s="8"/>
      <c r="ICW97" s="7"/>
      <c r="ICX97" s="1"/>
      <c r="ICY97" s="8"/>
      <c r="ICZ97" s="8"/>
      <c r="IDA97" s="7"/>
      <c r="IDB97" s="1"/>
      <c r="IDC97" s="8"/>
      <c r="IDD97" s="8"/>
      <c r="IDE97" s="7"/>
      <c r="IDF97" s="1"/>
      <c r="IDG97" s="8"/>
      <c r="IDH97" s="8"/>
      <c r="IDI97" s="7"/>
      <c r="IDJ97" s="1"/>
      <c r="IDK97" s="8"/>
      <c r="IDL97" s="8"/>
      <c r="IDM97" s="7"/>
      <c r="IDN97" s="1"/>
      <c r="IDO97" s="8"/>
      <c r="IDP97" s="8"/>
      <c r="IDQ97" s="7"/>
      <c r="IDR97" s="1"/>
      <c r="IDS97" s="8"/>
      <c r="IDT97" s="8"/>
      <c r="IDU97" s="7"/>
      <c r="IDV97" s="1"/>
      <c r="IDW97" s="8"/>
      <c r="IDX97" s="8"/>
      <c r="IDY97" s="7"/>
      <c r="IDZ97" s="1"/>
      <c r="IEA97" s="8"/>
      <c r="IEB97" s="8"/>
      <c r="IEC97" s="7"/>
      <c r="IED97" s="1"/>
      <c r="IEE97" s="8"/>
      <c r="IEF97" s="8"/>
      <c r="IEG97" s="7"/>
      <c r="IEH97" s="1"/>
      <c r="IEI97" s="8"/>
      <c r="IEJ97" s="8"/>
      <c r="IEK97" s="7"/>
      <c r="IEL97" s="1"/>
      <c r="IEM97" s="8"/>
      <c r="IEN97" s="8"/>
      <c r="IEO97" s="7"/>
      <c r="IEP97" s="1"/>
      <c r="IEQ97" s="8"/>
      <c r="IER97" s="8"/>
      <c r="IES97" s="7"/>
      <c r="IET97" s="1"/>
      <c r="IEU97" s="8"/>
      <c r="IEV97" s="8"/>
      <c r="IEW97" s="7"/>
      <c r="IEX97" s="1"/>
      <c r="IEY97" s="8"/>
      <c r="IEZ97" s="8"/>
      <c r="IFA97" s="7"/>
      <c r="IFB97" s="1"/>
      <c r="IFC97" s="8"/>
      <c r="IFD97" s="8"/>
      <c r="IFE97" s="7"/>
      <c r="IFF97" s="1"/>
      <c r="IFG97" s="8"/>
      <c r="IFH97" s="8"/>
      <c r="IFI97" s="7"/>
      <c r="IFJ97" s="1"/>
      <c r="IFK97" s="8"/>
      <c r="IFL97" s="8"/>
      <c r="IFM97" s="7"/>
      <c r="IFN97" s="1"/>
      <c r="IFO97" s="8"/>
      <c r="IFP97" s="8"/>
      <c r="IFQ97" s="7"/>
      <c r="IFR97" s="1"/>
      <c r="IFS97" s="8"/>
      <c r="IFT97" s="8"/>
      <c r="IFU97" s="7"/>
      <c r="IFV97" s="1"/>
      <c r="IFW97" s="8"/>
      <c r="IFX97" s="8"/>
      <c r="IFY97" s="7"/>
      <c r="IFZ97" s="1"/>
      <c r="IGA97" s="8"/>
      <c r="IGB97" s="8"/>
      <c r="IGC97" s="7"/>
      <c r="IGD97" s="1"/>
      <c r="IGE97" s="8"/>
      <c r="IGF97" s="8"/>
      <c r="IGG97" s="7"/>
      <c r="IGH97" s="1"/>
      <c r="IGI97" s="8"/>
      <c r="IGJ97" s="8"/>
      <c r="IGK97" s="7"/>
      <c r="IGL97" s="1"/>
      <c r="IGM97" s="8"/>
      <c r="IGN97" s="8"/>
      <c r="IGO97" s="7"/>
      <c r="IGP97" s="1"/>
      <c r="IGQ97" s="8"/>
      <c r="IGR97" s="8"/>
      <c r="IGS97" s="7"/>
      <c r="IGT97" s="1"/>
      <c r="IGU97" s="8"/>
      <c r="IGV97" s="8"/>
      <c r="IGW97" s="7"/>
      <c r="IGX97" s="1"/>
      <c r="IGY97" s="8"/>
      <c r="IGZ97" s="8"/>
      <c r="IHA97" s="7"/>
      <c r="IHB97" s="1"/>
      <c r="IHC97" s="8"/>
      <c r="IHD97" s="8"/>
      <c r="IHE97" s="7"/>
      <c r="IHF97" s="1"/>
      <c r="IHG97" s="8"/>
      <c r="IHH97" s="8"/>
      <c r="IHI97" s="7"/>
      <c r="IHJ97" s="1"/>
      <c r="IHK97" s="8"/>
      <c r="IHL97" s="8"/>
      <c r="IHM97" s="7"/>
      <c r="IHN97" s="1"/>
      <c r="IHO97" s="8"/>
      <c r="IHP97" s="8"/>
      <c r="IHQ97" s="7"/>
      <c r="IHR97" s="1"/>
      <c r="IHS97" s="8"/>
      <c r="IHT97" s="8"/>
      <c r="IHU97" s="7"/>
      <c r="IHV97" s="1"/>
      <c r="IHW97" s="8"/>
      <c r="IHX97" s="8"/>
      <c r="IHY97" s="7"/>
      <c r="IHZ97" s="1"/>
      <c r="IIA97" s="8"/>
      <c r="IIB97" s="8"/>
      <c r="IIC97" s="7"/>
      <c r="IID97" s="1"/>
      <c r="IIE97" s="8"/>
      <c r="IIF97" s="8"/>
      <c r="IIG97" s="7"/>
      <c r="IIH97" s="1"/>
      <c r="III97" s="8"/>
      <c r="IIJ97" s="8"/>
      <c r="IIK97" s="7"/>
      <c r="IIL97" s="1"/>
      <c r="IIM97" s="8"/>
      <c r="IIN97" s="8"/>
      <c r="IIO97" s="7"/>
      <c r="IIP97" s="1"/>
      <c r="IIQ97" s="8"/>
      <c r="IIR97" s="8"/>
      <c r="IIS97" s="7"/>
      <c r="IIT97" s="1"/>
      <c r="IIU97" s="8"/>
      <c r="IIV97" s="8"/>
      <c r="IIW97" s="7"/>
      <c r="IIX97" s="1"/>
      <c r="IIY97" s="8"/>
      <c r="IIZ97" s="8"/>
      <c r="IJA97" s="7"/>
      <c r="IJB97" s="1"/>
      <c r="IJC97" s="8"/>
      <c r="IJD97" s="8"/>
      <c r="IJE97" s="7"/>
      <c r="IJF97" s="1"/>
      <c r="IJG97" s="8"/>
      <c r="IJH97" s="8"/>
      <c r="IJI97" s="7"/>
      <c r="IJJ97" s="1"/>
      <c r="IJK97" s="8"/>
      <c r="IJL97" s="8"/>
      <c r="IJM97" s="7"/>
      <c r="IJN97" s="1"/>
      <c r="IJO97" s="8"/>
      <c r="IJP97" s="8"/>
      <c r="IJQ97" s="7"/>
      <c r="IJR97" s="1"/>
      <c r="IJS97" s="8"/>
      <c r="IJT97" s="8"/>
      <c r="IJU97" s="7"/>
      <c r="IJV97" s="1"/>
      <c r="IJW97" s="8"/>
      <c r="IJX97" s="8"/>
      <c r="IJY97" s="7"/>
      <c r="IJZ97" s="1"/>
      <c r="IKA97" s="8"/>
      <c r="IKB97" s="8"/>
      <c r="IKC97" s="7"/>
      <c r="IKD97" s="1"/>
      <c r="IKE97" s="8"/>
      <c r="IKF97" s="8"/>
      <c r="IKG97" s="7"/>
      <c r="IKH97" s="1"/>
      <c r="IKI97" s="8"/>
      <c r="IKJ97" s="8"/>
      <c r="IKK97" s="7"/>
      <c r="IKL97" s="1"/>
      <c r="IKM97" s="8"/>
      <c r="IKN97" s="8"/>
      <c r="IKO97" s="7"/>
      <c r="IKP97" s="1"/>
      <c r="IKQ97" s="8"/>
      <c r="IKR97" s="8"/>
      <c r="IKS97" s="7"/>
      <c r="IKT97" s="1"/>
      <c r="IKU97" s="8"/>
      <c r="IKV97" s="8"/>
      <c r="IKW97" s="7"/>
      <c r="IKX97" s="1"/>
      <c r="IKY97" s="8"/>
      <c r="IKZ97" s="8"/>
      <c r="ILA97" s="7"/>
      <c r="ILB97" s="1"/>
      <c r="ILC97" s="8"/>
      <c r="ILD97" s="8"/>
      <c r="ILE97" s="7"/>
      <c r="ILF97" s="1"/>
      <c r="ILG97" s="8"/>
      <c r="ILH97" s="8"/>
      <c r="ILI97" s="7"/>
      <c r="ILJ97" s="1"/>
      <c r="ILK97" s="8"/>
      <c r="ILL97" s="8"/>
      <c r="ILM97" s="7"/>
      <c r="ILN97" s="1"/>
      <c r="ILO97" s="8"/>
      <c r="ILP97" s="8"/>
      <c r="ILQ97" s="7"/>
      <c r="ILR97" s="1"/>
      <c r="ILS97" s="8"/>
      <c r="ILT97" s="8"/>
      <c r="ILU97" s="7"/>
      <c r="ILV97" s="1"/>
      <c r="ILW97" s="8"/>
      <c r="ILX97" s="8"/>
      <c r="ILY97" s="7"/>
      <c r="ILZ97" s="1"/>
      <c r="IMA97" s="8"/>
      <c r="IMB97" s="8"/>
      <c r="IMC97" s="7"/>
      <c r="IMD97" s="1"/>
      <c r="IME97" s="8"/>
      <c r="IMF97" s="8"/>
      <c r="IMG97" s="7"/>
      <c r="IMH97" s="1"/>
      <c r="IMI97" s="8"/>
      <c r="IMJ97" s="8"/>
      <c r="IMK97" s="7"/>
      <c r="IML97" s="1"/>
      <c r="IMM97" s="8"/>
      <c r="IMN97" s="8"/>
      <c r="IMO97" s="7"/>
      <c r="IMP97" s="1"/>
      <c r="IMQ97" s="8"/>
      <c r="IMR97" s="8"/>
      <c r="IMS97" s="7"/>
      <c r="IMT97" s="1"/>
      <c r="IMU97" s="8"/>
      <c r="IMV97" s="8"/>
      <c r="IMW97" s="7"/>
      <c r="IMX97" s="1"/>
      <c r="IMY97" s="8"/>
      <c r="IMZ97" s="8"/>
      <c r="INA97" s="7"/>
      <c r="INB97" s="1"/>
      <c r="INC97" s="8"/>
      <c r="IND97" s="8"/>
      <c r="INE97" s="7"/>
      <c r="INF97" s="1"/>
      <c r="ING97" s="8"/>
      <c r="INH97" s="8"/>
      <c r="INI97" s="7"/>
      <c r="INJ97" s="1"/>
      <c r="INK97" s="8"/>
      <c r="INL97" s="8"/>
      <c r="INM97" s="7"/>
      <c r="INN97" s="1"/>
      <c r="INO97" s="8"/>
      <c r="INP97" s="8"/>
      <c r="INQ97" s="7"/>
      <c r="INR97" s="1"/>
      <c r="INS97" s="8"/>
      <c r="INT97" s="8"/>
      <c r="INU97" s="7"/>
      <c r="INV97" s="1"/>
      <c r="INW97" s="8"/>
      <c r="INX97" s="8"/>
      <c r="INY97" s="7"/>
      <c r="INZ97" s="1"/>
      <c r="IOA97" s="8"/>
      <c r="IOB97" s="8"/>
      <c r="IOC97" s="7"/>
      <c r="IOD97" s="1"/>
      <c r="IOE97" s="8"/>
      <c r="IOF97" s="8"/>
      <c r="IOG97" s="7"/>
      <c r="IOH97" s="1"/>
      <c r="IOI97" s="8"/>
      <c r="IOJ97" s="8"/>
      <c r="IOK97" s="7"/>
      <c r="IOL97" s="1"/>
      <c r="IOM97" s="8"/>
      <c r="ION97" s="8"/>
      <c r="IOO97" s="7"/>
      <c r="IOP97" s="1"/>
      <c r="IOQ97" s="8"/>
      <c r="IOR97" s="8"/>
      <c r="IOS97" s="7"/>
      <c r="IOT97" s="1"/>
      <c r="IOU97" s="8"/>
      <c r="IOV97" s="8"/>
      <c r="IOW97" s="7"/>
      <c r="IOX97" s="1"/>
      <c r="IOY97" s="8"/>
      <c r="IOZ97" s="8"/>
      <c r="IPA97" s="7"/>
      <c r="IPB97" s="1"/>
      <c r="IPC97" s="8"/>
      <c r="IPD97" s="8"/>
      <c r="IPE97" s="7"/>
      <c r="IPF97" s="1"/>
      <c r="IPG97" s="8"/>
      <c r="IPH97" s="8"/>
      <c r="IPI97" s="7"/>
      <c r="IPJ97" s="1"/>
      <c r="IPK97" s="8"/>
      <c r="IPL97" s="8"/>
      <c r="IPM97" s="7"/>
      <c r="IPN97" s="1"/>
      <c r="IPO97" s="8"/>
      <c r="IPP97" s="8"/>
      <c r="IPQ97" s="7"/>
      <c r="IPR97" s="1"/>
      <c r="IPS97" s="8"/>
      <c r="IPT97" s="8"/>
      <c r="IPU97" s="7"/>
      <c r="IPV97" s="1"/>
      <c r="IPW97" s="8"/>
      <c r="IPX97" s="8"/>
      <c r="IPY97" s="7"/>
      <c r="IPZ97" s="1"/>
      <c r="IQA97" s="8"/>
      <c r="IQB97" s="8"/>
      <c r="IQC97" s="7"/>
      <c r="IQD97" s="1"/>
      <c r="IQE97" s="8"/>
      <c r="IQF97" s="8"/>
      <c r="IQG97" s="7"/>
      <c r="IQH97" s="1"/>
      <c r="IQI97" s="8"/>
      <c r="IQJ97" s="8"/>
      <c r="IQK97" s="7"/>
      <c r="IQL97" s="1"/>
      <c r="IQM97" s="8"/>
      <c r="IQN97" s="8"/>
      <c r="IQO97" s="7"/>
      <c r="IQP97" s="1"/>
      <c r="IQQ97" s="8"/>
      <c r="IQR97" s="8"/>
      <c r="IQS97" s="7"/>
      <c r="IQT97" s="1"/>
      <c r="IQU97" s="8"/>
      <c r="IQV97" s="8"/>
      <c r="IQW97" s="7"/>
      <c r="IQX97" s="1"/>
      <c r="IQY97" s="8"/>
      <c r="IQZ97" s="8"/>
      <c r="IRA97" s="7"/>
      <c r="IRB97" s="1"/>
      <c r="IRC97" s="8"/>
      <c r="IRD97" s="8"/>
      <c r="IRE97" s="7"/>
      <c r="IRF97" s="1"/>
      <c r="IRG97" s="8"/>
      <c r="IRH97" s="8"/>
      <c r="IRI97" s="7"/>
      <c r="IRJ97" s="1"/>
      <c r="IRK97" s="8"/>
      <c r="IRL97" s="8"/>
      <c r="IRM97" s="7"/>
      <c r="IRN97" s="1"/>
      <c r="IRO97" s="8"/>
      <c r="IRP97" s="8"/>
      <c r="IRQ97" s="7"/>
      <c r="IRR97" s="1"/>
      <c r="IRS97" s="8"/>
      <c r="IRT97" s="8"/>
      <c r="IRU97" s="7"/>
      <c r="IRV97" s="1"/>
      <c r="IRW97" s="8"/>
      <c r="IRX97" s="8"/>
      <c r="IRY97" s="7"/>
      <c r="IRZ97" s="1"/>
      <c r="ISA97" s="8"/>
      <c r="ISB97" s="8"/>
      <c r="ISC97" s="7"/>
      <c r="ISD97" s="1"/>
      <c r="ISE97" s="8"/>
      <c r="ISF97" s="8"/>
      <c r="ISG97" s="7"/>
      <c r="ISH97" s="1"/>
      <c r="ISI97" s="8"/>
      <c r="ISJ97" s="8"/>
      <c r="ISK97" s="7"/>
      <c r="ISL97" s="1"/>
      <c r="ISM97" s="8"/>
      <c r="ISN97" s="8"/>
      <c r="ISO97" s="7"/>
      <c r="ISP97" s="1"/>
      <c r="ISQ97" s="8"/>
      <c r="ISR97" s="8"/>
      <c r="ISS97" s="7"/>
      <c r="IST97" s="1"/>
      <c r="ISU97" s="8"/>
      <c r="ISV97" s="8"/>
      <c r="ISW97" s="7"/>
      <c r="ISX97" s="1"/>
      <c r="ISY97" s="8"/>
      <c r="ISZ97" s="8"/>
      <c r="ITA97" s="7"/>
      <c r="ITB97" s="1"/>
      <c r="ITC97" s="8"/>
      <c r="ITD97" s="8"/>
      <c r="ITE97" s="7"/>
      <c r="ITF97" s="1"/>
      <c r="ITG97" s="8"/>
      <c r="ITH97" s="8"/>
      <c r="ITI97" s="7"/>
      <c r="ITJ97" s="1"/>
      <c r="ITK97" s="8"/>
      <c r="ITL97" s="8"/>
      <c r="ITM97" s="7"/>
      <c r="ITN97" s="1"/>
      <c r="ITO97" s="8"/>
      <c r="ITP97" s="8"/>
      <c r="ITQ97" s="7"/>
      <c r="ITR97" s="1"/>
      <c r="ITS97" s="8"/>
      <c r="ITT97" s="8"/>
      <c r="ITU97" s="7"/>
      <c r="ITV97" s="1"/>
      <c r="ITW97" s="8"/>
      <c r="ITX97" s="8"/>
      <c r="ITY97" s="7"/>
      <c r="ITZ97" s="1"/>
      <c r="IUA97" s="8"/>
      <c r="IUB97" s="8"/>
      <c r="IUC97" s="7"/>
      <c r="IUD97" s="1"/>
      <c r="IUE97" s="8"/>
      <c r="IUF97" s="8"/>
      <c r="IUG97" s="7"/>
      <c r="IUH97" s="1"/>
      <c r="IUI97" s="8"/>
      <c r="IUJ97" s="8"/>
      <c r="IUK97" s="7"/>
      <c r="IUL97" s="1"/>
      <c r="IUM97" s="8"/>
      <c r="IUN97" s="8"/>
      <c r="IUO97" s="7"/>
      <c r="IUP97" s="1"/>
      <c r="IUQ97" s="8"/>
      <c r="IUR97" s="8"/>
      <c r="IUS97" s="7"/>
      <c r="IUT97" s="1"/>
      <c r="IUU97" s="8"/>
      <c r="IUV97" s="8"/>
      <c r="IUW97" s="7"/>
      <c r="IUX97" s="1"/>
      <c r="IUY97" s="8"/>
      <c r="IUZ97" s="8"/>
      <c r="IVA97" s="7"/>
      <c r="IVB97" s="1"/>
      <c r="IVC97" s="8"/>
      <c r="IVD97" s="8"/>
      <c r="IVE97" s="7"/>
      <c r="IVF97" s="1"/>
      <c r="IVG97" s="8"/>
      <c r="IVH97" s="8"/>
      <c r="IVI97" s="7"/>
      <c r="IVJ97" s="1"/>
      <c r="IVK97" s="8"/>
      <c r="IVL97" s="8"/>
      <c r="IVM97" s="7"/>
      <c r="IVN97" s="1"/>
      <c r="IVO97" s="8"/>
      <c r="IVP97" s="8"/>
      <c r="IVQ97" s="7"/>
      <c r="IVR97" s="1"/>
      <c r="IVS97" s="8"/>
      <c r="IVT97" s="8"/>
      <c r="IVU97" s="7"/>
      <c r="IVV97" s="1"/>
      <c r="IVW97" s="8"/>
      <c r="IVX97" s="8"/>
      <c r="IVY97" s="7"/>
      <c r="IVZ97" s="1"/>
      <c r="IWA97" s="8"/>
      <c r="IWB97" s="8"/>
      <c r="IWC97" s="7"/>
      <c r="IWD97" s="1"/>
      <c r="IWE97" s="8"/>
      <c r="IWF97" s="8"/>
      <c r="IWG97" s="7"/>
      <c r="IWH97" s="1"/>
      <c r="IWI97" s="8"/>
      <c r="IWJ97" s="8"/>
      <c r="IWK97" s="7"/>
      <c r="IWL97" s="1"/>
      <c r="IWM97" s="8"/>
      <c r="IWN97" s="8"/>
      <c r="IWO97" s="7"/>
      <c r="IWP97" s="1"/>
      <c r="IWQ97" s="8"/>
      <c r="IWR97" s="8"/>
      <c r="IWS97" s="7"/>
      <c r="IWT97" s="1"/>
      <c r="IWU97" s="8"/>
      <c r="IWV97" s="8"/>
      <c r="IWW97" s="7"/>
      <c r="IWX97" s="1"/>
      <c r="IWY97" s="8"/>
      <c r="IWZ97" s="8"/>
      <c r="IXA97" s="7"/>
      <c r="IXB97" s="1"/>
      <c r="IXC97" s="8"/>
      <c r="IXD97" s="8"/>
      <c r="IXE97" s="7"/>
      <c r="IXF97" s="1"/>
      <c r="IXG97" s="8"/>
      <c r="IXH97" s="8"/>
      <c r="IXI97" s="7"/>
      <c r="IXJ97" s="1"/>
      <c r="IXK97" s="8"/>
      <c r="IXL97" s="8"/>
      <c r="IXM97" s="7"/>
      <c r="IXN97" s="1"/>
      <c r="IXO97" s="8"/>
      <c r="IXP97" s="8"/>
      <c r="IXQ97" s="7"/>
      <c r="IXR97" s="1"/>
      <c r="IXS97" s="8"/>
      <c r="IXT97" s="8"/>
      <c r="IXU97" s="7"/>
      <c r="IXV97" s="1"/>
      <c r="IXW97" s="8"/>
      <c r="IXX97" s="8"/>
      <c r="IXY97" s="7"/>
      <c r="IXZ97" s="1"/>
      <c r="IYA97" s="8"/>
      <c r="IYB97" s="8"/>
      <c r="IYC97" s="7"/>
      <c r="IYD97" s="1"/>
      <c r="IYE97" s="8"/>
      <c r="IYF97" s="8"/>
      <c r="IYG97" s="7"/>
      <c r="IYH97" s="1"/>
      <c r="IYI97" s="8"/>
      <c r="IYJ97" s="8"/>
      <c r="IYK97" s="7"/>
      <c r="IYL97" s="1"/>
      <c r="IYM97" s="8"/>
      <c r="IYN97" s="8"/>
      <c r="IYO97" s="7"/>
      <c r="IYP97" s="1"/>
      <c r="IYQ97" s="8"/>
      <c r="IYR97" s="8"/>
      <c r="IYS97" s="7"/>
      <c r="IYT97" s="1"/>
      <c r="IYU97" s="8"/>
      <c r="IYV97" s="8"/>
      <c r="IYW97" s="7"/>
      <c r="IYX97" s="1"/>
      <c r="IYY97" s="8"/>
      <c r="IYZ97" s="8"/>
      <c r="IZA97" s="7"/>
      <c r="IZB97" s="1"/>
      <c r="IZC97" s="8"/>
      <c r="IZD97" s="8"/>
      <c r="IZE97" s="7"/>
      <c r="IZF97" s="1"/>
      <c r="IZG97" s="8"/>
      <c r="IZH97" s="8"/>
      <c r="IZI97" s="7"/>
      <c r="IZJ97" s="1"/>
      <c r="IZK97" s="8"/>
      <c r="IZL97" s="8"/>
      <c r="IZM97" s="7"/>
      <c r="IZN97" s="1"/>
      <c r="IZO97" s="8"/>
      <c r="IZP97" s="8"/>
      <c r="IZQ97" s="7"/>
      <c r="IZR97" s="1"/>
      <c r="IZS97" s="8"/>
      <c r="IZT97" s="8"/>
      <c r="IZU97" s="7"/>
      <c r="IZV97" s="1"/>
      <c r="IZW97" s="8"/>
      <c r="IZX97" s="8"/>
      <c r="IZY97" s="7"/>
      <c r="IZZ97" s="1"/>
      <c r="JAA97" s="8"/>
      <c r="JAB97" s="8"/>
      <c r="JAC97" s="7"/>
      <c r="JAD97" s="1"/>
      <c r="JAE97" s="8"/>
      <c r="JAF97" s="8"/>
      <c r="JAG97" s="7"/>
      <c r="JAH97" s="1"/>
      <c r="JAI97" s="8"/>
      <c r="JAJ97" s="8"/>
      <c r="JAK97" s="7"/>
      <c r="JAL97" s="1"/>
      <c r="JAM97" s="8"/>
      <c r="JAN97" s="8"/>
      <c r="JAO97" s="7"/>
      <c r="JAP97" s="1"/>
      <c r="JAQ97" s="8"/>
      <c r="JAR97" s="8"/>
      <c r="JAS97" s="7"/>
      <c r="JAT97" s="1"/>
      <c r="JAU97" s="8"/>
      <c r="JAV97" s="8"/>
      <c r="JAW97" s="7"/>
      <c r="JAX97" s="1"/>
      <c r="JAY97" s="8"/>
      <c r="JAZ97" s="8"/>
      <c r="JBA97" s="7"/>
      <c r="JBB97" s="1"/>
      <c r="JBC97" s="8"/>
      <c r="JBD97" s="8"/>
      <c r="JBE97" s="7"/>
      <c r="JBF97" s="1"/>
      <c r="JBG97" s="8"/>
      <c r="JBH97" s="8"/>
      <c r="JBI97" s="7"/>
      <c r="JBJ97" s="1"/>
      <c r="JBK97" s="8"/>
      <c r="JBL97" s="8"/>
      <c r="JBM97" s="7"/>
      <c r="JBN97" s="1"/>
      <c r="JBO97" s="8"/>
      <c r="JBP97" s="8"/>
      <c r="JBQ97" s="7"/>
      <c r="JBR97" s="1"/>
      <c r="JBS97" s="8"/>
      <c r="JBT97" s="8"/>
      <c r="JBU97" s="7"/>
      <c r="JBV97" s="1"/>
      <c r="JBW97" s="8"/>
      <c r="JBX97" s="8"/>
      <c r="JBY97" s="7"/>
      <c r="JBZ97" s="1"/>
      <c r="JCA97" s="8"/>
      <c r="JCB97" s="8"/>
      <c r="JCC97" s="7"/>
      <c r="JCD97" s="1"/>
      <c r="JCE97" s="8"/>
      <c r="JCF97" s="8"/>
      <c r="JCG97" s="7"/>
      <c r="JCH97" s="1"/>
      <c r="JCI97" s="8"/>
      <c r="JCJ97" s="8"/>
      <c r="JCK97" s="7"/>
      <c r="JCL97" s="1"/>
      <c r="JCM97" s="8"/>
      <c r="JCN97" s="8"/>
      <c r="JCO97" s="7"/>
      <c r="JCP97" s="1"/>
      <c r="JCQ97" s="8"/>
      <c r="JCR97" s="8"/>
      <c r="JCS97" s="7"/>
      <c r="JCT97" s="1"/>
      <c r="JCU97" s="8"/>
      <c r="JCV97" s="8"/>
      <c r="JCW97" s="7"/>
      <c r="JCX97" s="1"/>
      <c r="JCY97" s="8"/>
      <c r="JCZ97" s="8"/>
      <c r="JDA97" s="7"/>
      <c r="JDB97" s="1"/>
      <c r="JDC97" s="8"/>
      <c r="JDD97" s="8"/>
      <c r="JDE97" s="7"/>
      <c r="JDF97" s="1"/>
      <c r="JDG97" s="8"/>
      <c r="JDH97" s="8"/>
      <c r="JDI97" s="7"/>
      <c r="JDJ97" s="1"/>
      <c r="JDK97" s="8"/>
      <c r="JDL97" s="8"/>
      <c r="JDM97" s="7"/>
      <c r="JDN97" s="1"/>
      <c r="JDO97" s="8"/>
      <c r="JDP97" s="8"/>
      <c r="JDQ97" s="7"/>
      <c r="JDR97" s="1"/>
      <c r="JDS97" s="8"/>
      <c r="JDT97" s="8"/>
      <c r="JDU97" s="7"/>
      <c r="JDV97" s="1"/>
      <c r="JDW97" s="8"/>
      <c r="JDX97" s="8"/>
      <c r="JDY97" s="7"/>
      <c r="JDZ97" s="1"/>
      <c r="JEA97" s="8"/>
      <c r="JEB97" s="8"/>
      <c r="JEC97" s="7"/>
      <c r="JED97" s="1"/>
      <c r="JEE97" s="8"/>
      <c r="JEF97" s="8"/>
      <c r="JEG97" s="7"/>
      <c r="JEH97" s="1"/>
      <c r="JEI97" s="8"/>
      <c r="JEJ97" s="8"/>
      <c r="JEK97" s="7"/>
      <c r="JEL97" s="1"/>
      <c r="JEM97" s="8"/>
      <c r="JEN97" s="8"/>
      <c r="JEO97" s="7"/>
      <c r="JEP97" s="1"/>
      <c r="JEQ97" s="8"/>
      <c r="JER97" s="8"/>
      <c r="JES97" s="7"/>
      <c r="JET97" s="1"/>
      <c r="JEU97" s="8"/>
      <c r="JEV97" s="8"/>
      <c r="JEW97" s="7"/>
      <c r="JEX97" s="1"/>
      <c r="JEY97" s="8"/>
      <c r="JEZ97" s="8"/>
      <c r="JFA97" s="7"/>
      <c r="JFB97" s="1"/>
      <c r="JFC97" s="8"/>
      <c r="JFD97" s="8"/>
      <c r="JFE97" s="7"/>
      <c r="JFF97" s="1"/>
      <c r="JFG97" s="8"/>
      <c r="JFH97" s="8"/>
      <c r="JFI97" s="7"/>
      <c r="JFJ97" s="1"/>
      <c r="JFK97" s="8"/>
      <c r="JFL97" s="8"/>
      <c r="JFM97" s="7"/>
      <c r="JFN97" s="1"/>
      <c r="JFO97" s="8"/>
      <c r="JFP97" s="8"/>
      <c r="JFQ97" s="7"/>
      <c r="JFR97" s="1"/>
      <c r="JFS97" s="8"/>
      <c r="JFT97" s="8"/>
      <c r="JFU97" s="7"/>
      <c r="JFV97" s="1"/>
      <c r="JFW97" s="8"/>
      <c r="JFX97" s="8"/>
      <c r="JFY97" s="7"/>
      <c r="JFZ97" s="1"/>
      <c r="JGA97" s="8"/>
      <c r="JGB97" s="8"/>
      <c r="JGC97" s="7"/>
      <c r="JGD97" s="1"/>
      <c r="JGE97" s="8"/>
      <c r="JGF97" s="8"/>
      <c r="JGG97" s="7"/>
      <c r="JGH97" s="1"/>
      <c r="JGI97" s="8"/>
      <c r="JGJ97" s="8"/>
      <c r="JGK97" s="7"/>
      <c r="JGL97" s="1"/>
      <c r="JGM97" s="8"/>
      <c r="JGN97" s="8"/>
      <c r="JGO97" s="7"/>
      <c r="JGP97" s="1"/>
      <c r="JGQ97" s="8"/>
      <c r="JGR97" s="8"/>
      <c r="JGS97" s="7"/>
      <c r="JGT97" s="1"/>
      <c r="JGU97" s="8"/>
      <c r="JGV97" s="8"/>
      <c r="JGW97" s="7"/>
      <c r="JGX97" s="1"/>
      <c r="JGY97" s="8"/>
      <c r="JGZ97" s="8"/>
      <c r="JHA97" s="7"/>
      <c r="JHB97" s="1"/>
      <c r="JHC97" s="8"/>
      <c r="JHD97" s="8"/>
      <c r="JHE97" s="7"/>
      <c r="JHF97" s="1"/>
      <c r="JHG97" s="8"/>
      <c r="JHH97" s="8"/>
      <c r="JHI97" s="7"/>
      <c r="JHJ97" s="1"/>
      <c r="JHK97" s="8"/>
      <c r="JHL97" s="8"/>
      <c r="JHM97" s="7"/>
      <c r="JHN97" s="1"/>
      <c r="JHO97" s="8"/>
      <c r="JHP97" s="8"/>
      <c r="JHQ97" s="7"/>
      <c r="JHR97" s="1"/>
      <c r="JHS97" s="8"/>
      <c r="JHT97" s="8"/>
      <c r="JHU97" s="7"/>
      <c r="JHV97" s="1"/>
      <c r="JHW97" s="8"/>
      <c r="JHX97" s="8"/>
      <c r="JHY97" s="7"/>
      <c r="JHZ97" s="1"/>
      <c r="JIA97" s="8"/>
      <c r="JIB97" s="8"/>
      <c r="JIC97" s="7"/>
      <c r="JID97" s="1"/>
      <c r="JIE97" s="8"/>
      <c r="JIF97" s="8"/>
      <c r="JIG97" s="7"/>
      <c r="JIH97" s="1"/>
      <c r="JII97" s="8"/>
      <c r="JIJ97" s="8"/>
      <c r="JIK97" s="7"/>
      <c r="JIL97" s="1"/>
      <c r="JIM97" s="8"/>
      <c r="JIN97" s="8"/>
      <c r="JIO97" s="7"/>
      <c r="JIP97" s="1"/>
      <c r="JIQ97" s="8"/>
      <c r="JIR97" s="8"/>
      <c r="JIS97" s="7"/>
      <c r="JIT97" s="1"/>
      <c r="JIU97" s="8"/>
      <c r="JIV97" s="8"/>
      <c r="JIW97" s="7"/>
      <c r="JIX97" s="1"/>
      <c r="JIY97" s="8"/>
      <c r="JIZ97" s="8"/>
      <c r="JJA97" s="7"/>
      <c r="JJB97" s="1"/>
      <c r="JJC97" s="8"/>
      <c r="JJD97" s="8"/>
      <c r="JJE97" s="7"/>
      <c r="JJF97" s="1"/>
      <c r="JJG97" s="8"/>
      <c r="JJH97" s="8"/>
      <c r="JJI97" s="7"/>
      <c r="JJJ97" s="1"/>
      <c r="JJK97" s="8"/>
      <c r="JJL97" s="8"/>
      <c r="JJM97" s="7"/>
      <c r="JJN97" s="1"/>
      <c r="JJO97" s="8"/>
      <c r="JJP97" s="8"/>
      <c r="JJQ97" s="7"/>
      <c r="JJR97" s="1"/>
      <c r="JJS97" s="8"/>
      <c r="JJT97" s="8"/>
      <c r="JJU97" s="7"/>
      <c r="JJV97" s="1"/>
      <c r="JJW97" s="8"/>
      <c r="JJX97" s="8"/>
      <c r="JJY97" s="7"/>
      <c r="JJZ97" s="1"/>
      <c r="JKA97" s="8"/>
      <c r="JKB97" s="8"/>
      <c r="JKC97" s="7"/>
      <c r="JKD97" s="1"/>
      <c r="JKE97" s="8"/>
      <c r="JKF97" s="8"/>
      <c r="JKG97" s="7"/>
      <c r="JKH97" s="1"/>
      <c r="JKI97" s="8"/>
      <c r="JKJ97" s="8"/>
      <c r="JKK97" s="7"/>
      <c r="JKL97" s="1"/>
      <c r="JKM97" s="8"/>
      <c r="JKN97" s="8"/>
      <c r="JKO97" s="7"/>
      <c r="JKP97" s="1"/>
      <c r="JKQ97" s="8"/>
      <c r="JKR97" s="8"/>
      <c r="JKS97" s="7"/>
      <c r="JKT97" s="1"/>
      <c r="JKU97" s="8"/>
      <c r="JKV97" s="8"/>
      <c r="JKW97" s="7"/>
      <c r="JKX97" s="1"/>
      <c r="JKY97" s="8"/>
      <c r="JKZ97" s="8"/>
      <c r="JLA97" s="7"/>
      <c r="JLB97" s="1"/>
      <c r="JLC97" s="8"/>
      <c r="JLD97" s="8"/>
      <c r="JLE97" s="7"/>
      <c r="JLF97" s="1"/>
      <c r="JLG97" s="8"/>
      <c r="JLH97" s="8"/>
      <c r="JLI97" s="7"/>
      <c r="JLJ97" s="1"/>
      <c r="JLK97" s="8"/>
      <c r="JLL97" s="8"/>
      <c r="JLM97" s="7"/>
      <c r="JLN97" s="1"/>
      <c r="JLO97" s="8"/>
      <c r="JLP97" s="8"/>
      <c r="JLQ97" s="7"/>
      <c r="JLR97" s="1"/>
      <c r="JLS97" s="8"/>
      <c r="JLT97" s="8"/>
      <c r="JLU97" s="7"/>
      <c r="JLV97" s="1"/>
      <c r="JLW97" s="8"/>
      <c r="JLX97" s="8"/>
      <c r="JLY97" s="7"/>
      <c r="JLZ97" s="1"/>
      <c r="JMA97" s="8"/>
      <c r="JMB97" s="8"/>
      <c r="JMC97" s="7"/>
      <c r="JMD97" s="1"/>
      <c r="JME97" s="8"/>
      <c r="JMF97" s="8"/>
      <c r="JMG97" s="7"/>
      <c r="JMH97" s="1"/>
      <c r="JMI97" s="8"/>
      <c r="JMJ97" s="8"/>
      <c r="JMK97" s="7"/>
      <c r="JML97" s="1"/>
      <c r="JMM97" s="8"/>
      <c r="JMN97" s="8"/>
      <c r="JMO97" s="7"/>
      <c r="JMP97" s="1"/>
      <c r="JMQ97" s="8"/>
      <c r="JMR97" s="8"/>
      <c r="JMS97" s="7"/>
      <c r="JMT97" s="1"/>
      <c r="JMU97" s="8"/>
      <c r="JMV97" s="8"/>
      <c r="JMW97" s="7"/>
      <c r="JMX97" s="1"/>
      <c r="JMY97" s="8"/>
      <c r="JMZ97" s="8"/>
      <c r="JNA97" s="7"/>
      <c r="JNB97" s="1"/>
      <c r="JNC97" s="8"/>
      <c r="JND97" s="8"/>
      <c r="JNE97" s="7"/>
      <c r="JNF97" s="1"/>
      <c r="JNG97" s="8"/>
      <c r="JNH97" s="8"/>
      <c r="JNI97" s="7"/>
      <c r="JNJ97" s="1"/>
      <c r="JNK97" s="8"/>
      <c r="JNL97" s="8"/>
      <c r="JNM97" s="7"/>
      <c r="JNN97" s="1"/>
      <c r="JNO97" s="8"/>
      <c r="JNP97" s="8"/>
      <c r="JNQ97" s="7"/>
      <c r="JNR97" s="1"/>
      <c r="JNS97" s="8"/>
      <c r="JNT97" s="8"/>
      <c r="JNU97" s="7"/>
      <c r="JNV97" s="1"/>
      <c r="JNW97" s="8"/>
      <c r="JNX97" s="8"/>
      <c r="JNY97" s="7"/>
      <c r="JNZ97" s="1"/>
      <c r="JOA97" s="8"/>
      <c r="JOB97" s="8"/>
      <c r="JOC97" s="7"/>
      <c r="JOD97" s="1"/>
      <c r="JOE97" s="8"/>
      <c r="JOF97" s="8"/>
      <c r="JOG97" s="7"/>
      <c r="JOH97" s="1"/>
      <c r="JOI97" s="8"/>
      <c r="JOJ97" s="8"/>
      <c r="JOK97" s="7"/>
      <c r="JOL97" s="1"/>
      <c r="JOM97" s="8"/>
      <c r="JON97" s="8"/>
      <c r="JOO97" s="7"/>
      <c r="JOP97" s="1"/>
      <c r="JOQ97" s="8"/>
      <c r="JOR97" s="8"/>
      <c r="JOS97" s="7"/>
      <c r="JOT97" s="1"/>
      <c r="JOU97" s="8"/>
      <c r="JOV97" s="8"/>
      <c r="JOW97" s="7"/>
      <c r="JOX97" s="1"/>
      <c r="JOY97" s="8"/>
      <c r="JOZ97" s="8"/>
      <c r="JPA97" s="7"/>
      <c r="JPB97" s="1"/>
      <c r="JPC97" s="8"/>
      <c r="JPD97" s="8"/>
      <c r="JPE97" s="7"/>
      <c r="JPF97" s="1"/>
      <c r="JPG97" s="8"/>
      <c r="JPH97" s="8"/>
      <c r="JPI97" s="7"/>
      <c r="JPJ97" s="1"/>
      <c r="JPK97" s="8"/>
      <c r="JPL97" s="8"/>
      <c r="JPM97" s="7"/>
      <c r="JPN97" s="1"/>
      <c r="JPO97" s="8"/>
      <c r="JPP97" s="8"/>
      <c r="JPQ97" s="7"/>
      <c r="JPR97" s="1"/>
      <c r="JPS97" s="8"/>
      <c r="JPT97" s="8"/>
      <c r="JPU97" s="7"/>
      <c r="JPV97" s="1"/>
      <c r="JPW97" s="8"/>
      <c r="JPX97" s="8"/>
      <c r="JPY97" s="7"/>
      <c r="JPZ97" s="1"/>
      <c r="JQA97" s="8"/>
      <c r="JQB97" s="8"/>
      <c r="JQC97" s="7"/>
      <c r="JQD97" s="1"/>
      <c r="JQE97" s="8"/>
      <c r="JQF97" s="8"/>
      <c r="JQG97" s="7"/>
      <c r="JQH97" s="1"/>
      <c r="JQI97" s="8"/>
      <c r="JQJ97" s="8"/>
      <c r="JQK97" s="7"/>
      <c r="JQL97" s="1"/>
      <c r="JQM97" s="8"/>
      <c r="JQN97" s="8"/>
      <c r="JQO97" s="7"/>
      <c r="JQP97" s="1"/>
      <c r="JQQ97" s="8"/>
      <c r="JQR97" s="8"/>
      <c r="JQS97" s="7"/>
      <c r="JQT97" s="1"/>
      <c r="JQU97" s="8"/>
      <c r="JQV97" s="8"/>
      <c r="JQW97" s="7"/>
      <c r="JQX97" s="1"/>
      <c r="JQY97" s="8"/>
      <c r="JQZ97" s="8"/>
      <c r="JRA97" s="7"/>
      <c r="JRB97" s="1"/>
      <c r="JRC97" s="8"/>
      <c r="JRD97" s="8"/>
      <c r="JRE97" s="7"/>
      <c r="JRF97" s="1"/>
      <c r="JRG97" s="8"/>
      <c r="JRH97" s="8"/>
      <c r="JRI97" s="7"/>
      <c r="JRJ97" s="1"/>
      <c r="JRK97" s="8"/>
      <c r="JRL97" s="8"/>
      <c r="JRM97" s="7"/>
      <c r="JRN97" s="1"/>
      <c r="JRO97" s="8"/>
      <c r="JRP97" s="8"/>
      <c r="JRQ97" s="7"/>
      <c r="JRR97" s="1"/>
      <c r="JRS97" s="8"/>
      <c r="JRT97" s="8"/>
      <c r="JRU97" s="7"/>
      <c r="JRV97" s="1"/>
      <c r="JRW97" s="8"/>
      <c r="JRX97" s="8"/>
      <c r="JRY97" s="7"/>
      <c r="JRZ97" s="1"/>
      <c r="JSA97" s="8"/>
      <c r="JSB97" s="8"/>
      <c r="JSC97" s="7"/>
      <c r="JSD97" s="1"/>
      <c r="JSE97" s="8"/>
      <c r="JSF97" s="8"/>
      <c r="JSG97" s="7"/>
      <c r="JSH97" s="1"/>
      <c r="JSI97" s="8"/>
      <c r="JSJ97" s="8"/>
      <c r="JSK97" s="7"/>
      <c r="JSL97" s="1"/>
      <c r="JSM97" s="8"/>
      <c r="JSN97" s="8"/>
      <c r="JSO97" s="7"/>
      <c r="JSP97" s="1"/>
      <c r="JSQ97" s="8"/>
      <c r="JSR97" s="8"/>
      <c r="JSS97" s="7"/>
      <c r="JST97" s="1"/>
      <c r="JSU97" s="8"/>
      <c r="JSV97" s="8"/>
      <c r="JSW97" s="7"/>
      <c r="JSX97" s="1"/>
      <c r="JSY97" s="8"/>
      <c r="JSZ97" s="8"/>
      <c r="JTA97" s="7"/>
      <c r="JTB97" s="1"/>
      <c r="JTC97" s="8"/>
      <c r="JTD97" s="8"/>
      <c r="JTE97" s="7"/>
      <c r="JTF97" s="1"/>
      <c r="JTG97" s="8"/>
      <c r="JTH97" s="8"/>
      <c r="JTI97" s="7"/>
      <c r="JTJ97" s="1"/>
      <c r="JTK97" s="8"/>
      <c r="JTL97" s="8"/>
      <c r="JTM97" s="7"/>
      <c r="JTN97" s="1"/>
      <c r="JTO97" s="8"/>
      <c r="JTP97" s="8"/>
      <c r="JTQ97" s="7"/>
      <c r="JTR97" s="1"/>
      <c r="JTS97" s="8"/>
      <c r="JTT97" s="8"/>
      <c r="JTU97" s="7"/>
      <c r="JTV97" s="1"/>
      <c r="JTW97" s="8"/>
      <c r="JTX97" s="8"/>
      <c r="JTY97" s="7"/>
      <c r="JTZ97" s="1"/>
      <c r="JUA97" s="8"/>
      <c r="JUB97" s="8"/>
      <c r="JUC97" s="7"/>
      <c r="JUD97" s="1"/>
      <c r="JUE97" s="8"/>
      <c r="JUF97" s="8"/>
      <c r="JUG97" s="7"/>
      <c r="JUH97" s="1"/>
      <c r="JUI97" s="8"/>
      <c r="JUJ97" s="8"/>
      <c r="JUK97" s="7"/>
      <c r="JUL97" s="1"/>
      <c r="JUM97" s="8"/>
      <c r="JUN97" s="8"/>
      <c r="JUO97" s="7"/>
      <c r="JUP97" s="1"/>
      <c r="JUQ97" s="8"/>
      <c r="JUR97" s="8"/>
      <c r="JUS97" s="7"/>
      <c r="JUT97" s="1"/>
      <c r="JUU97" s="8"/>
      <c r="JUV97" s="8"/>
      <c r="JUW97" s="7"/>
      <c r="JUX97" s="1"/>
      <c r="JUY97" s="8"/>
      <c r="JUZ97" s="8"/>
      <c r="JVA97" s="7"/>
      <c r="JVB97" s="1"/>
      <c r="JVC97" s="8"/>
      <c r="JVD97" s="8"/>
      <c r="JVE97" s="7"/>
      <c r="JVF97" s="1"/>
      <c r="JVG97" s="8"/>
      <c r="JVH97" s="8"/>
      <c r="JVI97" s="7"/>
      <c r="JVJ97" s="1"/>
      <c r="JVK97" s="8"/>
      <c r="JVL97" s="8"/>
      <c r="JVM97" s="7"/>
      <c r="JVN97" s="1"/>
      <c r="JVO97" s="8"/>
      <c r="JVP97" s="8"/>
      <c r="JVQ97" s="7"/>
      <c r="JVR97" s="1"/>
      <c r="JVS97" s="8"/>
      <c r="JVT97" s="8"/>
      <c r="JVU97" s="7"/>
      <c r="JVV97" s="1"/>
      <c r="JVW97" s="8"/>
      <c r="JVX97" s="8"/>
      <c r="JVY97" s="7"/>
      <c r="JVZ97" s="1"/>
      <c r="JWA97" s="8"/>
      <c r="JWB97" s="8"/>
      <c r="JWC97" s="7"/>
      <c r="JWD97" s="1"/>
      <c r="JWE97" s="8"/>
      <c r="JWF97" s="8"/>
      <c r="JWG97" s="7"/>
      <c r="JWH97" s="1"/>
      <c r="JWI97" s="8"/>
      <c r="JWJ97" s="8"/>
      <c r="JWK97" s="7"/>
      <c r="JWL97" s="1"/>
      <c r="JWM97" s="8"/>
      <c r="JWN97" s="8"/>
      <c r="JWO97" s="7"/>
      <c r="JWP97" s="1"/>
      <c r="JWQ97" s="8"/>
      <c r="JWR97" s="8"/>
      <c r="JWS97" s="7"/>
      <c r="JWT97" s="1"/>
      <c r="JWU97" s="8"/>
      <c r="JWV97" s="8"/>
      <c r="JWW97" s="7"/>
      <c r="JWX97" s="1"/>
      <c r="JWY97" s="8"/>
      <c r="JWZ97" s="8"/>
      <c r="JXA97" s="7"/>
      <c r="JXB97" s="1"/>
      <c r="JXC97" s="8"/>
      <c r="JXD97" s="8"/>
      <c r="JXE97" s="7"/>
      <c r="JXF97" s="1"/>
      <c r="JXG97" s="8"/>
      <c r="JXH97" s="8"/>
      <c r="JXI97" s="7"/>
      <c r="JXJ97" s="1"/>
      <c r="JXK97" s="8"/>
      <c r="JXL97" s="8"/>
      <c r="JXM97" s="7"/>
      <c r="JXN97" s="1"/>
      <c r="JXO97" s="8"/>
      <c r="JXP97" s="8"/>
      <c r="JXQ97" s="7"/>
      <c r="JXR97" s="1"/>
      <c r="JXS97" s="8"/>
      <c r="JXT97" s="8"/>
      <c r="JXU97" s="7"/>
      <c r="JXV97" s="1"/>
      <c r="JXW97" s="8"/>
      <c r="JXX97" s="8"/>
      <c r="JXY97" s="7"/>
      <c r="JXZ97" s="1"/>
      <c r="JYA97" s="8"/>
      <c r="JYB97" s="8"/>
      <c r="JYC97" s="7"/>
      <c r="JYD97" s="1"/>
      <c r="JYE97" s="8"/>
      <c r="JYF97" s="8"/>
      <c r="JYG97" s="7"/>
      <c r="JYH97" s="1"/>
      <c r="JYI97" s="8"/>
      <c r="JYJ97" s="8"/>
      <c r="JYK97" s="7"/>
      <c r="JYL97" s="1"/>
      <c r="JYM97" s="8"/>
      <c r="JYN97" s="8"/>
      <c r="JYO97" s="7"/>
      <c r="JYP97" s="1"/>
      <c r="JYQ97" s="8"/>
      <c r="JYR97" s="8"/>
      <c r="JYS97" s="7"/>
      <c r="JYT97" s="1"/>
      <c r="JYU97" s="8"/>
      <c r="JYV97" s="8"/>
      <c r="JYW97" s="7"/>
      <c r="JYX97" s="1"/>
      <c r="JYY97" s="8"/>
      <c r="JYZ97" s="8"/>
      <c r="JZA97" s="7"/>
      <c r="JZB97" s="1"/>
      <c r="JZC97" s="8"/>
      <c r="JZD97" s="8"/>
      <c r="JZE97" s="7"/>
      <c r="JZF97" s="1"/>
      <c r="JZG97" s="8"/>
      <c r="JZH97" s="8"/>
      <c r="JZI97" s="7"/>
      <c r="JZJ97" s="1"/>
      <c r="JZK97" s="8"/>
      <c r="JZL97" s="8"/>
      <c r="JZM97" s="7"/>
      <c r="JZN97" s="1"/>
      <c r="JZO97" s="8"/>
      <c r="JZP97" s="8"/>
      <c r="JZQ97" s="7"/>
      <c r="JZR97" s="1"/>
      <c r="JZS97" s="8"/>
      <c r="JZT97" s="8"/>
      <c r="JZU97" s="7"/>
      <c r="JZV97" s="1"/>
      <c r="JZW97" s="8"/>
      <c r="JZX97" s="8"/>
      <c r="JZY97" s="7"/>
      <c r="JZZ97" s="1"/>
      <c r="KAA97" s="8"/>
      <c r="KAB97" s="8"/>
      <c r="KAC97" s="7"/>
      <c r="KAD97" s="1"/>
      <c r="KAE97" s="8"/>
      <c r="KAF97" s="8"/>
      <c r="KAG97" s="7"/>
      <c r="KAH97" s="1"/>
      <c r="KAI97" s="8"/>
      <c r="KAJ97" s="8"/>
      <c r="KAK97" s="7"/>
      <c r="KAL97" s="1"/>
      <c r="KAM97" s="8"/>
      <c r="KAN97" s="8"/>
      <c r="KAO97" s="7"/>
      <c r="KAP97" s="1"/>
      <c r="KAQ97" s="8"/>
      <c r="KAR97" s="8"/>
      <c r="KAS97" s="7"/>
      <c r="KAT97" s="1"/>
      <c r="KAU97" s="8"/>
      <c r="KAV97" s="8"/>
      <c r="KAW97" s="7"/>
      <c r="KAX97" s="1"/>
      <c r="KAY97" s="8"/>
      <c r="KAZ97" s="8"/>
      <c r="KBA97" s="7"/>
      <c r="KBB97" s="1"/>
      <c r="KBC97" s="8"/>
      <c r="KBD97" s="8"/>
      <c r="KBE97" s="7"/>
      <c r="KBF97" s="1"/>
      <c r="KBG97" s="8"/>
      <c r="KBH97" s="8"/>
      <c r="KBI97" s="7"/>
      <c r="KBJ97" s="1"/>
      <c r="KBK97" s="8"/>
      <c r="KBL97" s="8"/>
      <c r="KBM97" s="7"/>
      <c r="KBN97" s="1"/>
      <c r="KBO97" s="8"/>
      <c r="KBP97" s="8"/>
      <c r="KBQ97" s="7"/>
      <c r="KBR97" s="1"/>
      <c r="KBS97" s="8"/>
      <c r="KBT97" s="8"/>
      <c r="KBU97" s="7"/>
      <c r="KBV97" s="1"/>
      <c r="KBW97" s="8"/>
      <c r="KBX97" s="8"/>
      <c r="KBY97" s="7"/>
      <c r="KBZ97" s="1"/>
      <c r="KCA97" s="8"/>
      <c r="KCB97" s="8"/>
      <c r="KCC97" s="7"/>
      <c r="KCD97" s="1"/>
      <c r="KCE97" s="8"/>
      <c r="KCF97" s="8"/>
      <c r="KCG97" s="7"/>
      <c r="KCH97" s="1"/>
      <c r="KCI97" s="8"/>
      <c r="KCJ97" s="8"/>
      <c r="KCK97" s="7"/>
      <c r="KCL97" s="1"/>
      <c r="KCM97" s="8"/>
      <c r="KCN97" s="8"/>
      <c r="KCO97" s="7"/>
      <c r="KCP97" s="1"/>
      <c r="KCQ97" s="8"/>
      <c r="KCR97" s="8"/>
      <c r="KCS97" s="7"/>
      <c r="KCT97" s="1"/>
      <c r="KCU97" s="8"/>
      <c r="KCV97" s="8"/>
      <c r="KCW97" s="7"/>
      <c r="KCX97" s="1"/>
      <c r="KCY97" s="8"/>
      <c r="KCZ97" s="8"/>
      <c r="KDA97" s="7"/>
      <c r="KDB97" s="1"/>
      <c r="KDC97" s="8"/>
      <c r="KDD97" s="8"/>
      <c r="KDE97" s="7"/>
      <c r="KDF97" s="1"/>
      <c r="KDG97" s="8"/>
      <c r="KDH97" s="8"/>
      <c r="KDI97" s="7"/>
      <c r="KDJ97" s="1"/>
      <c r="KDK97" s="8"/>
      <c r="KDL97" s="8"/>
      <c r="KDM97" s="7"/>
      <c r="KDN97" s="1"/>
      <c r="KDO97" s="8"/>
      <c r="KDP97" s="8"/>
      <c r="KDQ97" s="7"/>
      <c r="KDR97" s="1"/>
      <c r="KDS97" s="8"/>
      <c r="KDT97" s="8"/>
      <c r="KDU97" s="7"/>
      <c r="KDV97" s="1"/>
      <c r="KDW97" s="8"/>
      <c r="KDX97" s="8"/>
      <c r="KDY97" s="7"/>
      <c r="KDZ97" s="1"/>
      <c r="KEA97" s="8"/>
      <c r="KEB97" s="8"/>
      <c r="KEC97" s="7"/>
      <c r="KED97" s="1"/>
      <c r="KEE97" s="8"/>
      <c r="KEF97" s="8"/>
      <c r="KEG97" s="7"/>
      <c r="KEH97" s="1"/>
      <c r="KEI97" s="8"/>
      <c r="KEJ97" s="8"/>
      <c r="KEK97" s="7"/>
      <c r="KEL97" s="1"/>
      <c r="KEM97" s="8"/>
      <c r="KEN97" s="8"/>
      <c r="KEO97" s="7"/>
      <c r="KEP97" s="1"/>
      <c r="KEQ97" s="8"/>
      <c r="KER97" s="8"/>
      <c r="KES97" s="7"/>
      <c r="KET97" s="1"/>
      <c r="KEU97" s="8"/>
      <c r="KEV97" s="8"/>
      <c r="KEW97" s="7"/>
      <c r="KEX97" s="1"/>
      <c r="KEY97" s="8"/>
      <c r="KEZ97" s="8"/>
      <c r="KFA97" s="7"/>
      <c r="KFB97" s="1"/>
      <c r="KFC97" s="8"/>
      <c r="KFD97" s="8"/>
      <c r="KFE97" s="7"/>
      <c r="KFF97" s="1"/>
      <c r="KFG97" s="8"/>
      <c r="KFH97" s="8"/>
      <c r="KFI97" s="7"/>
      <c r="KFJ97" s="1"/>
      <c r="KFK97" s="8"/>
      <c r="KFL97" s="8"/>
      <c r="KFM97" s="7"/>
      <c r="KFN97" s="1"/>
      <c r="KFO97" s="8"/>
      <c r="KFP97" s="8"/>
      <c r="KFQ97" s="7"/>
      <c r="KFR97" s="1"/>
      <c r="KFS97" s="8"/>
      <c r="KFT97" s="8"/>
      <c r="KFU97" s="7"/>
      <c r="KFV97" s="1"/>
      <c r="KFW97" s="8"/>
      <c r="KFX97" s="8"/>
      <c r="KFY97" s="7"/>
      <c r="KFZ97" s="1"/>
      <c r="KGA97" s="8"/>
      <c r="KGB97" s="8"/>
      <c r="KGC97" s="7"/>
      <c r="KGD97" s="1"/>
      <c r="KGE97" s="8"/>
      <c r="KGF97" s="8"/>
      <c r="KGG97" s="7"/>
      <c r="KGH97" s="1"/>
      <c r="KGI97" s="8"/>
      <c r="KGJ97" s="8"/>
      <c r="KGK97" s="7"/>
      <c r="KGL97" s="1"/>
      <c r="KGM97" s="8"/>
      <c r="KGN97" s="8"/>
      <c r="KGO97" s="7"/>
      <c r="KGP97" s="1"/>
      <c r="KGQ97" s="8"/>
      <c r="KGR97" s="8"/>
      <c r="KGS97" s="7"/>
      <c r="KGT97" s="1"/>
      <c r="KGU97" s="8"/>
      <c r="KGV97" s="8"/>
      <c r="KGW97" s="7"/>
      <c r="KGX97" s="1"/>
      <c r="KGY97" s="8"/>
      <c r="KGZ97" s="8"/>
      <c r="KHA97" s="7"/>
      <c r="KHB97" s="1"/>
      <c r="KHC97" s="8"/>
      <c r="KHD97" s="8"/>
      <c r="KHE97" s="7"/>
      <c r="KHF97" s="1"/>
      <c r="KHG97" s="8"/>
      <c r="KHH97" s="8"/>
      <c r="KHI97" s="7"/>
      <c r="KHJ97" s="1"/>
      <c r="KHK97" s="8"/>
      <c r="KHL97" s="8"/>
      <c r="KHM97" s="7"/>
      <c r="KHN97" s="1"/>
      <c r="KHO97" s="8"/>
      <c r="KHP97" s="8"/>
      <c r="KHQ97" s="7"/>
      <c r="KHR97" s="1"/>
      <c r="KHS97" s="8"/>
      <c r="KHT97" s="8"/>
      <c r="KHU97" s="7"/>
      <c r="KHV97" s="1"/>
      <c r="KHW97" s="8"/>
      <c r="KHX97" s="8"/>
      <c r="KHY97" s="7"/>
      <c r="KHZ97" s="1"/>
      <c r="KIA97" s="8"/>
      <c r="KIB97" s="8"/>
      <c r="KIC97" s="7"/>
      <c r="KID97" s="1"/>
      <c r="KIE97" s="8"/>
      <c r="KIF97" s="8"/>
      <c r="KIG97" s="7"/>
      <c r="KIH97" s="1"/>
      <c r="KII97" s="8"/>
      <c r="KIJ97" s="8"/>
      <c r="KIK97" s="7"/>
      <c r="KIL97" s="1"/>
      <c r="KIM97" s="8"/>
      <c r="KIN97" s="8"/>
      <c r="KIO97" s="7"/>
      <c r="KIP97" s="1"/>
      <c r="KIQ97" s="8"/>
      <c r="KIR97" s="8"/>
      <c r="KIS97" s="7"/>
      <c r="KIT97" s="1"/>
      <c r="KIU97" s="8"/>
      <c r="KIV97" s="8"/>
      <c r="KIW97" s="7"/>
      <c r="KIX97" s="1"/>
      <c r="KIY97" s="8"/>
      <c r="KIZ97" s="8"/>
      <c r="KJA97" s="7"/>
      <c r="KJB97" s="1"/>
      <c r="KJC97" s="8"/>
      <c r="KJD97" s="8"/>
      <c r="KJE97" s="7"/>
      <c r="KJF97" s="1"/>
      <c r="KJG97" s="8"/>
      <c r="KJH97" s="8"/>
      <c r="KJI97" s="7"/>
      <c r="KJJ97" s="1"/>
      <c r="KJK97" s="8"/>
      <c r="KJL97" s="8"/>
      <c r="KJM97" s="7"/>
      <c r="KJN97" s="1"/>
      <c r="KJO97" s="8"/>
      <c r="KJP97" s="8"/>
      <c r="KJQ97" s="7"/>
      <c r="KJR97" s="1"/>
      <c r="KJS97" s="8"/>
      <c r="KJT97" s="8"/>
      <c r="KJU97" s="7"/>
      <c r="KJV97" s="1"/>
      <c r="KJW97" s="8"/>
      <c r="KJX97" s="8"/>
      <c r="KJY97" s="7"/>
      <c r="KJZ97" s="1"/>
      <c r="KKA97" s="8"/>
      <c r="KKB97" s="8"/>
      <c r="KKC97" s="7"/>
      <c r="KKD97" s="1"/>
      <c r="KKE97" s="8"/>
      <c r="KKF97" s="8"/>
      <c r="KKG97" s="7"/>
      <c r="KKH97" s="1"/>
      <c r="KKI97" s="8"/>
      <c r="KKJ97" s="8"/>
      <c r="KKK97" s="7"/>
      <c r="KKL97" s="1"/>
      <c r="KKM97" s="8"/>
      <c r="KKN97" s="8"/>
      <c r="KKO97" s="7"/>
      <c r="KKP97" s="1"/>
      <c r="KKQ97" s="8"/>
      <c r="KKR97" s="8"/>
      <c r="KKS97" s="7"/>
      <c r="KKT97" s="1"/>
      <c r="KKU97" s="8"/>
      <c r="KKV97" s="8"/>
      <c r="KKW97" s="7"/>
      <c r="KKX97" s="1"/>
      <c r="KKY97" s="8"/>
      <c r="KKZ97" s="8"/>
      <c r="KLA97" s="7"/>
      <c r="KLB97" s="1"/>
      <c r="KLC97" s="8"/>
      <c r="KLD97" s="8"/>
      <c r="KLE97" s="7"/>
      <c r="KLF97" s="1"/>
      <c r="KLG97" s="8"/>
      <c r="KLH97" s="8"/>
      <c r="KLI97" s="7"/>
      <c r="KLJ97" s="1"/>
      <c r="KLK97" s="8"/>
      <c r="KLL97" s="8"/>
      <c r="KLM97" s="7"/>
      <c r="KLN97" s="1"/>
      <c r="KLO97" s="8"/>
      <c r="KLP97" s="8"/>
      <c r="KLQ97" s="7"/>
      <c r="KLR97" s="1"/>
      <c r="KLS97" s="8"/>
      <c r="KLT97" s="8"/>
      <c r="KLU97" s="7"/>
      <c r="KLV97" s="1"/>
      <c r="KLW97" s="8"/>
      <c r="KLX97" s="8"/>
      <c r="KLY97" s="7"/>
      <c r="KLZ97" s="1"/>
      <c r="KMA97" s="8"/>
      <c r="KMB97" s="8"/>
      <c r="KMC97" s="7"/>
      <c r="KMD97" s="1"/>
      <c r="KME97" s="8"/>
      <c r="KMF97" s="8"/>
      <c r="KMG97" s="7"/>
      <c r="KMH97" s="1"/>
      <c r="KMI97" s="8"/>
      <c r="KMJ97" s="8"/>
      <c r="KMK97" s="7"/>
      <c r="KML97" s="1"/>
      <c r="KMM97" s="8"/>
      <c r="KMN97" s="8"/>
      <c r="KMO97" s="7"/>
      <c r="KMP97" s="1"/>
      <c r="KMQ97" s="8"/>
      <c r="KMR97" s="8"/>
      <c r="KMS97" s="7"/>
      <c r="KMT97" s="1"/>
      <c r="KMU97" s="8"/>
      <c r="KMV97" s="8"/>
      <c r="KMW97" s="7"/>
      <c r="KMX97" s="1"/>
      <c r="KMY97" s="8"/>
      <c r="KMZ97" s="8"/>
      <c r="KNA97" s="7"/>
      <c r="KNB97" s="1"/>
      <c r="KNC97" s="8"/>
      <c r="KND97" s="8"/>
      <c r="KNE97" s="7"/>
      <c r="KNF97" s="1"/>
      <c r="KNG97" s="8"/>
      <c r="KNH97" s="8"/>
      <c r="KNI97" s="7"/>
      <c r="KNJ97" s="1"/>
      <c r="KNK97" s="8"/>
      <c r="KNL97" s="8"/>
      <c r="KNM97" s="7"/>
      <c r="KNN97" s="1"/>
      <c r="KNO97" s="8"/>
      <c r="KNP97" s="8"/>
      <c r="KNQ97" s="7"/>
      <c r="KNR97" s="1"/>
      <c r="KNS97" s="8"/>
      <c r="KNT97" s="8"/>
      <c r="KNU97" s="7"/>
      <c r="KNV97" s="1"/>
      <c r="KNW97" s="8"/>
      <c r="KNX97" s="8"/>
      <c r="KNY97" s="7"/>
      <c r="KNZ97" s="1"/>
      <c r="KOA97" s="8"/>
      <c r="KOB97" s="8"/>
      <c r="KOC97" s="7"/>
      <c r="KOD97" s="1"/>
      <c r="KOE97" s="8"/>
      <c r="KOF97" s="8"/>
      <c r="KOG97" s="7"/>
      <c r="KOH97" s="1"/>
      <c r="KOI97" s="8"/>
      <c r="KOJ97" s="8"/>
      <c r="KOK97" s="7"/>
      <c r="KOL97" s="1"/>
      <c r="KOM97" s="8"/>
      <c r="KON97" s="8"/>
      <c r="KOO97" s="7"/>
      <c r="KOP97" s="1"/>
      <c r="KOQ97" s="8"/>
      <c r="KOR97" s="8"/>
      <c r="KOS97" s="7"/>
      <c r="KOT97" s="1"/>
      <c r="KOU97" s="8"/>
      <c r="KOV97" s="8"/>
      <c r="KOW97" s="7"/>
      <c r="KOX97" s="1"/>
      <c r="KOY97" s="8"/>
      <c r="KOZ97" s="8"/>
      <c r="KPA97" s="7"/>
      <c r="KPB97" s="1"/>
      <c r="KPC97" s="8"/>
      <c r="KPD97" s="8"/>
      <c r="KPE97" s="7"/>
      <c r="KPF97" s="1"/>
      <c r="KPG97" s="8"/>
      <c r="KPH97" s="8"/>
      <c r="KPI97" s="7"/>
      <c r="KPJ97" s="1"/>
      <c r="KPK97" s="8"/>
      <c r="KPL97" s="8"/>
      <c r="KPM97" s="7"/>
      <c r="KPN97" s="1"/>
      <c r="KPO97" s="8"/>
      <c r="KPP97" s="8"/>
      <c r="KPQ97" s="7"/>
      <c r="KPR97" s="1"/>
      <c r="KPS97" s="8"/>
      <c r="KPT97" s="8"/>
      <c r="KPU97" s="7"/>
      <c r="KPV97" s="1"/>
      <c r="KPW97" s="8"/>
      <c r="KPX97" s="8"/>
      <c r="KPY97" s="7"/>
      <c r="KPZ97" s="1"/>
      <c r="KQA97" s="8"/>
      <c r="KQB97" s="8"/>
      <c r="KQC97" s="7"/>
      <c r="KQD97" s="1"/>
      <c r="KQE97" s="8"/>
      <c r="KQF97" s="8"/>
      <c r="KQG97" s="7"/>
      <c r="KQH97" s="1"/>
      <c r="KQI97" s="8"/>
      <c r="KQJ97" s="8"/>
      <c r="KQK97" s="7"/>
      <c r="KQL97" s="1"/>
      <c r="KQM97" s="8"/>
      <c r="KQN97" s="8"/>
      <c r="KQO97" s="7"/>
      <c r="KQP97" s="1"/>
      <c r="KQQ97" s="8"/>
      <c r="KQR97" s="8"/>
      <c r="KQS97" s="7"/>
      <c r="KQT97" s="1"/>
      <c r="KQU97" s="8"/>
      <c r="KQV97" s="8"/>
      <c r="KQW97" s="7"/>
      <c r="KQX97" s="1"/>
      <c r="KQY97" s="8"/>
      <c r="KQZ97" s="8"/>
      <c r="KRA97" s="7"/>
      <c r="KRB97" s="1"/>
      <c r="KRC97" s="8"/>
      <c r="KRD97" s="8"/>
      <c r="KRE97" s="7"/>
      <c r="KRF97" s="1"/>
      <c r="KRG97" s="8"/>
      <c r="KRH97" s="8"/>
      <c r="KRI97" s="7"/>
      <c r="KRJ97" s="1"/>
      <c r="KRK97" s="8"/>
      <c r="KRL97" s="8"/>
      <c r="KRM97" s="7"/>
      <c r="KRN97" s="1"/>
      <c r="KRO97" s="8"/>
      <c r="KRP97" s="8"/>
      <c r="KRQ97" s="7"/>
      <c r="KRR97" s="1"/>
      <c r="KRS97" s="8"/>
      <c r="KRT97" s="8"/>
      <c r="KRU97" s="7"/>
      <c r="KRV97" s="1"/>
      <c r="KRW97" s="8"/>
      <c r="KRX97" s="8"/>
      <c r="KRY97" s="7"/>
      <c r="KRZ97" s="1"/>
      <c r="KSA97" s="8"/>
      <c r="KSB97" s="8"/>
      <c r="KSC97" s="7"/>
      <c r="KSD97" s="1"/>
      <c r="KSE97" s="8"/>
      <c r="KSF97" s="8"/>
      <c r="KSG97" s="7"/>
      <c r="KSH97" s="1"/>
      <c r="KSI97" s="8"/>
      <c r="KSJ97" s="8"/>
      <c r="KSK97" s="7"/>
      <c r="KSL97" s="1"/>
      <c r="KSM97" s="8"/>
      <c r="KSN97" s="8"/>
      <c r="KSO97" s="7"/>
      <c r="KSP97" s="1"/>
      <c r="KSQ97" s="8"/>
      <c r="KSR97" s="8"/>
      <c r="KSS97" s="7"/>
      <c r="KST97" s="1"/>
      <c r="KSU97" s="8"/>
      <c r="KSV97" s="8"/>
      <c r="KSW97" s="7"/>
      <c r="KSX97" s="1"/>
      <c r="KSY97" s="8"/>
      <c r="KSZ97" s="8"/>
      <c r="KTA97" s="7"/>
      <c r="KTB97" s="1"/>
      <c r="KTC97" s="8"/>
      <c r="KTD97" s="8"/>
      <c r="KTE97" s="7"/>
      <c r="KTF97" s="1"/>
      <c r="KTG97" s="8"/>
      <c r="KTH97" s="8"/>
      <c r="KTI97" s="7"/>
      <c r="KTJ97" s="1"/>
      <c r="KTK97" s="8"/>
      <c r="KTL97" s="8"/>
      <c r="KTM97" s="7"/>
      <c r="KTN97" s="1"/>
      <c r="KTO97" s="8"/>
      <c r="KTP97" s="8"/>
      <c r="KTQ97" s="7"/>
      <c r="KTR97" s="1"/>
      <c r="KTS97" s="8"/>
      <c r="KTT97" s="8"/>
      <c r="KTU97" s="7"/>
      <c r="KTV97" s="1"/>
      <c r="KTW97" s="8"/>
      <c r="KTX97" s="8"/>
      <c r="KTY97" s="7"/>
      <c r="KTZ97" s="1"/>
      <c r="KUA97" s="8"/>
      <c r="KUB97" s="8"/>
      <c r="KUC97" s="7"/>
      <c r="KUD97" s="1"/>
      <c r="KUE97" s="8"/>
      <c r="KUF97" s="8"/>
      <c r="KUG97" s="7"/>
      <c r="KUH97" s="1"/>
      <c r="KUI97" s="8"/>
      <c r="KUJ97" s="8"/>
      <c r="KUK97" s="7"/>
      <c r="KUL97" s="1"/>
      <c r="KUM97" s="8"/>
      <c r="KUN97" s="8"/>
      <c r="KUO97" s="7"/>
      <c r="KUP97" s="1"/>
      <c r="KUQ97" s="8"/>
      <c r="KUR97" s="8"/>
      <c r="KUS97" s="7"/>
      <c r="KUT97" s="1"/>
      <c r="KUU97" s="8"/>
      <c r="KUV97" s="8"/>
      <c r="KUW97" s="7"/>
      <c r="KUX97" s="1"/>
      <c r="KUY97" s="8"/>
      <c r="KUZ97" s="8"/>
      <c r="KVA97" s="7"/>
      <c r="KVB97" s="1"/>
      <c r="KVC97" s="8"/>
      <c r="KVD97" s="8"/>
      <c r="KVE97" s="7"/>
      <c r="KVF97" s="1"/>
      <c r="KVG97" s="8"/>
      <c r="KVH97" s="8"/>
      <c r="KVI97" s="7"/>
      <c r="KVJ97" s="1"/>
      <c r="KVK97" s="8"/>
      <c r="KVL97" s="8"/>
      <c r="KVM97" s="7"/>
      <c r="KVN97" s="1"/>
      <c r="KVO97" s="8"/>
      <c r="KVP97" s="8"/>
      <c r="KVQ97" s="7"/>
      <c r="KVR97" s="1"/>
      <c r="KVS97" s="8"/>
      <c r="KVT97" s="8"/>
      <c r="KVU97" s="7"/>
      <c r="KVV97" s="1"/>
      <c r="KVW97" s="8"/>
      <c r="KVX97" s="8"/>
      <c r="KVY97" s="7"/>
      <c r="KVZ97" s="1"/>
      <c r="KWA97" s="8"/>
      <c r="KWB97" s="8"/>
      <c r="KWC97" s="7"/>
      <c r="KWD97" s="1"/>
      <c r="KWE97" s="8"/>
      <c r="KWF97" s="8"/>
      <c r="KWG97" s="7"/>
      <c r="KWH97" s="1"/>
      <c r="KWI97" s="8"/>
      <c r="KWJ97" s="8"/>
      <c r="KWK97" s="7"/>
      <c r="KWL97" s="1"/>
      <c r="KWM97" s="8"/>
      <c r="KWN97" s="8"/>
      <c r="KWO97" s="7"/>
      <c r="KWP97" s="1"/>
      <c r="KWQ97" s="8"/>
      <c r="KWR97" s="8"/>
      <c r="KWS97" s="7"/>
      <c r="KWT97" s="1"/>
      <c r="KWU97" s="8"/>
      <c r="KWV97" s="8"/>
      <c r="KWW97" s="7"/>
      <c r="KWX97" s="1"/>
      <c r="KWY97" s="8"/>
      <c r="KWZ97" s="8"/>
      <c r="KXA97" s="7"/>
      <c r="KXB97" s="1"/>
      <c r="KXC97" s="8"/>
      <c r="KXD97" s="8"/>
      <c r="KXE97" s="7"/>
      <c r="KXF97" s="1"/>
      <c r="KXG97" s="8"/>
      <c r="KXH97" s="8"/>
      <c r="KXI97" s="7"/>
      <c r="KXJ97" s="1"/>
      <c r="KXK97" s="8"/>
      <c r="KXL97" s="8"/>
      <c r="KXM97" s="7"/>
      <c r="KXN97" s="1"/>
      <c r="KXO97" s="8"/>
      <c r="KXP97" s="8"/>
      <c r="KXQ97" s="7"/>
      <c r="KXR97" s="1"/>
      <c r="KXS97" s="8"/>
      <c r="KXT97" s="8"/>
      <c r="KXU97" s="7"/>
      <c r="KXV97" s="1"/>
      <c r="KXW97" s="8"/>
      <c r="KXX97" s="8"/>
      <c r="KXY97" s="7"/>
      <c r="KXZ97" s="1"/>
      <c r="KYA97" s="8"/>
      <c r="KYB97" s="8"/>
      <c r="KYC97" s="7"/>
      <c r="KYD97" s="1"/>
      <c r="KYE97" s="8"/>
      <c r="KYF97" s="8"/>
      <c r="KYG97" s="7"/>
      <c r="KYH97" s="1"/>
      <c r="KYI97" s="8"/>
      <c r="KYJ97" s="8"/>
      <c r="KYK97" s="7"/>
      <c r="KYL97" s="1"/>
      <c r="KYM97" s="8"/>
      <c r="KYN97" s="8"/>
      <c r="KYO97" s="7"/>
      <c r="KYP97" s="1"/>
      <c r="KYQ97" s="8"/>
      <c r="KYR97" s="8"/>
      <c r="KYS97" s="7"/>
      <c r="KYT97" s="1"/>
      <c r="KYU97" s="8"/>
      <c r="KYV97" s="8"/>
      <c r="KYW97" s="7"/>
      <c r="KYX97" s="1"/>
      <c r="KYY97" s="8"/>
      <c r="KYZ97" s="8"/>
      <c r="KZA97" s="7"/>
      <c r="KZB97" s="1"/>
      <c r="KZC97" s="8"/>
      <c r="KZD97" s="8"/>
      <c r="KZE97" s="7"/>
      <c r="KZF97" s="1"/>
      <c r="KZG97" s="8"/>
      <c r="KZH97" s="8"/>
      <c r="KZI97" s="7"/>
      <c r="KZJ97" s="1"/>
      <c r="KZK97" s="8"/>
      <c r="KZL97" s="8"/>
      <c r="KZM97" s="7"/>
      <c r="KZN97" s="1"/>
      <c r="KZO97" s="8"/>
      <c r="KZP97" s="8"/>
      <c r="KZQ97" s="7"/>
      <c r="KZR97" s="1"/>
      <c r="KZS97" s="8"/>
      <c r="KZT97" s="8"/>
      <c r="KZU97" s="7"/>
      <c r="KZV97" s="1"/>
      <c r="KZW97" s="8"/>
      <c r="KZX97" s="8"/>
      <c r="KZY97" s="7"/>
      <c r="KZZ97" s="1"/>
      <c r="LAA97" s="8"/>
      <c r="LAB97" s="8"/>
      <c r="LAC97" s="7"/>
      <c r="LAD97" s="1"/>
      <c r="LAE97" s="8"/>
      <c r="LAF97" s="8"/>
      <c r="LAG97" s="7"/>
      <c r="LAH97" s="1"/>
      <c r="LAI97" s="8"/>
      <c r="LAJ97" s="8"/>
      <c r="LAK97" s="7"/>
      <c r="LAL97" s="1"/>
      <c r="LAM97" s="8"/>
      <c r="LAN97" s="8"/>
      <c r="LAO97" s="7"/>
      <c r="LAP97" s="1"/>
      <c r="LAQ97" s="8"/>
      <c r="LAR97" s="8"/>
      <c r="LAS97" s="7"/>
      <c r="LAT97" s="1"/>
      <c r="LAU97" s="8"/>
      <c r="LAV97" s="8"/>
      <c r="LAW97" s="7"/>
      <c r="LAX97" s="1"/>
      <c r="LAY97" s="8"/>
      <c r="LAZ97" s="8"/>
      <c r="LBA97" s="7"/>
      <c r="LBB97" s="1"/>
      <c r="LBC97" s="8"/>
      <c r="LBD97" s="8"/>
      <c r="LBE97" s="7"/>
      <c r="LBF97" s="1"/>
      <c r="LBG97" s="8"/>
      <c r="LBH97" s="8"/>
      <c r="LBI97" s="7"/>
      <c r="LBJ97" s="1"/>
      <c r="LBK97" s="8"/>
      <c r="LBL97" s="8"/>
      <c r="LBM97" s="7"/>
      <c r="LBN97" s="1"/>
      <c r="LBO97" s="8"/>
      <c r="LBP97" s="8"/>
      <c r="LBQ97" s="7"/>
      <c r="LBR97" s="1"/>
      <c r="LBS97" s="8"/>
      <c r="LBT97" s="8"/>
      <c r="LBU97" s="7"/>
      <c r="LBV97" s="1"/>
      <c r="LBW97" s="8"/>
      <c r="LBX97" s="8"/>
      <c r="LBY97" s="7"/>
      <c r="LBZ97" s="1"/>
      <c r="LCA97" s="8"/>
      <c r="LCB97" s="8"/>
      <c r="LCC97" s="7"/>
      <c r="LCD97" s="1"/>
      <c r="LCE97" s="8"/>
      <c r="LCF97" s="8"/>
      <c r="LCG97" s="7"/>
      <c r="LCH97" s="1"/>
      <c r="LCI97" s="8"/>
      <c r="LCJ97" s="8"/>
      <c r="LCK97" s="7"/>
      <c r="LCL97" s="1"/>
      <c r="LCM97" s="8"/>
      <c r="LCN97" s="8"/>
      <c r="LCO97" s="7"/>
      <c r="LCP97" s="1"/>
      <c r="LCQ97" s="8"/>
      <c r="LCR97" s="8"/>
      <c r="LCS97" s="7"/>
      <c r="LCT97" s="1"/>
      <c r="LCU97" s="8"/>
      <c r="LCV97" s="8"/>
      <c r="LCW97" s="7"/>
      <c r="LCX97" s="1"/>
      <c r="LCY97" s="8"/>
      <c r="LCZ97" s="8"/>
      <c r="LDA97" s="7"/>
      <c r="LDB97" s="1"/>
      <c r="LDC97" s="8"/>
      <c r="LDD97" s="8"/>
      <c r="LDE97" s="7"/>
      <c r="LDF97" s="1"/>
      <c r="LDG97" s="8"/>
      <c r="LDH97" s="8"/>
      <c r="LDI97" s="7"/>
      <c r="LDJ97" s="1"/>
      <c r="LDK97" s="8"/>
      <c r="LDL97" s="8"/>
      <c r="LDM97" s="7"/>
      <c r="LDN97" s="1"/>
      <c r="LDO97" s="8"/>
      <c r="LDP97" s="8"/>
      <c r="LDQ97" s="7"/>
      <c r="LDR97" s="1"/>
      <c r="LDS97" s="8"/>
      <c r="LDT97" s="8"/>
      <c r="LDU97" s="7"/>
      <c r="LDV97" s="1"/>
      <c r="LDW97" s="8"/>
      <c r="LDX97" s="8"/>
      <c r="LDY97" s="7"/>
      <c r="LDZ97" s="1"/>
      <c r="LEA97" s="8"/>
      <c r="LEB97" s="8"/>
      <c r="LEC97" s="7"/>
      <c r="LED97" s="1"/>
      <c r="LEE97" s="8"/>
      <c r="LEF97" s="8"/>
      <c r="LEG97" s="7"/>
      <c r="LEH97" s="1"/>
      <c r="LEI97" s="8"/>
      <c r="LEJ97" s="8"/>
      <c r="LEK97" s="7"/>
      <c r="LEL97" s="1"/>
      <c r="LEM97" s="8"/>
      <c r="LEN97" s="8"/>
      <c r="LEO97" s="7"/>
      <c r="LEP97" s="1"/>
      <c r="LEQ97" s="8"/>
      <c r="LER97" s="8"/>
      <c r="LES97" s="7"/>
      <c r="LET97" s="1"/>
      <c r="LEU97" s="8"/>
      <c r="LEV97" s="8"/>
      <c r="LEW97" s="7"/>
      <c r="LEX97" s="1"/>
      <c r="LEY97" s="8"/>
      <c r="LEZ97" s="8"/>
      <c r="LFA97" s="7"/>
      <c r="LFB97" s="1"/>
      <c r="LFC97" s="8"/>
      <c r="LFD97" s="8"/>
      <c r="LFE97" s="7"/>
      <c r="LFF97" s="1"/>
      <c r="LFG97" s="8"/>
      <c r="LFH97" s="8"/>
      <c r="LFI97" s="7"/>
      <c r="LFJ97" s="1"/>
      <c r="LFK97" s="8"/>
      <c r="LFL97" s="8"/>
      <c r="LFM97" s="7"/>
      <c r="LFN97" s="1"/>
      <c r="LFO97" s="8"/>
      <c r="LFP97" s="8"/>
      <c r="LFQ97" s="7"/>
      <c r="LFR97" s="1"/>
      <c r="LFS97" s="8"/>
      <c r="LFT97" s="8"/>
      <c r="LFU97" s="7"/>
      <c r="LFV97" s="1"/>
      <c r="LFW97" s="8"/>
      <c r="LFX97" s="8"/>
      <c r="LFY97" s="7"/>
      <c r="LFZ97" s="1"/>
      <c r="LGA97" s="8"/>
      <c r="LGB97" s="8"/>
      <c r="LGC97" s="7"/>
      <c r="LGD97" s="1"/>
      <c r="LGE97" s="8"/>
      <c r="LGF97" s="8"/>
      <c r="LGG97" s="7"/>
      <c r="LGH97" s="1"/>
      <c r="LGI97" s="8"/>
      <c r="LGJ97" s="8"/>
      <c r="LGK97" s="7"/>
      <c r="LGL97" s="1"/>
      <c r="LGM97" s="8"/>
      <c r="LGN97" s="8"/>
      <c r="LGO97" s="7"/>
      <c r="LGP97" s="1"/>
      <c r="LGQ97" s="8"/>
      <c r="LGR97" s="8"/>
      <c r="LGS97" s="7"/>
      <c r="LGT97" s="1"/>
      <c r="LGU97" s="8"/>
      <c r="LGV97" s="8"/>
      <c r="LGW97" s="7"/>
      <c r="LGX97" s="1"/>
      <c r="LGY97" s="8"/>
      <c r="LGZ97" s="8"/>
      <c r="LHA97" s="7"/>
      <c r="LHB97" s="1"/>
      <c r="LHC97" s="8"/>
      <c r="LHD97" s="8"/>
      <c r="LHE97" s="7"/>
      <c r="LHF97" s="1"/>
      <c r="LHG97" s="8"/>
      <c r="LHH97" s="8"/>
      <c r="LHI97" s="7"/>
      <c r="LHJ97" s="1"/>
      <c r="LHK97" s="8"/>
      <c r="LHL97" s="8"/>
      <c r="LHM97" s="7"/>
      <c r="LHN97" s="1"/>
      <c r="LHO97" s="8"/>
      <c r="LHP97" s="8"/>
      <c r="LHQ97" s="7"/>
      <c r="LHR97" s="1"/>
      <c r="LHS97" s="8"/>
      <c r="LHT97" s="8"/>
      <c r="LHU97" s="7"/>
      <c r="LHV97" s="1"/>
      <c r="LHW97" s="8"/>
      <c r="LHX97" s="8"/>
      <c r="LHY97" s="7"/>
      <c r="LHZ97" s="1"/>
      <c r="LIA97" s="8"/>
      <c r="LIB97" s="8"/>
      <c r="LIC97" s="7"/>
      <c r="LID97" s="1"/>
      <c r="LIE97" s="8"/>
      <c r="LIF97" s="8"/>
      <c r="LIG97" s="7"/>
      <c r="LIH97" s="1"/>
      <c r="LII97" s="8"/>
      <c r="LIJ97" s="8"/>
      <c r="LIK97" s="7"/>
      <c r="LIL97" s="1"/>
      <c r="LIM97" s="8"/>
      <c r="LIN97" s="8"/>
      <c r="LIO97" s="7"/>
      <c r="LIP97" s="1"/>
      <c r="LIQ97" s="8"/>
      <c r="LIR97" s="8"/>
      <c r="LIS97" s="7"/>
      <c r="LIT97" s="1"/>
      <c r="LIU97" s="8"/>
      <c r="LIV97" s="8"/>
      <c r="LIW97" s="7"/>
      <c r="LIX97" s="1"/>
      <c r="LIY97" s="8"/>
      <c r="LIZ97" s="8"/>
      <c r="LJA97" s="7"/>
      <c r="LJB97" s="1"/>
      <c r="LJC97" s="8"/>
      <c r="LJD97" s="8"/>
      <c r="LJE97" s="7"/>
      <c r="LJF97" s="1"/>
      <c r="LJG97" s="8"/>
      <c r="LJH97" s="8"/>
      <c r="LJI97" s="7"/>
      <c r="LJJ97" s="1"/>
      <c r="LJK97" s="8"/>
      <c r="LJL97" s="8"/>
      <c r="LJM97" s="7"/>
      <c r="LJN97" s="1"/>
      <c r="LJO97" s="8"/>
      <c r="LJP97" s="8"/>
      <c r="LJQ97" s="7"/>
      <c r="LJR97" s="1"/>
      <c r="LJS97" s="8"/>
      <c r="LJT97" s="8"/>
      <c r="LJU97" s="7"/>
      <c r="LJV97" s="1"/>
      <c r="LJW97" s="8"/>
      <c r="LJX97" s="8"/>
      <c r="LJY97" s="7"/>
      <c r="LJZ97" s="1"/>
      <c r="LKA97" s="8"/>
      <c r="LKB97" s="8"/>
      <c r="LKC97" s="7"/>
      <c r="LKD97" s="1"/>
      <c r="LKE97" s="8"/>
      <c r="LKF97" s="8"/>
      <c r="LKG97" s="7"/>
      <c r="LKH97" s="1"/>
      <c r="LKI97" s="8"/>
      <c r="LKJ97" s="8"/>
      <c r="LKK97" s="7"/>
      <c r="LKL97" s="1"/>
      <c r="LKM97" s="8"/>
      <c r="LKN97" s="8"/>
      <c r="LKO97" s="7"/>
      <c r="LKP97" s="1"/>
      <c r="LKQ97" s="8"/>
      <c r="LKR97" s="8"/>
      <c r="LKS97" s="7"/>
      <c r="LKT97" s="1"/>
      <c r="LKU97" s="8"/>
      <c r="LKV97" s="8"/>
      <c r="LKW97" s="7"/>
      <c r="LKX97" s="1"/>
      <c r="LKY97" s="8"/>
      <c r="LKZ97" s="8"/>
      <c r="LLA97" s="7"/>
      <c r="LLB97" s="1"/>
      <c r="LLC97" s="8"/>
      <c r="LLD97" s="8"/>
      <c r="LLE97" s="7"/>
      <c r="LLF97" s="1"/>
      <c r="LLG97" s="8"/>
      <c r="LLH97" s="8"/>
      <c r="LLI97" s="7"/>
      <c r="LLJ97" s="1"/>
      <c r="LLK97" s="8"/>
      <c r="LLL97" s="8"/>
      <c r="LLM97" s="7"/>
      <c r="LLN97" s="1"/>
      <c r="LLO97" s="8"/>
      <c r="LLP97" s="8"/>
      <c r="LLQ97" s="7"/>
      <c r="LLR97" s="1"/>
      <c r="LLS97" s="8"/>
      <c r="LLT97" s="8"/>
      <c r="LLU97" s="7"/>
      <c r="LLV97" s="1"/>
      <c r="LLW97" s="8"/>
      <c r="LLX97" s="8"/>
      <c r="LLY97" s="7"/>
      <c r="LLZ97" s="1"/>
      <c r="LMA97" s="8"/>
      <c r="LMB97" s="8"/>
      <c r="LMC97" s="7"/>
      <c r="LMD97" s="1"/>
      <c r="LME97" s="8"/>
      <c r="LMF97" s="8"/>
      <c r="LMG97" s="7"/>
      <c r="LMH97" s="1"/>
      <c r="LMI97" s="8"/>
      <c r="LMJ97" s="8"/>
      <c r="LMK97" s="7"/>
      <c r="LML97" s="1"/>
      <c r="LMM97" s="8"/>
      <c r="LMN97" s="8"/>
      <c r="LMO97" s="7"/>
      <c r="LMP97" s="1"/>
      <c r="LMQ97" s="8"/>
      <c r="LMR97" s="8"/>
      <c r="LMS97" s="7"/>
      <c r="LMT97" s="1"/>
      <c r="LMU97" s="8"/>
      <c r="LMV97" s="8"/>
      <c r="LMW97" s="7"/>
      <c r="LMX97" s="1"/>
      <c r="LMY97" s="8"/>
      <c r="LMZ97" s="8"/>
      <c r="LNA97" s="7"/>
      <c r="LNB97" s="1"/>
      <c r="LNC97" s="8"/>
      <c r="LND97" s="8"/>
      <c r="LNE97" s="7"/>
      <c r="LNF97" s="1"/>
      <c r="LNG97" s="8"/>
      <c r="LNH97" s="8"/>
      <c r="LNI97" s="7"/>
      <c r="LNJ97" s="1"/>
      <c r="LNK97" s="8"/>
      <c r="LNL97" s="8"/>
      <c r="LNM97" s="7"/>
      <c r="LNN97" s="1"/>
      <c r="LNO97" s="8"/>
      <c r="LNP97" s="8"/>
      <c r="LNQ97" s="7"/>
      <c r="LNR97" s="1"/>
      <c r="LNS97" s="8"/>
      <c r="LNT97" s="8"/>
      <c r="LNU97" s="7"/>
      <c r="LNV97" s="1"/>
      <c r="LNW97" s="8"/>
      <c r="LNX97" s="8"/>
      <c r="LNY97" s="7"/>
      <c r="LNZ97" s="1"/>
      <c r="LOA97" s="8"/>
      <c r="LOB97" s="8"/>
      <c r="LOC97" s="7"/>
      <c r="LOD97" s="1"/>
      <c r="LOE97" s="8"/>
      <c r="LOF97" s="8"/>
      <c r="LOG97" s="7"/>
      <c r="LOH97" s="1"/>
      <c r="LOI97" s="8"/>
      <c r="LOJ97" s="8"/>
      <c r="LOK97" s="7"/>
      <c r="LOL97" s="1"/>
      <c r="LOM97" s="8"/>
      <c r="LON97" s="8"/>
      <c r="LOO97" s="7"/>
      <c r="LOP97" s="1"/>
      <c r="LOQ97" s="8"/>
      <c r="LOR97" s="8"/>
      <c r="LOS97" s="7"/>
      <c r="LOT97" s="1"/>
      <c r="LOU97" s="8"/>
      <c r="LOV97" s="8"/>
      <c r="LOW97" s="7"/>
      <c r="LOX97" s="1"/>
      <c r="LOY97" s="8"/>
      <c r="LOZ97" s="8"/>
      <c r="LPA97" s="7"/>
      <c r="LPB97" s="1"/>
      <c r="LPC97" s="8"/>
      <c r="LPD97" s="8"/>
      <c r="LPE97" s="7"/>
      <c r="LPF97" s="1"/>
      <c r="LPG97" s="8"/>
      <c r="LPH97" s="8"/>
      <c r="LPI97" s="7"/>
      <c r="LPJ97" s="1"/>
      <c r="LPK97" s="8"/>
      <c r="LPL97" s="8"/>
      <c r="LPM97" s="7"/>
      <c r="LPN97" s="1"/>
      <c r="LPO97" s="8"/>
      <c r="LPP97" s="8"/>
      <c r="LPQ97" s="7"/>
      <c r="LPR97" s="1"/>
      <c r="LPS97" s="8"/>
      <c r="LPT97" s="8"/>
      <c r="LPU97" s="7"/>
      <c r="LPV97" s="1"/>
      <c r="LPW97" s="8"/>
      <c r="LPX97" s="8"/>
      <c r="LPY97" s="7"/>
      <c r="LPZ97" s="1"/>
      <c r="LQA97" s="8"/>
      <c r="LQB97" s="8"/>
      <c r="LQC97" s="7"/>
      <c r="LQD97" s="1"/>
      <c r="LQE97" s="8"/>
      <c r="LQF97" s="8"/>
      <c r="LQG97" s="7"/>
      <c r="LQH97" s="1"/>
      <c r="LQI97" s="8"/>
      <c r="LQJ97" s="8"/>
      <c r="LQK97" s="7"/>
      <c r="LQL97" s="1"/>
      <c r="LQM97" s="8"/>
      <c r="LQN97" s="8"/>
      <c r="LQO97" s="7"/>
      <c r="LQP97" s="1"/>
      <c r="LQQ97" s="8"/>
      <c r="LQR97" s="8"/>
      <c r="LQS97" s="7"/>
      <c r="LQT97" s="1"/>
      <c r="LQU97" s="8"/>
      <c r="LQV97" s="8"/>
      <c r="LQW97" s="7"/>
      <c r="LQX97" s="1"/>
      <c r="LQY97" s="8"/>
      <c r="LQZ97" s="8"/>
      <c r="LRA97" s="7"/>
      <c r="LRB97" s="1"/>
      <c r="LRC97" s="8"/>
      <c r="LRD97" s="8"/>
      <c r="LRE97" s="7"/>
      <c r="LRF97" s="1"/>
      <c r="LRG97" s="8"/>
      <c r="LRH97" s="8"/>
      <c r="LRI97" s="7"/>
      <c r="LRJ97" s="1"/>
      <c r="LRK97" s="8"/>
      <c r="LRL97" s="8"/>
      <c r="LRM97" s="7"/>
      <c r="LRN97" s="1"/>
      <c r="LRO97" s="8"/>
      <c r="LRP97" s="8"/>
      <c r="LRQ97" s="7"/>
      <c r="LRR97" s="1"/>
      <c r="LRS97" s="8"/>
      <c r="LRT97" s="8"/>
      <c r="LRU97" s="7"/>
      <c r="LRV97" s="1"/>
      <c r="LRW97" s="8"/>
      <c r="LRX97" s="8"/>
      <c r="LRY97" s="7"/>
      <c r="LRZ97" s="1"/>
      <c r="LSA97" s="8"/>
      <c r="LSB97" s="8"/>
      <c r="LSC97" s="7"/>
      <c r="LSD97" s="1"/>
      <c r="LSE97" s="8"/>
      <c r="LSF97" s="8"/>
      <c r="LSG97" s="7"/>
      <c r="LSH97" s="1"/>
      <c r="LSI97" s="8"/>
      <c r="LSJ97" s="8"/>
      <c r="LSK97" s="7"/>
      <c r="LSL97" s="1"/>
      <c r="LSM97" s="8"/>
      <c r="LSN97" s="8"/>
      <c r="LSO97" s="7"/>
      <c r="LSP97" s="1"/>
      <c r="LSQ97" s="8"/>
      <c r="LSR97" s="8"/>
      <c r="LSS97" s="7"/>
      <c r="LST97" s="1"/>
      <c r="LSU97" s="8"/>
      <c r="LSV97" s="8"/>
      <c r="LSW97" s="7"/>
      <c r="LSX97" s="1"/>
      <c r="LSY97" s="8"/>
      <c r="LSZ97" s="8"/>
      <c r="LTA97" s="7"/>
      <c r="LTB97" s="1"/>
      <c r="LTC97" s="8"/>
      <c r="LTD97" s="8"/>
      <c r="LTE97" s="7"/>
      <c r="LTF97" s="1"/>
      <c r="LTG97" s="8"/>
      <c r="LTH97" s="8"/>
      <c r="LTI97" s="7"/>
      <c r="LTJ97" s="1"/>
      <c r="LTK97" s="8"/>
      <c r="LTL97" s="8"/>
      <c r="LTM97" s="7"/>
      <c r="LTN97" s="1"/>
      <c r="LTO97" s="8"/>
      <c r="LTP97" s="8"/>
      <c r="LTQ97" s="7"/>
      <c r="LTR97" s="1"/>
      <c r="LTS97" s="8"/>
      <c r="LTT97" s="8"/>
      <c r="LTU97" s="7"/>
      <c r="LTV97" s="1"/>
      <c r="LTW97" s="8"/>
      <c r="LTX97" s="8"/>
      <c r="LTY97" s="7"/>
      <c r="LTZ97" s="1"/>
      <c r="LUA97" s="8"/>
      <c r="LUB97" s="8"/>
      <c r="LUC97" s="7"/>
      <c r="LUD97" s="1"/>
      <c r="LUE97" s="8"/>
      <c r="LUF97" s="8"/>
      <c r="LUG97" s="7"/>
      <c r="LUH97" s="1"/>
      <c r="LUI97" s="8"/>
      <c r="LUJ97" s="8"/>
      <c r="LUK97" s="7"/>
      <c r="LUL97" s="1"/>
      <c r="LUM97" s="8"/>
      <c r="LUN97" s="8"/>
      <c r="LUO97" s="7"/>
      <c r="LUP97" s="1"/>
      <c r="LUQ97" s="8"/>
      <c r="LUR97" s="8"/>
      <c r="LUS97" s="7"/>
      <c r="LUT97" s="1"/>
      <c r="LUU97" s="8"/>
      <c r="LUV97" s="8"/>
      <c r="LUW97" s="7"/>
      <c r="LUX97" s="1"/>
      <c r="LUY97" s="8"/>
      <c r="LUZ97" s="8"/>
      <c r="LVA97" s="7"/>
      <c r="LVB97" s="1"/>
      <c r="LVC97" s="8"/>
      <c r="LVD97" s="8"/>
      <c r="LVE97" s="7"/>
      <c r="LVF97" s="1"/>
      <c r="LVG97" s="8"/>
      <c r="LVH97" s="8"/>
      <c r="LVI97" s="7"/>
      <c r="LVJ97" s="1"/>
      <c r="LVK97" s="8"/>
      <c r="LVL97" s="8"/>
      <c r="LVM97" s="7"/>
      <c r="LVN97" s="1"/>
      <c r="LVO97" s="8"/>
      <c r="LVP97" s="8"/>
      <c r="LVQ97" s="7"/>
      <c r="LVR97" s="1"/>
      <c r="LVS97" s="8"/>
      <c r="LVT97" s="8"/>
      <c r="LVU97" s="7"/>
      <c r="LVV97" s="1"/>
      <c r="LVW97" s="8"/>
      <c r="LVX97" s="8"/>
      <c r="LVY97" s="7"/>
      <c r="LVZ97" s="1"/>
      <c r="LWA97" s="8"/>
      <c r="LWB97" s="8"/>
      <c r="LWC97" s="7"/>
      <c r="LWD97" s="1"/>
      <c r="LWE97" s="8"/>
      <c r="LWF97" s="8"/>
      <c r="LWG97" s="7"/>
      <c r="LWH97" s="1"/>
      <c r="LWI97" s="8"/>
      <c r="LWJ97" s="8"/>
      <c r="LWK97" s="7"/>
      <c r="LWL97" s="1"/>
      <c r="LWM97" s="8"/>
      <c r="LWN97" s="8"/>
      <c r="LWO97" s="7"/>
      <c r="LWP97" s="1"/>
      <c r="LWQ97" s="8"/>
      <c r="LWR97" s="8"/>
      <c r="LWS97" s="7"/>
      <c r="LWT97" s="1"/>
      <c r="LWU97" s="8"/>
      <c r="LWV97" s="8"/>
      <c r="LWW97" s="7"/>
      <c r="LWX97" s="1"/>
      <c r="LWY97" s="8"/>
      <c r="LWZ97" s="8"/>
      <c r="LXA97" s="7"/>
      <c r="LXB97" s="1"/>
      <c r="LXC97" s="8"/>
      <c r="LXD97" s="8"/>
      <c r="LXE97" s="7"/>
      <c r="LXF97" s="1"/>
      <c r="LXG97" s="8"/>
      <c r="LXH97" s="8"/>
      <c r="LXI97" s="7"/>
      <c r="LXJ97" s="1"/>
      <c r="LXK97" s="8"/>
      <c r="LXL97" s="8"/>
      <c r="LXM97" s="7"/>
      <c r="LXN97" s="1"/>
      <c r="LXO97" s="8"/>
      <c r="LXP97" s="8"/>
      <c r="LXQ97" s="7"/>
      <c r="LXR97" s="1"/>
      <c r="LXS97" s="8"/>
      <c r="LXT97" s="8"/>
      <c r="LXU97" s="7"/>
      <c r="LXV97" s="1"/>
      <c r="LXW97" s="8"/>
      <c r="LXX97" s="8"/>
      <c r="LXY97" s="7"/>
      <c r="LXZ97" s="1"/>
      <c r="LYA97" s="8"/>
      <c r="LYB97" s="8"/>
      <c r="LYC97" s="7"/>
      <c r="LYD97" s="1"/>
      <c r="LYE97" s="8"/>
      <c r="LYF97" s="8"/>
      <c r="LYG97" s="7"/>
      <c r="LYH97" s="1"/>
      <c r="LYI97" s="8"/>
      <c r="LYJ97" s="8"/>
      <c r="LYK97" s="7"/>
      <c r="LYL97" s="1"/>
      <c r="LYM97" s="8"/>
      <c r="LYN97" s="8"/>
      <c r="LYO97" s="7"/>
      <c r="LYP97" s="1"/>
      <c r="LYQ97" s="8"/>
      <c r="LYR97" s="8"/>
      <c r="LYS97" s="7"/>
      <c r="LYT97" s="1"/>
      <c r="LYU97" s="8"/>
      <c r="LYV97" s="8"/>
      <c r="LYW97" s="7"/>
      <c r="LYX97" s="1"/>
      <c r="LYY97" s="8"/>
      <c r="LYZ97" s="8"/>
      <c r="LZA97" s="7"/>
      <c r="LZB97" s="1"/>
      <c r="LZC97" s="8"/>
      <c r="LZD97" s="8"/>
      <c r="LZE97" s="7"/>
      <c r="LZF97" s="1"/>
      <c r="LZG97" s="8"/>
      <c r="LZH97" s="8"/>
      <c r="LZI97" s="7"/>
      <c r="LZJ97" s="1"/>
      <c r="LZK97" s="8"/>
      <c r="LZL97" s="8"/>
      <c r="LZM97" s="7"/>
      <c r="LZN97" s="1"/>
      <c r="LZO97" s="8"/>
      <c r="LZP97" s="8"/>
      <c r="LZQ97" s="7"/>
      <c r="LZR97" s="1"/>
      <c r="LZS97" s="8"/>
      <c r="LZT97" s="8"/>
      <c r="LZU97" s="7"/>
      <c r="LZV97" s="1"/>
      <c r="LZW97" s="8"/>
      <c r="LZX97" s="8"/>
      <c r="LZY97" s="7"/>
      <c r="LZZ97" s="1"/>
      <c r="MAA97" s="8"/>
      <c r="MAB97" s="8"/>
      <c r="MAC97" s="7"/>
      <c r="MAD97" s="1"/>
      <c r="MAE97" s="8"/>
      <c r="MAF97" s="8"/>
      <c r="MAG97" s="7"/>
      <c r="MAH97" s="1"/>
      <c r="MAI97" s="8"/>
      <c r="MAJ97" s="8"/>
      <c r="MAK97" s="7"/>
      <c r="MAL97" s="1"/>
      <c r="MAM97" s="8"/>
      <c r="MAN97" s="8"/>
      <c r="MAO97" s="7"/>
      <c r="MAP97" s="1"/>
      <c r="MAQ97" s="8"/>
      <c r="MAR97" s="8"/>
      <c r="MAS97" s="7"/>
      <c r="MAT97" s="1"/>
      <c r="MAU97" s="8"/>
      <c r="MAV97" s="8"/>
      <c r="MAW97" s="7"/>
      <c r="MAX97" s="1"/>
      <c r="MAY97" s="8"/>
      <c r="MAZ97" s="8"/>
      <c r="MBA97" s="7"/>
      <c r="MBB97" s="1"/>
      <c r="MBC97" s="8"/>
      <c r="MBD97" s="8"/>
      <c r="MBE97" s="7"/>
      <c r="MBF97" s="1"/>
      <c r="MBG97" s="8"/>
      <c r="MBH97" s="8"/>
      <c r="MBI97" s="7"/>
      <c r="MBJ97" s="1"/>
      <c r="MBK97" s="8"/>
      <c r="MBL97" s="8"/>
      <c r="MBM97" s="7"/>
      <c r="MBN97" s="1"/>
      <c r="MBO97" s="8"/>
      <c r="MBP97" s="8"/>
      <c r="MBQ97" s="7"/>
      <c r="MBR97" s="1"/>
      <c r="MBS97" s="8"/>
      <c r="MBT97" s="8"/>
      <c r="MBU97" s="7"/>
      <c r="MBV97" s="1"/>
      <c r="MBW97" s="8"/>
      <c r="MBX97" s="8"/>
      <c r="MBY97" s="7"/>
      <c r="MBZ97" s="1"/>
      <c r="MCA97" s="8"/>
      <c r="MCB97" s="8"/>
      <c r="MCC97" s="7"/>
      <c r="MCD97" s="1"/>
      <c r="MCE97" s="8"/>
      <c r="MCF97" s="8"/>
      <c r="MCG97" s="7"/>
      <c r="MCH97" s="1"/>
      <c r="MCI97" s="8"/>
      <c r="MCJ97" s="8"/>
      <c r="MCK97" s="7"/>
      <c r="MCL97" s="1"/>
      <c r="MCM97" s="8"/>
      <c r="MCN97" s="8"/>
      <c r="MCO97" s="7"/>
      <c r="MCP97" s="1"/>
      <c r="MCQ97" s="8"/>
      <c r="MCR97" s="8"/>
      <c r="MCS97" s="7"/>
      <c r="MCT97" s="1"/>
      <c r="MCU97" s="8"/>
      <c r="MCV97" s="8"/>
      <c r="MCW97" s="7"/>
      <c r="MCX97" s="1"/>
      <c r="MCY97" s="8"/>
      <c r="MCZ97" s="8"/>
      <c r="MDA97" s="7"/>
      <c r="MDB97" s="1"/>
      <c r="MDC97" s="8"/>
      <c r="MDD97" s="8"/>
      <c r="MDE97" s="7"/>
      <c r="MDF97" s="1"/>
      <c r="MDG97" s="8"/>
      <c r="MDH97" s="8"/>
      <c r="MDI97" s="7"/>
      <c r="MDJ97" s="1"/>
      <c r="MDK97" s="8"/>
      <c r="MDL97" s="8"/>
      <c r="MDM97" s="7"/>
      <c r="MDN97" s="1"/>
      <c r="MDO97" s="8"/>
      <c r="MDP97" s="8"/>
      <c r="MDQ97" s="7"/>
      <c r="MDR97" s="1"/>
      <c r="MDS97" s="8"/>
      <c r="MDT97" s="8"/>
      <c r="MDU97" s="7"/>
      <c r="MDV97" s="1"/>
      <c r="MDW97" s="8"/>
      <c r="MDX97" s="8"/>
      <c r="MDY97" s="7"/>
      <c r="MDZ97" s="1"/>
      <c r="MEA97" s="8"/>
      <c r="MEB97" s="8"/>
      <c r="MEC97" s="7"/>
      <c r="MED97" s="1"/>
      <c r="MEE97" s="8"/>
      <c r="MEF97" s="8"/>
      <c r="MEG97" s="7"/>
      <c r="MEH97" s="1"/>
      <c r="MEI97" s="8"/>
      <c r="MEJ97" s="8"/>
      <c r="MEK97" s="7"/>
      <c r="MEL97" s="1"/>
      <c r="MEM97" s="8"/>
      <c r="MEN97" s="8"/>
      <c r="MEO97" s="7"/>
      <c r="MEP97" s="1"/>
      <c r="MEQ97" s="8"/>
      <c r="MER97" s="8"/>
      <c r="MES97" s="7"/>
      <c r="MET97" s="1"/>
      <c r="MEU97" s="8"/>
      <c r="MEV97" s="8"/>
      <c r="MEW97" s="7"/>
      <c r="MEX97" s="1"/>
      <c r="MEY97" s="8"/>
      <c r="MEZ97" s="8"/>
      <c r="MFA97" s="7"/>
      <c r="MFB97" s="1"/>
      <c r="MFC97" s="8"/>
      <c r="MFD97" s="8"/>
      <c r="MFE97" s="7"/>
      <c r="MFF97" s="1"/>
      <c r="MFG97" s="8"/>
      <c r="MFH97" s="8"/>
      <c r="MFI97" s="7"/>
      <c r="MFJ97" s="1"/>
      <c r="MFK97" s="8"/>
      <c r="MFL97" s="8"/>
      <c r="MFM97" s="7"/>
      <c r="MFN97" s="1"/>
      <c r="MFO97" s="8"/>
      <c r="MFP97" s="8"/>
      <c r="MFQ97" s="7"/>
      <c r="MFR97" s="1"/>
      <c r="MFS97" s="8"/>
      <c r="MFT97" s="8"/>
      <c r="MFU97" s="7"/>
      <c r="MFV97" s="1"/>
      <c r="MFW97" s="8"/>
      <c r="MFX97" s="8"/>
      <c r="MFY97" s="7"/>
      <c r="MFZ97" s="1"/>
      <c r="MGA97" s="8"/>
      <c r="MGB97" s="8"/>
      <c r="MGC97" s="7"/>
      <c r="MGD97" s="1"/>
      <c r="MGE97" s="8"/>
      <c r="MGF97" s="8"/>
      <c r="MGG97" s="7"/>
      <c r="MGH97" s="1"/>
      <c r="MGI97" s="8"/>
      <c r="MGJ97" s="8"/>
      <c r="MGK97" s="7"/>
      <c r="MGL97" s="1"/>
      <c r="MGM97" s="8"/>
      <c r="MGN97" s="8"/>
      <c r="MGO97" s="7"/>
      <c r="MGP97" s="1"/>
      <c r="MGQ97" s="8"/>
      <c r="MGR97" s="8"/>
      <c r="MGS97" s="7"/>
      <c r="MGT97" s="1"/>
      <c r="MGU97" s="8"/>
      <c r="MGV97" s="8"/>
      <c r="MGW97" s="7"/>
      <c r="MGX97" s="1"/>
      <c r="MGY97" s="8"/>
      <c r="MGZ97" s="8"/>
      <c r="MHA97" s="7"/>
      <c r="MHB97" s="1"/>
      <c r="MHC97" s="8"/>
      <c r="MHD97" s="8"/>
      <c r="MHE97" s="7"/>
      <c r="MHF97" s="1"/>
      <c r="MHG97" s="8"/>
      <c r="MHH97" s="8"/>
      <c r="MHI97" s="7"/>
      <c r="MHJ97" s="1"/>
      <c r="MHK97" s="8"/>
      <c r="MHL97" s="8"/>
      <c r="MHM97" s="7"/>
      <c r="MHN97" s="1"/>
      <c r="MHO97" s="8"/>
      <c r="MHP97" s="8"/>
      <c r="MHQ97" s="7"/>
      <c r="MHR97" s="1"/>
      <c r="MHS97" s="8"/>
      <c r="MHT97" s="8"/>
      <c r="MHU97" s="7"/>
      <c r="MHV97" s="1"/>
      <c r="MHW97" s="8"/>
      <c r="MHX97" s="8"/>
      <c r="MHY97" s="7"/>
      <c r="MHZ97" s="1"/>
      <c r="MIA97" s="8"/>
      <c r="MIB97" s="8"/>
      <c r="MIC97" s="7"/>
      <c r="MID97" s="1"/>
      <c r="MIE97" s="8"/>
      <c r="MIF97" s="8"/>
      <c r="MIG97" s="7"/>
      <c r="MIH97" s="1"/>
      <c r="MII97" s="8"/>
      <c r="MIJ97" s="8"/>
      <c r="MIK97" s="7"/>
      <c r="MIL97" s="1"/>
      <c r="MIM97" s="8"/>
      <c r="MIN97" s="8"/>
      <c r="MIO97" s="7"/>
      <c r="MIP97" s="1"/>
      <c r="MIQ97" s="8"/>
      <c r="MIR97" s="8"/>
      <c r="MIS97" s="7"/>
      <c r="MIT97" s="1"/>
      <c r="MIU97" s="8"/>
      <c r="MIV97" s="8"/>
      <c r="MIW97" s="7"/>
      <c r="MIX97" s="1"/>
      <c r="MIY97" s="8"/>
      <c r="MIZ97" s="8"/>
      <c r="MJA97" s="7"/>
      <c r="MJB97" s="1"/>
      <c r="MJC97" s="8"/>
      <c r="MJD97" s="8"/>
      <c r="MJE97" s="7"/>
      <c r="MJF97" s="1"/>
      <c r="MJG97" s="8"/>
      <c r="MJH97" s="8"/>
      <c r="MJI97" s="7"/>
      <c r="MJJ97" s="1"/>
      <c r="MJK97" s="8"/>
      <c r="MJL97" s="8"/>
      <c r="MJM97" s="7"/>
      <c r="MJN97" s="1"/>
      <c r="MJO97" s="8"/>
      <c r="MJP97" s="8"/>
      <c r="MJQ97" s="7"/>
      <c r="MJR97" s="1"/>
      <c r="MJS97" s="8"/>
      <c r="MJT97" s="8"/>
      <c r="MJU97" s="7"/>
      <c r="MJV97" s="1"/>
      <c r="MJW97" s="8"/>
      <c r="MJX97" s="8"/>
      <c r="MJY97" s="7"/>
      <c r="MJZ97" s="1"/>
      <c r="MKA97" s="8"/>
      <c r="MKB97" s="8"/>
      <c r="MKC97" s="7"/>
      <c r="MKD97" s="1"/>
      <c r="MKE97" s="8"/>
      <c r="MKF97" s="8"/>
      <c r="MKG97" s="7"/>
      <c r="MKH97" s="1"/>
      <c r="MKI97" s="8"/>
      <c r="MKJ97" s="8"/>
      <c r="MKK97" s="7"/>
      <c r="MKL97" s="1"/>
      <c r="MKM97" s="8"/>
      <c r="MKN97" s="8"/>
      <c r="MKO97" s="7"/>
      <c r="MKP97" s="1"/>
      <c r="MKQ97" s="8"/>
      <c r="MKR97" s="8"/>
      <c r="MKS97" s="7"/>
      <c r="MKT97" s="1"/>
      <c r="MKU97" s="8"/>
      <c r="MKV97" s="8"/>
      <c r="MKW97" s="7"/>
      <c r="MKX97" s="1"/>
      <c r="MKY97" s="8"/>
      <c r="MKZ97" s="8"/>
      <c r="MLA97" s="7"/>
      <c r="MLB97" s="1"/>
      <c r="MLC97" s="8"/>
      <c r="MLD97" s="8"/>
      <c r="MLE97" s="7"/>
      <c r="MLF97" s="1"/>
      <c r="MLG97" s="8"/>
      <c r="MLH97" s="8"/>
      <c r="MLI97" s="7"/>
      <c r="MLJ97" s="1"/>
      <c r="MLK97" s="8"/>
      <c r="MLL97" s="8"/>
      <c r="MLM97" s="7"/>
      <c r="MLN97" s="1"/>
      <c r="MLO97" s="8"/>
      <c r="MLP97" s="8"/>
      <c r="MLQ97" s="7"/>
      <c r="MLR97" s="1"/>
      <c r="MLS97" s="8"/>
      <c r="MLT97" s="8"/>
      <c r="MLU97" s="7"/>
      <c r="MLV97" s="1"/>
      <c r="MLW97" s="8"/>
      <c r="MLX97" s="8"/>
      <c r="MLY97" s="7"/>
      <c r="MLZ97" s="1"/>
      <c r="MMA97" s="8"/>
      <c r="MMB97" s="8"/>
      <c r="MMC97" s="7"/>
      <c r="MMD97" s="1"/>
      <c r="MME97" s="8"/>
      <c r="MMF97" s="8"/>
      <c r="MMG97" s="7"/>
      <c r="MMH97" s="1"/>
      <c r="MMI97" s="8"/>
      <c r="MMJ97" s="8"/>
      <c r="MMK97" s="7"/>
      <c r="MML97" s="1"/>
      <c r="MMM97" s="8"/>
      <c r="MMN97" s="8"/>
      <c r="MMO97" s="7"/>
      <c r="MMP97" s="1"/>
      <c r="MMQ97" s="8"/>
      <c r="MMR97" s="8"/>
      <c r="MMS97" s="7"/>
      <c r="MMT97" s="1"/>
      <c r="MMU97" s="8"/>
      <c r="MMV97" s="8"/>
      <c r="MMW97" s="7"/>
      <c r="MMX97" s="1"/>
      <c r="MMY97" s="8"/>
      <c r="MMZ97" s="8"/>
      <c r="MNA97" s="7"/>
      <c r="MNB97" s="1"/>
      <c r="MNC97" s="8"/>
      <c r="MND97" s="8"/>
      <c r="MNE97" s="7"/>
      <c r="MNF97" s="1"/>
      <c r="MNG97" s="8"/>
      <c r="MNH97" s="8"/>
      <c r="MNI97" s="7"/>
      <c r="MNJ97" s="1"/>
      <c r="MNK97" s="8"/>
      <c r="MNL97" s="8"/>
      <c r="MNM97" s="7"/>
      <c r="MNN97" s="1"/>
      <c r="MNO97" s="8"/>
      <c r="MNP97" s="8"/>
      <c r="MNQ97" s="7"/>
      <c r="MNR97" s="1"/>
      <c r="MNS97" s="8"/>
      <c r="MNT97" s="8"/>
      <c r="MNU97" s="7"/>
      <c r="MNV97" s="1"/>
      <c r="MNW97" s="8"/>
      <c r="MNX97" s="8"/>
      <c r="MNY97" s="7"/>
      <c r="MNZ97" s="1"/>
      <c r="MOA97" s="8"/>
      <c r="MOB97" s="8"/>
      <c r="MOC97" s="7"/>
      <c r="MOD97" s="1"/>
      <c r="MOE97" s="8"/>
      <c r="MOF97" s="8"/>
      <c r="MOG97" s="7"/>
      <c r="MOH97" s="1"/>
      <c r="MOI97" s="8"/>
      <c r="MOJ97" s="8"/>
      <c r="MOK97" s="7"/>
      <c r="MOL97" s="1"/>
      <c r="MOM97" s="8"/>
      <c r="MON97" s="8"/>
      <c r="MOO97" s="7"/>
      <c r="MOP97" s="1"/>
      <c r="MOQ97" s="8"/>
      <c r="MOR97" s="8"/>
      <c r="MOS97" s="7"/>
      <c r="MOT97" s="1"/>
      <c r="MOU97" s="8"/>
      <c r="MOV97" s="8"/>
      <c r="MOW97" s="7"/>
      <c r="MOX97" s="1"/>
      <c r="MOY97" s="8"/>
      <c r="MOZ97" s="8"/>
      <c r="MPA97" s="7"/>
      <c r="MPB97" s="1"/>
      <c r="MPC97" s="8"/>
      <c r="MPD97" s="8"/>
      <c r="MPE97" s="7"/>
      <c r="MPF97" s="1"/>
      <c r="MPG97" s="8"/>
      <c r="MPH97" s="8"/>
      <c r="MPI97" s="7"/>
      <c r="MPJ97" s="1"/>
      <c r="MPK97" s="8"/>
      <c r="MPL97" s="8"/>
      <c r="MPM97" s="7"/>
      <c r="MPN97" s="1"/>
      <c r="MPO97" s="8"/>
      <c r="MPP97" s="8"/>
      <c r="MPQ97" s="7"/>
      <c r="MPR97" s="1"/>
      <c r="MPS97" s="8"/>
      <c r="MPT97" s="8"/>
      <c r="MPU97" s="7"/>
      <c r="MPV97" s="1"/>
      <c r="MPW97" s="8"/>
      <c r="MPX97" s="8"/>
      <c r="MPY97" s="7"/>
      <c r="MPZ97" s="1"/>
      <c r="MQA97" s="8"/>
      <c r="MQB97" s="8"/>
      <c r="MQC97" s="7"/>
      <c r="MQD97" s="1"/>
      <c r="MQE97" s="8"/>
      <c r="MQF97" s="8"/>
      <c r="MQG97" s="7"/>
      <c r="MQH97" s="1"/>
      <c r="MQI97" s="8"/>
      <c r="MQJ97" s="8"/>
      <c r="MQK97" s="7"/>
      <c r="MQL97" s="1"/>
      <c r="MQM97" s="8"/>
      <c r="MQN97" s="8"/>
      <c r="MQO97" s="7"/>
      <c r="MQP97" s="1"/>
      <c r="MQQ97" s="8"/>
      <c r="MQR97" s="8"/>
      <c r="MQS97" s="7"/>
      <c r="MQT97" s="1"/>
      <c r="MQU97" s="8"/>
      <c r="MQV97" s="8"/>
      <c r="MQW97" s="7"/>
      <c r="MQX97" s="1"/>
      <c r="MQY97" s="8"/>
      <c r="MQZ97" s="8"/>
      <c r="MRA97" s="7"/>
      <c r="MRB97" s="1"/>
      <c r="MRC97" s="8"/>
      <c r="MRD97" s="8"/>
      <c r="MRE97" s="7"/>
      <c r="MRF97" s="1"/>
      <c r="MRG97" s="8"/>
      <c r="MRH97" s="8"/>
      <c r="MRI97" s="7"/>
      <c r="MRJ97" s="1"/>
      <c r="MRK97" s="8"/>
      <c r="MRL97" s="8"/>
      <c r="MRM97" s="7"/>
      <c r="MRN97" s="1"/>
      <c r="MRO97" s="8"/>
      <c r="MRP97" s="8"/>
      <c r="MRQ97" s="7"/>
      <c r="MRR97" s="1"/>
      <c r="MRS97" s="8"/>
      <c r="MRT97" s="8"/>
      <c r="MRU97" s="7"/>
      <c r="MRV97" s="1"/>
      <c r="MRW97" s="8"/>
      <c r="MRX97" s="8"/>
      <c r="MRY97" s="7"/>
      <c r="MRZ97" s="1"/>
      <c r="MSA97" s="8"/>
      <c r="MSB97" s="8"/>
      <c r="MSC97" s="7"/>
      <c r="MSD97" s="1"/>
      <c r="MSE97" s="8"/>
      <c r="MSF97" s="8"/>
      <c r="MSG97" s="7"/>
      <c r="MSH97" s="1"/>
      <c r="MSI97" s="8"/>
      <c r="MSJ97" s="8"/>
      <c r="MSK97" s="7"/>
      <c r="MSL97" s="1"/>
      <c r="MSM97" s="8"/>
      <c r="MSN97" s="8"/>
      <c r="MSO97" s="7"/>
      <c r="MSP97" s="1"/>
      <c r="MSQ97" s="8"/>
      <c r="MSR97" s="8"/>
      <c r="MSS97" s="7"/>
      <c r="MST97" s="1"/>
      <c r="MSU97" s="8"/>
      <c r="MSV97" s="8"/>
      <c r="MSW97" s="7"/>
      <c r="MSX97" s="1"/>
      <c r="MSY97" s="8"/>
      <c r="MSZ97" s="8"/>
      <c r="MTA97" s="7"/>
      <c r="MTB97" s="1"/>
      <c r="MTC97" s="8"/>
      <c r="MTD97" s="8"/>
      <c r="MTE97" s="7"/>
      <c r="MTF97" s="1"/>
      <c r="MTG97" s="8"/>
      <c r="MTH97" s="8"/>
      <c r="MTI97" s="7"/>
      <c r="MTJ97" s="1"/>
      <c r="MTK97" s="8"/>
      <c r="MTL97" s="8"/>
      <c r="MTM97" s="7"/>
      <c r="MTN97" s="1"/>
      <c r="MTO97" s="8"/>
      <c r="MTP97" s="8"/>
      <c r="MTQ97" s="7"/>
      <c r="MTR97" s="1"/>
      <c r="MTS97" s="8"/>
      <c r="MTT97" s="8"/>
      <c r="MTU97" s="7"/>
      <c r="MTV97" s="1"/>
      <c r="MTW97" s="8"/>
      <c r="MTX97" s="8"/>
      <c r="MTY97" s="7"/>
      <c r="MTZ97" s="1"/>
      <c r="MUA97" s="8"/>
      <c r="MUB97" s="8"/>
      <c r="MUC97" s="7"/>
      <c r="MUD97" s="1"/>
      <c r="MUE97" s="8"/>
      <c r="MUF97" s="8"/>
      <c r="MUG97" s="7"/>
      <c r="MUH97" s="1"/>
      <c r="MUI97" s="8"/>
      <c r="MUJ97" s="8"/>
      <c r="MUK97" s="7"/>
      <c r="MUL97" s="1"/>
      <c r="MUM97" s="8"/>
      <c r="MUN97" s="8"/>
      <c r="MUO97" s="7"/>
      <c r="MUP97" s="1"/>
      <c r="MUQ97" s="8"/>
      <c r="MUR97" s="8"/>
      <c r="MUS97" s="7"/>
      <c r="MUT97" s="1"/>
      <c r="MUU97" s="8"/>
      <c r="MUV97" s="8"/>
      <c r="MUW97" s="7"/>
      <c r="MUX97" s="1"/>
      <c r="MUY97" s="8"/>
      <c r="MUZ97" s="8"/>
      <c r="MVA97" s="7"/>
      <c r="MVB97" s="1"/>
      <c r="MVC97" s="8"/>
      <c r="MVD97" s="8"/>
      <c r="MVE97" s="7"/>
      <c r="MVF97" s="1"/>
      <c r="MVG97" s="8"/>
      <c r="MVH97" s="8"/>
      <c r="MVI97" s="7"/>
      <c r="MVJ97" s="1"/>
      <c r="MVK97" s="8"/>
      <c r="MVL97" s="8"/>
      <c r="MVM97" s="7"/>
      <c r="MVN97" s="1"/>
      <c r="MVO97" s="8"/>
      <c r="MVP97" s="8"/>
      <c r="MVQ97" s="7"/>
      <c r="MVR97" s="1"/>
      <c r="MVS97" s="8"/>
      <c r="MVT97" s="8"/>
      <c r="MVU97" s="7"/>
      <c r="MVV97" s="1"/>
      <c r="MVW97" s="8"/>
      <c r="MVX97" s="8"/>
      <c r="MVY97" s="7"/>
      <c r="MVZ97" s="1"/>
      <c r="MWA97" s="8"/>
      <c r="MWB97" s="8"/>
      <c r="MWC97" s="7"/>
      <c r="MWD97" s="1"/>
      <c r="MWE97" s="8"/>
      <c r="MWF97" s="8"/>
      <c r="MWG97" s="7"/>
      <c r="MWH97" s="1"/>
      <c r="MWI97" s="8"/>
      <c r="MWJ97" s="8"/>
      <c r="MWK97" s="7"/>
      <c r="MWL97" s="1"/>
      <c r="MWM97" s="8"/>
      <c r="MWN97" s="8"/>
      <c r="MWO97" s="7"/>
      <c r="MWP97" s="1"/>
      <c r="MWQ97" s="8"/>
      <c r="MWR97" s="8"/>
      <c r="MWS97" s="7"/>
      <c r="MWT97" s="1"/>
      <c r="MWU97" s="8"/>
      <c r="MWV97" s="8"/>
      <c r="MWW97" s="7"/>
      <c r="MWX97" s="1"/>
      <c r="MWY97" s="8"/>
      <c r="MWZ97" s="8"/>
      <c r="MXA97" s="7"/>
      <c r="MXB97" s="1"/>
      <c r="MXC97" s="8"/>
      <c r="MXD97" s="8"/>
      <c r="MXE97" s="7"/>
      <c r="MXF97" s="1"/>
      <c r="MXG97" s="8"/>
      <c r="MXH97" s="8"/>
      <c r="MXI97" s="7"/>
      <c r="MXJ97" s="1"/>
      <c r="MXK97" s="8"/>
      <c r="MXL97" s="8"/>
      <c r="MXM97" s="7"/>
      <c r="MXN97" s="1"/>
      <c r="MXO97" s="8"/>
      <c r="MXP97" s="8"/>
      <c r="MXQ97" s="7"/>
      <c r="MXR97" s="1"/>
      <c r="MXS97" s="8"/>
      <c r="MXT97" s="8"/>
      <c r="MXU97" s="7"/>
      <c r="MXV97" s="1"/>
      <c r="MXW97" s="8"/>
      <c r="MXX97" s="8"/>
      <c r="MXY97" s="7"/>
      <c r="MXZ97" s="1"/>
      <c r="MYA97" s="8"/>
      <c r="MYB97" s="8"/>
      <c r="MYC97" s="7"/>
      <c r="MYD97" s="1"/>
      <c r="MYE97" s="8"/>
      <c r="MYF97" s="8"/>
      <c r="MYG97" s="7"/>
      <c r="MYH97" s="1"/>
      <c r="MYI97" s="8"/>
      <c r="MYJ97" s="8"/>
      <c r="MYK97" s="7"/>
      <c r="MYL97" s="1"/>
      <c r="MYM97" s="8"/>
      <c r="MYN97" s="8"/>
      <c r="MYO97" s="7"/>
      <c r="MYP97" s="1"/>
      <c r="MYQ97" s="8"/>
      <c r="MYR97" s="8"/>
      <c r="MYS97" s="7"/>
      <c r="MYT97" s="1"/>
      <c r="MYU97" s="8"/>
      <c r="MYV97" s="8"/>
      <c r="MYW97" s="7"/>
      <c r="MYX97" s="1"/>
      <c r="MYY97" s="8"/>
      <c r="MYZ97" s="8"/>
      <c r="MZA97" s="7"/>
      <c r="MZB97" s="1"/>
      <c r="MZC97" s="8"/>
      <c r="MZD97" s="8"/>
      <c r="MZE97" s="7"/>
      <c r="MZF97" s="1"/>
      <c r="MZG97" s="8"/>
      <c r="MZH97" s="8"/>
      <c r="MZI97" s="7"/>
      <c r="MZJ97" s="1"/>
      <c r="MZK97" s="8"/>
      <c r="MZL97" s="8"/>
      <c r="MZM97" s="7"/>
      <c r="MZN97" s="1"/>
      <c r="MZO97" s="8"/>
      <c r="MZP97" s="8"/>
      <c r="MZQ97" s="7"/>
      <c r="MZR97" s="1"/>
      <c r="MZS97" s="8"/>
      <c r="MZT97" s="8"/>
      <c r="MZU97" s="7"/>
      <c r="MZV97" s="1"/>
      <c r="MZW97" s="8"/>
      <c r="MZX97" s="8"/>
      <c r="MZY97" s="7"/>
      <c r="MZZ97" s="1"/>
      <c r="NAA97" s="8"/>
      <c r="NAB97" s="8"/>
      <c r="NAC97" s="7"/>
      <c r="NAD97" s="1"/>
      <c r="NAE97" s="8"/>
      <c r="NAF97" s="8"/>
      <c r="NAG97" s="7"/>
      <c r="NAH97" s="1"/>
      <c r="NAI97" s="8"/>
      <c r="NAJ97" s="8"/>
      <c r="NAK97" s="7"/>
      <c r="NAL97" s="1"/>
      <c r="NAM97" s="8"/>
      <c r="NAN97" s="8"/>
      <c r="NAO97" s="7"/>
      <c r="NAP97" s="1"/>
      <c r="NAQ97" s="8"/>
      <c r="NAR97" s="8"/>
      <c r="NAS97" s="7"/>
      <c r="NAT97" s="1"/>
      <c r="NAU97" s="8"/>
      <c r="NAV97" s="8"/>
      <c r="NAW97" s="7"/>
      <c r="NAX97" s="1"/>
      <c r="NAY97" s="8"/>
      <c r="NAZ97" s="8"/>
      <c r="NBA97" s="7"/>
      <c r="NBB97" s="1"/>
      <c r="NBC97" s="8"/>
      <c r="NBD97" s="8"/>
      <c r="NBE97" s="7"/>
      <c r="NBF97" s="1"/>
      <c r="NBG97" s="8"/>
      <c r="NBH97" s="8"/>
      <c r="NBI97" s="7"/>
      <c r="NBJ97" s="1"/>
      <c r="NBK97" s="8"/>
      <c r="NBL97" s="8"/>
      <c r="NBM97" s="7"/>
      <c r="NBN97" s="1"/>
      <c r="NBO97" s="8"/>
      <c r="NBP97" s="8"/>
      <c r="NBQ97" s="7"/>
      <c r="NBR97" s="1"/>
      <c r="NBS97" s="8"/>
      <c r="NBT97" s="8"/>
      <c r="NBU97" s="7"/>
      <c r="NBV97" s="1"/>
      <c r="NBW97" s="8"/>
      <c r="NBX97" s="8"/>
      <c r="NBY97" s="7"/>
      <c r="NBZ97" s="1"/>
      <c r="NCA97" s="8"/>
      <c r="NCB97" s="8"/>
      <c r="NCC97" s="7"/>
      <c r="NCD97" s="1"/>
      <c r="NCE97" s="8"/>
      <c r="NCF97" s="8"/>
      <c r="NCG97" s="7"/>
      <c r="NCH97" s="1"/>
      <c r="NCI97" s="8"/>
      <c r="NCJ97" s="8"/>
      <c r="NCK97" s="7"/>
      <c r="NCL97" s="1"/>
      <c r="NCM97" s="8"/>
      <c r="NCN97" s="8"/>
      <c r="NCO97" s="7"/>
      <c r="NCP97" s="1"/>
      <c r="NCQ97" s="8"/>
      <c r="NCR97" s="8"/>
      <c r="NCS97" s="7"/>
      <c r="NCT97" s="1"/>
      <c r="NCU97" s="8"/>
      <c r="NCV97" s="8"/>
      <c r="NCW97" s="7"/>
      <c r="NCX97" s="1"/>
      <c r="NCY97" s="8"/>
      <c r="NCZ97" s="8"/>
      <c r="NDA97" s="7"/>
      <c r="NDB97" s="1"/>
      <c r="NDC97" s="8"/>
      <c r="NDD97" s="8"/>
      <c r="NDE97" s="7"/>
      <c r="NDF97" s="1"/>
      <c r="NDG97" s="8"/>
      <c r="NDH97" s="8"/>
      <c r="NDI97" s="7"/>
      <c r="NDJ97" s="1"/>
      <c r="NDK97" s="8"/>
      <c r="NDL97" s="8"/>
      <c r="NDM97" s="7"/>
      <c r="NDN97" s="1"/>
      <c r="NDO97" s="8"/>
      <c r="NDP97" s="8"/>
      <c r="NDQ97" s="7"/>
      <c r="NDR97" s="1"/>
      <c r="NDS97" s="8"/>
      <c r="NDT97" s="8"/>
      <c r="NDU97" s="7"/>
      <c r="NDV97" s="1"/>
      <c r="NDW97" s="8"/>
      <c r="NDX97" s="8"/>
      <c r="NDY97" s="7"/>
      <c r="NDZ97" s="1"/>
      <c r="NEA97" s="8"/>
      <c r="NEB97" s="8"/>
      <c r="NEC97" s="7"/>
      <c r="NED97" s="1"/>
      <c r="NEE97" s="8"/>
      <c r="NEF97" s="8"/>
      <c r="NEG97" s="7"/>
      <c r="NEH97" s="1"/>
      <c r="NEI97" s="8"/>
      <c r="NEJ97" s="8"/>
      <c r="NEK97" s="7"/>
      <c r="NEL97" s="1"/>
      <c r="NEM97" s="8"/>
      <c r="NEN97" s="8"/>
      <c r="NEO97" s="7"/>
      <c r="NEP97" s="1"/>
      <c r="NEQ97" s="8"/>
      <c r="NER97" s="8"/>
      <c r="NES97" s="7"/>
      <c r="NET97" s="1"/>
      <c r="NEU97" s="8"/>
      <c r="NEV97" s="8"/>
      <c r="NEW97" s="7"/>
      <c r="NEX97" s="1"/>
      <c r="NEY97" s="8"/>
      <c r="NEZ97" s="8"/>
      <c r="NFA97" s="7"/>
      <c r="NFB97" s="1"/>
      <c r="NFC97" s="8"/>
      <c r="NFD97" s="8"/>
      <c r="NFE97" s="7"/>
      <c r="NFF97" s="1"/>
      <c r="NFG97" s="8"/>
      <c r="NFH97" s="8"/>
      <c r="NFI97" s="7"/>
      <c r="NFJ97" s="1"/>
      <c r="NFK97" s="8"/>
      <c r="NFL97" s="8"/>
      <c r="NFM97" s="7"/>
      <c r="NFN97" s="1"/>
      <c r="NFO97" s="8"/>
      <c r="NFP97" s="8"/>
      <c r="NFQ97" s="7"/>
      <c r="NFR97" s="1"/>
      <c r="NFS97" s="8"/>
      <c r="NFT97" s="8"/>
      <c r="NFU97" s="7"/>
      <c r="NFV97" s="1"/>
      <c r="NFW97" s="8"/>
      <c r="NFX97" s="8"/>
      <c r="NFY97" s="7"/>
      <c r="NFZ97" s="1"/>
      <c r="NGA97" s="8"/>
      <c r="NGB97" s="8"/>
      <c r="NGC97" s="7"/>
      <c r="NGD97" s="1"/>
      <c r="NGE97" s="8"/>
      <c r="NGF97" s="8"/>
      <c r="NGG97" s="7"/>
      <c r="NGH97" s="1"/>
      <c r="NGI97" s="8"/>
      <c r="NGJ97" s="8"/>
      <c r="NGK97" s="7"/>
      <c r="NGL97" s="1"/>
      <c r="NGM97" s="8"/>
      <c r="NGN97" s="8"/>
      <c r="NGO97" s="7"/>
      <c r="NGP97" s="1"/>
      <c r="NGQ97" s="8"/>
      <c r="NGR97" s="8"/>
      <c r="NGS97" s="7"/>
      <c r="NGT97" s="1"/>
      <c r="NGU97" s="8"/>
      <c r="NGV97" s="8"/>
      <c r="NGW97" s="7"/>
      <c r="NGX97" s="1"/>
      <c r="NGY97" s="8"/>
      <c r="NGZ97" s="8"/>
      <c r="NHA97" s="7"/>
      <c r="NHB97" s="1"/>
      <c r="NHC97" s="8"/>
      <c r="NHD97" s="8"/>
      <c r="NHE97" s="7"/>
      <c r="NHF97" s="1"/>
      <c r="NHG97" s="8"/>
      <c r="NHH97" s="8"/>
      <c r="NHI97" s="7"/>
      <c r="NHJ97" s="1"/>
      <c r="NHK97" s="8"/>
      <c r="NHL97" s="8"/>
      <c r="NHM97" s="7"/>
      <c r="NHN97" s="1"/>
      <c r="NHO97" s="8"/>
      <c r="NHP97" s="8"/>
      <c r="NHQ97" s="7"/>
      <c r="NHR97" s="1"/>
      <c r="NHS97" s="8"/>
      <c r="NHT97" s="8"/>
      <c r="NHU97" s="7"/>
      <c r="NHV97" s="1"/>
      <c r="NHW97" s="8"/>
      <c r="NHX97" s="8"/>
      <c r="NHY97" s="7"/>
      <c r="NHZ97" s="1"/>
      <c r="NIA97" s="8"/>
      <c r="NIB97" s="8"/>
      <c r="NIC97" s="7"/>
      <c r="NID97" s="1"/>
      <c r="NIE97" s="8"/>
      <c r="NIF97" s="8"/>
      <c r="NIG97" s="7"/>
      <c r="NIH97" s="1"/>
      <c r="NII97" s="8"/>
      <c r="NIJ97" s="8"/>
      <c r="NIK97" s="7"/>
      <c r="NIL97" s="1"/>
      <c r="NIM97" s="8"/>
      <c r="NIN97" s="8"/>
      <c r="NIO97" s="7"/>
      <c r="NIP97" s="1"/>
      <c r="NIQ97" s="8"/>
      <c r="NIR97" s="8"/>
      <c r="NIS97" s="7"/>
      <c r="NIT97" s="1"/>
      <c r="NIU97" s="8"/>
      <c r="NIV97" s="8"/>
      <c r="NIW97" s="7"/>
      <c r="NIX97" s="1"/>
      <c r="NIY97" s="8"/>
      <c r="NIZ97" s="8"/>
      <c r="NJA97" s="7"/>
      <c r="NJB97" s="1"/>
      <c r="NJC97" s="8"/>
      <c r="NJD97" s="8"/>
      <c r="NJE97" s="7"/>
      <c r="NJF97" s="1"/>
      <c r="NJG97" s="8"/>
      <c r="NJH97" s="8"/>
      <c r="NJI97" s="7"/>
      <c r="NJJ97" s="1"/>
      <c r="NJK97" s="8"/>
      <c r="NJL97" s="8"/>
      <c r="NJM97" s="7"/>
      <c r="NJN97" s="1"/>
      <c r="NJO97" s="8"/>
      <c r="NJP97" s="8"/>
      <c r="NJQ97" s="7"/>
      <c r="NJR97" s="1"/>
      <c r="NJS97" s="8"/>
      <c r="NJT97" s="8"/>
      <c r="NJU97" s="7"/>
      <c r="NJV97" s="1"/>
      <c r="NJW97" s="8"/>
      <c r="NJX97" s="8"/>
      <c r="NJY97" s="7"/>
      <c r="NJZ97" s="1"/>
      <c r="NKA97" s="8"/>
      <c r="NKB97" s="8"/>
      <c r="NKC97" s="7"/>
      <c r="NKD97" s="1"/>
      <c r="NKE97" s="8"/>
      <c r="NKF97" s="8"/>
      <c r="NKG97" s="7"/>
      <c r="NKH97" s="1"/>
      <c r="NKI97" s="8"/>
      <c r="NKJ97" s="8"/>
      <c r="NKK97" s="7"/>
      <c r="NKL97" s="1"/>
      <c r="NKM97" s="8"/>
      <c r="NKN97" s="8"/>
      <c r="NKO97" s="7"/>
      <c r="NKP97" s="1"/>
      <c r="NKQ97" s="8"/>
      <c r="NKR97" s="8"/>
      <c r="NKS97" s="7"/>
      <c r="NKT97" s="1"/>
      <c r="NKU97" s="8"/>
      <c r="NKV97" s="8"/>
      <c r="NKW97" s="7"/>
      <c r="NKX97" s="1"/>
      <c r="NKY97" s="8"/>
      <c r="NKZ97" s="8"/>
      <c r="NLA97" s="7"/>
      <c r="NLB97" s="1"/>
      <c r="NLC97" s="8"/>
      <c r="NLD97" s="8"/>
      <c r="NLE97" s="7"/>
      <c r="NLF97" s="1"/>
      <c r="NLG97" s="8"/>
      <c r="NLH97" s="8"/>
      <c r="NLI97" s="7"/>
      <c r="NLJ97" s="1"/>
      <c r="NLK97" s="8"/>
      <c r="NLL97" s="8"/>
      <c r="NLM97" s="7"/>
      <c r="NLN97" s="1"/>
      <c r="NLO97" s="8"/>
      <c r="NLP97" s="8"/>
      <c r="NLQ97" s="7"/>
      <c r="NLR97" s="1"/>
      <c r="NLS97" s="8"/>
      <c r="NLT97" s="8"/>
      <c r="NLU97" s="7"/>
      <c r="NLV97" s="1"/>
      <c r="NLW97" s="8"/>
      <c r="NLX97" s="8"/>
      <c r="NLY97" s="7"/>
      <c r="NLZ97" s="1"/>
      <c r="NMA97" s="8"/>
      <c r="NMB97" s="8"/>
      <c r="NMC97" s="7"/>
      <c r="NMD97" s="1"/>
      <c r="NME97" s="8"/>
      <c r="NMF97" s="8"/>
      <c r="NMG97" s="7"/>
      <c r="NMH97" s="1"/>
      <c r="NMI97" s="8"/>
      <c r="NMJ97" s="8"/>
      <c r="NMK97" s="7"/>
      <c r="NML97" s="1"/>
      <c r="NMM97" s="8"/>
      <c r="NMN97" s="8"/>
      <c r="NMO97" s="7"/>
      <c r="NMP97" s="1"/>
      <c r="NMQ97" s="8"/>
      <c r="NMR97" s="8"/>
      <c r="NMS97" s="7"/>
      <c r="NMT97" s="1"/>
      <c r="NMU97" s="8"/>
      <c r="NMV97" s="8"/>
      <c r="NMW97" s="7"/>
      <c r="NMX97" s="1"/>
      <c r="NMY97" s="8"/>
      <c r="NMZ97" s="8"/>
      <c r="NNA97" s="7"/>
      <c r="NNB97" s="1"/>
      <c r="NNC97" s="8"/>
      <c r="NND97" s="8"/>
      <c r="NNE97" s="7"/>
      <c r="NNF97" s="1"/>
      <c r="NNG97" s="8"/>
      <c r="NNH97" s="8"/>
      <c r="NNI97" s="7"/>
      <c r="NNJ97" s="1"/>
      <c r="NNK97" s="8"/>
      <c r="NNL97" s="8"/>
      <c r="NNM97" s="7"/>
      <c r="NNN97" s="1"/>
      <c r="NNO97" s="8"/>
      <c r="NNP97" s="8"/>
      <c r="NNQ97" s="7"/>
      <c r="NNR97" s="1"/>
      <c r="NNS97" s="8"/>
      <c r="NNT97" s="8"/>
      <c r="NNU97" s="7"/>
      <c r="NNV97" s="1"/>
      <c r="NNW97" s="8"/>
      <c r="NNX97" s="8"/>
      <c r="NNY97" s="7"/>
      <c r="NNZ97" s="1"/>
      <c r="NOA97" s="8"/>
      <c r="NOB97" s="8"/>
      <c r="NOC97" s="7"/>
      <c r="NOD97" s="1"/>
      <c r="NOE97" s="8"/>
      <c r="NOF97" s="8"/>
      <c r="NOG97" s="7"/>
      <c r="NOH97" s="1"/>
      <c r="NOI97" s="8"/>
      <c r="NOJ97" s="8"/>
      <c r="NOK97" s="7"/>
      <c r="NOL97" s="1"/>
      <c r="NOM97" s="8"/>
      <c r="NON97" s="8"/>
      <c r="NOO97" s="7"/>
      <c r="NOP97" s="1"/>
      <c r="NOQ97" s="8"/>
      <c r="NOR97" s="8"/>
      <c r="NOS97" s="7"/>
      <c r="NOT97" s="1"/>
      <c r="NOU97" s="8"/>
      <c r="NOV97" s="8"/>
      <c r="NOW97" s="7"/>
      <c r="NOX97" s="1"/>
      <c r="NOY97" s="8"/>
      <c r="NOZ97" s="8"/>
      <c r="NPA97" s="7"/>
      <c r="NPB97" s="1"/>
      <c r="NPC97" s="8"/>
      <c r="NPD97" s="8"/>
      <c r="NPE97" s="7"/>
      <c r="NPF97" s="1"/>
      <c r="NPG97" s="8"/>
      <c r="NPH97" s="8"/>
      <c r="NPI97" s="7"/>
      <c r="NPJ97" s="1"/>
      <c r="NPK97" s="8"/>
      <c r="NPL97" s="8"/>
      <c r="NPM97" s="7"/>
      <c r="NPN97" s="1"/>
      <c r="NPO97" s="8"/>
      <c r="NPP97" s="8"/>
      <c r="NPQ97" s="7"/>
      <c r="NPR97" s="1"/>
      <c r="NPS97" s="8"/>
      <c r="NPT97" s="8"/>
      <c r="NPU97" s="7"/>
      <c r="NPV97" s="1"/>
      <c r="NPW97" s="8"/>
      <c r="NPX97" s="8"/>
      <c r="NPY97" s="7"/>
      <c r="NPZ97" s="1"/>
      <c r="NQA97" s="8"/>
      <c r="NQB97" s="8"/>
      <c r="NQC97" s="7"/>
      <c r="NQD97" s="1"/>
      <c r="NQE97" s="8"/>
      <c r="NQF97" s="8"/>
      <c r="NQG97" s="7"/>
      <c r="NQH97" s="1"/>
      <c r="NQI97" s="8"/>
      <c r="NQJ97" s="8"/>
      <c r="NQK97" s="7"/>
      <c r="NQL97" s="1"/>
      <c r="NQM97" s="8"/>
      <c r="NQN97" s="8"/>
      <c r="NQO97" s="7"/>
      <c r="NQP97" s="1"/>
      <c r="NQQ97" s="8"/>
      <c r="NQR97" s="8"/>
      <c r="NQS97" s="7"/>
      <c r="NQT97" s="1"/>
      <c r="NQU97" s="8"/>
      <c r="NQV97" s="8"/>
      <c r="NQW97" s="7"/>
      <c r="NQX97" s="1"/>
      <c r="NQY97" s="8"/>
      <c r="NQZ97" s="8"/>
      <c r="NRA97" s="7"/>
      <c r="NRB97" s="1"/>
      <c r="NRC97" s="8"/>
      <c r="NRD97" s="8"/>
      <c r="NRE97" s="7"/>
      <c r="NRF97" s="1"/>
      <c r="NRG97" s="8"/>
      <c r="NRH97" s="8"/>
      <c r="NRI97" s="7"/>
      <c r="NRJ97" s="1"/>
      <c r="NRK97" s="8"/>
      <c r="NRL97" s="8"/>
      <c r="NRM97" s="7"/>
      <c r="NRN97" s="1"/>
      <c r="NRO97" s="8"/>
      <c r="NRP97" s="8"/>
      <c r="NRQ97" s="7"/>
      <c r="NRR97" s="1"/>
      <c r="NRS97" s="8"/>
      <c r="NRT97" s="8"/>
      <c r="NRU97" s="7"/>
      <c r="NRV97" s="1"/>
      <c r="NRW97" s="8"/>
      <c r="NRX97" s="8"/>
      <c r="NRY97" s="7"/>
      <c r="NRZ97" s="1"/>
      <c r="NSA97" s="8"/>
      <c r="NSB97" s="8"/>
      <c r="NSC97" s="7"/>
      <c r="NSD97" s="1"/>
      <c r="NSE97" s="8"/>
      <c r="NSF97" s="8"/>
      <c r="NSG97" s="7"/>
      <c r="NSH97" s="1"/>
      <c r="NSI97" s="8"/>
      <c r="NSJ97" s="8"/>
      <c r="NSK97" s="7"/>
      <c r="NSL97" s="1"/>
      <c r="NSM97" s="8"/>
      <c r="NSN97" s="8"/>
      <c r="NSO97" s="7"/>
      <c r="NSP97" s="1"/>
      <c r="NSQ97" s="8"/>
      <c r="NSR97" s="8"/>
      <c r="NSS97" s="7"/>
      <c r="NST97" s="1"/>
      <c r="NSU97" s="8"/>
      <c r="NSV97" s="8"/>
      <c r="NSW97" s="7"/>
      <c r="NSX97" s="1"/>
      <c r="NSY97" s="8"/>
      <c r="NSZ97" s="8"/>
      <c r="NTA97" s="7"/>
      <c r="NTB97" s="1"/>
      <c r="NTC97" s="8"/>
      <c r="NTD97" s="8"/>
      <c r="NTE97" s="7"/>
      <c r="NTF97" s="1"/>
      <c r="NTG97" s="8"/>
      <c r="NTH97" s="8"/>
      <c r="NTI97" s="7"/>
      <c r="NTJ97" s="1"/>
      <c r="NTK97" s="8"/>
      <c r="NTL97" s="8"/>
      <c r="NTM97" s="7"/>
      <c r="NTN97" s="1"/>
      <c r="NTO97" s="8"/>
      <c r="NTP97" s="8"/>
      <c r="NTQ97" s="7"/>
      <c r="NTR97" s="1"/>
      <c r="NTS97" s="8"/>
      <c r="NTT97" s="8"/>
      <c r="NTU97" s="7"/>
      <c r="NTV97" s="1"/>
      <c r="NTW97" s="8"/>
      <c r="NTX97" s="8"/>
      <c r="NTY97" s="7"/>
      <c r="NTZ97" s="1"/>
      <c r="NUA97" s="8"/>
      <c r="NUB97" s="8"/>
      <c r="NUC97" s="7"/>
      <c r="NUD97" s="1"/>
      <c r="NUE97" s="8"/>
      <c r="NUF97" s="8"/>
      <c r="NUG97" s="7"/>
      <c r="NUH97" s="1"/>
      <c r="NUI97" s="8"/>
      <c r="NUJ97" s="8"/>
      <c r="NUK97" s="7"/>
      <c r="NUL97" s="1"/>
      <c r="NUM97" s="8"/>
      <c r="NUN97" s="8"/>
      <c r="NUO97" s="7"/>
      <c r="NUP97" s="1"/>
      <c r="NUQ97" s="8"/>
      <c r="NUR97" s="8"/>
      <c r="NUS97" s="7"/>
      <c r="NUT97" s="1"/>
      <c r="NUU97" s="8"/>
      <c r="NUV97" s="8"/>
      <c r="NUW97" s="7"/>
      <c r="NUX97" s="1"/>
      <c r="NUY97" s="8"/>
      <c r="NUZ97" s="8"/>
      <c r="NVA97" s="7"/>
      <c r="NVB97" s="1"/>
      <c r="NVC97" s="8"/>
      <c r="NVD97" s="8"/>
      <c r="NVE97" s="7"/>
      <c r="NVF97" s="1"/>
      <c r="NVG97" s="8"/>
      <c r="NVH97" s="8"/>
      <c r="NVI97" s="7"/>
      <c r="NVJ97" s="1"/>
      <c r="NVK97" s="8"/>
      <c r="NVL97" s="8"/>
      <c r="NVM97" s="7"/>
      <c r="NVN97" s="1"/>
      <c r="NVO97" s="8"/>
      <c r="NVP97" s="8"/>
      <c r="NVQ97" s="7"/>
      <c r="NVR97" s="1"/>
      <c r="NVS97" s="8"/>
      <c r="NVT97" s="8"/>
      <c r="NVU97" s="7"/>
      <c r="NVV97" s="1"/>
      <c r="NVW97" s="8"/>
      <c r="NVX97" s="8"/>
      <c r="NVY97" s="7"/>
      <c r="NVZ97" s="1"/>
      <c r="NWA97" s="8"/>
      <c r="NWB97" s="8"/>
      <c r="NWC97" s="7"/>
      <c r="NWD97" s="1"/>
      <c r="NWE97" s="8"/>
      <c r="NWF97" s="8"/>
      <c r="NWG97" s="7"/>
      <c r="NWH97" s="1"/>
      <c r="NWI97" s="8"/>
      <c r="NWJ97" s="8"/>
      <c r="NWK97" s="7"/>
      <c r="NWL97" s="1"/>
      <c r="NWM97" s="8"/>
      <c r="NWN97" s="8"/>
      <c r="NWO97" s="7"/>
      <c r="NWP97" s="1"/>
      <c r="NWQ97" s="8"/>
      <c r="NWR97" s="8"/>
      <c r="NWS97" s="7"/>
      <c r="NWT97" s="1"/>
      <c r="NWU97" s="8"/>
      <c r="NWV97" s="8"/>
      <c r="NWW97" s="7"/>
      <c r="NWX97" s="1"/>
      <c r="NWY97" s="8"/>
      <c r="NWZ97" s="8"/>
      <c r="NXA97" s="7"/>
      <c r="NXB97" s="1"/>
      <c r="NXC97" s="8"/>
      <c r="NXD97" s="8"/>
      <c r="NXE97" s="7"/>
      <c r="NXF97" s="1"/>
      <c r="NXG97" s="8"/>
      <c r="NXH97" s="8"/>
      <c r="NXI97" s="7"/>
      <c r="NXJ97" s="1"/>
      <c r="NXK97" s="8"/>
      <c r="NXL97" s="8"/>
      <c r="NXM97" s="7"/>
      <c r="NXN97" s="1"/>
      <c r="NXO97" s="8"/>
      <c r="NXP97" s="8"/>
      <c r="NXQ97" s="7"/>
      <c r="NXR97" s="1"/>
      <c r="NXS97" s="8"/>
      <c r="NXT97" s="8"/>
      <c r="NXU97" s="7"/>
      <c r="NXV97" s="1"/>
      <c r="NXW97" s="8"/>
      <c r="NXX97" s="8"/>
      <c r="NXY97" s="7"/>
      <c r="NXZ97" s="1"/>
      <c r="NYA97" s="8"/>
      <c r="NYB97" s="8"/>
      <c r="NYC97" s="7"/>
      <c r="NYD97" s="1"/>
      <c r="NYE97" s="8"/>
      <c r="NYF97" s="8"/>
      <c r="NYG97" s="7"/>
      <c r="NYH97" s="1"/>
      <c r="NYI97" s="8"/>
      <c r="NYJ97" s="8"/>
      <c r="NYK97" s="7"/>
      <c r="NYL97" s="1"/>
      <c r="NYM97" s="8"/>
      <c r="NYN97" s="8"/>
      <c r="NYO97" s="7"/>
      <c r="NYP97" s="1"/>
      <c r="NYQ97" s="8"/>
      <c r="NYR97" s="8"/>
      <c r="NYS97" s="7"/>
      <c r="NYT97" s="1"/>
      <c r="NYU97" s="8"/>
      <c r="NYV97" s="8"/>
      <c r="NYW97" s="7"/>
      <c r="NYX97" s="1"/>
      <c r="NYY97" s="8"/>
      <c r="NYZ97" s="8"/>
      <c r="NZA97" s="7"/>
      <c r="NZB97" s="1"/>
      <c r="NZC97" s="8"/>
      <c r="NZD97" s="8"/>
      <c r="NZE97" s="7"/>
      <c r="NZF97" s="1"/>
      <c r="NZG97" s="8"/>
      <c r="NZH97" s="8"/>
      <c r="NZI97" s="7"/>
      <c r="NZJ97" s="1"/>
      <c r="NZK97" s="8"/>
      <c r="NZL97" s="8"/>
      <c r="NZM97" s="7"/>
      <c r="NZN97" s="1"/>
      <c r="NZO97" s="8"/>
      <c r="NZP97" s="8"/>
      <c r="NZQ97" s="7"/>
      <c r="NZR97" s="1"/>
      <c r="NZS97" s="8"/>
      <c r="NZT97" s="8"/>
      <c r="NZU97" s="7"/>
      <c r="NZV97" s="1"/>
      <c r="NZW97" s="8"/>
      <c r="NZX97" s="8"/>
      <c r="NZY97" s="7"/>
      <c r="NZZ97" s="1"/>
      <c r="OAA97" s="8"/>
      <c r="OAB97" s="8"/>
      <c r="OAC97" s="7"/>
      <c r="OAD97" s="1"/>
      <c r="OAE97" s="8"/>
      <c r="OAF97" s="8"/>
      <c r="OAG97" s="7"/>
      <c r="OAH97" s="1"/>
      <c r="OAI97" s="8"/>
      <c r="OAJ97" s="8"/>
      <c r="OAK97" s="7"/>
      <c r="OAL97" s="1"/>
      <c r="OAM97" s="8"/>
      <c r="OAN97" s="8"/>
      <c r="OAO97" s="7"/>
      <c r="OAP97" s="1"/>
      <c r="OAQ97" s="8"/>
      <c r="OAR97" s="8"/>
      <c r="OAS97" s="7"/>
      <c r="OAT97" s="1"/>
      <c r="OAU97" s="8"/>
      <c r="OAV97" s="8"/>
      <c r="OAW97" s="7"/>
      <c r="OAX97" s="1"/>
      <c r="OAY97" s="8"/>
      <c r="OAZ97" s="8"/>
      <c r="OBA97" s="7"/>
      <c r="OBB97" s="1"/>
      <c r="OBC97" s="8"/>
      <c r="OBD97" s="8"/>
      <c r="OBE97" s="7"/>
      <c r="OBF97" s="1"/>
      <c r="OBG97" s="8"/>
      <c r="OBH97" s="8"/>
      <c r="OBI97" s="7"/>
      <c r="OBJ97" s="1"/>
      <c r="OBK97" s="8"/>
      <c r="OBL97" s="8"/>
      <c r="OBM97" s="7"/>
      <c r="OBN97" s="1"/>
      <c r="OBO97" s="8"/>
      <c r="OBP97" s="8"/>
      <c r="OBQ97" s="7"/>
      <c r="OBR97" s="1"/>
      <c r="OBS97" s="8"/>
      <c r="OBT97" s="8"/>
      <c r="OBU97" s="7"/>
      <c r="OBV97" s="1"/>
      <c r="OBW97" s="8"/>
      <c r="OBX97" s="8"/>
      <c r="OBY97" s="7"/>
      <c r="OBZ97" s="1"/>
      <c r="OCA97" s="8"/>
      <c r="OCB97" s="8"/>
      <c r="OCC97" s="7"/>
      <c r="OCD97" s="1"/>
      <c r="OCE97" s="8"/>
      <c r="OCF97" s="8"/>
      <c r="OCG97" s="7"/>
      <c r="OCH97" s="1"/>
      <c r="OCI97" s="8"/>
      <c r="OCJ97" s="8"/>
      <c r="OCK97" s="7"/>
      <c r="OCL97" s="1"/>
      <c r="OCM97" s="8"/>
      <c r="OCN97" s="8"/>
      <c r="OCO97" s="7"/>
      <c r="OCP97" s="1"/>
      <c r="OCQ97" s="8"/>
      <c r="OCR97" s="8"/>
      <c r="OCS97" s="7"/>
      <c r="OCT97" s="1"/>
      <c r="OCU97" s="8"/>
      <c r="OCV97" s="8"/>
      <c r="OCW97" s="7"/>
      <c r="OCX97" s="1"/>
      <c r="OCY97" s="8"/>
      <c r="OCZ97" s="8"/>
      <c r="ODA97" s="7"/>
      <c r="ODB97" s="1"/>
      <c r="ODC97" s="8"/>
      <c r="ODD97" s="8"/>
      <c r="ODE97" s="7"/>
      <c r="ODF97" s="1"/>
      <c r="ODG97" s="8"/>
      <c r="ODH97" s="8"/>
      <c r="ODI97" s="7"/>
      <c r="ODJ97" s="1"/>
      <c r="ODK97" s="8"/>
      <c r="ODL97" s="8"/>
      <c r="ODM97" s="7"/>
      <c r="ODN97" s="1"/>
      <c r="ODO97" s="8"/>
      <c r="ODP97" s="8"/>
      <c r="ODQ97" s="7"/>
      <c r="ODR97" s="1"/>
      <c r="ODS97" s="8"/>
      <c r="ODT97" s="8"/>
      <c r="ODU97" s="7"/>
      <c r="ODV97" s="1"/>
      <c r="ODW97" s="8"/>
      <c r="ODX97" s="8"/>
      <c r="ODY97" s="7"/>
      <c r="ODZ97" s="1"/>
      <c r="OEA97" s="8"/>
      <c r="OEB97" s="8"/>
      <c r="OEC97" s="7"/>
      <c r="OED97" s="1"/>
      <c r="OEE97" s="8"/>
      <c r="OEF97" s="8"/>
      <c r="OEG97" s="7"/>
      <c r="OEH97" s="1"/>
      <c r="OEI97" s="8"/>
      <c r="OEJ97" s="8"/>
      <c r="OEK97" s="7"/>
      <c r="OEL97" s="1"/>
      <c r="OEM97" s="8"/>
      <c r="OEN97" s="8"/>
      <c r="OEO97" s="7"/>
      <c r="OEP97" s="1"/>
      <c r="OEQ97" s="8"/>
      <c r="OER97" s="8"/>
      <c r="OES97" s="7"/>
      <c r="OET97" s="1"/>
      <c r="OEU97" s="8"/>
      <c r="OEV97" s="8"/>
      <c r="OEW97" s="7"/>
      <c r="OEX97" s="1"/>
      <c r="OEY97" s="8"/>
      <c r="OEZ97" s="8"/>
      <c r="OFA97" s="7"/>
      <c r="OFB97" s="1"/>
      <c r="OFC97" s="8"/>
      <c r="OFD97" s="8"/>
      <c r="OFE97" s="7"/>
      <c r="OFF97" s="1"/>
      <c r="OFG97" s="8"/>
      <c r="OFH97" s="8"/>
      <c r="OFI97" s="7"/>
      <c r="OFJ97" s="1"/>
      <c r="OFK97" s="8"/>
      <c r="OFL97" s="8"/>
      <c r="OFM97" s="7"/>
      <c r="OFN97" s="1"/>
      <c r="OFO97" s="8"/>
      <c r="OFP97" s="8"/>
      <c r="OFQ97" s="7"/>
      <c r="OFR97" s="1"/>
      <c r="OFS97" s="8"/>
      <c r="OFT97" s="8"/>
      <c r="OFU97" s="7"/>
      <c r="OFV97" s="1"/>
      <c r="OFW97" s="8"/>
      <c r="OFX97" s="8"/>
      <c r="OFY97" s="7"/>
      <c r="OFZ97" s="1"/>
      <c r="OGA97" s="8"/>
      <c r="OGB97" s="8"/>
      <c r="OGC97" s="7"/>
      <c r="OGD97" s="1"/>
      <c r="OGE97" s="8"/>
      <c r="OGF97" s="8"/>
      <c r="OGG97" s="7"/>
      <c r="OGH97" s="1"/>
      <c r="OGI97" s="8"/>
      <c r="OGJ97" s="8"/>
      <c r="OGK97" s="7"/>
      <c r="OGL97" s="1"/>
      <c r="OGM97" s="8"/>
      <c r="OGN97" s="8"/>
      <c r="OGO97" s="7"/>
      <c r="OGP97" s="1"/>
      <c r="OGQ97" s="8"/>
      <c r="OGR97" s="8"/>
      <c r="OGS97" s="7"/>
      <c r="OGT97" s="1"/>
      <c r="OGU97" s="8"/>
      <c r="OGV97" s="8"/>
      <c r="OGW97" s="7"/>
      <c r="OGX97" s="1"/>
      <c r="OGY97" s="8"/>
      <c r="OGZ97" s="8"/>
      <c r="OHA97" s="7"/>
      <c r="OHB97" s="1"/>
      <c r="OHC97" s="8"/>
      <c r="OHD97" s="8"/>
      <c r="OHE97" s="7"/>
      <c r="OHF97" s="1"/>
      <c r="OHG97" s="8"/>
      <c r="OHH97" s="8"/>
      <c r="OHI97" s="7"/>
      <c r="OHJ97" s="1"/>
      <c r="OHK97" s="8"/>
      <c r="OHL97" s="8"/>
      <c r="OHM97" s="7"/>
      <c r="OHN97" s="1"/>
      <c r="OHO97" s="8"/>
      <c r="OHP97" s="8"/>
      <c r="OHQ97" s="7"/>
      <c r="OHR97" s="1"/>
      <c r="OHS97" s="8"/>
      <c r="OHT97" s="8"/>
      <c r="OHU97" s="7"/>
      <c r="OHV97" s="1"/>
      <c r="OHW97" s="8"/>
      <c r="OHX97" s="8"/>
      <c r="OHY97" s="7"/>
      <c r="OHZ97" s="1"/>
      <c r="OIA97" s="8"/>
      <c r="OIB97" s="8"/>
      <c r="OIC97" s="7"/>
      <c r="OID97" s="1"/>
      <c r="OIE97" s="8"/>
      <c r="OIF97" s="8"/>
      <c r="OIG97" s="7"/>
      <c r="OIH97" s="1"/>
      <c r="OII97" s="8"/>
      <c r="OIJ97" s="8"/>
      <c r="OIK97" s="7"/>
      <c r="OIL97" s="1"/>
      <c r="OIM97" s="8"/>
      <c r="OIN97" s="8"/>
      <c r="OIO97" s="7"/>
      <c r="OIP97" s="1"/>
      <c r="OIQ97" s="8"/>
      <c r="OIR97" s="8"/>
      <c r="OIS97" s="7"/>
      <c r="OIT97" s="1"/>
      <c r="OIU97" s="8"/>
      <c r="OIV97" s="8"/>
      <c r="OIW97" s="7"/>
      <c r="OIX97" s="1"/>
      <c r="OIY97" s="8"/>
      <c r="OIZ97" s="8"/>
      <c r="OJA97" s="7"/>
      <c r="OJB97" s="1"/>
      <c r="OJC97" s="8"/>
      <c r="OJD97" s="8"/>
      <c r="OJE97" s="7"/>
      <c r="OJF97" s="1"/>
      <c r="OJG97" s="8"/>
      <c r="OJH97" s="8"/>
      <c r="OJI97" s="7"/>
      <c r="OJJ97" s="1"/>
      <c r="OJK97" s="8"/>
      <c r="OJL97" s="8"/>
      <c r="OJM97" s="7"/>
      <c r="OJN97" s="1"/>
      <c r="OJO97" s="8"/>
      <c r="OJP97" s="8"/>
      <c r="OJQ97" s="7"/>
      <c r="OJR97" s="1"/>
      <c r="OJS97" s="8"/>
      <c r="OJT97" s="8"/>
      <c r="OJU97" s="7"/>
      <c r="OJV97" s="1"/>
      <c r="OJW97" s="8"/>
      <c r="OJX97" s="8"/>
      <c r="OJY97" s="7"/>
      <c r="OJZ97" s="1"/>
      <c r="OKA97" s="8"/>
      <c r="OKB97" s="8"/>
      <c r="OKC97" s="7"/>
      <c r="OKD97" s="1"/>
      <c r="OKE97" s="8"/>
      <c r="OKF97" s="8"/>
      <c r="OKG97" s="7"/>
      <c r="OKH97" s="1"/>
      <c r="OKI97" s="8"/>
      <c r="OKJ97" s="8"/>
      <c r="OKK97" s="7"/>
      <c r="OKL97" s="1"/>
      <c r="OKM97" s="8"/>
      <c r="OKN97" s="8"/>
      <c r="OKO97" s="7"/>
      <c r="OKP97" s="1"/>
      <c r="OKQ97" s="8"/>
      <c r="OKR97" s="8"/>
      <c r="OKS97" s="7"/>
      <c r="OKT97" s="1"/>
      <c r="OKU97" s="8"/>
      <c r="OKV97" s="8"/>
      <c r="OKW97" s="7"/>
      <c r="OKX97" s="1"/>
      <c r="OKY97" s="8"/>
      <c r="OKZ97" s="8"/>
      <c r="OLA97" s="7"/>
      <c r="OLB97" s="1"/>
      <c r="OLC97" s="8"/>
      <c r="OLD97" s="8"/>
      <c r="OLE97" s="7"/>
      <c r="OLF97" s="1"/>
      <c r="OLG97" s="8"/>
      <c r="OLH97" s="8"/>
      <c r="OLI97" s="7"/>
      <c r="OLJ97" s="1"/>
      <c r="OLK97" s="8"/>
      <c r="OLL97" s="8"/>
      <c r="OLM97" s="7"/>
      <c r="OLN97" s="1"/>
      <c r="OLO97" s="8"/>
      <c r="OLP97" s="8"/>
      <c r="OLQ97" s="7"/>
      <c r="OLR97" s="1"/>
      <c r="OLS97" s="8"/>
      <c r="OLT97" s="8"/>
      <c r="OLU97" s="7"/>
      <c r="OLV97" s="1"/>
      <c r="OLW97" s="8"/>
      <c r="OLX97" s="8"/>
      <c r="OLY97" s="7"/>
      <c r="OLZ97" s="1"/>
      <c r="OMA97" s="8"/>
      <c r="OMB97" s="8"/>
      <c r="OMC97" s="7"/>
      <c r="OMD97" s="1"/>
      <c r="OME97" s="8"/>
      <c r="OMF97" s="8"/>
      <c r="OMG97" s="7"/>
      <c r="OMH97" s="1"/>
      <c r="OMI97" s="8"/>
      <c r="OMJ97" s="8"/>
      <c r="OMK97" s="7"/>
      <c r="OML97" s="1"/>
      <c r="OMM97" s="8"/>
      <c r="OMN97" s="8"/>
      <c r="OMO97" s="7"/>
      <c r="OMP97" s="1"/>
      <c r="OMQ97" s="8"/>
      <c r="OMR97" s="8"/>
      <c r="OMS97" s="7"/>
      <c r="OMT97" s="1"/>
      <c r="OMU97" s="8"/>
      <c r="OMV97" s="8"/>
      <c r="OMW97" s="7"/>
      <c r="OMX97" s="1"/>
      <c r="OMY97" s="8"/>
      <c r="OMZ97" s="8"/>
      <c r="ONA97" s="7"/>
      <c r="ONB97" s="1"/>
      <c r="ONC97" s="8"/>
      <c r="OND97" s="8"/>
      <c r="ONE97" s="7"/>
      <c r="ONF97" s="1"/>
      <c r="ONG97" s="8"/>
      <c r="ONH97" s="8"/>
      <c r="ONI97" s="7"/>
      <c r="ONJ97" s="1"/>
      <c r="ONK97" s="8"/>
      <c r="ONL97" s="8"/>
      <c r="ONM97" s="7"/>
      <c r="ONN97" s="1"/>
      <c r="ONO97" s="8"/>
      <c r="ONP97" s="8"/>
      <c r="ONQ97" s="7"/>
      <c r="ONR97" s="1"/>
      <c r="ONS97" s="8"/>
      <c r="ONT97" s="8"/>
      <c r="ONU97" s="7"/>
      <c r="ONV97" s="1"/>
      <c r="ONW97" s="8"/>
      <c r="ONX97" s="8"/>
      <c r="ONY97" s="7"/>
      <c r="ONZ97" s="1"/>
      <c r="OOA97" s="8"/>
      <c r="OOB97" s="8"/>
      <c r="OOC97" s="7"/>
      <c r="OOD97" s="1"/>
      <c r="OOE97" s="8"/>
      <c r="OOF97" s="8"/>
      <c r="OOG97" s="7"/>
      <c r="OOH97" s="1"/>
      <c r="OOI97" s="8"/>
      <c r="OOJ97" s="8"/>
      <c r="OOK97" s="7"/>
      <c r="OOL97" s="1"/>
      <c r="OOM97" s="8"/>
      <c r="OON97" s="8"/>
      <c r="OOO97" s="7"/>
      <c r="OOP97" s="1"/>
      <c r="OOQ97" s="8"/>
      <c r="OOR97" s="8"/>
      <c r="OOS97" s="7"/>
      <c r="OOT97" s="1"/>
      <c r="OOU97" s="8"/>
      <c r="OOV97" s="8"/>
      <c r="OOW97" s="7"/>
      <c r="OOX97" s="1"/>
      <c r="OOY97" s="8"/>
      <c r="OOZ97" s="8"/>
      <c r="OPA97" s="7"/>
      <c r="OPB97" s="1"/>
      <c r="OPC97" s="8"/>
      <c r="OPD97" s="8"/>
      <c r="OPE97" s="7"/>
      <c r="OPF97" s="1"/>
      <c r="OPG97" s="8"/>
      <c r="OPH97" s="8"/>
      <c r="OPI97" s="7"/>
      <c r="OPJ97" s="1"/>
      <c r="OPK97" s="8"/>
      <c r="OPL97" s="8"/>
      <c r="OPM97" s="7"/>
      <c r="OPN97" s="1"/>
      <c r="OPO97" s="8"/>
      <c r="OPP97" s="8"/>
      <c r="OPQ97" s="7"/>
      <c r="OPR97" s="1"/>
      <c r="OPS97" s="8"/>
      <c r="OPT97" s="8"/>
      <c r="OPU97" s="7"/>
      <c r="OPV97" s="1"/>
      <c r="OPW97" s="8"/>
      <c r="OPX97" s="8"/>
      <c r="OPY97" s="7"/>
      <c r="OPZ97" s="1"/>
      <c r="OQA97" s="8"/>
      <c r="OQB97" s="8"/>
      <c r="OQC97" s="7"/>
      <c r="OQD97" s="1"/>
      <c r="OQE97" s="8"/>
      <c r="OQF97" s="8"/>
      <c r="OQG97" s="7"/>
      <c r="OQH97" s="1"/>
      <c r="OQI97" s="8"/>
      <c r="OQJ97" s="8"/>
      <c r="OQK97" s="7"/>
      <c r="OQL97" s="1"/>
      <c r="OQM97" s="8"/>
      <c r="OQN97" s="8"/>
      <c r="OQO97" s="7"/>
      <c r="OQP97" s="1"/>
      <c r="OQQ97" s="8"/>
      <c r="OQR97" s="8"/>
      <c r="OQS97" s="7"/>
      <c r="OQT97" s="1"/>
      <c r="OQU97" s="8"/>
      <c r="OQV97" s="8"/>
      <c r="OQW97" s="7"/>
      <c r="OQX97" s="1"/>
      <c r="OQY97" s="8"/>
      <c r="OQZ97" s="8"/>
      <c r="ORA97" s="7"/>
      <c r="ORB97" s="1"/>
      <c r="ORC97" s="8"/>
      <c r="ORD97" s="8"/>
      <c r="ORE97" s="7"/>
      <c r="ORF97" s="1"/>
      <c r="ORG97" s="8"/>
      <c r="ORH97" s="8"/>
      <c r="ORI97" s="7"/>
      <c r="ORJ97" s="1"/>
      <c r="ORK97" s="8"/>
      <c r="ORL97" s="8"/>
      <c r="ORM97" s="7"/>
      <c r="ORN97" s="1"/>
      <c r="ORO97" s="8"/>
      <c r="ORP97" s="8"/>
      <c r="ORQ97" s="7"/>
      <c r="ORR97" s="1"/>
      <c r="ORS97" s="8"/>
      <c r="ORT97" s="8"/>
      <c r="ORU97" s="7"/>
      <c r="ORV97" s="1"/>
      <c r="ORW97" s="8"/>
      <c r="ORX97" s="8"/>
      <c r="ORY97" s="7"/>
      <c r="ORZ97" s="1"/>
      <c r="OSA97" s="8"/>
      <c r="OSB97" s="8"/>
      <c r="OSC97" s="7"/>
      <c r="OSD97" s="1"/>
      <c r="OSE97" s="8"/>
      <c r="OSF97" s="8"/>
      <c r="OSG97" s="7"/>
      <c r="OSH97" s="1"/>
      <c r="OSI97" s="8"/>
      <c r="OSJ97" s="8"/>
      <c r="OSK97" s="7"/>
      <c r="OSL97" s="1"/>
      <c r="OSM97" s="8"/>
      <c r="OSN97" s="8"/>
      <c r="OSO97" s="7"/>
      <c r="OSP97" s="1"/>
      <c r="OSQ97" s="8"/>
      <c r="OSR97" s="8"/>
      <c r="OSS97" s="7"/>
      <c r="OST97" s="1"/>
      <c r="OSU97" s="8"/>
      <c r="OSV97" s="8"/>
      <c r="OSW97" s="7"/>
      <c r="OSX97" s="1"/>
      <c r="OSY97" s="8"/>
      <c r="OSZ97" s="8"/>
      <c r="OTA97" s="7"/>
      <c r="OTB97" s="1"/>
      <c r="OTC97" s="8"/>
      <c r="OTD97" s="8"/>
      <c r="OTE97" s="7"/>
      <c r="OTF97" s="1"/>
      <c r="OTG97" s="8"/>
      <c r="OTH97" s="8"/>
      <c r="OTI97" s="7"/>
      <c r="OTJ97" s="1"/>
      <c r="OTK97" s="8"/>
      <c r="OTL97" s="8"/>
      <c r="OTM97" s="7"/>
      <c r="OTN97" s="1"/>
      <c r="OTO97" s="8"/>
      <c r="OTP97" s="8"/>
      <c r="OTQ97" s="7"/>
      <c r="OTR97" s="1"/>
      <c r="OTS97" s="8"/>
      <c r="OTT97" s="8"/>
      <c r="OTU97" s="7"/>
      <c r="OTV97" s="1"/>
      <c r="OTW97" s="8"/>
      <c r="OTX97" s="8"/>
      <c r="OTY97" s="7"/>
      <c r="OTZ97" s="1"/>
      <c r="OUA97" s="8"/>
      <c r="OUB97" s="8"/>
      <c r="OUC97" s="7"/>
      <c r="OUD97" s="1"/>
      <c r="OUE97" s="8"/>
      <c r="OUF97" s="8"/>
      <c r="OUG97" s="7"/>
      <c r="OUH97" s="1"/>
      <c r="OUI97" s="8"/>
      <c r="OUJ97" s="8"/>
      <c r="OUK97" s="7"/>
      <c r="OUL97" s="1"/>
      <c r="OUM97" s="8"/>
      <c r="OUN97" s="8"/>
      <c r="OUO97" s="7"/>
      <c r="OUP97" s="1"/>
      <c r="OUQ97" s="8"/>
      <c r="OUR97" s="8"/>
      <c r="OUS97" s="7"/>
      <c r="OUT97" s="1"/>
      <c r="OUU97" s="8"/>
      <c r="OUV97" s="8"/>
      <c r="OUW97" s="7"/>
      <c r="OUX97" s="1"/>
      <c r="OUY97" s="8"/>
      <c r="OUZ97" s="8"/>
      <c r="OVA97" s="7"/>
      <c r="OVB97" s="1"/>
      <c r="OVC97" s="8"/>
      <c r="OVD97" s="8"/>
      <c r="OVE97" s="7"/>
      <c r="OVF97" s="1"/>
      <c r="OVG97" s="8"/>
      <c r="OVH97" s="8"/>
      <c r="OVI97" s="7"/>
      <c r="OVJ97" s="1"/>
      <c r="OVK97" s="8"/>
      <c r="OVL97" s="8"/>
      <c r="OVM97" s="7"/>
      <c r="OVN97" s="1"/>
      <c r="OVO97" s="8"/>
      <c r="OVP97" s="8"/>
      <c r="OVQ97" s="7"/>
      <c r="OVR97" s="1"/>
      <c r="OVS97" s="8"/>
      <c r="OVT97" s="8"/>
      <c r="OVU97" s="7"/>
      <c r="OVV97" s="1"/>
      <c r="OVW97" s="8"/>
      <c r="OVX97" s="8"/>
      <c r="OVY97" s="7"/>
      <c r="OVZ97" s="1"/>
      <c r="OWA97" s="8"/>
      <c r="OWB97" s="8"/>
      <c r="OWC97" s="7"/>
      <c r="OWD97" s="1"/>
      <c r="OWE97" s="8"/>
      <c r="OWF97" s="8"/>
      <c r="OWG97" s="7"/>
      <c r="OWH97" s="1"/>
      <c r="OWI97" s="8"/>
      <c r="OWJ97" s="8"/>
      <c r="OWK97" s="7"/>
      <c r="OWL97" s="1"/>
      <c r="OWM97" s="8"/>
      <c r="OWN97" s="8"/>
      <c r="OWO97" s="7"/>
      <c r="OWP97" s="1"/>
      <c r="OWQ97" s="8"/>
      <c r="OWR97" s="8"/>
      <c r="OWS97" s="7"/>
      <c r="OWT97" s="1"/>
      <c r="OWU97" s="8"/>
      <c r="OWV97" s="8"/>
      <c r="OWW97" s="7"/>
      <c r="OWX97" s="1"/>
      <c r="OWY97" s="8"/>
      <c r="OWZ97" s="8"/>
      <c r="OXA97" s="7"/>
      <c r="OXB97" s="1"/>
      <c r="OXC97" s="8"/>
      <c r="OXD97" s="8"/>
      <c r="OXE97" s="7"/>
      <c r="OXF97" s="1"/>
      <c r="OXG97" s="8"/>
      <c r="OXH97" s="8"/>
      <c r="OXI97" s="7"/>
      <c r="OXJ97" s="1"/>
      <c r="OXK97" s="8"/>
      <c r="OXL97" s="8"/>
      <c r="OXM97" s="7"/>
      <c r="OXN97" s="1"/>
      <c r="OXO97" s="8"/>
      <c r="OXP97" s="8"/>
      <c r="OXQ97" s="7"/>
      <c r="OXR97" s="1"/>
      <c r="OXS97" s="8"/>
      <c r="OXT97" s="8"/>
      <c r="OXU97" s="7"/>
      <c r="OXV97" s="1"/>
      <c r="OXW97" s="8"/>
      <c r="OXX97" s="8"/>
      <c r="OXY97" s="7"/>
      <c r="OXZ97" s="1"/>
      <c r="OYA97" s="8"/>
      <c r="OYB97" s="8"/>
      <c r="OYC97" s="7"/>
      <c r="OYD97" s="1"/>
      <c r="OYE97" s="8"/>
      <c r="OYF97" s="8"/>
      <c r="OYG97" s="7"/>
      <c r="OYH97" s="1"/>
      <c r="OYI97" s="8"/>
      <c r="OYJ97" s="8"/>
      <c r="OYK97" s="7"/>
      <c r="OYL97" s="1"/>
      <c r="OYM97" s="8"/>
      <c r="OYN97" s="8"/>
      <c r="OYO97" s="7"/>
      <c r="OYP97" s="1"/>
      <c r="OYQ97" s="8"/>
      <c r="OYR97" s="8"/>
      <c r="OYS97" s="7"/>
      <c r="OYT97" s="1"/>
      <c r="OYU97" s="8"/>
      <c r="OYV97" s="8"/>
      <c r="OYW97" s="7"/>
      <c r="OYX97" s="1"/>
      <c r="OYY97" s="8"/>
      <c r="OYZ97" s="8"/>
      <c r="OZA97" s="7"/>
      <c r="OZB97" s="1"/>
      <c r="OZC97" s="8"/>
      <c r="OZD97" s="8"/>
      <c r="OZE97" s="7"/>
      <c r="OZF97" s="1"/>
      <c r="OZG97" s="8"/>
      <c r="OZH97" s="8"/>
      <c r="OZI97" s="7"/>
      <c r="OZJ97" s="1"/>
      <c r="OZK97" s="8"/>
      <c r="OZL97" s="8"/>
      <c r="OZM97" s="7"/>
      <c r="OZN97" s="1"/>
      <c r="OZO97" s="8"/>
      <c r="OZP97" s="8"/>
      <c r="OZQ97" s="7"/>
      <c r="OZR97" s="1"/>
      <c r="OZS97" s="8"/>
      <c r="OZT97" s="8"/>
      <c r="OZU97" s="7"/>
      <c r="OZV97" s="1"/>
      <c r="OZW97" s="8"/>
      <c r="OZX97" s="8"/>
      <c r="OZY97" s="7"/>
      <c r="OZZ97" s="1"/>
      <c r="PAA97" s="8"/>
      <c r="PAB97" s="8"/>
      <c r="PAC97" s="7"/>
      <c r="PAD97" s="1"/>
      <c r="PAE97" s="8"/>
      <c r="PAF97" s="8"/>
      <c r="PAG97" s="7"/>
      <c r="PAH97" s="1"/>
      <c r="PAI97" s="8"/>
      <c r="PAJ97" s="8"/>
      <c r="PAK97" s="7"/>
      <c r="PAL97" s="1"/>
      <c r="PAM97" s="8"/>
      <c r="PAN97" s="8"/>
      <c r="PAO97" s="7"/>
      <c r="PAP97" s="1"/>
      <c r="PAQ97" s="8"/>
      <c r="PAR97" s="8"/>
      <c r="PAS97" s="7"/>
      <c r="PAT97" s="1"/>
      <c r="PAU97" s="8"/>
      <c r="PAV97" s="8"/>
      <c r="PAW97" s="7"/>
      <c r="PAX97" s="1"/>
      <c r="PAY97" s="8"/>
      <c r="PAZ97" s="8"/>
      <c r="PBA97" s="7"/>
      <c r="PBB97" s="1"/>
      <c r="PBC97" s="8"/>
      <c r="PBD97" s="8"/>
      <c r="PBE97" s="7"/>
      <c r="PBF97" s="1"/>
      <c r="PBG97" s="8"/>
      <c r="PBH97" s="8"/>
      <c r="PBI97" s="7"/>
      <c r="PBJ97" s="1"/>
      <c r="PBK97" s="8"/>
      <c r="PBL97" s="8"/>
      <c r="PBM97" s="7"/>
      <c r="PBN97" s="1"/>
      <c r="PBO97" s="8"/>
      <c r="PBP97" s="8"/>
      <c r="PBQ97" s="7"/>
      <c r="PBR97" s="1"/>
      <c r="PBS97" s="8"/>
      <c r="PBT97" s="8"/>
      <c r="PBU97" s="7"/>
      <c r="PBV97" s="1"/>
      <c r="PBW97" s="8"/>
      <c r="PBX97" s="8"/>
      <c r="PBY97" s="7"/>
      <c r="PBZ97" s="1"/>
      <c r="PCA97" s="8"/>
      <c r="PCB97" s="8"/>
      <c r="PCC97" s="7"/>
      <c r="PCD97" s="1"/>
      <c r="PCE97" s="8"/>
      <c r="PCF97" s="8"/>
      <c r="PCG97" s="7"/>
      <c r="PCH97" s="1"/>
      <c r="PCI97" s="8"/>
      <c r="PCJ97" s="8"/>
      <c r="PCK97" s="7"/>
      <c r="PCL97" s="1"/>
      <c r="PCM97" s="8"/>
      <c r="PCN97" s="8"/>
      <c r="PCO97" s="7"/>
      <c r="PCP97" s="1"/>
      <c r="PCQ97" s="8"/>
      <c r="PCR97" s="8"/>
      <c r="PCS97" s="7"/>
      <c r="PCT97" s="1"/>
      <c r="PCU97" s="8"/>
      <c r="PCV97" s="8"/>
      <c r="PCW97" s="7"/>
      <c r="PCX97" s="1"/>
      <c r="PCY97" s="8"/>
      <c r="PCZ97" s="8"/>
      <c r="PDA97" s="7"/>
      <c r="PDB97" s="1"/>
      <c r="PDC97" s="8"/>
      <c r="PDD97" s="8"/>
      <c r="PDE97" s="7"/>
      <c r="PDF97" s="1"/>
      <c r="PDG97" s="8"/>
      <c r="PDH97" s="8"/>
      <c r="PDI97" s="7"/>
      <c r="PDJ97" s="1"/>
      <c r="PDK97" s="8"/>
      <c r="PDL97" s="8"/>
      <c r="PDM97" s="7"/>
      <c r="PDN97" s="1"/>
      <c r="PDO97" s="8"/>
      <c r="PDP97" s="8"/>
      <c r="PDQ97" s="7"/>
      <c r="PDR97" s="1"/>
      <c r="PDS97" s="8"/>
      <c r="PDT97" s="8"/>
      <c r="PDU97" s="7"/>
      <c r="PDV97" s="1"/>
      <c r="PDW97" s="8"/>
      <c r="PDX97" s="8"/>
      <c r="PDY97" s="7"/>
      <c r="PDZ97" s="1"/>
      <c r="PEA97" s="8"/>
      <c r="PEB97" s="8"/>
      <c r="PEC97" s="7"/>
      <c r="PED97" s="1"/>
      <c r="PEE97" s="8"/>
      <c r="PEF97" s="8"/>
      <c r="PEG97" s="7"/>
      <c r="PEH97" s="1"/>
      <c r="PEI97" s="8"/>
      <c r="PEJ97" s="8"/>
      <c r="PEK97" s="7"/>
      <c r="PEL97" s="1"/>
      <c r="PEM97" s="8"/>
      <c r="PEN97" s="8"/>
      <c r="PEO97" s="7"/>
      <c r="PEP97" s="1"/>
      <c r="PEQ97" s="8"/>
      <c r="PER97" s="8"/>
      <c r="PES97" s="7"/>
      <c r="PET97" s="1"/>
      <c r="PEU97" s="8"/>
      <c r="PEV97" s="8"/>
      <c r="PEW97" s="7"/>
      <c r="PEX97" s="1"/>
      <c r="PEY97" s="8"/>
      <c r="PEZ97" s="8"/>
      <c r="PFA97" s="7"/>
      <c r="PFB97" s="1"/>
      <c r="PFC97" s="8"/>
      <c r="PFD97" s="8"/>
      <c r="PFE97" s="7"/>
      <c r="PFF97" s="1"/>
      <c r="PFG97" s="8"/>
      <c r="PFH97" s="8"/>
      <c r="PFI97" s="7"/>
      <c r="PFJ97" s="1"/>
      <c r="PFK97" s="8"/>
      <c r="PFL97" s="8"/>
      <c r="PFM97" s="7"/>
      <c r="PFN97" s="1"/>
      <c r="PFO97" s="8"/>
      <c r="PFP97" s="8"/>
      <c r="PFQ97" s="7"/>
      <c r="PFR97" s="1"/>
      <c r="PFS97" s="8"/>
      <c r="PFT97" s="8"/>
      <c r="PFU97" s="7"/>
      <c r="PFV97" s="1"/>
      <c r="PFW97" s="8"/>
      <c r="PFX97" s="8"/>
      <c r="PFY97" s="7"/>
      <c r="PFZ97" s="1"/>
      <c r="PGA97" s="8"/>
      <c r="PGB97" s="8"/>
      <c r="PGC97" s="7"/>
      <c r="PGD97" s="1"/>
      <c r="PGE97" s="8"/>
      <c r="PGF97" s="8"/>
      <c r="PGG97" s="7"/>
      <c r="PGH97" s="1"/>
      <c r="PGI97" s="8"/>
      <c r="PGJ97" s="8"/>
      <c r="PGK97" s="7"/>
      <c r="PGL97" s="1"/>
      <c r="PGM97" s="8"/>
      <c r="PGN97" s="8"/>
      <c r="PGO97" s="7"/>
      <c r="PGP97" s="1"/>
      <c r="PGQ97" s="8"/>
      <c r="PGR97" s="8"/>
      <c r="PGS97" s="7"/>
      <c r="PGT97" s="1"/>
      <c r="PGU97" s="8"/>
      <c r="PGV97" s="8"/>
      <c r="PGW97" s="7"/>
      <c r="PGX97" s="1"/>
      <c r="PGY97" s="8"/>
      <c r="PGZ97" s="8"/>
      <c r="PHA97" s="7"/>
      <c r="PHB97" s="1"/>
      <c r="PHC97" s="8"/>
      <c r="PHD97" s="8"/>
      <c r="PHE97" s="7"/>
      <c r="PHF97" s="1"/>
      <c r="PHG97" s="8"/>
      <c r="PHH97" s="8"/>
      <c r="PHI97" s="7"/>
      <c r="PHJ97" s="1"/>
      <c r="PHK97" s="8"/>
      <c r="PHL97" s="8"/>
      <c r="PHM97" s="7"/>
      <c r="PHN97" s="1"/>
      <c r="PHO97" s="8"/>
      <c r="PHP97" s="8"/>
      <c r="PHQ97" s="7"/>
      <c r="PHR97" s="1"/>
      <c r="PHS97" s="8"/>
      <c r="PHT97" s="8"/>
      <c r="PHU97" s="7"/>
      <c r="PHV97" s="1"/>
      <c r="PHW97" s="8"/>
      <c r="PHX97" s="8"/>
      <c r="PHY97" s="7"/>
      <c r="PHZ97" s="1"/>
      <c r="PIA97" s="8"/>
      <c r="PIB97" s="8"/>
      <c r="PIC97" s="7"/>
      <c r="PID97" s="1"/>
      <c r="PIE97" s="8"/>
      <c r="PIF97" s="8"/>
      <c r="PIG97" s="7"/>
      <c r="PIH97" s="1"/>
      <c r="PII97" s="8"/>
      <c r="PIJ97" s="8"/>
      <c r="PIK97" s="7"/>
      <c r="PIL97" s="1"/>
      <c r="PIM97" s="8"/>
      <c r="PIN97" s="8"/>
      <c r="PIO97" s="7"/>
      <c r="PIP97" s="1"/>
      <c r="PIQ97" s="8"/>
      <c r="PIR97" s="8"/>
      <c r="PIS97" s="7"/>
      <c r="PIT97" s="1"/>
      <c r="PIU97" s="8"/>
      <c r="PIV97" s="8"/>
      <c r="PIW97" s="7"/>
      <c r="PIX97" s="1"/>
      <c r="PIY97" s="8"/>
      <c r="PIZ97" s="8"/>
      <c r="PJA97" s="7"/>
      <c r="PJB97" s="1"/>
      <c r="PJC97" s="8"/>
      <c r="PJD97" s="8"/>
      <c r="PJE97" s="7"/>
      <c r="PJF97" s="1"/>
      <c r="PJG97" s="8"/>
      <c r="PJH97" s="8"/>
      <c r="PJI97" s="7"/>
      <c r="PJJ97" s="1"/>
      <c r="PJK97" s="8"/>
      <c r="PJL97" s="8"/>
      <c r="PJM97" s="7"/>
      <c r="PJN97" s="1"/>
      <c r="PJO97" s="8"/>
      <c r="PJP97" s="8"/>
      <c r="PJQ97" s="7"/>
      <c r="PJR97" s="1"/>
      <c r="PJS97" s="8"/>
      <c r="PJT97" s="8"/>
      <c r="PJU97" s="7"/>
      <c r="PJV97" s="1"/>
      <c r="PJW97" s="8"/>
      <c r="PJX97" s="8"/>
      <c r="PJY97" s="7"/>
      <c r="PJZ97" s="1"/>
      <c r="PKA97" s="8"/>
      <c r="PKB97" s="8"/>
      <c r="PKC97" s="7"/>
      <c r="PKD97" s="1"/>
      <c r="PKE97" s="8"/>
      <c r="PKF97" s="8"/>
      <c r="PKG97" s="7"/>
      <c r="PKH97" s="1"/>
      <c r="PKI97" s="8"/>
      <c r="PKJ97" s="8"/>
      <c r="PKK97" s="7"/>
      <c r="PKL97" s="1"/>
      <c r="PKM97" s="8"/>
      <c r="PKN97" s="8"/>
      <c r="PKO97" s="7"/>
      <c r="PKP97" s="1"/>
      <c r="PKQ97" s="8"/>
      <c r="PKR97" s="8"/>
      <c r="PKS97" s="7"/>
      <c r="PKT97" s="1"/>
      <c r="PKU97" s="8"/>
      <c r="PKV97" s="8"/>
      <c r="PKW97" s="7"/>
      <c r="PKX97" s="1"/>
      <c r="PKY97" s="8"/>
      <c r="PKZ97" s="8"/>
      <c r="PLA97" s="7"/>
      <c r="PLB97" s="1"/>
      <c r="PLC97" s="8"/>
      <c r="PLD97" s="8"/>
      <c r="PLE97" s="7"/>
      <c r="PLF97" s="1"/>
      <c r="PLG97" s="8"/>
      <c r="PLH97" s="8"/>
      <c r="PLI97" s="7"/>
      <c r="PLJ97" s="1"/>
      <c r="PLK97" s="8"/>
      <c r="PLL97" s="8"/>
      <c r="PLM97" s="7"/>
      <c r="PLN97" s="1"/>
      <c r="PLO97" s="8"/>
      <c r="PLP97" s="8"/>
      <c r="PLQ97" s="7"/>
      <c r="PLR97" s="1"/>
      <c r="PLS97" s="8"/>
      <c r="PLT97" s="8"/>
      <c r="PLU97" s="7"/>
      <c r="PLV97" s="1"/>
      <c r="PLW97" s="8"/>
      <c r="PLX97" s="8"/>
      <c r="PLY97" s="7"/>
      <c r="PLZ97" s="1"/>
      <c r="PMA97" s="8"/>
      <c r="PMB97" s="8"/>
      <c r="PMC97" s="7"/>
      <c r="PMD97" s="1"/>
      <c r="PME97" s="8"/>
      <c r="PMF97" s="8"/>
      <c r="PMG97" s="7"/>
      <c r="PMH97" s="1"/>
      <c r="PMI97" s="8"/>
      <c r="PMJ97" s="8"/>
      <c r="PMK97" s="7"/>
      <c r="PML97" s="1"/>
      <c r="PMM97" s="8"/>
      <c r="PMN97" s="8"/>
      <c r="PMO97" s="7"/>
      <c r="PMP97" s="1"/>
      <c r="PMQ97" s="8"/>
      <c r="PMR97" s="8"/>
      <c r="PMS97" s="7"/>
      <c r="PMT97" s="1"/>
      <c r="PMU97" s="8"/>
      <c r="PMV97" s="8"/>
      <c r="PMW97" s="7"/>
      <c r="PMX97" s="1"/>
      <c r="PMY97" s="8"/>
      <c r="PMZ97" s="8"/>
      <c r="PNA97" s="7"/>
      <c r="PNB97" s="1"/>
      <c r="PNC97" s="8"/>
      <c r="PND97" s="8"/>
      <c r="PNE97" s="7"/>
      <c r="PNF97" s="1"/>
      <c r="PNG97" s="8"/>
      <c r="PNH97" s="8"/>
      <c r="PNI97" s="7"/>
      <c r="PNJ97" s="1"/>
      <c r="PNK97" s="8"/>
      <c r="PNL97" s="8"/>
      <c r="PNM97" s="7"/>
      <c r="PNN97" s="1"/>
      <c r="PNO97" s="8"/>
      <c r="PNP97" s="8"/>
      <c r="PNQ97" s="7"/>
      <c r="PNR97" s="1"/>
      <c r="PNS97" s="8"/>
      <c r="PNT97" s="8"/>
      <c r="PNU97" s="7"/>
      <c r="PNV97" s="1"/>
      <c r="PNW97" s="8"/>
      <c r="PNX97" s="8"/>
      <c r="PNY97" s="7"/>
      <c r="PNZ97" s="1"/>
      <c r="POA97" s="8"/>
      <c r="POB97" s="8"/>
      <c r="POC97" s="7"/>
      <c r="POD97" s="1"/>
      <c r="POE97" s="8"/>
      <c r="POF97" s="8"/>
      <c r="POG97" s="7"/>
      <c r="POH97" s="1"/>
      <c r="POI97" s="8"/>
      <c r="POJ97" s="8"/>
      <c r="POK97" s="7"/>
      <c r="POL97" s="1"/>
      <c r="POM97" s="8"/>
      <c r="PON97" s="8"/>
      <c r="POO97" s="7"/>
      <c r="POP97" s="1"/>
      <c r="POQ97" s="8"/>
      <c r="POR97" s="8"/>
      <c r="POS97" s="7"/>
      <c r="POT97" s="1"/>
      <c r="POU97" s="8"/>
      <c r="POV97" s="8"/>
      <c r="POW97" s="7"/>
      <c r="POX97" s="1"/>
      <c r="POY97" s="8"/>
      <c r="POZ97" s="8"/>
      <c r="PPA97" s="7"/>
      <c r="PPB97" s="1"/>
      <c r="PPC97" s="8"/>
      <c r="PPD97" s="8"/>
      <c r="PPE97" s="7"/>
      <c r="PPF97" s="1"/>
      <c r="PPG97" s="8"/>
      <c r="PPH97" s="8"/>
      <c r="PPI97" s="7"/>
      <c r="PPJ97" s="1"/>
      <c r="PPK97" s="8"/>
      <c r="PPL97" s="8"/>
      <c r="PPM97" s="7"/>
      <c r="PPN97" s="1"/>
      <c r="PPO97" s="8"/>
      <c r="PPP97" s="8"/>
      <c r="PPQ97" s="7"/>
      <c r="PPR97" s="1"/>
      <c r="PPS97" s="8"/>
      <c r="PPT97" s="8"/>
      <c r="PPU97" s="7"/>
      <c r="PPV97" s="1"/>
      <c r="PPW97" s="8"/>
      <c r="PPX97" s="8"/>
      <c r="PPY97" s="7"/>
      <c r="PPZ97" s="1"/>
      <c r="PQA97" s="8"/>
      <c r="PQB97" s="8"/>
      <c r="PQC97" s="7"/>
      <c r="PQD97" s="1"/>
      <c r="PQE97" s="8"/>
      <c r="PQF97" s="8"/>
      <c r="PQG97" s="7"/>
      <c r="PQH97" s="1"/>
      <c r="PQI97" s="8"/>
      <c r="PQJ97" s="8"/>
      <c r="PQK97" s="7"/>
      <c r="PQL97" s="1"/>
      <c r="PQM97" s="8"/>
      <c r="PQN97" s="8"/>
      <c r="PQO97" s="7"/>
      <c r="PQP97" s="1"/>
      <c r="PQQ97" s="8"/>
      <c r="PQR97" s="8"/>
      <c r="PQS97" s="7"/>
      <c r="PQT97" s="1"/>
      <c r="PQU97" s="8"/>
      <c r="PQV97" s="8"/>
      <c r="PQW97" s="7"/>
      <c r="PQX97" s="1"/>
      <c r="PQY97" s="8"/>
      <c r="PQZ97" s="8"/>
      <c r="PRA97" s="7"/>
      <c r="PRB97" s="1"/>
      <c r="PRC97" s="8"/>
      <c r="PRD97" s="8"/>
      <c r="PRE97" s="7"/>
      <c r="PRF97" s="1"/>
      <c r="PRG97" s="8"/>
      <c r="PRH97" s="8"/>
      <c r="PRI97" s="7"/>
      <c r="PRJ97" s="1"/>
      <c r="PRK97" s="8"/>
      <c r="PRL97" s="8"/>
      <c r="PRM97" s="7"/>
      <c r="PRN97" s="1"/>
      <c r="PRO97" s="8"/>
      <c r="PRP97" s="8"/>
      <c r="PRQ97" s="7"/>
      <c r="PRR97" s="1"/>
      <c r="PRS97" s="8"/>
      <c r="PRT97" s="8"/>
      <c r="PRU97" s="7"/>
      <c r="PRV97" s="1"/>
      <c r="PRW97" s="8"/>
      <c r="PRX97" s="8"/>
      <c r="PRY97" s="7"/>
      <c r="PRZ97" s="1"/>
      <c r="PSA97" s="8"/>
      <c r="PSB97" s="8"/>
      <c r="PSC97" s="7"/>
      <c r="PSD97" s="1"/>
      <c r="PSE97" s="8"/>
      <c r="PSF97" s="8"/>
      <c r="PSG97" s="7"/>
      <c r="PSH97" s="1"/>
      <c r="PSI97" s="8"/>
      <c r="PSJ97" s="8"/>
      <c r="PSK97" s="7"/>
      <c r="PSL97" s="1"/>
      <c r="PSM97" s="8"/>
      <c r="PSN97" s="8"/>
      <c r="PSO97" s="7"/>
      <c r="PSP97" s="1"/>
      <c r="PSQ97" s="8"/>
      <c r="PSR97" s="8"/>
      <c r="PSS97" s="7"/>
      <c r="PST97" s="1"/>
      <c r="PSU97" s="8"/>
      <c r="PSV97" s="8"/>
      <c r="PSW97" s="7"/>
      <c r="PSX97" s="1"/>
      <c r="PSY97" s="8"/>
      <c r="PSZ97" s="8"/>
      <c r="PTA97" s="7"/>
      <c r="PTB97" s="1"/>
      <c r="PTC97" s="8"/>
      <c r="PTD97" s="8"/>
      <c r="PTE97" s="7"/>
      <c r="PTF97" s="1"/>
      <c r="PTG97" s="8"/>
      <c r="PTH97" s="8"/>
      <c r="PTI97" s="7"/>
      <c r="PTJ97" s="1"/>
      <c r="PTK97" s="8"/>
      <c r="PTL97" s="8"/>
      <c r="PTM97" s="7"/>
      <c r="PTN97" s="1"/>
      <c r="PTO97" s="8"/>
      <c r="PTP97" s="8"/>
      <c r="PTQ97" s="7"/>
      <c r="PTR97" s="1"/>
      <c r="PTS97" s="8"/>
      <c r="PTT97" s="8"/>
      <c r="PTU97" s="7"/>
      <c r="PTV97" s="1"/>
      <c r="PTW97" s="8"/>
      <c r="PTX97" s="8"/>
      <c r="PTY97" s="7"/>
      <c r="PTZ97" s="1"/>
      <c r="PUA97" s="8"/>
      <c r="PUB97" s="8"/>
      <c r="PUC97" s="7"/>
      <c r="PUD97" s="1"/>
      <c r="PUE97" s="8"/>
      <c r="PUF97" s="8"/>
      <c r="PUG97" s="7"/>
      <c r="PUH97" s="1"/>
      <c r="PUI97" s="8"/>
      <c r="PUJ97" s="8"/>
      <c r="PUK97" s="7"/>
      <c r="PUL97" s="1"/>
      <c r="PUM97" s="8"/>
      <c r="PUN97" s="8"/>
      <c r="PUO97" s="7"/>
      <c r="PUP97" s="1"/>
      <c r="PUQ97" s="8"/>
      <c r="PUR97" s="8"/>
      <c r="PUS97" s="7"/>
      <c r="PUT97" s="1"/>
      <c r="PUU97" s="8"/>
      <c r="PUV97" s="8"/>
      <c r="PUW97" s="7"/>
      <c r="PUX97" s="1"/>
      <c r="PUY97" s="8"/>
      <c r="PUZ97" s="8"/>
      <c r="PVA97" s="7"/>
      <c r="PVB97" s="1"/>
      <c r="PVC97" s="8"/>
      <c r="PVD97" s="8"/>
      <c r="PVE97" s="7"/>
      <c r="PVF97" s="1"/>
      <c r="PVG97" s="8"/>
      <c r="PVH97" s="8"/>
      <c r="PVI97" s="7"/>
      <c r="PVJ97" s="1"/>
      <c r="PVK97" s="8"/>
      <c r="PVL97" s="8"/>
      <c r="PVM97" s="7"/>
      <c r="PVN97" s="1"/>
      <c r="PVO97" s="8"/>
      <c r="PVP97" s="8"/>
      <c r="PVQ97" s="7"/>
      <c r="PVR97" s="1"/>
      <c r="PVS97" s="8"/>
      <c r="PVT97" s="8"/>
      <c r="PVU97" s="7"/>
      <c r="PVV97" s="1"/>
      <c r="PVW97" s="8"/>
      <c r="PVX97" s="8"/>
      <c r="PVY97" s="7"/>
      <c r="PVZ97" s="1"/>
      <c r="PWA97" s="8"/>
      <c r="PWB97" s="8"/>
      <c r="PWC97" s="7"/>
      <c r="PWD97" s="1"/>
      <c r="PWE97" s="8"/>
      <c r="PWF97" s="8"/>
      <c r="PWG97" s="7"/>
      <c r="PWH97" s="1"/>
      <c r="PWI97" s="8"/>
      <c r="PWJ97" s="8"/>
      <c r="PWK97" s="7"/>
      <c r="PWL97" s="1"/>
      <c r="PWM97" s="8"/>
      <c r="PWN97" s="8"/>
      <c r="PWO97" s="7"/>
      <c r="PWP97" s="1"/>
      <c r="PWQ97" s="8"/>
      <c r="PWR97" s="8"/>
      <c r="PWS97" s="7"/>
      <c r="PWT97" s="1"/>
      <c r="PWU97" s="8"/>
      <c r="PWV97" s="8"/>
      <c r="PWW97" s="7"/>
      <c r="PWX97" s="1"/>
      <c r="PWY97" s="8"/>
      <c r="PWZ97" s="8"/>
      <c r="PXA97" s="7"/>
      <c r="PXB97" s="1"/>
      <c r="PXC97" s="8"/>
      <c r="PXD97" s="8"/>
      <c r="PXE97" s="7"/>
      <c r="PXF97" s="1"/>
      <c r="PXG97" s="8"/>
      <c r="PXH97" s="8"/>
      <c r="PXI97" s="7"/>
      <c r="PXJ97" s="1"/>
      <c r="PXK97" s="8"/>
      <c r="PXL97" s="8"/>
      <c r="PXM97" s="7"/>
      <c r="PXN97" s="1"/>
      <c r="PXO97" s="8"/>
      <c r="PXP97" s="8"/>
      <c r="PXQ97" s="7"/>
      <c r="PXR97" s="1"/>
      <c r="PXS97" s="8"/>
      <c r="PXT97" s="8"/>
      <c r="PXU97" s="7"/>
      <c r="PXV97" s="1"/>
      <c r="PXW97" s="8"/>
      <c r="PXX97" s="8"/>
      <c r="PXY97" s="7"/>
      <c r="PXZ97" s="1"/>
      <c r="PYA97" s="8"/>
      <c r="PYB97" s="8"/>
      <c r="PYC97" s="7"/>
      <c r="PYD97" s="1"/>
      <c r="PYE97" s="8"/>
      <c r="PYF97" s="8"/>
      <c r="PYG97" s="7"/>
      <c r="PYH97" s="1"/>
      <c r="PYI97" s="8"/>
      <c r="PYJ97" s="8"/>
      <c r="PYK97" s="7"/>
      <c r="PYL97" s="1"/>
      <c r="PYM97" s="8"/>
      <c r="PYN97" s="8"/>
      <c r="PYO97" s="7"/>
      <c r="PYP97" s="1"/>
      <c r="PYQ97" s="8"/>
      <c r="PYR97" s="8"/>
      <c r="PYS97" s="7"/>
      <c r="PYT97" s="1"/>
      <c r="PYU97" s="8"/>
      <c r="PYV97" s="8"/>
      <c r="PYW97" s="7"/>
      <c r="PYX97" s="1"/>
      <c r="PYY97" s="8"/>
      <c r="PYZ97" s="8"/>
      <c r="PZA97" s="7"/>
      <c r="PZB97" s="1"/>
      <c r="PZC97" s="8"/>
      <c r="PZD97" s="8"/>
      <c r="PZE97" s="7"/>
      <c r="PZF97" s="1"/>
      <c r="PZG97" s="8"/>
      <c r="PZH97" s="8"/>
      <c r="PZI97" s="7"/>
      <c r="PZJ97" s="1"/>
      <c r="PZK97" s="8"/>
      <c r="PZL97" s="8"/>
      <c r="PZM97" s="7"/>
      <c r="PZN97" s="1"/>
      <c r="PZO97" s="8"/>
      <c r="PZP97" s="8"/>
      <c r="PZQ97" s="7"/>
      <c r="PZR97" s="1"/>
      <c r="PZS97" s="8"/>
      <c r="PZT97" s="8"/>
      <c r="PZU97" s="7"/>
      <c r="PZV97" s="1"/>
      <c r="PZW97" s="8"/>
      <c r="PZX97" s="8"/>
      <c r="PZY97" s="7"/>
      <c r="PZZ97" s="1"/>
      <c r="QAA97" s="8"/>
      <c r="QAB97" s="8"/>
      <c r="QAC97" s="7"/>
      <c r="QAD97" s="1"/>
      <c r="QAE97" s="8"/>
      <c r="QAF97" s="8"/>
      <c r="QAG97" s="7"/>
      <c r="QAH97" s="1"/>
      <c r="QAI97" s="8"/>
      <c r="QAJ97" s="8"/>
      <c r="QAK97" s="7"/>
      <c r="QAL97" s="1"/>
      <c r="QAM97" s="8"/>
      <c r="QAN97" s="8"/>
      <c r="QAO97" s="7"/>
      <c r="QAP97" s="1"/>
      <c r="QAQ97" s="8"/>
      <c r="QAR97" s="8"/>
      <c r="QAS97" s="7"/>
      <c r="QAT97" s="1"/>
      <c r="QAU97" s="8"/>
      <c r="QAV97" s="8"/>
      <c r="QAW97" s="7"/>
      <c r="QAX97" s="1"/>
      <c r="QAY97" s="8"/>
      <c r="QAZ97" s="8"/>
      <c r="QBA97" s="7"/>
      <c r="QBB97" s="1"/>
      <c r="QBC97" s="8"/>
      <c r="QBD97" s="8"/>
      <c r="QBE97" s="7"/>
      <c r="QBF97" s="1"/>
      <c r="QBG97" s="8"/>
      <c r="QBH97" s="8"/>
      <c r="QBI97" s="7"/>
      <c r="QBJ97" s="1"/>
      <c r="QBK97" s="8"/>
      <c r="QBL97" s="8"/>
      <c r="QBM97" s="7"/>
      <c r="QBN97" s="1"/>
      <c r="QBO97" s="8"/>
      <c r="QBP97" s="8"/>
      <c r="QBQ97" s="7"/>
      <c r="QBR97" s="1"/>
      <c r="QBS97" s="8"/>
      <c r="QBT97" s="8"/>
      <c r="QBU97" s="7"/>
      <c r="QBV97" s="1"/>
      <c r="QBW97" s="8"/>
      <c r="QBX97" s="8"/>
      <c r="QBY97" s="7"/>
      <c r="QBZ97" s="1"/>
      <c r="QCA97" s="8"/>
      <c r="QCB97" s="8"/>
      <c r="QCC97" s="7"/>
      <c r="QCD97" s="1"/>
      <c r="QCE97" s="8"/>
      <c r="QCF97" s="8"/>
      <c r="QCG97" s="7"/>
      <c r="QCH97" s="1"/>
      <c r="QCI97" s="8"/>
      <c r="QCJ97" s="8"/>
      <c r="QCK97" s="7"/>
      <c r="QCL97" s="1"/>
      <c r="QCM97" s="8"/>
      <c r="QCN97" s="8"/>
      <c r="QCO97" s="7"/>
      <c r="QCP97" s="1"/>
      <c r="QCQ97" s="8"/>
      <c r="QCR97" s="8"/>
      <c r="QCS97" s="7"/>
      <c r="QCT97" s="1"/>
      <c r="QCU97" s="8"/>
      <c r="QCV97" s="8"/>
      <c r="QCW97" s="7"/>
      <c r="QCX97" s="1"/>
      <c r="QCY97" s="8"/>
      <c r="QCZ97" s="8"/>
      <c r="QDA97" s="7"/>
      <c r="QDB97" s="1"/>
      <c r="QDC97" s="8"/>
      <c r="QDD97" s="8"/>
      <c r="QDE97" s="7"/>
      <c r="QDF97" s="1"/>
      <c r="QDG97" s="8"/>
      <c r="QDH97" s="8"/>
      <c r="QDI97" s="7"/>
      <c r="QDJ97" s="1"/>
      <c r="QDK97" s="8"/>
      <c r="QDL97" s="8"/>
      <c r="QDM97" s="7"/>
      <c r="QDN97" s="1"/>
      <c r="QDO97" s="8"/>
      <c r="QDP97" s="8"/>
      <c r="QDQ97" s="7"/>
      <c r="QDR97" s="1"/>
      <c r="QDS97" s="8"/>
      <c r="QDT97" s="8"/>
      <c r="QDU97" s="7"/>
      <c r="QDV97" s="1"/>
      <c r="QDW97" s="8"/>
      <c r="QDX97" s="8"/>
      <c r="QDY97" s="7"/>
      <c r="QDZ97" s="1"/>
      <c r="QEA97" s="8"/>
      <c r="QEB97" s="8"/>
      <c r="QEC97" s="7"/>
      <c r="QED97" s="1"/>
      <c r="QEE97" s="8"/>
      <c r="QEF97" s="8"/>
      <c r="QEG97" s="7"/>
      <c r="QEH97" s="1"/>
      <c r="QEI97" s="8"/>
      <c r="QEJ97" s="8"/>
      <c r="QEK97" s="7"/>
      <c r="QEL97" s="1"/>
      <c r="QEM97" s="8"/>
      <c r="QEN97" s="8"/>
      <c r="QEO97" s="7"/>
      <c r="QEP97" s="1"/>
      <c r="QEQ97" s="8"/>
      <c r="QER97" s="8"/>
      <c r="QES97" s="7"/>
      <c r="QET97" s="1"/>
      <c r="QEU97" s="8"/>
      <c r="QEV97" s="8"/>
      <c r="QEW97" s="7"/>
      <c r="QEX97" s="1"/>
      <c r="QEY97" s="8"/>
      <c r="QEZ97" s="8"/>
      <c r="QFA97" s="7"/>
      <c r="QFB97" s="1"/>
      <c r="QFC97" s="8"/>
      <c r="QFD97" s="8"/>
      <c r="QFE97" s="7"/>
      <c r="QFF97" s="1"/>
      <c r="QFG97" s="8"/>
      <c r="QFH97" s="8"/>
      <c r="QFI97" s="7"/>
      <c r="QFJ97" s="1"/>
      <c r="QFK97" s="8"/>
      <c r="QFL97" s="8"/>
      <c r="QFM97" s="7"/>
      <c r="QFN97" s="1"/>
      <c r="QFO97" s="8"/>
      <c r="QFP97" s="8"/>
      <c r="QFQ97" s="7"/>
      <c r="QFR97" s="1"/>
      <c r="QFS97" s="8"/>
      <c r="QFT97" s="8"/>
      <c r="QFU97" s="7"/>
      <c r="QFV97" s="1"/>
      <c r="QFW97" s="8"/>
      <c r="QFX97" s="8"/>
      <c r="QFY97" s="7"/>
      <c r="QFZ97" s="1"/>
      <c r="QGA97" s="8"/>
      <c r="QGB97" s="8"/>
      <c r="QGC97" s="7"/>
      <c r="QGD97" s="1"/>
      <c r="QGE97" s="8"/>
      <c r="QGF97" s="8"/>
      <c r="QGG97" s="7"/>
      <c r="QGH97" s="1"/>
      <c r="QGI97" s="8"/>
      <c r="QGJ97" s="8"/>
      <c r="QGK97" s="7"/>
      <c r="QGL97" s="1"/>
      <c r="QGM97" s="8"/>
      <c r="QGN97" s="8"/>
      <c r="QGO97" s="7"/>
      <c r="QGP97" s="1"/>
      <c r="QGQ97" s="8"/>
      <c r="QGR97" s="8"/>
      <c r="QGS97" s="7"/>
      <c r="QGT97" s="1"/>
      <c r="QGU97" s="8"/>
      <c r="QGV97" s="8"/>
      <c r="QGW97" s="7"/>
      <c r="QGX97" s="1"/>
      <c r="QGY97" s="8"/>
      <c r="QGZ97" s="8"/>
      <c r="QHA97" s="7"/>
      <c r="QHB97" s="1"/>
      <c r="QHC97" s="8"/>
      <c r="QHD97" s="8"/>
      <c r="QHE97" s="7"/>
      <c r="QHF97" s="1"/>
      <c r="QHG97" s="8"/>
      <c r="QHH97" s="8"/>
      <c r="QHI97" s="7"/>
      <c r="QHJ97" s="1"/>
      <c r="QHK97" s="8"/>
      <c r="QHL97" s="8"/>
      <c r="QHM97" s="7"/>
      <c r="QHN97" s="1"/>
      <c r="QHO97" s="8"/>
      <c r="QHP97" s="8"/>
      <c r="QHQ97" s="7"/>
      <c r="QHR97" s="1"/>
      <c r="QHS97" s="8"/>
      <c r="QHT97" s="8"/>
      <c r="QHU97" s="7"/>
      <c r="QHV97" s="1"/>
      <c r="QHW97" s="8"/>
      <c r="QHX97" s="8"/>
      <c r="QHY97" s="7"/>
      <c r="QHZ97" s="1"/>
      <c r="QIA97" s="8"/>
      <c r="QIB97" s="8"/>
      <c r="QIC97" s="7"/>
      <c r="QID97" s="1"/>
      <c r="QIE97" s="8"/>
      <c r="QIF97" s="8"/>
      <c r="QIG97" s="7"/>
      <c r="QIH97" s="1"/>
      <c r="QII97" s="8"/>
      <c r="QIJ97" s="8"/>
      <c r="QIK97" s="7"/>
      <c r="QIL97" s="1"/>
      <c r="QIM97" s="8"/>
      <c r="QIN97" s="8"/>
      <c r="QIO97" s="7"/>
      <c r="QIP97" s="1"/>
      <c r="QIQ97" s="8"/>
      <c r="QIR97" s="8"/>
      <c r="QIS97" s="7"/>
      <c r="QIT97" s="1"/>
      <c r="QIU97" s="8"/>
      <c r="QIV97" s="8"/>
      <c r="QIW97" s="7"/>
      <c r="QIX97" s="1"/>
      <c r="QIY97" s="8"/>
      <c r="QIZ97" s="8"/>
      <c r="QJA97" s="7"/>
      <c r="QJB97" s="1"/>
      <c r="QJC97" s="8"/>
      <c r="QJD97" s="8"/>
      <c r="QJE97" s="7"/>
      <c r="QJF97" s="1"/>
      <c r="QJG97" s="8"/>
      <c r="QJH97" s="8"/>
      <c r="QJI97" s="7"/>
      <c r="QJJ97" s="1"/>
      <c r="QJK97" s="8"/>
      <c r="QJL97" s="8"/>
      <c r="QJM97" s="7"/>
      <c r="QJN97" s="1"/>
      <c r="QJO97" s="8"/>
      <c r="QJP97" s="8"/>
      <c r="QJQ97" s="7"/>
      <c r="QJR97" s="1"/>
      <c r="QJS97" s="8"/>
      <c r="QJT97" s="8"/>
      <c r="QJU97" s="7"/>
      <c r="QJV97" s="1"/>
      <c r="QJW97" s="8"/>
      <c r="QJX97" s="8"/>
      <c r="QJY97" s="7"/>
      <c r="QJZ97" s="1"/>
      <c r="QKA97" s="8"/>
      <c r="QKB97" s="8"/>
      <c r="QKC97" s="7"/>
      <c r="QKD97" s="1"/>
      <c r="QKE97" s="8"/>
      <c r="QKF97" s="8"/>
      <c r="QKG97" s="7"/>
      <c r="QKH97" s="1"/>
      <c r="QKI97" s="8"/>
      <c r="QKJ97" s="8"/>
      <c r="QKK97" s="7"/>
      <c r="QKL97" s="1"/>
      <c r="QKM97" s="8"/>
      <c r="QKN97" s="8"/>
      <c r="QKO97" s="7"/>
      <c r="QKP97" s="1"/>
      <c r="QKQ97" s="8"/>
      <c r="QKR97" s="8"/>
      <c r="QKS97" s="7"/>
      <c r="QKT97" s="1"/>
      <c r="QKU97" s="8"/>
      <c r="QKV97" s="8"/>
      <c r="QKW97" s="7"/>
      <c r="QKX97" s="1"/>
      <c r="QKY97" s="8"/>
      <c r="QKZ97" s="8"/>
      <c r="QLA97" s="7"/>
      <c r="QLB97" s="1"/>
      <c r="QLC97" s="8"/>
      <c r="QLD97" s="8"/>
      <c r="QLE97" s="7"/>
      <c r="QLF97" s="1"/>
      <c r="QLG97" s="8"/>
      <c r="QLH97" s="8"/>
      <c r="QLI97" s="7"/>
      <c r="QLJ97" s="1"/>
      <c r="QLK97" s="8"/>
      <c r="QLL97" s="8"/>
      <c r="QLM97" s="7"/>
      <c r="QLN97" s="1"/>
      <c r="QLO97" s="8"/>
      <c r="QLP97" s="8"/>
      <c r="QLQ97" s="7"/>
      <c r="QLR97" s="1"/>
      <c r="QLS97" s="8"/>
      <c r="QLT97" s="8"/>
      <c r="QLU97" s="7"/>
      <c r="QLV97" s="1"/>
      <c r="QLW97" s="8"/>
      <c r="QLX97" s="8"/>
      <c r="QLY97" s="7"/>
      <c r="QLZ97" s="1"/>
      <c r="QMA97" s="8"/>
      <c r="QMB97" s="8"/>
      <c r="QMC97" s="7"/>
      <c r="QMD97" s="1"/>
      <c r="QME97" s="8"/>
      <c r="QMF97" s="8"/>
      <c r="QMG97" s="7"/>
      <c r="QMH97" s="1"/>
      <c r="QMI97" s="8"/>
      <c r="QMJ97" s="8"/>
      <c r="QMK97" s="7"/>
      <c r="QML97" s="1"/>
      <c r="QMM97" s="8"/>
      <c r="QMN97" s="8"/>
      <c r="QMO97" s="7"/>
      <c r="QMP97" s="1"/>
      <c r="QMQ97" s="8"/>
      <c r="QMR97" s="8"/>
      <c r="QMS97" s="7"/>
      <c r="QMT97" s="1"/>
      <c r="QMU97" s="8"/>
      <c r="QMV97" s="8"/>
      <c r="QMW97" s="7"/>
      <c r="QMX97" s="1"/>
      <c r="QMY97" s="8"/>
      <c r="QMZ97" s="8"/>
      <c r="QNA97" s="7"/>
      <c r="QNB97" s="1"/>
      <c r="QNC97" s="8"/>
      <c r="QND97" s="8"/>
      <c r="QNE97" s="7"/>
      <c r="QNF97" s="1"/>
      <c r="QNG97" s="8"/>
      <c r="QNH97" s="8"/>
      <c r="QNI97" s="7"/>
      <c r="QNJ97" s="1"/>
      <c r="QNK97" s="8"/>
      <c r="QNL97" s="8"/>
      <c r="QNM97" s="7"/>
      <c r="QNN97" s="1"/>
      <c r="QNO97" s="8"/>
      <c r="QNP97" s="8"/>
      <c r="QNQ97" s="7"/>
      <c r="QNR97" s="1"/>
      <c r="QNS97" s="8"/>
      <c r="QNT97" s="8"/>
      <c r="QNU97" s="7"/>
      <c r="QNV97" s="1"/>
      <c r="QNW97" s="8"/>
      <c r="QNX97" s="8"/>
      <c r="QNY97" s="7"/>
      <c r="QNZ97" s="1"/>
      <c r="QOA97" s="8"/>
      <c r="QOB97" s="8"/>
      <c r="QOC97" s="7"/>
      <c r="QOD97" s="1"/>
      <c r="QOE97" s="8"/>
      <c r="QOF97" s="8"/>
      <c r="QOG97" s="7"/>
      <c r="QOH97" s="1"/>
      <c r="QOI97" s="8"/>
      <c r="QOJ97" s="8"/>
      <c r="QOK97" s="7"/>
      <c r="QOL97" s="1"/>
      <c r="QOM97" s="8"/>
      <c r="QON97" s="8"/>
      <c r="QOO97" s="7"/>
      <c r="QOP97" s="1"/>
      <c r="QOQ97" s="8"/>
      <c r="QOR97" s="8"/>
      <c r="QOS97" s="7"/>
      <c r="QOT97" s="1"/>
      <c r="QOU97" s="8"/>
      <c r="QOV97" s="8"/>
      <c r="QOW97" s="7"/>
      <c r="QOX97" s="1"/>
      <c r="QOY97" s="8"/>
      <c r="QOZ97" s="8"/>
      <c r="QPA97" s="7"/>
      <c r="QPB97" s="1"/>
      <c r="QPC97" s="8"/>
      <c r="QPD97" s="8"/>
      <c r="QPE97" s="7"/>
      <c r="QPF97" s="1"/>
      <c r="QPG97" s="8"/>
      <c r="QPH97" s="8"/>
      <c r="QPI97" s="7"/>
      <c r="QPJ97" s="1"/>
      <c r="QPK97" s="8"/>
      <c r="QPL97" s="8"/>
      <c r="QPM97" s="7"/>
      <c r="QPN97" s="1"/>
      <c r="QPO97" s="8"/>
      <c r="QPP97" s="8"/>
      <c r="QPQ97" s="7"/>
      <c r="QPR97" s="1"/>
      <c r="QPS97" s="8"/>
      <c r="QPT97" s="8"/>
      <c r="QPU97" s="7"/>
      <c r="QPV97" s="1"/>
      <c r="QPW97" s="8"/>
      <c r="QPX97" s="8"/>
      <c r="QPY97" s="7"/>
      <c r="QPZ97" s="1"/>
      <c r="QQA97" s="8"/>
      <c r="QQB97" s="8"/>
      <c r="QQC97" s="7"/>
      <c r="QQD97" s="1"/>
      <c r="QQE97" s="8"/>
      <c r="QQF97" s="8"/>
      <c r="QQG97" s="7"/>
      <c r="QQH97" s="1"/>
      <c r="QQI97" s="8"/>
      <c r="QQJ97" s="8"/>
      <c r="QQK97" s="7"/>
      <c r="QQL97" s="1"/>
      <c r="QQM97" s="8"/>
      <c r="QQN97" s="8"/>
      <c r="QQO97" s="7"/>
      <c r="QQP97" s="1"/>
      <c r="QQQ97" s="8"/>
      <c r="QQR97" s="8"/>
      <c r="QQS97" s="7"/>
      <c r="QQT97" s="1"/>
      <c r="QQU97" s="8"/>
      <c r="QQV97" s="8"/>
      <c r="QQW97" s="7"/>
      <c r="QQX97" s="1"/>
      <c r="QQY97" s="8"/>
      <c r="QQZ97" s="8"/>
      <c r="QRA97" s="7"/>
      <c r="QRB97" s="1"/>
      <c r="QRC97" s="8"/>
      <c r="QRD97" s="8"/>
      <c r="QRE97" s="7"/>
      <c r="QRF97" s="1"/>
      <c r="QRG97" s="8"/>
      <c r="QRH97" s="8"/>
      <c r="QRI97" s="7"/>
      <c r="QRJ97" s="1"/>
      <c r="QRK97" s="8"/>
      <c r="QRL97" s="8"/>
      <c r="QRM97" s="7"/>
      <c r="QRN97" s="1"/>
      <c r="QRO97" s="8"/>
      <c r="QRP97" s="8"/>
      <c r="QRQ97" s="7"/>
      <c r="QRR97" s="1"/>
      <c r="QRS97" s="8"/>
      <c r="QRT97" s="8"/>
      <c r="QRU97" s="7"/>
      <c r="QRV97" s="1"/>
      <c r="QRW97" s="8"/>
      <c r="QRX97" s="8"/>
      <c r="QRY97" s="7"/>
      <c r="QRZ97" s="1"/>
      <c r="QSA97" s="8"/>
      <c r="QSB97" s="8"/>
      <c r="QSC97" s="7"/>
      <c r="QSD97" s="1"/>
      <c r="QSE97" s="8"/>
      <c r="QSF97" s="8"/>
      <c r="QSG97" s="7"/>
      <c r="QSH97" s="1"/>
      <c r="QSI97" s="8"/>
      <c r="QSJ97" s="8"/>
      <c r="QSK97" s="7"/>
      <c r="QSL97" s="1"/>
      <c r="QSM97" s="8"/>
      <c r="QSN97" s="8"/>
      <c r="QSO97" s="7"/>
      <c r="QSP97" s="1"/>
      <c r="QSQ97" s="8"/>
      <c r="QSR97" s="8"/>
      <c r="QSS97" s="7"/>
      <c r="QST97" s="1"/>
      <c r="QSU97" s="8"/>
      <c r="QSV97" s="8"/>
      <c r="QSW97" s="7"/>
      <c r="QSX97" s="1"/>
      <c r="QSY97" s="8"/>
      <c r="QSZ97" s="8"/>
      <c r="QTA97" s="7"/>
      <c r="QTB97" s="1"/>
      <c r="QTC97" s="8"/>
      <c r="QTD97" s="8"/>
      <c r="QTE97" s="7"/>
      <c r="QTF97" s="1"/>
      <c r="QTG97" s="8"/>
      <c r="QTH97" s="8"/>
      <c r="QTI97" s="7"/>
      <c r="QTJ97" s="1"/>
      <c r="QTK97" s="8"/>
      <c r="QTL97" s="8"/>
      <c r="QTM97" s="7"/>
      <c r="QTN97" s="1"/>
      <c r="QTO97" s="8"/>
      <c r="QTP97" s="8"/>
      <c r="QTQ97" s="7"/>
      <c r="QTR97" s="1"/>
      <c r="QTS97" s="8"/>
      <c r="QTT97" s="8"/>
      <c r="QTU97" s="7"/>
      <c r="QTV97" s="1"/>
      <c r="QTW97" s="8"/>
      <c r="QTX97" s="8"/>
      <c r="QTY97" s="7"/>
      <c r="QTZ97" s="1"/>
      <c r="QUA97" s="8"/>
      <c r="QUB97" s="8"/>
      <c r="QUC97" s="7"/>
      <c r="QUD97" s="1"/>
      <c r="QUE97" s="8"/>
      <c r="QUF97" s="8"/>
      <c r="QUG97" s="7"/>
      <c r="QUH97" s="1"/>
      <c r="QUI97" s="8"/>
      <c r="QUJ97" s="8"/>
      <c r="QUK97" s="7"/>
      <c r="QUL97" s="1"/>
      <c r="QUM97" s="8"/>
      <c r="QUN97" s="8"/>
      <c r="QUO97" s="7"/>
      <c r="QUP97" s="1"/>
      <c r="QUQ97" s="8"/>
      <c r="QUR97" s="8"/>
      <c r="QUS97" s="7"/>
      <c r="QUT97" s="1"/>
      <c r="QUU97" s="8"/>
      <c r="QUV97" s="8"/>
      <c r="QUW97" s="7"/>
      <c r="QUX97" s="1"/>
      <c r="QUY97" s="8"/>
      <c r="QUZ97" s="8"/>
      <c r="QVA97" s="7"/>
      <c r="QVB97" s="1"/>
      <c r="QVC97" s="8"/>
      <c r="QVD97" s="8"/>
      <c r="QVE97" s="7"/>
      <c r="QVF97" s="1"/>
      <c r="QVG97" s="8"/>
      <c r="QVH97" s="8"/>
      <c r="QVI97" s="7"/>
      <c r="QVJ97" s="1"/>
      <c r="QVK97" s="8"/>
      <c r="QVL97" s="8"/>
      <c r="QVM97" s="7"/>
      <c r="QVN97" s="1"/>
      <c r="QVO97" s="8"/>
      <c r="QVP97" s="8"/>
      <c r="QVQ97" s="7"/>
      <c r="QVR97" s="1"/>
      <c r="QVS97" s="8"/>
      <c r="QVT97" s="8"/>
      <c r="QVU97" s="7"/>
      <c r="QVV97" s="1"/>
      <c r="QVW97" s="8"/>
      <c r="QVX97" s="8"/>
      <c r="QVY97" s="7"/>
      <c r="QVZ97" s="1"/>
      <c r="QWA97" s="8"/>
      <c r="QWB97" s="8"/>
      <c r="QWC97" s="7"/>
      <c r="QWD97" s="1"/>
      <c r="QWE97" s="8"/>
      <c r="QWF97" s="8"/>
      <c r="QWG97" s="7"/>
      <c r="QWH97" s="1"/>
      <c r="QWI97" s="8"/>
      <c r="QWJ97" s="8"/>
      <c r="QWK97" s="7"/>
      <c r="QWL97" s="1"/>
      <c r="QWM97" s="8"/>
      <c r="QWN97" s="8"/>
      <c r="QWO97" s="7"/>
      <c r="QWP97" s="1"/>
      <c r="QWQ97" s="8"/>
      <c r="QWR97" s="8"/>
      <c r="QWS97" s="7"/>
      <c r="QWT97" s="1"/>
      <c r="QWU97" s="8"/>
      <c r="QWV97" s="8"/>
      <c r="QWW97" s="7"/>
      <c r="QWX97" s="1"/>
      <c r="QWY97" s="8"/>
      <c r="QWZ97" s="8"/>
      <c r="QXA97" s="7"/>
      <c r="QXB97" s="1"/>
      <c r="QXC97" s="8"/>
      <c r="QXD97" s="8"/>
      <c r="QXE97" s="7"/>
      <c r="QXF97" s="1"/>
      <c r="QXG97" s="8"/>
      <c r="QXH97" s="8"/>
      <c r="QXI97" s="7"/>
      <c r="QXJ97" s="1"/>
      <c r="QXK97" s="8"/>
      <c r="QXL97" s="8"/>
      <c r="QXM97" s="7"/>
      <c r="QXN97" s="1"/>
      <c r="QXO97" s="8"/>
      <c r="QXP97" s="8"/>
      <c r="QXQ97" s="7"/>
      <c r="QXR97" s="1"/>
      <c r="QXS97" s="8"/>
      <c r="QXT97" s="8"/>
      <c r="QXU97" s="7"/>
      <c r="QXV97" s="1"/>
      <c r="QXW97" s="8"/>
      <c r="QXX97" s="8"/>
      <c r="QXY97" s="7"/>
      <c r="QXZ97" s="1"/>
      <c r="QYA97" s="8"/>
      <c r="QYB97" s="8"/>
      <c r="QYC97" s="7"/>
      <c r="QYD97" s="1"/>
      <c r="QYE97" s="8"/>
      <c r="QYF97" s="8"/>
      <c r="QYG97" s="7"/>
      <c r="QYH97" s="1"/>
      <c r="QYI97" s="8"/>
      <c r="QYJ97" s="8"/>
      <c r="QYK97" s="7"/>
      <c r="QYL97" s="1"/>
      <c r="QYM97" s="8"/>
      <c r="QYN97" s="8"/>
      <c r="QYO97" s="7"/>
      <c r="QYP97" s="1"/>
      <c r="QYQ97" s="8"/>
      <c r="QYR97" s="8"/>
      <c r="QYS97" s="7"/>
      <c r="QYT97" s="1"/>
      <c r="QYU97" s="8"/>
      <c r="QYV97" s="8"/>
      <c r="QYW97" s="7"/>
      <c r="QYX97" s="1"/>
      <c r="QYY97" s="8"/>
      <c r="QYZ97" s="8"/>
      <c r="QZA97" s="7"/>
      <c r="QZB97" s="1"/>
      <c r="QZC97" s="8"/>
      <c r="QZD97" s="8"/>
      <c r="QZE97" s="7"/>
      <c r="QZF97" s="1"/>
      <c r="QZG97" s="8"/>
      <c r="QZH97" s="8"/>
      <c r="QZI97" s="7"/>
      <c r="QZJ97" s="1"/>
      <c r="QZK97" s="8"/>
      <c r="QZL97" s="8"/>
      <c r="QZM97" s="7"/>
      <c r="QZN97" s="1"/>
      <c r="QZO97" s="8"/>
      <c r="QZP97" s="8"/>
      <c r="QZQ97" s="7"/>
      <c r="QZR97" s="1"/>
      <c r="QZS97" s="8"/>
      <c r="QZT97" s="8"/>
      <c r="QZU97" s="7"/>
      <c r="QZV97" s="1"/>
      <c r="QZW97" s="8"/>
      <c r="QZX97" s="8"/>
      <c r="QZY97" s="7"/>
      <c r="QZZ97" s="1"/>
      <c r="RAA97" s="8"/>
      <c r="RAB97" s="8"/>
      <c r="RAC97" s="7"/>
      <c r="RAD97" s="1"/>
      <c r="RAE97" s="8"/>
      <c r="RAF97" s="8"/>
      <c r="RAG97" s="7"/>
      <c r="RAH97" s="1"/>
      <c r="RAI97" s="8"/>
      <c r="RAJ97" s="8"/>
      <c r="RAK97" s="7"/>
      <c r="RAL97" s="1"/>
      <c r="RAM97" s="8"/>
      <c r="RAN97" s="8"/>
      <c r="RAO97" s="7"/>
      <c r="RAP97" s="1"/>
      <c r="RAQ97" s="8"/>
      <c r="RAR97" s="8"/>
      <c r="RAS97" s="7"/>
      <c r="RAT97" s="1"/>
      <c r="RAU97" s="8"/>
      <c r="RAV97" s="8"/>
      <c r="RAW97" s="7"/>
      <c r="RAX97" s="1"/>
      <c r="RAY97" s="8"/>
      <c r="RAZ97" s="8"/>
      <c r="RBA97" s="7"/>
      <c r="RBB97" s="1"/>
      <c r="RBC97" s="8"/>
      <c r="RBD97" s="8"/>
      <c r="RBE97" s="7"/>
      <c r="RBF97" s="1"/>
      <c r="RBG97" s="8"/>
      <c r="RBH97" s="8"/>
      <c r="RBI97" s="7"/>
      <c r="RBJ97" s="1"/>
      <c r="RBK97" s="8"/>
      <c r="RBL97" s="8"/>
      <c r="RBM97" s="7"/>
      <c r="RBN97" s="1"/>
      <c r="RBO97" s="8"/>
      <c r="RBP97" s="8"/>
      <c r="RBQ97" s="7"/>
      <c r="RBR97" s="1"/>
      <c r="RBS97" s="8"/>
      <c r="RBT97" s="8"/>
      <c r="RBU97" s="7"/>
      <c r="RBV97" s="1"/>
      <c r="RBW97" s="8"/>
      <c r="RBX97" s="8"/>
      <c r="RBY97" s="7"/>
      <c r="RBZ97" s="1"/>
      <c r="RCA97" s="8"/>
      <c r="RCB97" s="8"/>
      <c r="RCC97" s="7"/>
      <c r="RCD97" s="1"/>
      <c r="RCE97" s="8"/>
      <c r="RCF97" s="8"/>
      <c r="RCG97" s="7"/>
      <c r="RCH97" s="1"/>
      <c r="RCI97" s="8"/>
      <c r="RCJ97" s="8"/>
      <c r="RCK97" s="7"/>
      <c r="RCL97" s="1"/>
      <c r="RCM97" s="8"/>
      <c r="RCN97" s="8"/>
      <c r="RCO97" s="7"/>
      <c r="RCP97" s="1"/>
      <c r="RCQ97" s="8"/>
      <c r="RCR97" s="8"/>
      <c r="RCS97" s="7"/>
      <c r="RCT97" s="1"/>
      <c r="RCU97" s="8"/>
      <c r="RCV97" s="8"/>
      <c r="RCW97" s="7"/>
      <c r="RCX97" s="1"/>
      <c r="RCY97" s="8"/>
      <c r="RCZ97" s="8"/>
      <c r="RDA97" s="7"/>
      <c r="RDB97" s="1"/>
      <c r="RDC97" s="8"/>
      <c r="RDD97" s="8"/>
      <c r="RDE97" s="7"/>
      <c r="RDF97" s="1"/>
      <c r="RDG97" s="8"/>
      <c r="RDH97" s="8"/>
      <c r="RDI97" s="7"/>
      <c r="RDJ97" s="1"/>
      <c r="RDK97" s="8"/>
      <c r="RDL97" s="8"/>
      <c r="RDM97" s="7"/>
      <c r="RDN97" s="1"/>
      <c r="RDO97" s="8"/>
      <c r="RDP97" s="8"/>
      <c r="RDQ97" s="7"/>
      <c r="RDR97" s="1"/>
      <c r="RDS97" s="8"/>
      <c r="RDT97" s="8"/>
      <c r="RDU97" s="7"/>
      <c r="RDV97" s="1"/>
      <c r="RDW97" s="8"/>
      <c r="RDX97" s="8"/>
      <c r="RDY97" s="7"/>
      <c r="RDZ97" s="1"/>
      <c r="REA97" s="8"/>
      <c r="REB97" s="8"/>
      <c r="REC97" s="7"/>
      <c r="RED97" s="1"/>
      <c r="REE97" s="8"/>
      <c r="REF97" s="8"/>
      <c r="REG97" s="7"/>
      <c r="REH97" s="1"/>
      <c r="REI97" s="8"/>
      <c r="REJ97" s="8"/>
      <c r="REK97" s="7"/>
      <c r="REL97" s="1"/>
      <c r="REM97" s="8"/>
      <c r="REN97" s="8"/>
      <c r="REO97" s="7"/>
      <c r="REP97" s="1"/>
      <c r="REQ97" s="8"/>
      <c r="RER97" s="8"/>
      <c r="RES97" s="7"/>
      <c r="RET97" s="1"/>
      <c r="REU97" s="8"/>
      <c r="REV97" s="8"/>
      <c r="REW97" s="7"/>
      <c r="REX97" s="1"/>
      <c r="REY97" s="8"/>
      <c r="REZ97" s="8"/>
      <c r="RFA97" s="7"/>
      <c r="RFB97" s="1"/>
      <c r="RFC97" s="8"/>
      <c r="RFD97" s="8"/>
      <c r="RFE97" s="7"/>
      <c r="RFF97" s="1"/>
      <c r="RFG97" s="8"/>
      <c r="RFH97" s="8"/>
      <c r="RFI97" s="7"/>
      <c r="RFJ97" s="1"/>
      <c r="RFK97" s="8"/>
      <c r="RFL97" s="8"/>
      <c r="RFM97" s="7"/>
      <c r="RFN97" s="1"/>
      <c r="RFO97" s="8"/>
      <c r="RFP97" s="8"/>
      <c r="RFQ97" s="7"/>
      <c r="RFR97" s="1"/>
      <c r="RFS97" s="8"/>
      <c r="RFT97" s="8"/>
      <c r="RFU97" s="7"/>
      <c r="RFV97" s="1"/>
      <c r="RFW97" s="8"/>
      <c r="RFX97" s="8"/>
      <c r="RFY97" s="7"/>
      <c r="RFZ97" s="1"/>
      <c r="RGA97" s="8"/>
      <c r="RGB97" s="8"/>
      <c r="RGC97" s="7"/>
      <c r="RGD97" s="1"/>
      <c r="RGE97" s="8"/>
      <c r="RGF97" s="8"/>
      <c r="RGG97" s="7"/>
      <c r="RGH97" s="1"/>
      <c r="RGI97" s="8"/>
      <c r="RGJ97" s="8"/>
      <c r="RGK97" s="7"/>
      <c r="RGL97" s="1"/>
      <c r="RGM97" s="8"/>
      <c r="RGN97" s="8"/>
      <c r="RGO97" s="7"/>
      <c r="RGP97" s="1"/>
      <c r="RGQ97" s="8"/>
      <c r="RGR97" s="8"/>
      <c r="RGS97" s="7"/>
      <c r="RGT97" s="1"/>
      <c r="RGU97" s="8"/>
      <c r="RGV97" s="8"/>
      <c r="RGW97" s="7"/>
      <c r="RGX97" s="1"/>
      <c r="RGY97" s="8"/>
      <c r="RGZ97" s="8"/>
      <c r="RHA97" s="7"/>
      <c r="RHB97" s="1"/>
      <c r="RHC97" s="8"/>
      <c r="RHD97" s="8"/>
      <c r="RHE97" s="7"/>
      <c r="RHF97" s="1"/>
      <c r="RHG97" s="8"/>
      <c r="RHH97" s="8"/>
      <c r="RHI97" s="7"/>
      <c r="RHJ97" s="1"/>
      <c r="RHK97" s="8"/>
      <c r="RHL97" s="8"/>
      <c r="RHM97" s="7"/>
      <c r="RHN97" s="1"/>
      <c r="RHO97" s="8"/>
      <c r="RHP97" s="8"/>
      <c r="RHQ97" s="7"/>
      <c r="RHR97" s="1"/>
      <c r="RHS97" s="8"/>
      <c r="RHT97" s="8"/>
      <c r="RHU97" s="7"/>
      <c r="RHV97" s="1"/>
      <c r="RHW97" s="8"/>
      <c r="RHX97" s="8"/>
      <c r="RHY97" s="7"/>
      <c r="RHZ97" s="1"/>
      <c r="RIA97" s="8"/>
      <c r="RIB97" s="8"/>
      <c r="RIC97" s="7"/>
      <c r="RID97" s="1"/>
      <c r="RIE97" s="8"/>
      <c r="RIF97" s="8"/>
      <c r="RIG97" s="7"/>
      <c r="RIH97" s="1"/>
      <c r="RII97" s="8"/>
      <c r="RIJ97" s="8"/>
      <c r="RIK97" s="7"/>
      <c r="RIL97" s="1"/>
      <c r="RIM97" s="8"/>
      <c r="RIN97" s="8"/>
      <c r="RIO97" s="7"/>
      <c r="RIP97" s="1"/>
      <c r="RIQ97" s="8"/>
      <c r="RIR97" s="8"/>
      <c r="RIS97" s="7"/>
      <c r="RIT97" s="1"/>
      <c r="RIU97" s="8"/>
      <c r="RIV97" s="8"/>
      <c r="RIW97" s="7"/>
      <c r="RIX97" s="1"/>
      <c r="RIY97" s="8"/>
      <c r="RIZ97" s="8"/>
      <c r="RJA97" s="7"/>
      <c r="RJB97" s="1"/>
      <c r="RJC97" s="8"/>
      <c r="RJD97" s="8"/>
      <c r="RJE97" s="7"/>
      <c r="RJF97" s="1"/>
      <c r="RJG97" s="8"/>
      <c r="RJH97" s="8"/>
      <c r="RJI97" s="7"/>
      <c r="RJJ97" s="1"/>
      <c r="RJK97" s="8"/>
      <c r="RJL97" s="8"/>
      <c r="RJM97" s="7"/>
      <c r="RJN97" s="1"/>
      <c r="RJO97" s="8"/>
      <c r="RJP97" s="8"/>
      <c r="RJQ97" s="7"/>
      <c r="RJR97" s="1"/>
      <c r="RJS97" s="8"/>
      <c r="RJT97" s="8"/>
      <c r="RJU97" s="7"/>
      <c r="RJV97" s="1"/>
      <c r="RJW97" s="8"/>
      <c r="RJX97" s="8"/>
      <c r="RJY97" s="7"/>
      <c r="RJZ97" s="1"/>
      <c r="RKA97" s="8"/>
      <c r="RKB97" s="8"/>
      <c r="RKC97" s="7"/>
      <c r="RKD97" s="1"/>
      <c r="RKE97" s="8"/>
      <c r="RKF97" s="8"/>
      <c r="RKG97" s="7"/>
      <c r="RKH97" s="1"/>
      <c r="RKI97" s="8"/>
      <c r="RKJ97" s="8"/>
      <c r="RKK97" s="7"/>
      <c r="RKL97" s="1"/>
      <c r="RKM97" s="8"/>
      <c r="RKN97" s="8"/>
      <c r="RKO97" s="7"/>
      <c r="RKP97" s="1"/>
      <c r="RKQ97" s="8"/>
      <c r="RKR97" s="8"/>
      <c r="RKS97" s="7"/>
      <c r="RKT97" s="1"/>
      <c r="RKU97" s="8"/>
      <c r="RKV97" s="8"/>
      <c r="RKW97" s="7"/>
      <c r="RKX97" s="1"/>
      <c r="RKY97" s="8"/>
      <c r="RKZ97" s="8"/>
      <c r="RLA97" s="7"/>
      <c r="RLB97" s="1"/>
      <c r="RLC97" s="8"/>
      <c r="RLD97" s="8"/>
      <c r="RLE97" s="7"/>
      <c r="RLF97" s="1"/>
      <c r="RLG97" s="8"/>
      <c r="RLH97" s="8"/>
      <c r="RLI97" s="7"/>
      <c r="RLJ97" s="1"/>
      <c r="RLK97" s="8"/>
      <c r="RLL97" s="8"/>
      <c r="RLM97" s="7"/>
      <c r="RLN97" s="1"/>
      <c r="RLO97" s="8"/>
      <c r="RLP97" s="8"/>
      <c r="RLQ97" s="7"/>
      <c r="RLR97" s="1"/>
      <c r="RLS97" s="8"/>
      <c r="RLT97" s="8"/>
      <c r="RLU97" s="7"/>
      <c r="RLV97" s="1"/>
      <c r="RLW97" s="8"/>
      <c r="RLX97" s="8"/>
      <c r="RLY97" s="7"/>
      <c r="RLZ97" s="1"/>
      <c r="RMA97" s="8"/>
      <c r="RMB97" s="8"/>
      <c r="RMC97" s="7"/>
      <c r="RMD97" s="1"/>
      <c r="RME97" s="8"/>
      <c r="RMF97" s="8"/>
      <c r="RMG97" s="7"/>
      <c r="RMH97" s="1"/>
      <c r="RMI97" s="8"/>
      <c r="RMJ97" s="8"/>
      <c r="RMK97" s="7"/>
      <c r="RML97" s="1"/>
      <c r="RMM97" s="8"/>
      <c r="RMN97" s="8"/>
      <c r="RMO97" s="7"/>
      <c r="RMP97" s="1"/>
      <c r="RMQ97" s="8"/>
      <c r="RMR97" s="8"/>
      <c r="RMS97" s="7"/>
      <c r="RMT97" s="1"/>
      <c r="RMU97" s="8"/>
      <c r="RMV97" s="8"/>
      <c r="RMW97" s="7"/>
      <c r="RMX97" s="1"/>
      <c r="RMY97" s="8"/>
      <c r="RMZ97" s="8"/>
      <c r="RNA97" s="7"/>
      <c r="RNB97" s="1"/>
      <c r="RNC97" s="8"/>
      <c r="RND97" s="8"/>
      <c r="RNE97" s="7"/>
      <c r="RNF97" s="1"/>
      <c r="RNG97" s="8"/>
      <c r="RNH97" s="8"/>
      <c r="RNI97" s="7"/>
      <c r="RNJ97" s="1"/>
      <c r="RNK97" s="8"/>
      <c r="RNL97" s="8"/>
      <c r="RNM97" s="7"/>
      <c r="RNN97" s="1"/>
      <c r="RNO97" s="8"/>
      <c r="RNP97" s="8"/>
      <c r="RNQ97" s="7"/>
      <c r="RNR97" s="1"/>
      <c r="RNS97" s="8"/>
      <c r="RNT97" s="8"/>
      <c r="RNU97" s="7"/>
      <c r="RNV97" s="1"/>
      <c r="RNW97" s="8"/>
      <c r="RNX97" s="8"/>
      <c r="RNY97" s="7"/>
      <c r="RNZ97" s="1"/>
      <c r="ROA97" s="8"/>
      <c r="ROB97" s="8"/>
      <c r="ROC97" s="7"/>
      <c r="ROD97" s="1"/>
      <c r="ROE97" s="8"/>
      <c r="ROF97" s="8"/>
      <c r="ROG97" s="7"/>
      <c r="ROH97" s="1"/>
      <c r="ROI97" s="8"/>
      <c r="ROJ97" s="8"/>
      <c r="ROK97" s="7"/>
      <c r="ROL97" s="1"/>
      <c r="ROM97" s="8"/>
      <c r="RON97" s="8"/>
      <c r="ROO97" s="7"/>
      <c r="ROP97" s="1"/>
      <c r="ROQ97" s="8"/>
      <c r="ROR97" s="8"/>
      <c r="ROS97" s="7"/>
      <c r="ROT97" s="1"/>
      <c r="ROU97" s="8"/>
      <c r="ROV97" s="8"/>
      <c r="ROW97" s="7"/>
      <c r="ROX97" s="1"/>
      <c r="ROY97" s="8"/>
      <c r="ROZ97" s="8"/>
      <c r="RPA97" s="7"/>
      <c r="RPB97" s="1"/>
      <c r="RPC97" s="8"/>
      <c r="RPD97" s="8"/>
      <c r="RPE97" s="7"/>
      <c r="RPF97" s="1"/>
      <c r="RPG97" s="8"/>
      <c r="RPH97" s="8"/>
      <c r="RPI97" s="7"/>
      <c r="RPJ97" s="1"/>
      <c r="RPK97" s="8"/>
      <c r="RPL97" s="8"/>
      <c r="RPM97" s="7"/>
      <c r="RPN97" s="1"/>
      <c r="RPO97" s="8"/>
      <c r="RPP97" s="8"/>
      <c r="RPQ97" s="7"/>
      <c r="RPR97" s="1"/>
      <c r="RPS97" s="8"/>
      <c r="RPT97" s="8"/>
      <c r="RPU97" s="7"/>
      <c r="RPV97" s="1"/>
      <c r="RPW97" s="8"/>
      <c r="RPX97" s="8"/>
      <c r="RPY97" s="7"/>
      <c r="RPZ97" s="1"/>
      <c r="RQA97" s="8"/>
      <c r="RQB97" s="8"/>
      <c r="RQC97" s="7"/>
      <c r="RQD97" s="1"/>
      <c r="RQE97" s="8"/>
      <c r="RQF97" s="8"/>
      <c r="RQG97" s="7"/>
      <c r="RQH97" s="1"/>
      <c r="RQI97" s="8"/>
      <c r="RQJ97" s="8"/>
      <c r="RQK97" s="7"/>
      <c r="RQL97" s="1"/>
      <c r="RQM97" s="8"/>
      <c r="RQN97" s="8"/>
      <c r="RQO97" s="7"/>
      <c r="RQP97" s="1"/>
      <c r="RQQ97" s="8"/>
      <c r="RQR97" s="8"/>
      <c r="RQS97" s="7"/>
      <c r="RQT97" s="1"/>
      <c r="RQU97" s="8"/>
      <c r="RQV97" s="8"/>
      <c r="RQW97" s="7"/>
      <c r="RQX97" s="1"/>
      <c r="RQY97" s="8"/>
      <c r="RQZ97" s="8"/>
      <c r="RRA97" s="7"/>
      <c r="RRB97" s="1"/>
      <c r="RRC97" s="8"/>
      <c r="RRD97" s="8"/>
      <c r="RRE97" s="7"/>
      <c r="RRF97" s="1"/>
      <c r="RRG97" s="8"/>
      <c r="RRH97" s="8"/>
      <c r="RRI97" s="7"/>
      <c r="RRJ97" s="1"/>
      <c r="RRK97" s="8"/>
      <c r="RRL97" s="8"/>
      <c r="RRM97" s="7"/>
      <c r="RRN97" s="1"/>
      <c r="RRO97" s="8"/>
      <c r="RRP97" s="8"/>
      <c r="RRQ97" s="7"/>
      <c r="RRR97" s="1"/>
      <c r="RRS97" s="8"/>
      <c r="RRT97" s="8"/>
      <c r="RRU97" s="7"/>
      <c r="RRV97" s="1"/>
      <c r="RRW97" s="8"/>
      <c r="RRX97" s="8"/>
      <c r="RRY97" s="7"/>
      <c r="RRZ97" s="1"/>
      <c r="RSA97" s="8"/>
      <c r="RSB97" s="8"/>
      <c r="RSC97" s="7"/>
      <c r="RSD97" s="1"/>
      <c r="RSE97" s="8"/>
      <c r="RSF97" s="8"/>
      <c r="RSG97" s="7"/>
      <c r="RSH97" s="1"/>
      <c r="RSI97" s="8"/>
      <c r="RSJ97" s="8"/>
      <c r="RSK97" s="7"/>
      <c r="RSL97" s="1"/>
      <c r="RSM97" s="8"/>
      <c r="RSN97" s="8"/>
      <c r="RSO97" s="7"/>
      <c r="RSP97" s="1"/>
      <c r="RSQ97" s="8"/>
      <c r="RSR97" s="8"/>
      <c r="RSS97" s="7"/>
      <c r="RST97" s="1"/>
      <c r="RSU97" s="8"/>
      <c r="RSV97" s="8"/>
      <c r="RSW97" s="7"/>
      <c r="RSX97" s="1"/>
      <c r="RSY97" s="8"/>
      <c r="RSZ97" s="8"/>
      <c r="RTA97" s="7"/>
      <c r="RTB97" s="1"/>
      <c r="RTC97" s="8"/>
      <c r="RTD97" s="8"/>
      <c r="RTE97" s="7"/>
      <c r="RTF97" s="1"/>
      <c r="RTG97" s="8"/>
      <c r="RTH97" s="8"/>
      <c r="RTI97" s="7"/>
      <c r="RTJ97" s="1"/>
      <c r="RTK97" s="8"/>
      <c r="RTL97" s="8"/>
      <c r="RTM97" s="7"/>
      <c r="RTN97" s="1"/>
      <c r="RTO97" s="8"/>
      <c r="RTP97" s="8"/>
      <c r="RTQ97" s="7"/>
      <c r="RTR97" s="1"/>
      <c r="RTS97" s="8"/>
      <c r="RTT97" s="8"/>
      <c r="RTU97" s="7"/>
      <c r="RTV97" s="1"/>
      <c r="RTW97" s="8"/>
      <c r="RTX97" s="8"/>
      <c r="RTY97" s="7"/>
      <c r="RTZ97" s="1"/>
      <c r="RUA97" s="8"/>
      <c r="RUB97" s="8"/>
      <c r="RUC97" s="7"/>
      <c r="RUD97" s="1"/>
      <c r="RUE97" s="8"/>
      <c r="RUF97" s="8"/>
      <c r="RUG97" s="7"/>
      <c r="RUH97" s="1"/>
      <c r="RUI97" s="8"/>
      <c r="RUJ97" s="8"/>
      <c r="RUK97" s="7"/>
      <c r="RUL97" s="1"/>
      <c r="RUM97" s="8"/>
      <c r="RUN97" s="8"/>
      <c r="RUO97" s="7"/>
      <c r="RUP97" s="1"/>
      <c r="RUQ97" s="8"/>
      <c r="RUR97" s="8"/>
      <c r="RUS97" s="7"/>
      <c r="RUT97" s="1"/>
      <c r="RUU97" s="8"/>
      <c r="RUV97" s="8"/>
      <c r="RUW97" s="7"/>
      <c r="RUX97" s="1"/>
      <c r="RUY97" s="8"/>
      <c r="RUZ97" s="8"/>
      <c r="RVA97" s="7"/>
      <c r="RVB97" s="1"/>
      <c r="RVC97" s="8"/>
      <c r="RVD97" s="8"/>
      <c r="RVE97" s="7"/>
      <c r="RVF97" s="1"/>
      <c r="RVG97" s="8"/>
      <c r="RVH97" s="8"/>
      <c r="RVI97" s="7"/>
      <c r="RVJ97" s="1"/>
      <c r="RVK97" s="8"/>
      <c r="RVL97" s="8"/>
      <c r="RVM97" s="7"/>
      <c r="RVN97" s="1"/>
      <c r="RVO97" s="8"/>
      <c r="RVP97" s="8"/>
      <c r="RVQ97" s="7"/>
      <c r="RVR97" s="1"/>
      <c r="RVS97" s="8"/>
      <c r="RVT97" s="8"/>
      <c r="RVU97" s="7"/>
      <c r="RVV97" s="1"/>
      <c r="RVW97" s="8"/>
      <c r="RVX97" s="8"/>
      <c r="RVY97" s="7"/>
      <c r="RVZ97" s="1"/>
      <c r="RWA97" s="8"/>
      <c r="RWB97" s="8"/>
      <c r="RWC97" s="7"/>
      <c r="RWD97" s="1"/>
      <c r="RWE97" s="8"/>
      <c r="RWF97" s="8"/>
      <c r="RWG97" s="7"/>
      <c r="RWH97" s="1"/>
      <c r="RWI97" s="8"/>
      <c r="RWJ97" s="8"/>
      <c r="RWK97" s="7"/>
      <c r="RWL97" s="1"/>
      <c r="RWM97" s="8"/>
      <c r="RWN97" s="8"/>
      <c r="RWO97" s="7"/>
      <c r="RWP97" s="1"/>
      <c r="RWQ97" s="8"/>
      <c r="RWR97" s="8"/>
      <c r="RWS97" s="7"/>
      <c r="RWT97" s="1"/>
      <c r="RWU97" s="8"/>
      <c r="RWV97" s="8"/>
      <c r="RWW97" s="7"/>
      <c r="RWX97" s="1"/>
      <c r="RWY97" s="8"/>
      <c r="RWZ97" s="8"/>
      <c r="RXA97" s="7"/>
      <c r="RXB97" s="1"/>
      <c r="RXC97" s="8"/>
      <c r="RXD97" s="8"/>
      <c r="RXE97" s="7"/>
      <c r="RXF97" s="1"/>
      <c r="RXG97" s="8"/>
      <c r="RXH97" s="8"/>
      <c r="RXI97" s="7"/>
      <c r="RXJ97" s="1"/>
      <c r="RXK97" s="8"/>
      <c r="RXL97" s="8"/>
      <c r="RXM97" s="7"/>
      <c r="RXN97" s="1"/>
      <c r="RXO97" s="8"/>
      <c r="RXP97" s="8"/>
      <c r="RXQ97" s="7"/>
      <c r="RXR97" s="1"/>
      <c r="RXS97" s="8"/>
      <c r="RXT97" s="8"/>
      <c r="RXU97" s="7"/>
      <c r="RXV97" s="1"/>
      <c r="RXW97" s="8"/>
      <c r="RXX97" s="8"/>
      <c r="RXY97" s="7"/>
      <c r="RXZ97" s="1"/>
      <c r="RYA97" s="8"/>
      <c r="RYB97" s="8"/>
      <c r="RYC97" s="7"/>
      <c r="RYD97" s="1"/>
      <c r="RYE97" s="8"/>
      <c r="RYF97" s="8"/>
      <c r="RYG97" s="7"/>
      <c r="RYH97" s="1"/>
      <c r="RYI97" s="8"/>
      <c r="RYJ97" s="8"/>
      <c r="RYK97" s="7"/>
      <c r="RYL97" s="1"/>
      <c r="RYM97" s="8"/>
      <c r="RYN97" s="8"/>
      <c r="RYO97" s="7"/>
      <c r="RYP97" s="1"/>
      <c r="RYQ97" s="8"/>
      <c r="RYR97" s="8"/>
      <c r="RYS97" s="7"/>
      <c r="RYT97" s="1"/>
      <c r="RYU97" s="8"/>
      <c r="RYV97" s="8"/>
      <c r="RYW97" s="7"/>
      <c r="RYX97" s="1"/>
      <c r="RYY97" s="8"/>
      <c r="RYZ97" s="8"/>
      <c r="RZA97" s="7"/>
      <c r="RZB97" s="1"/>
      <c r="RZC97" s="8"/>
      <c r="RZD97" s="8"/>
      <c r="RZE97" s="7"/>
      <c r="RZF97" s="1"/>
      <c r="RZG97" s="8"/>
      <c r="RZH97" s="8"/>
      <c r="RZI97" s="7"/>
      <c r="RZJ97" s="1"/>
      <c r="RZK97" s="8"/>
      <c r="RZL97" s="8"/>
      <c r="RZM97" s="7"/>
      <c r="RZN97" s="1"/>
      <c r="RZO97" s="8"/>
      <c r="RZP97" s="8"/>
      <c r="RZQ97" s="7"/>
      <c r="RZR97" s="1"/>
      <c r="RZS97" s="8"/>
      <c r="RZT97" s="8"/>
      <c r="RZU97" s="7"/>
      <c r="RZV97" s="1"/>
      <c r="RZW97" s="8"/>
      <c r="RZX97" s="8"/>
      <c r="RZY97" s="7"/>
      <c r="RZZ97" s="1"/>
      <c r="SAA97" s="8"/>
      <c r="SAB97" s="8"/>
      <c r="SAC97" s="7"/>
      <c r="SAD97" s="1"/>
      <c r="SAE97" s="8"/>
      <c r="SAF97" s="8"/>
      <c r="SAG97" s="7"/>
      <c r="SAH97" s="1"/>
      <c r="SAI97" s="8"/>
      <c r="SAJ97" s="8"/>
      <c r="SAK97" s="7"/>
      <c r="SAL97" s="1"/>
      <c r="SAM97" s="8"/>
      <c r="SAN97" s="8"/>
      <c r="SAO97" s="7"/>
      <c r="SAP97" s="1"/>
      <c r="SAQ97" s="8"/>
      <c r="SAR97" s="8"/>
      <c r="SAS97" s="7"/>
      <c r="SAT97" s="1"/>
      <c r="SAU97" s="8"/>
      <c r="SAV97" s="8"/>
      <c r="SAW97" s="7"/>
      <c r="SAX97" s="1"/>
      <c r="SAY97" s="8"/>
      <c r="SAZ97" s="8"/>
      <c r="SBA97" s="7"/>
      <c r="SBB97" s="1"/>
      <c r="SBC97" s="8"/>
      <c r="SBD97" s="8"/>
      <c r="SBE97" s="7"/>
      <c r="SBF97" s="1"/>
      <c r="SBG97" s="8"/>
      <c r="SBH97" s="8"/>
      <c r="SBI97" s="7"/>
      <c r="SBJ97" s="1"/>
      <c r="SBK97" s="8"/>
      <c r="SBL97" s="8"/>
      <c r="SBM97" s="7"/>
      <c r="SBN97" s="1"/>
      <c r="SBO97" s="8"/>
      <c r="SBP97" s="8"/>
      <c r="SBQ97" s="7"/>
      <c r="SBR97" s="1"/>
      <c r="SBS97" s="8"/>
      <c r="SBT97" s="8"/>
      <c r="SBU97" s="7"/>
      <c r="SBV97" s="1"/>
      <c r="SBW97" s="8"/>
      <c r="SBX97" s="8"/>
      <c r="SBY97" s="7"/>
      <c r="SBZ97" s="1"/>
      <c r="SCA97" s="8"/>
      <c r="SCB97" s="8"/>
      <c r="SCC97" s="7"/>
      <c r="SCD97" s="1"/>
      <c r="SCE97" s="8"/>
      <c r="SCF97" s="8"/>
      <c r="SCG97" s="7"/>
      <c r="SCH97" s="1"/>
      <c r="SCI97" s="8"/>
      <c r="SCJ97" s="8"/>
      <c r="SCK97" s="7"/>
      <c r="SCL97" s="1"/>
      <c r="SCM97" s="8"/>
      <c r="SCN97" s="8"/>
      <c r="SCO97" s="7"/>
      <c r="SCP97" s="1"/>
      <c r="SCQ97" s="8"/>
      <c r="SCR97" s="8"/>
      <c r="SCS97" s="7"/>
      <c r="SCT97" s="1"/>
      <c r="SCU97" s="8"/>
      <c r="SCV97" s="8"/>
      <c r="SCW97" s="7"/>
      <c r="SCX97" s="1"/>
      <c r="SCY97" s="8"/>
      <c r="SCZ97" s="8"/>
      <c r="SDA97" s="7"/>
      <c r="SDB97" s="1"/>
      <c r="SDC97" s="8"/>
      <c r="SDD97" s="8"/>
      <c r="SDE97" s="7"/>
      <c r="SDF97" s="1"/>
      <c r="SDG97" s="8"/>
      <c r="SDH97" s="8"/>
      <c r="SDI97" s="7"/>
      <c r="SDJ97" s="1"/>
      <c r="SDK97" s="8"/>
      <c r="SDL97" s="8"/>
      <c r="SDM97" s="7"/>
      <c r="SDN97" s="1"/>
      <c r="SDO97" s="8"/>
      <c r="SDP97" s="8"/>
      <c r="SDQ97" s="7"/>
      <c r="SDR97" s="1"/>
      <c r="SDS97" s="8"/>
      <c r="SDT97" s="8"/>
      <c r="SDU97" s="7"/>
      <c r="SDV97" s="1"/>
      <c r="SDW97" s="8"/>
      <c r="SDX97" s="8"/>
      <c r="SDY97" s="7"/>
      <c r="SDZ97" s="1"/>
      <c r="SEA97" s="8"/>
      <c r="SEB97" s="8"/>
      <c r="SEC97" s="7"/>
      <c r="SED97" s="1"/>
      <c r="SEE97" s="8"/>
      <c r="SEF97" s="8"/>
      <c r="SEG97" s="7"/>
      <c r="SEH97" s="1"/>
      <c r="SEI97" s="8"/>
      <c r="SEJ97" s="8"/>
      <c r="SEK97" s="7"/>
      <c r="SEL97" s="1"/>
      <c r="SEM97" s="8"/>
      <c r="SEN97" s="8"/>
      <c r="SEO97" s="7"/>
      <c r="SEP97" s="1"/>
      <c r="SEQ97" s="8"/>
      <c r="SER97" s="8"/>
      <c r="SES97" s="7"/>
      <c r="SET97" s="1"/>
      <c r="SEU97" s="8"/>
      <c r="SEV97" s="8"/>
      <c r="SEW97" s="7"/>
      <c r="SEX97" s="1"/>
      <c r="SEY97" s="8"/>
      <c r="SEZ97" s="8"/>
      <c r="SFA97" s="7"/>
      <c r="SFB97" s="1"/>
      <c r="SFC97" s="8"/>
      <c r="SFD97" s="8"/>
      <c r="SFE97" s="7"/>
      <c r="SFF97" s="1"/>
      <c r="SFG97" s="8"/>
      <c r="SFH97" s="8"/>
      <c r="SFI97" s="7"/>
      <c r="SFJ97" s="1"/>
      <c r="SFK97" s="8"/>
      <c r="SFL97" s="8"/>
      <c r="SFM97" s="7"/>
      <c r="SFN97" s="1"/>
      <c r="SFO97" s="8"/>
      <c r="SFP97" s="8"/>
      <c r="SFQ97" s="7"/>
      <c r="SFR97" s="1"/>
      <c r="SFS97" s="8"/>
      <c r="SFT97" s="8"/>
      <c r="SFU97" s="7"/>
      <c r="SFV97" s="1"/>
      <c r="SFW97" s="8"/>
      <c r="SFX97" s="8"/>
      <c r="SFY97" s="7"/>
      <c r="SFZ97" s="1"/>
      <c r="SGA97" s="8"/>
      <c r="SGB97" s="8"/>
      <c r="SGC97" s="7"/>
      <c r="SGD97" s="1"/>
      <c r="SGE97" s="8"/>
      <c r="SGF97" s="8"/>
      <c r="SGG97" s="7"/>
      <c r="SGH97" s="1"/>
      <c r="SGI97" s="8"/>
      <c r="SGJ97" s="8"/>
      <c r="SGK97" s="7"/>
      <c r="SGL97" s="1"/>
      <c r="SGM97" s="8"/>
      <c r="SGN97" s="8"/>
      <c r="SGO97" s="7"/>
      <c r="SGP97" s="1"/>
      <c r="SGQ97" s="8"/>
      <c r="SGR97" s="8"/>
      <c r="SGS97" s="7"/>
      <c r="SGT97" s="1"/>
      <c r="SGU97" s="8"/>
      <c r="SGV97" s="8"/>
      <c r="SGW97" s="7"/>
      <c r="SGX97" s="1"/>
      <c r="SGY97" s="8"/>
      <c r="SGZ97" s="8"/>
      <c r="SHA97" s="7"/>
      <c r="SHB97" s="1"/>
      <c r="SHC97" s="8"/>
      <c r="SHD97" s="8"/>
      <c r="SHE97" s="7"/>
      <c r="SHF97" s="1"/>
      <c r="SHG97" s="8"/>
      <c r="SHH97" s="8"/>
      <c r="SHI97" s="7"/>
      <c r="SHJ97" s="1"/>
      <c r="SHK97" s="8"/>
      <c r="SHL97" s="8"/>
      <c r="SHM97" s="7"/>
      <c r="SHN97" s="1"/>
      <c r="SHO97" s="8"/>
      <c r="SHP97" s="8"/>
      <c r="SHQ97" s="7"/>
      <c r="SHR97" s="1"/>
      <c r="SHS97" s="8"/>
      <c r="SHT97" s="8"/>
      <c r="SHU97" s="7"/>
      <c r="SHV97" s="1"/>
      <c r="SHW97" s="8"/>
      <c r="SHX97" s="8"/>
      <c r="SHY97" s="7"/>
      <c r="SHZ97" s="1"/>
      <c r="SIA97" s="8"/>
      <c r="SIB97" s="8"/>
      <c r="SIC97" s="7"/>
      <c r="SID97" s="1"/>
      <c r="SIE97" s="8"/>
      <c r="SIF97" s="8"/>
      <c r="SIG97" s="7"/>
      <c r="SIH97" s="1"/>
      <c r="SII97" s="8"/>
      <c r="SIJ97" s="8"/>
      <c r="SIK97" s="7"/>
      <c r="SIL97" s="1"/>
      <c r="SIM97" s="8"/>
      <c r="SIN97" s="8"/>
      <c r="SIO97" s="7"/>
      <c r="SIP97" s="1"/>
      <c r="SIQ97" s="8"/>
      <c r="SIR97" s="8"/>
      <c r="SIS97" s="7"/>
      <c r="SIT97" s="1"/>
      <c r="SIU97" s="8"/>
      <c r="SIV97" s="8"/>
      <c r="SIW97" s="7"/>
      <c r="SIX97" s="1"/>
      <c r="SIY97" s="8"/>
      <c r="SIZ97" s="8"/>
      <c r="SJA97" s="7"/>
      <c r="SJB97" s="1"/>
      <c r="SJC97" s="8"/>
      <c r="SJD97" s="8"/>
      <c r="SJE97" s="7"/>
      <c r="SJF97" s="1"/>
      <c r="SJG97" s="8"/>
      <c r="SJH97" s="8"/>
      <c r="SJI97" s="7"/>
      <c r="SJJ97" s="1"/>
      <c r="SJK97" s="8"/>
      <c r="SJL97" s="8"/>
      <c r="SJM97" s="7"/>
      <c r="SJN97" s="1"/>
      <c r="SJO97" s="8"/>
      <c r="SJP97" s="8"/>
      <c r="SJQ97" s="7"/>
      <c r="SJR97" s="1"/>
      <c r="SJS97" s="8"/>
      <c r="SJT97" s="8"/>
      <c r="SJU97" s="7"/>
      <c r="SJV97" s="1"/>
      <c r="SJW97" s="8"/>
      <c r="SJX97" s="8"/>
      <c r="SJY97" s="7"/>
      <c r="SJZ97" s="1"/>
      <c r="SKA97" s="8"/>
      <c r="SKB97" s="8"/>
      <c r="SKC97" s="7"/>
      <c r="SKD97" s="1"/>
      <c r="SKE97" s="8"/>
      <c r="SKF97" s="8"/>
      <c r="SKG97" s="7"/>
      <c r="SKH97" s="1"/>
      <c r="SKI97" s="8"/>
      <c r="SKJ97" s="8"/>
      <c r="SKK97" s="7"/>
      <c r="SKL97" s="1"/>
      <c r="SKM97" s="8"/>
      <c r="SKN97" s="8"/>
      <c r="SKO97" s="7"/>
      <c r="SKP97" s="1"/>
      <c r="SKQ97" s="8"/>
      <c r="SKR97" s="8"/>
      <c r="SKS97" s="7"/>
      <c r="SKT97" s="1"/>
      <c r="SKU97" s="8"/>
      <c r="SKV97" s="8"/>
      <c r="SKW97" s="7"/>
      <c r="SKX97" s="1"/>
      <c r="SKY97" s="8"/>
      <c r="SKZ97" s="8"/>
      <c r="SLA97" s="7"/>
      <c r="SLB97" s="1"/>
      <c r="SLC97" s="8"/>
      <c r="SLD97" s="8"/>
      <c r="SLE97" s="7"/>
      <c r="SLF97" s="1"/>
      <c r="SLG97" s="8"/>
      <c r="SLH97" s="8"/>
      <c r="SLI97" s="7"/>
      <c r="SLJ97" s="1"/>
      <c r="SLK97" s="8"/>
      <c r="SLL97" s="8"/>
      <c r="SLM97" s="7"/>
      <c r="SLN97" s="1"/>
      <c r="SLO97" s="8"/>
      <c r="SLP97" s="8"/>
      <c r="SLQ97" s="7"/>
      <c r="SLR97" s="1"/>
      <c r="SLS97" s="8"/>
      <c r="SLT97" s="8"/>
      <c r="SLU97" s="7"/>
      <c r="SLV97" s="1"/>
      <c r="SLW97" s="8"/>
      <c r="SLX97" s="8"/>
      <c r="SLY97" s="7"/>
      <c r="SLZ97" s="1"/>
      <c r="SMA97" s="8"/>
      <c r="SMB97" s="8"/>
      <c r="SMC97" s="7"/>
      <c r="SMD97" s="1"/>
      <c r="SME97" s="8"/>
      <c r="SMF97" s="8"/>
      <c r="SMG97" s="7"/>
      <c r="SMH97" s="1"/>
      <c r="SMI97" s="8"/>
      <c r="SMJ97" s="8"/>
      <c r="SMK97" s="7"/>
      <c r="SML97" s="1"/>
      <c r="SMM97" s="8"/>
      <c r="SMN97" s="8"/>
      <c r="SMO97" s="7"/>
      <c r="SMP97" s="1"/>
      <c r="SMQ97" s="8"/>
      <c r="SMR97" s="8"/>
      <c r="SMS97" s="7"/>
      <c r="SMT97" s="1"/>
      <c r="SMU97" s="8"/>
      <c r="SMV97" s="8"/>
      <c r="SMW97" s="7"/>
      <c r="SMX97" s="1"/>
      <c r="SMY97" s="8"/>
      <c r="SMZ97" s="8"/>
      <c r="SNA97" s="7"/>
      <c r="SNB97" s="1"/>
      <c r="SNC97" s="8"/>
      <c r="SND97" s="8"/>
      <c r="SNE97" s="7"/>
      <c r="SNF97" s="1"/>
      <c r="SNG97" s="8"/>
      <c r="SNH97" s="8"/>
      <c r="SNI97" s="7"/>
      <c r="SNJ97" s="1"/>
      <c r="SNK97" s="8"/>
      <c r="SNL97" s="8"/>
      <c r="SNM97" s="7"/>
      <c r="SNN97" s="1"/>
      <c r="SNO97" s="8"/>
      <c r="SNP97" s="8"/>
      <c r="SNQ97" s="7"/>
      <c r="SNR97" s="1"/>
      <c r="SNS97" s="8"/>
      <c r="SNT97" s="8"/>
      <c r="SNU97" s="7"/>
      <c r="SNV97" s="1"/>
      <c r="SNW97" s="8"/>
      <c r="SNX97" s="8"/>
      <c r="SNY97" s="7"/>
      <c r="SNZ97" s="1"/>
      <c r="SOA97" s="8"/>
      <c r="SOB97" s="8"/>
      <c r="SOC97" s="7"/>
      <c r="SOD97" s="1"/>
      <c r="SOE97" s="8"/>
      <c r="SOF97" s="8"/>
      <c r="SOG97" s="7"/>
      <c r="SOH97" s="1"/>
      <c r="SOI97" s="8"/>
      <c r="SOJ97" s="8"/>
      <c r="SOK97" s="7"/>
      <c r="SOL97" s="1"/>
      <c r="SOM97" s="8"/>
      <c r="SON97" s="8"/>
      <c r="SOO97" s="7"/>
      <c r="SOP97" s="1"/>
      <c r="SOQ97" s="8"/>
      <c r="SOR97" s="8"/>
      <c r="SOS97" s="7"/>
      <c r="SOT97" s="1"/>
      <c r="SOU97" s="8"/>
      <c r="SOV97" s="8"/>
      <c r="SOW97" s="7"/>
      <c r="SOX97" s="1"/>
      <c r="SOY97" s="8"/>
      <c r="SOZ97" s="8"/>
      <c r="SPA97" s="7"/>
      <c r="SPB97" s="1"/>
      <c r="SPC97" s="8"/>
      <c r="SPD97" s="8"/>
      <c r="SPE97" s="7"/>
      <c r="SPF97" s="1"/>
      <c r="SPG97" s="8"/>
      <c r="SPH97" s="8"/>
      <c r="SPI97" s="7"/>
      <c r="SPJ97" s="1"/>
      <c r="SPK97" s="8"/>
      <c r="SPL97" s="8"/>
      <c r="SPM97" s="7"/>
      <c r="SPN97" s="1"/>
      <c r="SPO97" s="8"/>
      <c r="SPP97" s="8"/>
      <c r="SPQ97" s="7"/>
      <c r="SPR97" s="1"/>
      <c r="SPS97" s="8"/>
      <c r="SPT97" s="8"/>
      <c r="SPU97" s="7"/>
      <c r="SPV97" s="1"/>
      <c r="SPW97" s="8"/>
      <c r="SPX97" s="8"/>
      <c r="SPY97" s="7"/>
      <c r="SPZ97" s="1"/>
      <c r="SQA97" s="8"/>
      <c r="SQB97" s="8"/>
      <c r="SQC97" s="7"/>
      <c r="SQD97" s="1"/>
      <c r="SQE97" s="8"/>
      <c r="SQF97" s="8"/>
      <c r="SQG97" s="7"/>
      <c r="SQH97" s="1"/>
      <c r="SQI97" s="8"/>
      <c r="SQJ97" s="8"/>
      <c r="SQK97" s="7"/>
      <c r="SQL97" s="1"/>
      <c r="SQM97" s="8"/>
      <c r="SQN97" s="8"/>
      <c r="SQO97" s="7"/>
      <c r="SQP97" s="1"/>
      <c r="SQQ97" s="8"/>
      <c r="SQR97" s="8"/>
      <c r="SQS97" s="7"/>
      <c r="SQT97" s="1"/>
      <c r="SQU97" s="8"/>
      <c r="SQV97" s="8"/>
      <c r="SQW97" s="7"/>
      <c r="SQX97" s="1"/>
      <c r="SQY97" s="8"/>
      <c r="SQZ97" s="8"/>
      <c r="SRA97" s="7"/>
      <c r="SRB97" s="1"/>
      <c r="SRC97" s="8"/>
      <c r="SRD97" s="8"/>
      <c r="SRE97" s="7"/>
      <c r="SRF97" s="1"/>
      <c r="SRG97" s="8"/>
      <c r="SRH97" s="8"/>
      <c r="SRI97" s="7"/>
      <c r="SRJ97" s="1"/>
      <c r="SRK97" s="8"/>
      <c r="SRL97" s="8"/>
      <c r="SRM97" s="7"/>
      <c r="SRN97" s="1"/>
      <c r="SRO97" s="8"/>
      <c r="SRP97" s="8"/>
      <c r="SRQ97" s="7"/>
      <c r="SRR97" s="1"/>
      <c r="SRS97" s="8"/>
      <c r="SRT97" s="8"/>
      <c r="SRU97" s="7"/>
      <c r="SRV97" s="1"/>
      <c r="SRW97" s="8"/>
      <c r="SRX97" s="8"/>
      <c r="SRY97" s="7"/>
      <c r="SRZ97" s="1"/>
      <c r="SSA97" s="8"/>
      <c r="SSB97" s="8"/>
      <c r="SSC97" s="7"/>
      <c r="SSD97" s="1"/>
      <c r="SSE97" s="8"/>
      <c r="SSF97" s="8"/>
      <c r="SSG97" s="7"/>
      <c r="SSH97" s="1"/>
      <c r="SSI97" s="8"/>
      <c r="SSJ97" s="8"/>
      <c r="SSK97" s="7"/>
      <c r="SSL97" s="1"/>
      <c r="SSM97" s="8"/>
      <c r="SSN97" s="8"/>
      <c r="SSO97" s="7"/>
      <c r="SSP97" s="1"/>
      <c r="SSQ97" s="8"/>
      <c r="SSR97" s="8"/>
      <c r="SSS97" s="7"/>
      <c r="SST97" s="1"/>
      <c r="SSU97" s="8"/>
      <c r="SSV97" s="8"/>
      <c r="SSW97" s="7"/>
      <c r="SSX97" s="1"/>
      <c r="SSY97" s="8"/>
      <c r="SSZ97" s="8"/>
      <c r="STA97" s="7"/>
      <c r="STB97" s="1"/>
      <c r="STC97" s="8"/>
      <c r="STD97" s="8"/>
      <c r="STE97" s="7"/>
      <c r="STF97" s="1"/>
      <c r="STG97" s="8"/>
      <c r="STH97" s="8"/>
      <c r="STI97" s="7"/>
      <c r="STJ97" s="1"/>
      <c r="STK97" s="8"/>
      <c r="STL97" s="8"/>
      <c r="STM97" s="7"/>
      <c r="STN97" s="1"/>
      <c r="STO97" s="8"/>
      <c r="STP97" s="8"/>
      <c r="STQ97" s="7"/>
      <c r="STR97" s="1"/>
      <c r="STS97" s="8"/>
      <c r="STT97" s="8"/>
      <c r="STU97" s="7"/>
      <c r="STV97" s="1"/>
      <c r="STW97" s="8"/>
      <c r="STX97" s="8"/>
      <c r="STY97" s="7"/>
      <c r="STZ97" s="1"/>
      <c r="SUA97" s="8"/>
      <c r="SUB97" s="8"/>
      <c r="SUC97" s="7"/>
      <c r="SUD97" s="1"/>
      <c r="SUE97" s="8"/>
      <c r="SUF97" s="8"/>
      <c r="SUG97" s="7"/>
      <c r="SUH97" s="1"/>
      <c r="SUI97" s="8"/>
      <c r="SUJ97" s="8"/>
      <c r="SUK97" s="7"/>
      <c r="SUL97" s="1"/>
      <c r="SUM97" s="8"/>
      <c r="SUN97" s="8"/>
      <c r="SUO97" s="7"/>
      <c r="SUP97" s="1"/>
      <c r="SUQ97" s="8"/>
      <c r="SUR97" s="8"/>
      <c r="SUS97" s="7"/>
      <c r="SUT97" s="1"/>
      <c r="SUU97" s="8"/>
      <c r="SUV97" s="8"/>
      <c r="SUW97" s="7"/>
      <c r="SUX97" s="1"/>
      <c r="SUY97" s="8"/>
      <c r="SUZ97" s="8"/>
      <c r="SVA97" s="7"/>
      <c r="SVB97" s="1"/>
      <c r="SVC97" s="8"/>
      <c r="SVD97" s="8"/>
      <c r="SVE97" s="7"/>
      <c r="SVF97" s="1"/>
      <c r="SVG97" s="8"/>
      <c r="SVH97" s="8"/>
      <c r="SVI97" s="7"/>
      <c r="SVJ97" s="1"/>
      <c r="SVK97" s="8"/>
      <c r="SVL97" s="8"/>
      <c r="SVM97" s="7"/>
      <c r="SVN97" s="1"/>
      <c r="SVO97" s="8"/>
      <c r="SVP97" s="8"/>
      <c r="SVQ97" s="7"/>
      <c r="SVR97" s="1"/>
      <c r="SVS97" s="8"/>
      <c r="SVT97" s="8"/>
      <c r="SVU97" s="7"/>
      <c r="SVV97" s="1"/>
      <c r="SVW97" s="8"/>
      <c r="SVX97" s="8"/>
      <c r="SVY97" s="7"/>
      <c r="SVZ97" s="1"/>
      <c r="SWA97" s="8"/>
      <c r="SWB97" s="8"/>
      <c r="SWC97" s="7"/>
      <c r="SWD97" s="1"/>
      <c r="SWE97" s="8"/>
      <c r="SWF97" s="8"/>
      <c r="SWG97" s="7"/>
      <c r="SWH97" s="1"/>
      <c r="SWI97" s="8"/>
      <c r="SWJ97" s="8"/>
      <c r="SWK97" s="7"/>
      <c r="SWL97" s="1"/>
      <c r="SWM97" s="8"/>
      <c r="SWN97" s="8"/>
      <c r="SWO97" s="7"/>
      <c r="SWP97" s="1"/>
      <c r="SWQ97" s="8"/>
      <c r="SWR97" s="8"/>
      <c r="SWS97" s="7"/>
      <c r="SWT97" s="1"/>
      <c r="SWU97" s="8"/>
      <c r="SWV97" s="8"/>
      <c r="SWW97" s="7"/>
      <c r="SWX97" s="1"/>
      <c r="SWY97" s="8"/>
      <c r="SWZ97" s="8"/>
      <c r="SXA97" s="7"/>
      <c r="SXB97" s="1"/>
      <c r="SXC97" s="8"/>
      <c r="SXD97" s="8"/>
      <c r="SXE97" s="7"/>
      <c r="SXF97" s="1"/>
      <c r="SXG97" s="8"/>
      <c r="SXH97" s="8"/>
      <c r="SXI97" s="7"/>
      <c r="SXJ97" s="1"/>
      <c r="SXK97" s="8"/>
      <c r="SXL97" s="8"/>
      <c r="SXM97" s="7"/>
      <c r="SXN97" s="1"/>
      <c r="SXO97" s="8"/>
      <c r="SXP97" s="8"/>
      <c r="SXQ97" s="7"/>
      <c r="SXR97" s="1"/>
      <c r="SXS97" s="8"/>
      <c r="SXT97" s="8"/>
      <c r="SXU97" s="7"/>
      <c r="SXV97" s="1"/>
      <c r="SXW97" s="8"/>
      <c r="SXX97" s="8"/>
      <c r="SXY97" s="7"/>
      <c r="SXZ97" s="1"/>
      <c r="SYA97" s="8"/>
      <c r="SYB97" s="8"/>
      <c r="SYC97" s="7"/>
      <c r="SYD97" s="1"/>
      <c r="SYE97" s="8"/>
      <c r="SYF97" s="8"/>
      <c r="SYG97" s="7"/>
      <c r="SYH97" s="1"/>
      <c r="SYI97" s="8"/>
      <c r="SYJ97" s="8"/>
      <c r="SYK97" s="7"/>
      <c r="SYL97" s="1"/>
      <c r="SYM97" s="8"/>
      <c r="SYN97" s="8"/>
      <c r="SYO97" s="7"/>
      <c r="SYP97" s="1"/>
      <c r="SYQ97" s="8"/>
      <c r="SYR97" s="8"/>
      <c r="SYS97" s="7"/>
      <c r="SYT97" s="1"/>
      <c r="SYU97" s="8"/>
      <c r="SYV97" s="8"/>
      <c r="SYW97" s="7"/>
      <c r="SYX97" s="1"/>
      <c r="SYY97" s="8"/>
      <c r="SYZ97" s="8"/>
      <c r="SZA97" s="7"/>
      <c r="SZB97" s="1"/>
      <c r="SZC97" s="8"/>
      <c r="SZD97" s="8"/>
      <c r="SZE97" s="7"/>
      <c r="SZF97" s="1"/>
      <c r="SZG97" s="8"/>
      <c r="SZH97" s="8"/>
      <c r="SZI97" s="7"/>
      <c r="SZJ97" s="1"/>
      <c r="SZK97" s="8"/>
      <c r="SZL97" s="8"/>
      <c r="SZM97" s="7"/>
      <c r="SZN97" s="1"/>
      <c r="SZO97" s="8"/>
      <c r="SZP97" s="8"/>
      <c r="SZQ97" s="7"/>
      <c r="SZR97" s="1"/>
      <c r="SZS97" s="8"/>
      <c r="SZT97" s="8"/>
      <c r="SZU97" s="7"/>
      <c r="SZV97" s="1"/>
      <c r="SZW97" s="8"/>
      <c r="SZX97" s="8"/>
      <c r="SZY97" s="7"/>
      <c r="SZZ97" s="1"/>
      <c r="TAA97" s="8"/>
      <c r="TAB97" s="8"/>
      <c r="TAC97" s="7"/>
      <c r="TAD97" s="1"/>
      <c r="TAE97" s="8"/>
      <c r="TAF97" s="8"/>
      <c r="TAG97" s="7"/>
      <c r="TAH97" s="1"/>
      <c r="TAI97" s="8"/>
      <c r="TAJ97" s="8"/>
      <c r="TAK97" s="7"/>
      <c r="TAL97" s="1"/>
      <c r="TAM97" s="8"/>
      <c r="TAN97" s="8"/>
      <c r="TAO97" s="7"/>
      <c r="TAP97" s="1"/>
      <c r="TAQ97" s="8"/>
      <c r="TAR97" s="8"/>
      <c r="TAS97" s="7"/>
      <c r="TAT97" s="1"/>
      <c r="TAU97" s="8"/>
      <c r="TAV97" s="8"/>
      <c r="TAW97" s="7"/>
      <c r="TAX97" s="1"/>
      <c r="TAY97" s="8"/>
      <c r="TAZ97" s="8"/>
      <c r="TBA97" s="7"/>
      <c r="TBB97" s="1"/>
      <c r="TBC97" s="8"/>
      <c r="TBD97" s="8"/>
      <c r="TBE97" s="7"/>
      <c r="TBF97" s="1"/>
      <c r="TBG97" s="8"/>
      <c r="TBH97" s="8"/>
      <c r="TBI97" s="7"/>
      <c r="TBJ97" s="1"/>
      <c r="TBK97" s="8"/>
      <c r="TBL97" s="8"/>
      <c r="TBM97" s="7"/>
      <c r="TBN97" s="1"/>
      <c r="TBO97" s="8"/>
      <c r="TBP97" s="8"/>
      <c r="TBQ97" s="7"/>
      <c r="TBR97" s="1"/>
      <c r="TBS97" s="8"/>
      <c r="TBT97" s="8"/>
      <c r="TBU97" s="7"/>
      <c r="TBV97" s="1"/>
      <c r="TBW97" s="8"/>
      <c r="TBX97" s="8"/>
      <c r="TBY97" s="7"/>
      <c r="TBZ97" s="1"/>
      <c r="TCA97" s="8"/>
      <c r="TCB97" s="8"/>
      <c r="TCC97" s="7"/>
      <c r="TCD97" s="1"/>
      <c r="TCE97" s="8"/>
      <c r="TCF97" s="8"/>
      <c r="TCG97" s="7"/>
      <c r="TCH97" s="1"/>
      <c r="TCI97" s="8"/>
      <c r="TCJ97" s="8"/>
      <c r="TCK97" s="7"/>
      <c r="TCL97" s="1"/>
      <c r="TCM97" s="8"/>
      <c r="TCN97" s="8"/>
      <c r="TCO97" s="7"/>
      <c r="TCP97" s="1"/>
      <c r="TCQ97" s="8"/>
      <c r="TCR97" s="8"/>
      <c r="TCS97" s="7"/>
      <c r="TCT97" s="1"/>
      <c r="TCU97" s="8"/>
      <c r="TCV97" s="8"/>
      <c r="TCW97" s="7"/>
      <c r="TCX97" s="1"/>
      <c r="TCY97" s="8"/>
      <c r="TCZ97" s="8"/>
      <c r="TDA97" s="7"/>
      <c r="TDB97" s="1"/>
      <c r="TDC97" s="8"/>
      <c r="TDD97" s="8"/>
      <c r="TDE97" s="7"/>
      <c r="TDF97" s="1"/>
      <c r="TDG97" s="8"/>
      <c r="TDH97" s="8"/>
      <c r="TDI97" s="7"/>
      <c r="TDJ97" s="1"/>
      <c r="TDK97" s="8"/>
      <c r="TDL97" s="8"/>
      <c r="TDM97" s="7"/>
      <c r="TDN97" s="1"/>
      <c r="TDO97" s="8"/>
      <c r="TDP97" s="8"/>
      <c r="TDQ97" s="7"/>
      <c r="TDR97" s="1"/>
      <c r="TDS97" s="8"/>
      <c r="TDT97" s="8"/>
      <c r="TDU97" s="7"/>
      <c r="TDV97" s="1"/>
      <c r="TDW97" s="8"/>
      <c r="TDX97" s="8"/>
      <c r="TDY97" s="7"/>
      <c r="TDZ97" s="1"/>
      <c r="TEA97" s="8"/>
      <c r="TEB97" s="8"/>
      <c r="TEC97" s="7"/>
      <c r="TED97" s="1"/>
      <c r="TEE97" s="8"/>
      <c r="TEF97" s="8"/>
      <c r="TEG97" s="7"/>
      <c r="TEH97" s="1"/>
      <c r="TEI97" s="8"/>
      <c r="TEJ97" s="8"/>
      <c r="TEK97" s="7"/>
      <c r="TEL97" s="1"/>
      <c r="TEM97" s="8"/>
      <c r="TEN97" s="8"/>
      <c r="TEO97" s="7"/>
      <c r="TEP97" s="1"/>
      <c r="TEQ97" s="8"/>
      <c r="TER97" s="8"/>
      <c r="TES97" s="7"/>
      <c r="TET97" s="1"/>
      <c r="TEU97" s="8"/>
      <c r="TEV97" s="8"/>
      <c r="TEW97" s="7"/>
      <c r="TEX97" s="1"/>
      <c r="TEY97" s="8"/>
      <c r="TEZ97" s="8"/>
      <c r="TFA97" s="7"/>
      <c r="TFB97" s="1"/>
      <c r="TFC97" s="8"/>
      <c r="TFD97" s="8"/>
      <c r="TFE97" s="7"/>
      <c r="TFF97" s="1"/>
      <c r="TFG97" s="8"/>
      <c r="TFH97" s="8"/>
      <c r="TFI97" s="7"/>
      <c r="TFJ97" s="1"/>
      <c r="TFK97" s="8"/>
      <c r="TFL97" s="8"/>
      <c r="TFM97" s="7"/>
      <c r="TFN97" s="1"/>
      <c r="TFO97" s="8"/>
      <c r="TFP97" s="8"/>
      <c r="TFQ97" s="7"/>
      <c r="TFR97" s="1"/>
      <c r="TFS97" s="8"/>
      <c r="TFT97" s="8"/>
      <c r="TFU97" s="7"/>
      <c r="TFV97" s="1"/>
      <c r="TFW97" s="8"/>
      <c r="TFX97" s="8"/>
      <c r="TFY97" s="7"/>
      <c r="TFZ97" s="1"/>
      <c r="TGA97" s="8"/>
      <c r="TGB97" s="8"/>
      <c r="TGC97" s="7"/>
      <c r="TGD97" s="1"/>
      <c r="TGE97" s="8"/>
      <c r="TGF97" s="8"/>
      <c r="TGG97" s="7"/>
      <c r="TGH97" s="1"/>
      <c r="TGI97" s="8"/>
      <c r="TGJ97" s="8"/>
      <c r="TGK97" s="7"/>
      <c r="TGL97" s="1"/>
      <c r="TGM97" s="8"/>
      <c r="TGN97" s="8"/>
      <c r="TGO97" s="7"/>
      <c r="TGP97" s="1"/>
      <c r="TGQ97" s="8"/>
      <c r="TGR97" s="8"/>
      <c r="TGS97" s="7"/>
      <c r="TGT97" s="1"/>
      <c r="TGU97" s="8"/>
      <c r="TGV97" s="8"/>
      <c r="TGW97" s="7"/>
      <c r="TGX97" s="1"/>
      <c r="TGY97" s="8"/>
      <c r="TGZ97" s="8"/>
      <c r="THA97" s="7"/>
      <c r="THB97" s="1"/>
      <c r="THC97" s="8"/>
      <c r="THD97" s="8"/>
      <c r="THE97" s="7"/>
      <c r="THF97" s="1"/>
      <c r="THG97" s="8"/>
      <c r="THH97" s="8"/>
      <c r="THI97" s="7"/>
      <c r="THJ97" s="1"/>
      <c r="THK97" s="8"/>
      <c r="THL97" s="8"/>
      <c r="THM97" s="7"/>
      <c r="THN97" s="1"/>
      <c r="THO97" s="8"/>
      <c r="THP97" s="8"/>
      <c r="THQ97" s="7"/>
      <c r="THR97" s="1"/>
      <c r="THS97" s="8"/>
      <c r="THT97" s="8"/>
      <c r="THU97" s="7"/>
      <c r="THV97" s="1"/>
      <c r="THW97" s="8"/>
      <c r="THX97" s="8"/>
      <c r="THY97" s="7"/>
      <c r="THZ97" s="1"/>
      <c r="TIA97" s="8"/>
      <c r="TIB97" s="8"/>
      <c r="TIC97" s="7"/>
      <c r="TID97" s="1"/>
      <c r="TIE97" s="8"/>
      <c r="TIF97" s="8"/>
      <c r="TIG97" s="7"/>
      <c r="TIH97" s="1"/>
      <c r="TII97" s="8"/>
      <c r="TIJ97" s="8"/>
      <c r="TIK97" s="7"/>
      <c r="TIL97" s="1"/>
      <c r="TIM97" s="8"/>
      <c r="TIN97" s="8"/>
      <c r="TIO97" s="7"/>
      <c r="TIP97" s="1"/>
      <c r="TIQ97" s="8"/>
      <c r="TIR97" s="8"/>
      <c r="TIS97" s="7"/>
      <c r="TIT97" s="1"/>
      <c r="TIU97" s="8"/>
      <c r="TIV97" s="8"/>
      <c r="TIW97" s="7"/>
      <c r="TIX97" s="1"/>
      <c r="TIY97" s="8"/>
      <c r="TIZ97" s="8"/>
      <c r="TJA97" s="7"/>
      <c r="TJB97" s="1"/>
      <c r="TJC97" s="8"/>
      <c r="TJD97" s="8"/>
      <c r="TJE97" s="7"/>
      <c r="TJF97" s="1"/>
      <c r="TJG97" s="8"/>
      <c r="TJH97" s="8"/>
      <c r="TJI97" s="7"/>
      <c r="TJJ97" s="1"/>
      <c r="TJK97" s="8"/>
      <c r="TJL97" s="8"/>
      <c r="TJM97" s="7"/>
      <c r="TJN97" s="1"/>
      <c r="TJO97" s="8"/>
      <c r="TJP97" s="8"/>
      <c r="TJQ97" s="7"/>
      <c r="TJR97" s="1"/>
      <c r="TJS97" s="8"/>
      <c r="TJT97" s="8"/>
      <c r="TJU97" s="7"/>
      <c r="TJV97" s="1"/>
      <c r="TJW97" s="8"/>
      <c r="TJX97" s="8"/>
      <c r="TJY97" s="7"/>
      <c r="TJZ97" s="1"/>
      <c r="TKA97" s="8"/>
      <c r="TKB97" s="8"/>
      <c r="TKC97" s="7"/>
      <c r="TKD97" s="1"/>
      <c r="TKE97" s="8"/>
      <c r="TKF97" s="8"/>
      <c r="TKG97" s="7"/>
      <c r="TKH97" s="1"/>
      <c r="TKI97" s="8"/>
      <c r="TKJ97" s="8"/>
      <c r="TKK97" s="7"/>
      <c r="TKL97" s="1"/>
      <c r="TKM97" s="8"/>
      <c r="TKN97" s="8"/>
      <c r="TKO97" s="7"/>
      <c r="TKP97" s="1"/>
      <c r="TKQ97" s="8"/>
      <c r="TKR97" s="8"/>
      <c r="TKS97" s="7"/>
      <c r="TKT97" s="1"/>
      <c r="TKU97" s="8"/>
      <c r="TKV97" s="8"/>
      <c r="TKW97" s="7"/>
      <c r="TKX97" s="1"/>
      <c r="TKY97" s="8"/>
      <c r="TKZ97" s="8"/>
      <c r="TLA97" s="7"/>
      <c r="TLB97" s="1"/>
      <c r="TLC97" s="8"/>
      <c r="TLD97" s="8"/>
      <c r="TLE97" s="7"/>
      <c r="TLF97" s="1"/>
      <c r="TLG97" s="8"/>
      <c r="TLH97" s="8"/>
      <c r="TLI97" s="7"/>
      <c r="TLJ97" s="1"/>
      <c r="TLK97" s="8"/>
      <c r="TLL97" s="8"/>
      <c r="TLM97" s="7"/>
      <c r="TLN97" s="1"/>
      <c r="TLO97" s="8"/>
      <c r="TLP97" s="8"/>
      <c r="TLQ97" s="7"/>
      <c r="TLR97" s="1"/>
      <c r="TLS97" s="8"/>
      <c r="TLT97" s="8"/>
      <c r="TLU97" s="7"/>
      <c r="TLV97" s="1"/>
      <c r="TLW97" s="8"/>
      <c r="TLX97" s="8"/>
      <c r="TLY97" s="7"/>
      <c r="TLZ97" s="1"/>
      <c r="TMA97" s="8"/>
      <c r="TMB97" s="8"/>
      <c r="TMC97" s="7"/>
      <c r="TMD97" s="1"/>
      <c r="TME97" s="8"/>
      <c r="TMF97" s="8"/>
      <c r="TMG97" s="7"/>
      <c r="TMH97" s="1"/>
      <c r="TMI97" s="8"/>
      <c r="TMJ97" s="8"/>
      <c r="TMK97" s="7"/>
      <c r="TML97" s="1"/>
      <c r="TMM97" s="8"/>
      <c r="TMN97" s="8"/>
      <c r="TMO97" s="7"/>
      <c r="TMP97" s="1"/>
      <c r="TMQ97" s="8"/>
      <c r="TMR97" s="8"/>
      <c r="TMS97" s="7"/>
      <c r="TMT97" s="1"/>
      <c r="TMU97" s="8"/>
      <c r="TMV97" s="8"/>
      <c r="TMW97" s="7"/>
      <c r="TMX97" s="1"/>
      <c r="TMY97" s="8"/>
      <c r="TMZ97" s="8"/>
      <c r="TNA97" s="7"/>
      <c r="TNB97" s="1"/>
      <c r="TNC97" s="8"/>
      <c r="TND97" s="8"/>
      <c r="TNE97" s="7"/>
      <c r="TNF97" s="1"/>
      <c r="TNG97" s="8"/>
      <c r="TNH97" s="8"/>
      <c r="TNI97" s="7"/>
      <c r="TNJ97" s="1"/>
      <c r="TNK97" s="8"/>
      <c r="TNL97" s="8"/>
      <c r="TNM97" s="7"/>
      <c r="TNN97" s="1"/>
      <c r="TNO97" s="8"/>
      <c r="TNP97" s="8"/>
      <c r="TNQ97" s="7"/>
      <c r="TNR97" s="1"/>
      <c r="TNS97" s="8"/>
      <c r="TNT97" s="8"/>
      <c r="TNU97" s="7"/>
      <c r="TNV97" s="1"/>
      <c r="TNW97" s="8"/>
      <c r="TNX97" s="8"/>
      <c r="TNY97" s="7"/>
      <c r="TNZ97" s="1"/>
      <c r="TOA97" s="8"/>
      <c r="TOB97" s="8"/>
      <c r="TOC97" s="7"/>
      <c r="TOD97" s="1"/>
      <c r="TOE97" s="8"/>
      <c r="TOF97" s="8"/>
      <c r="TOG97" s="7"/>
      <c r="TOH97" s="1"/>
      <c r="TOI97" s="8"/>
      <c r="TOJ97" s="8"/>
      <c r="TOK97" s="7"/>
      <c r="TOL97" s="1"/>
      <c r="TOM97" s="8"/>
      <c r="TON97" s="8"/>
      <c r="TOO97" s="7"/>
      <c r="TOP97" s="1"/>
      <c r="TOQ97" s="8"/>
      <c r="TOR97" s="8"/>
      <c r="TOS97" s="7"/>
      <c r="TOT97" s="1"/>
      <c r="TOU97" s="8"/>
      <c r="TOV97" s="8"/>
      <c r="TOW97" s="7"/>
      <c r="TOX97" s="1"/>
      <c r="TOY97" s="8"/>
      <c r="TOZ97" s="8"/>
      <c r="TPA97" s="7"/>
      <c r="TPB97" s="1"/>
      <c r="TPC97" s="8"/>
      <c r="TPD97" s="8"/>
      <c r="TPE97" s="7"/>
      <c r="TPF97" s="1"/>
      <c r="TPG97" s="8"/>
      <c r="TPH97" s="8"/>
      <c r="TPI97" s="7"/>
      <c r="TPJ97" s="1"/>
      <c r="TPK97" s="8"/>
      <c r="TPL97" s="8"/>
      <c r="TPM97" s="7"/>
      <c r="TPN97" s="1"/>
      <c r="TPO97" s="8"/>
      <c r="TPP97" s="8"/>
      <c r="TPQ97" s="7"/>
      <c r="TPR97" s="1"/>
      <c r="TPS97" s="8"/>
      <c r="TPT97" s="8"/>
      <c r="TPU97" s="7"/>
      <c r="TPV97" s="1"/>
      <c r="TPW97" s="8"/>
      <c r="TPX97" s="8"/>
      <c r="TPY97" s="7"/>
      <c r="TPZ97" s="1"/>
      <c r="TQA97" s="8"/>
      <c r="TQB97" s="8"/>
      <c r="TQC97" s="7"/>
      <c r="TQD97" s="1"/>
      <c r="TQE97" s="8"/>
      <c r="TQF97" s="8"/>
      <c r="TQG97" s="7"/>
      <c r="TQH97" s="1"/>
      <c r="TQI97" s="8"/>
      <c r="TQJ97" s="8"/>
      <c r="TQK97" s="7"/>
      <c r="TQL97" s="1"/>
      <c r="TQM97" s="8"/>
      <c r="TQN97" s="8"/>
      <c r="TQO97" s="7"/>
      <c r="TQP97" s="1"/>
      <c r="TQQ97" s="8"/>
      <c r="TQR97" s="8"/>
      <c r="TQS97" s="7"/>
      <c r="TQT97" s="1"/>
      <c r="TQU97" s="8"/>
      <c r="TQV97" s="8"/>
      <c r="TQW97" s="7"/>
      <c r="TQX97" s="1"/>
      <c r="TQY97" s="8"/>
      <c r="TQZ97" s="8"/>
      <c r="TRA97" s="7"/>
      <c r="TRB97" s="1"/>
      <c r="TRC97" s="8"/>
      <c r="TRD97" s="8"/>
      <c r="TRE97" s="7"/>
      <c r="TRF97" s="1"/>
      <c r="TRG97" s="8"/>
      <c r="TRH97" s="8"/>
      <c r="TRI97" s="7"/>
      <c r="TRJ97" s="1"/>
      <c r="TRK97" s="8"/>
      <c r="TRL97" s="8"/>
      <c r="TRM97" s="7"/>
      <c r="TRN97" s="1"/>
      <c r="TRO97" s="8"/>
      <c r="TRP97" s="8"/>
      <c r="TRQ97" s="7"/>
      <c r="TRR97" s="1"/>
      <c r="TRS97" s="8"/>
      <c r="TRT97" s="8"/>
      <c r="TRU97" s="7"/>
      <c r="TRV97" s="1"/>
      <c r="TRW97" s="8"/>
      <c r="TRX97" s="8"/>
      <c r="TRY97" s="7"/>
      <c r="TRZ97" s="1"/>
      <c r="TSA97" s="8"/>
      <c r="TSB97" s="8"/>
      <c r="TSC97" s="7"/>
      <c r="TSD97" s="1"/>
      <c r="TSE97" s="8"/>
      <c r="TSF97" s="8"/>
      <c r="TSG97" s="7"/>
      <c r="TSH97" s="1"/>
      <c r="TSI97" s="8"/>
      <c r="TSJ97" s="8"/>
      <c r="TSK97" s="7"/>
      <c r="TSL97" s="1"/>
      <c r="TSM97" s="8"/>
      <c r="TSN97" s="8"/>
      <c r="TSO97" s="7"/>
      <c r="TSP97" s="1"/>
      <c r="TSQ97" s="8"/>
      <c r="TSR97" s="8"/>
      <c r="TSS97" s="7"/>
      <c r="TST97" s="1"/>
      <c r="TSU97" s="8"/>
      <c r="TSV97" s="8"/>
      <c r="TSW97" s="7"/>
      <c r="TSX97" s="1"/>
      <c r="TSY97" s="8"/>
      <c r="TSZ97" s="8"/>
      <c r="TTA97" s="7"/>
      <c r="TTB97" s="1"/>
      <c r="TTC97" s="8"/>
      <c r="TTD97" s="8"/>
      <c r="TTE97" s="7"/>
      <c r="TTF97" s="1"/>
      <c r="TTG97" s="8"/>
      <c r="TTH97" s="8"/>
      <c r="TTI97" s="7"/>
      <c r="TTJ97" s="1"/>
      <c r="TTK97" s="8"/>
      <c r="TTL97" s="8"/>
      <c r="TTM97" s="7"/>
      <c r="TTN97" s="1"/>
      <c r="TTO97" s="8"/>
      <c r="TTP97" s="8"/>
      <c r="TTQ97" s="7"/>
      <c r="TTR97" s="1"/>
      <c r="TTS97" s="8"/>
      <c r="TTT97" s="8"/>
      <c r="TTU97" s="7"/>
      <c r="TTV97" s="1"/>
      <c r="TTW97" s="8"/>
      <c r="TTX97" s="8"/>
      <c r="TTY97" s="7"/>
      <c r="TTZ97" s="1"/>
      <c r="TUA97" s="8"/>
      <c r="TUB97" s="8"/>
      <c r="TUC97" s="7"/>
      <c r="TUD97" s="1"/>
      <c r="TUE97" s="8"/>
      <c r="TUF97" s="8"/>
      <c r="TUG97" s="7"/>
      <c r="TUH97" s="1"/>
      <c r="TUI97" s="8"/>
      <c r="TUJ97" s="8"/>
      <c r="TUK97" s="7"/>
      <c r="TUL97" s="1"/>
      <c r="TUM97" s="8"/>
      <c r="TUN97" s="8"/>
      <c r="TUO97" s="7"/>
      <c r="TUP97" s="1"/>
      <c r="TUQ97" s="8"/>
      <c r="TUR97" s="8"/>
      <c r="TUS97" s="7"/>
      <c r="TUT97" s="1"/>
      <c r="TUU97" s="8"/>
      <c r="TUV97" s="8"/>
      <c r="TUW97" s="7"/>
      <c r="TUX97" s="1"/>
      <c r="TUY97" s="8"/>
      <c r="TUZ97" s="8"/>
      <c r="TVA97" s="7"/>
      <c r="TVB97" s="1"/>
      <c r="TVC97" s="8"/>
      <c r="TVD97" s="8"/>
      <c r="TVE97" s="7"/>
      <c r="TVF97" s="1"/>
      <c r="TVG97" s="8"/>
      <c r="TVH97" s="8"/>
      <c r="TVI97" s="7"/>
      <c r="TVJ97" s="1"/>
      <c r="TVK97" s="8"/>
      <c r="TVL97" s="8"/>
      <c r="TVM97" s="7"/>
      <c r="TVN97" s="1"/>
      <c r="TVO97" s="8"/>
      <c r="TVP97" s="8"/>
      <c r="TVQ97" s="7"/>
      <c r="TVR97" s="1"/>
      <c r="TVS97" s="8"/>
      <c r="TVT97" s="8"/>
      <c r="TVU97" s="7"/>
      <c r="TVV97" s="1"/>
      <c r="TVW97" s="8"/>
      <c r="TVX97" s="8"/>
      <c r="TVY97" s="7"/>
      <c r="TVZ97" s="1"/>
      <c r="TWA97" s="8"/>
      <c r="TWB97" s="8"/>
      <c r="TWC97" s="7"/>
      <c r="TWD97" s="1"/>
      <c r="TWE97" s="8"/>
      <c r="TWF97" s="8"/>
      <c r="TWG97" s="7"/>
      <c r="TWH97" s="1"/>
      <c r="TWI97" s="8"/>
      <c r="TWJ97" s="8"/>
      <c r="TWK97" s="7"/>
      <c r="TWL97" s="1"/>
      <c r="TWM97" s="8"/>
      <c r="TWN97" s="8"/>
      <c r="TWO97" s="7"/>
      <c r="TWP97" s="1"/>
      <c r="TWQ97" s="8"/>
      <c r="TWR97" s="8"/>
      <c r="TWS97" s="7"/>
      <c r="TWT97" s="1"/>
      <c r="TWU97" s="8"/>
      <c r="TWV97" s="8"/>
      <c r="TWW97" s="7"/>
      <c r="TWX97" s="1"/>
      <c r="TWY97" s="8"/>
      <c r="TWZ97" s="8"/>
      <c r="TXA97" s="7"/>
      <c r="TXB97" s="1"/>
      <c r="TXC97" s="8"/>
      <c r="TXD97" s="8"/>
      <c r="TXE97" s="7"/>
      <c r="TXF97" s="1"/>
      <c r="TXG97" s="8"/>
      <c r="TXH97" s="8"/>
      <c r="TXI97" s="7"/>
      <c r="TXJ97" s="1"/>
      <c r="TXK97" s="8"/>
      <c r="TXL97" s="8"/>
      <c r="TXM97" s="7"/>
      <c r="TXN97" s="1"/>
      <c r="TXO97" s="8"/>
      <c r="TXP97" s="8"/>
      <c r="TXQ97" s="7"/>
      <c r="TXR97" s="1"/>
      <c r="TXS97" s="8"/>
      <c r="TXT97" s="8"/>
      <c r="TXU97" s="7"/>
      <c r="TXV97" s="1"/>
      <c r="TXW97" s="8"/>
      <c r="TXX97" s="8"/>
      <c r="TXY97" s="7"/>
      <c r="TXZ97" s="1"/>
      <c r="TYA97" s="8"/>
      <c r="TYB97" s="8"/>
      <c r="TYC97" s="7"/>
      <c r="TYD97" s="1"/>
      <c r="TYE97" s="8"/>
      <c r="TYF97" s="8"/>
      <c r="TYG97" s="7"/>
      <c r="TYH97" s="1"/>
      <c r="TYI97" s="8"/>
      <c r="TYJ97" s="8"/>
      <c r="TYK97" s="7"/>
      <c r="TYL97" s="1"/>
      <c r="TYM97" s="8"/>
      <c r="TYN97" s="8"/>
      <c r="TYO97" s="7"/>
      <c r="TYP97" s="1"/>
      <c r="TYQ97" s="8"/>
      <c r="TYR97" s="8"/>
      <c r="TYS97" s="7"/>
      <c r="TYT97" s="1"/>
      <c r="TYU97" s="8"/>
      <c r="TYV97" s="8"/>
      <c r="TYW97" s="7"/>
      <c r="TYX97" s="1"/>
      <c r="TYY97" s="8"/>
      <c r="TYZ97" s="8"/>
      <c r="TZA97" s="7"/>
      <c r="TZB97" s="1"/>
      <c r="TZC97" s="8"/>
      <c r="TZD97" s="8"/>
      <c r="TZE97" s="7"/>
      <c r="TZF97" s="1"/>
      <c r="TZG97" s="8"/>
      <c r="TZH97" s="8"/>
      <c r="TZI97" s="7"/>
      <c r="TZJ97" s="1"/>
      <c r="TZK97" s="8"/>
      <c r="TZL97" s="8"/>
      <c r="TZM97" s="7"/>
      <c r="TZN97" s="1"/>
      <c r="TZO97" s="8"/>
      <c r="TZP97" s="8"/>
      <c r="TZQ97" s="7"/>
      <c r="TZR97" s="1"/>
      <c r="TZS97" s="8"/>
      <c r="TZT97" s="8"/>
      <c r="TZU97" s="7"/>
      <c r="TZV97" s="1"/>
      <c r="TZW97" s="8"/>
      <c r="TZX97" s="8"/>
      <c r="TZY97" s="7"/>
      <c r="TZZ97" s="1"/>
      <c r="UAA97" s="8"/>
      <c r="UAB97" s="8"/>
      <c r="UAC97" s="7"/>
      <c r="UAD97" s="1"/>
      <c r="UAE97" s="8"/>
      <c r="UAF97" s="8"/>
      <c r="UAG97" s="7"/>
      <c r="UAH97" s="1"/>
      <c r="UAI97" s="8"/>
      <c r="UAJ97" s="8"/>
      <c r="UAK97" s="7"/>
      <c r="UAL97" s="1"/>
      <c r="UAM97" s="8"/>
      <c r="UAN97" s="8"/>
      <c r="UAO97" s="7"/>
      <c r="UAP97" s="1"/>
      <c r="UAQ97" s="8"/>
      <c r="UAR97" s="8"/>
      <c r="UAS97" s="7"/>
      <c r="UAT97" s="1"/>
      <c r="UAU97" s="8"/>
      <c r="UAV97" s="8"/>
      <c r="UAW97" s="7"/>
      <c r="UAX97" s="1"/>
      <c r="UAY97" s="8"/>
      <c r="UAZ97" s="8"/>
      <c r="UBA97" s="7"/>
      <c r="UBB97" s="1"/>
      <c r="UBC97" s="8"/>
      <c r="UBD97" s="8"/>
      <c r="UBE97" s="7"/>
      <c r="UBF97" s="1"/>
      <c r="UBG97" s="8"/>
      <c r="UBH97" s="8"/>
      <c r="UBI97" s="7"/>
      <c r="UBJ97" s="1"/>
      <c r="UBK97" s="8"/>
      <c r="UBL97" s="8"/>
      <c r="UBM97" s="7"/>
      <c r="UBN97" s="1"/>
      <c r="UBO97" s="8"/>
      <c r="UBP97" s="8"/>
      <c r="UBQ97" s="7"/>
      <c r="UBR97" s="1"/>
      <c r="UBS97" s="8"/>
      <c r="UBT97" s="8"/>
      <c r="UBU97" s="7"/>
      <c r="UBV97" s="1"/>
      <c r="UBW97" s="8"/>
      <c r="UBX97" s="8"/>
      <c r="UBY97" s="7"/>
      <c r="UBZ97" s="1"/>
      <c r="UCA97" s="8"/>
      <c r="UCB97" s="8"/>
      <c r="UCC97" s="7"/>
      <c r="UCD97" s="1"/>
      <c r="UCE97" s="8"/>
      <c r="UCF97" s="8"/>
      <c r="UCG97" s="7"/>
      <c r="UCH97" s="1"/>
      <c r="UCI97" s="8"/>
      <c r="UCJ97" s="8"/>
      <c r="UCK97" s="7"/>
      <c r="UCL97" s="1"/>
      <c r="UCM97" s="8"/>
      <c r="UCN97" s="8"/>
      <c r="UCO97" s="7"/>
      <c r="UCP97" s="1"/>
      <c r="UCQ97" s="8"/>
      <c r="UCR97" s="8"/>
      <c r="UCS97" s="7"/>
      <c r="UCT97" s="1"/>
      <c r="UCU97" s="8"/>
      <c r="UCV97" s="8"/>
      <c r="UCW97" s="7"/>
      <c r="UCX97" s="1"/>
      <c r="UCY97" s="8"/>
      <c r="UCZ97" s="8"/>
      <c r="UDA97" s="7"/>
      <c r="UDB97" s="1"/>
      <c r="UDC97" s="8"/>
      <c r="UDD97" s="8"/>
      <c r="UDE97" s="7"/>
      <c r="UDF97" s="1"/>
      <c r="UDG97" s="8"/>
      <c r="UDH97" s="8"/>
      <c r="UDI97" s="7"/>
      <c r="UDJ97" s="1"/>
      <c r="UDK97" s="8"/>
      <c r="UDL97" s="8"/>
      <c r="UDM97" s="7"/>
      <c r="UDN97" s="1"/>
      <c r="UDO97" s="8"/>
      <c r="UDP97" s="8"/>
      <c r="UDQ97" s="7"/>
      <c r="UDR97" s="1"/>
      <c r="UDS97" s="8"/>
      <c r="UDT97" s="8"/>
      <c r="UDU97" s="7"/>
      <c r="UDV97" s="1"/>
      <c r="UDW97" s="8"/>
      <c r="UDX97" s="8"/>
      <c r="UDY97" s="7"/>
      <c r="UDZ97" s="1"/>
      <c r="UEA97" s="8"/>
      <c r="UEB97" s="8"/>
      <c r="UEC97" s="7"/>
      <c r="UED97" s="1"/>
      <c r="UEE97" s="8"/>
      <c r="UEF97" s="8"/>
      <c r="UEG97" s="7"/>
      <c r="UEH97" s="1"/>
      <c r="UEI97" s="8"/>
      <c r="UEJ97" s="8"/>
      <c r="UEK97" s="7"/>
      <c r="UEL97" s="1"/>
      <c r="UEM97" s="8"/>
      <c r="UEN97" s="8"/>
      <c r="UEO97" s="7"/>
      <c r="UEP97" s="1"/>
      <c r="UEQ97" s="8"/>
      <c r="UER97" s="8"/>
      <c r="UES97" s="7"/>
      <c r="UET97" s="1"/>
      <c r="UEU97" s="8"/>
      <c r="UEV97" s="8"/>
      <c r="UEW97" s="7"/>
      <c r="UEX97" s="1"/>
      <c r="UEY97" s="8"/>
      <c r="UEZ97" s="8"/>
      <c r="UFA97" s="7"/>
      <c r="UFB97" s="1"/>
      <c r="UFC97" s="8"/>
      <c r="UFD97" s="8"/>
      <c r="UFE97" s="7"/>
      <c r="UFF97" s="1"/>
      <c r="UFG97" s="8"/>
      <c r="UFH97" s="8"/>
      <c r="UFI97" s="7"/>
      <c r="UFJ97" s="1"/>
      <c r="UFK97" s="8"/>
      <c r="UFL97" s="8"/>
      <c r="UFM97" s="7"/>
      <c r="UFN97" s="1"/>
      <c r="UFO97" s="8"/>
      <c r="UFP97" s="8"/>
      <c r="UFQ97" s="7"/>
      <c r="UFR97" s="1"/>
      <c r="UFS97" s="8"/>
      <c r="UFT97" s="8"/>
      <c r="UFU97" s="7"/>
      <c r="UFV97" s="1"/>
      <c r="UFW97" s="8"/>
      <c r="UFX97" s="8"/>
      <c r="UFY97" s="7"/>
      <c r="UFZ97" s="1"/>
      <c r="UGA97" s="8"/>
      <c r="UGB97" s="8"/>
      <c r="UGC97" s="7"/>
      <c r="UGD97" s="1"/>
      <c r="UGE97" s="8"/>
      <c r="UGF97" s="8"/>
      <c r="UGG97" s="7"/>
      <c r="UGH97" s="1"/>
      <c r="UGI97" s="8"/>
      <c r="UGJ97" s="8"/>
      <c r="UGK97" s="7"/>
      <c r="UGL97" s="1"/>
      <c r="UGM97" s="8"/>
      <c r="UGN97" s="8"/>
      <c r="UGO97" s="7"/>
      <c r="UGP97" s="1"/>
      <c r="UGQ97" s="8"/>
      <c r="UGR97" s="8"/>
      <c r="UGS97" s="7"/>
      <c r="UGT97" s="1"/>
      <c r="UGU97" s="8"/>
      <c r="UGV97" s="8"/>
      <c r="UGW97" s="7"/>
      <c r="UGX97" s="1"/>
      <c r="UGY97" s="8"/>
      <c r="UGZ97" s="8"/>
      <c r="UHA97" s="7"/>
      <c r="UHB97" s="1"/>
      <c r="UHC97" s="8"/>
      <c r="UHD97" s="8"/>
      <c r="UHE97" s="7"/>
      <c r="UHF97" s="1"/>
      <c r="UHG97" s="8"/>
      <c r="UHH97" s="8"/>
      <c r="UHI97" s="7"/>
      <c r="UHJ97" s="1"/>
      <c r="UHK97" s="8"/>
      <c r="UHL97" s="8"/>
      <c r="UHM97" s="7"/>
      <c r="UHN97" s="1"/>
      <c r="UHO97" s="8"/>
      <c r="UHP97" s="8"/>
      <c r="UHQ97" s="7"/>
      <c r="UHR97" s="1"/>
      <c r="UHS97" s="8"/>
      <c r="UHT97" s="8"/>
      <c r="UHU97" s="7"/>
      <c r="UHV97" s="1"/>
      <c r="UHW97" s="8"/>
      <c r="UHX97" s="8"/>
      <c r="UHY97" s="7"/>
      <c r="UHZ97" s="1"/>
      <c r="UIA97" s="8"/>
      <c r="UIB97" s="8"/>
      <c r="UIC97" s="7"/>
      <c r="UID97" s="1"/>
      <c r="UIE97" s="8"/>
      <c r="UIF97" s="8"/>
      <c r="UIG97" s="7"/>
      <c r="UIH97" s="1"/>
      <c r="UII97" s="8"/>
      <c r="UIJ97" s="8"/>
      <c r="UIK97" s="7"/>
      <c r="UIL97" s="1"/>
      <c r="UIM97" s="8"/>
      <c r="UIN97" s="8"/>
      <c r="UIO97" s="7"/>
      <c r="UIP97" s="1"/>
      <c r="UIQ97" s="8"/>
      <c r="UIR97" s="8"/>
      <c r="UIS97" s="7"/>
      <c r="UIT97" s="1"/>
      <c r="UIU97" s="8"/>
      <c r="UIV97" s="8"/>
      <c r="UIW97" s="7"/>
      <c r="UIX97" s="1"/>
      <c r="UIY97" s="8"/>
      <c r="UIZ97" s="8"/>
      <c r="UJA97" s="7"/>
      <c r="UJB97" s="1"/>
      <c r="UJC97" s="8"/>
      <c r="UJD97" s="8"/>
      <c r="UJE97" s="7"/>
      <c r="UJF97" s="1"/>
      <c r="UJG97" s="8"/>
      <c r="UJH97" s="8"/>
      <c r="UJI97" s="7"/>
      <c r="UJJ97" s="1"/>
      <c r="UJK97" s="8"/>
      <c r="UJL97" s="8"/>
      <c r="UJM97" s="7"/>
      <c r="UJN97" s="1"/>
      <c r="UJO97" s="8"/>
      <c r="UJP97" s="8"/>
      <c r="UJQ97" s="7"/>
      <c r="UJR97" s="1"/>
      <c r="UJS97" s="8"/>
      <c r="UJT97" s="8"/>
      <c r="UJU97" s="7"/>
      <c r="UJV97" s="1"/>
      <c r="UJW97" s="8"/>
      <c r="UJX97" s="8"/>
      <c r="UJY97" s="7"/>
      <c r="UJZ97" s="1"/>
      <c r="UKA97" s="8"/>
      <c r="UKB97" s="8"/>
      <c r="UKC97" s="7"/>
      <c r="UKD97" s="1"/>
      <c r="UKE97" s="8"/>
      <c r="UKF97" s="8"/>
      <c r="UKG97" s="7"/>
      <c r="UKH97" s="1"/>
      <c r="UKI97" s="8"/>
      <c r="UKJ97" s="8"/>
      <c r="UKK97" s="7"/>
      <c r="UKL97" s="1"/>
      <c r="UKM97" s="8"/>
      <c r="UKN97" s="8"/>
      <c r="UKO97" s="7"/>
      <c r="UKP97" s="1"/>
      <c r="UKQ97" s="8"/>
      <c r="UKR97" s="8"/>
      <c r="UKS97" s="7"/>
      <c r="UKT97" s="1"/>
      <c r="UKU97" s="8"/>
      <c r="UKV97" s="8"/>
      <c r="UKW97" s="7"/>
      <c r="UKX97" s="1"/>
      <c r="UKY97" s="8"/>
      <c r="UKZ97" s="8"/>
      <c r="ULA97" s="7"/>
      <c r="ULB97" s="1"/>
      <c r="ULC97" s="8"/>
      <c r="ULD97" s="8"/>
      <c r="ULE97" s="7"/>
      <c r="ULF97" s="1"/>
      <c r="ULG97" s="8"/>
      <c r="ULH97" s="8"/>
      <c r="ULI97" s="7"/>
      <c r="ULJ97" s="1"/>
      <c r="ULK97" s="8"/>
      <c r="ULL97" s="8"/>
      <c r="ULM97" s="7"/>
      <c r="ULN97" s="1"/>
      <c r="ULO97" s="8"/>
      <c r="ULP97" s="8"/>
      <c r="ULQ97" s="7"/>
      <c r="ULR97" s="1"/>
      <c r="ULS97" s="8"/>
      <c r="ULT97" s="8"/>
      <c r="ULU97" s="7"/>
      <c r="ULV97" s="1"/>
      <c r="ULW97" s="8"/>
      <c r="ULX97" s="8"/>
      <c r="ULY97" s="7"/>
      <c r="ULZ97" s="1"/>
      <c r="UMA97" s="8"/>
      <c r="UMB97" s="8"/>
      <c r="UMC97" s="7"/>
      <c r="UMD97" s="1"/>
      <c r="UME97" s="8"/>
      <c r="UMF97" s="8"/>
      <c r="UMG97" s="7"/>
      <c r="UMH97" s="1"/>
      <c r="UMI97" s="8"/>
      <c r="UMJ97" s="8"/>
      <c r="UMK97" s="7"/>
      <c r="UML97" s="1"/>
      <c r="UMM97" s="8"/>
      <c r="UMN97" s="8"/>
      <c r="UMO97" s="7"/>
      <c r="UMP97" s="1"/>
      <c r="UMQ97" s="8"/>
      <c r="UMR97" s="8"/>
      <c r="UMS97" s="7"/>
      <c r="UMT97" s="1"/>
      <c r="UMU97" s="8"/>
      <c r="UMV97" s="8"/>
      <c r="UMW97" s="7"/>
      <c r="UMX97" s="1"/>
      <c r="UMY97" s="8"/>
      <c r="UMZ97" s="8"/>
      <c r="UNA97" s="7"/>
      <c r="UNB97" s="1"/>
      <c r="UNC97" s="8"/>
      <c r="UND97" s="8"/>
      <c r="UNE97" s="7"/>
      <c r="UNF97" s="1"/>
      <c r="UNG97" s="8"/>
      <c r="UNH97" s="8"/>
      <c r="UNI97" s="7"/>
      <c r="UNJ97" s="1"/>
      <c r="UNK97" s="8"/>
      <c r="UNL97" s="8"/>
      <c r="UNM97" s="7"/>
      <c r="UNN97" s="1"/>
      <c r="UNO97" s="8"/>
      <c r="UNP97" s="8"/>
      <c r="UNQ97" s="7"/>
      <c r="UNR97" s="1"/>
      <c r="UNS97" s="8"/>
      <c r="UNT97" s="8"/>
      <c r="UNU97" s="7"/>
      <c r="UNV97" s="1"/>
      <c r="UNW97" s="8"/>
      <c r="UNX97" s="8"/>
      <c r="UNY97" s="7"/>
      <c r="UNZ97" s="1"/>
      <c r="UOA97" s="8"/>
      <c r="UOB97" s="8"/>
      <c r="UOC97" s="7"/>
      <c r="UOD97" s="1"/>
      <c r="UOE97" s="8"/>
      <c r="UOF97" s="8"/>
      <c r="UOG97" s="7"/>
      <c r="UOH97" s="1"/>
      <c r="UOI97" s="8"/>
      <c r="UOJ97" s="8"/>
      <c r="UOK97" s="7"/>
      <c r="UOL97" s="1"/>
      <c r="UOM97" s="8"/>
      <c r="UON97" s="8"/>
      <c r="UOO97" s="7"/>
      <c r="UOP97" s="1"/>
      <c r="UOQ97" s="8"/>
      <c r="UOR97" s="8"/>
      <c r="UOS97" s="7"/>
      <c r="UOT97" s="1"/>
      <c r="UOU97" s="8"/>
      <c r="UOV97" s="8"/>
      <c r="UOW97" s="7"/>
      <c r="UOX97" s="1"/>
      <c r="UOY97" s="8"/>
      <c r="UOZ97" s="8"/>
      <c r="UPA97" s="7"/>
      <c r="UPB97" s="1"/>
      <c r="UPC97" s="8"/>
      <c r="UPD97" s="8"/>
      <c r="UPE97" s="7"/>
      <c r="UPF97" s="1"/>
      <c r="UPG97" s="8"/>
      <c r="UPH97" s="8"/>
      <c r="UPI97" s="7"/>
      <c r="UPJ97" s="1"/>
      <c r="UPK97" s="8"/>
      <c r="UPL97" s="8"/>
      <c r="UPM97" s="7"/>
      <c r="UPN97" s="1"/>
      <c r="UPO97" s="8"/>
      <c r="UPP97" s="8"/>
      <c r="UPQ97" s="7"/>
      <c r="UPR97" s="1"/>
      <c r="UPS97" s="8"/>
      <c r="UPT97" s="8"/>
      <c r="UPU97" s="7"/>
      <c r="UPV97" s="1"/>
      <c r="UPW97" s="8"/>
      <c r="UPX97" s="8"/>
      <c r="UPY97" s="7"/>
      <c r="UPZ97" s="1"/>
      <c r="UQA97" s="8"/>
      <c r="UQB97" s="8"/>
      <c r="UQC97" s="7"/>
      <c r="UQD97" s="1"/>
      <c r="UQE97" s="8"/>
      <c r="UQF97" s="8"/>
      <c r="UQG97" s="7"/>
      <c r="UQH97" s="1"/>
      <c r="UQI97" s="8"/>
      <c r="UQJ97" s="8"/>
      <c r="UQK97" s="7"/>
      <c r="UQL97" s="1"/>
      <c r="UQM97" s="8"/>
      <c r="UQN97" s="8"/>
      <c r="UQO97" s="7"/>
      <c r="UQP97" s="1"/>
      <c r="UQQ97" s="8"/>
      <c r="UQR97" s="8"/>
      <c r="UQS97" s="7"/>
      <c r="UQT97" s="1"/>
      <c r="UQU97" s="8"/>
      <c r="UQV97" s="8"/>
      <c r="UQW97" s="7"/>
      <c r="UQX97" s="1"/>
      <c r="UQY97" s="8"/>
      <c r="UQZ97" s="8"/>
      <c r="URA97" s="7"/>
      <c r="URB97" s="1"/>
      <c r="URC97" s="8"/>
      <c r="URD97" s="8"/>
      <c r="URE97" s="7"/>
      <c r="URF97" s="1"/>
      <c r="URG97" s="8"/>
      <c r="URH97" s="8"/>
      <c r="URI97" s="7"/>
      <c r="URJ97" s="1"/>
      <c r="URK97" s="8"/>
      <c r="URL97" s="8"/>
      <c r="URM97" s="7"/>
      <c r="URN97" s="1"/>
      <c r="URO97" s="8"/>
      <c r="URP97" s="8"/>
      <c r="URQ97" s="7"/>
      <c r="URR97" s="1"/>
      <c r="URS97" s="8"/>
      <c r="URT97" s="8"/>
      <c r="URU97" s="7"/>
      <c r="URV97" s="1"/>
      <c r="URW97" s="8"/>
      <c r="URX97" s="8"/>
      <c r="URY97" s="7"/>
      <c r="URZ97" s="1"/>
      <c r="USA97" s="8"/>
      <c r="USB97" s="8"/>
      <c r="USC97" s="7"/>
      <c r="USD97" s="1"/>
      <c r="USE97" s="8"/>
      <c r="USF97" s="8"/>
      <c r="USG97" s="7"/>
      <c r="USH97" s="1"/>
      <c r="USI97" s="8"/>
      <c r="USJ97" s="8"/>
      <c r="USK97" s="7"/>
      <c r="USL97" s="1"/>
      <c r="USM97" s="8"/>
      <c r="USN97" s="8"/>
      <c r="USO97" s="7"/>
      <c r="USP97" s="1"/>
      <c r="USQ97" s="8"/>
      <c r="USR97" s="8"/>
      <c r="USS97" s="7"/>
      <c r="UST97" s="1"/>
      <c r="USU97" s="8"/>
      <c r="USV97" s="8"/>
      <c r="USW97" s="7"/>
      <c r="USX97" s="1"/>
      <c r="USY97" s="8"/>
      <c r="USZ97" s="8"/>
      <c r="UTA97" s="7"/>
      <c r="UTB97" s="1"/>
      <c r="UTC97" s="8"/>
      <c r="UTD97" s="8"/>
      <c r="UTE97" s="7"/>
      <c r="UTF97" s="1"/>
      <c r="UTG97" s="8"/>
      <c r="UTH97" s="8"/>
      <c r="UTI97" s="7"/>
      <c r="UTJ97" s="1"/>
      <c r="UTK97" s="8"/>
      <c r="UTL97" s="8"/>
      <c r="UTM97" s="7"/>
      <c r="UTN97" s="1"/>
      <c r="UTO97" s="8"/>
      <c r="UTP97" s="8"/>
      <c r="UTQ97" s="7"/>
      <c r="UTR97" s="1"/>
      <c r="UTS97" s="8"/>
      <c r="UTT97" s="8"/>
      <c r="UTU97" s="7"/>
      <c r="UTV97" s="1"/>
      <c r="UTW97" s="8"/>
      <c r="UTX97" s="8"/>
      <c r="UTY97" s="7"/>
      <c r="UTZ97" s="1"/>
      <c r="UUA97" s="8"/>
      <c r="UUB97" s="8"/>
      <c r="UUC97" s="7"/>
      <c r="UUD97" s="1"/>
      <c r="UUE97" s="8"/>
      <c r="UUF97" s="8"/>
      <c r="UUG97" s="7"/>
      <c r="UUH97" s="1"/>
      <c r="UUI97" s="8"/>
      <c r="UUJ97" s="8"/>
      <c r="UUK97" s="7"/>
      <c r="UUL97" s="1"/>
      <c r="UUM97" s="8"/>
      <c r="UUN97" s="8"/>
      <c r="UUO97" s="7"/>
      <c r="UUP97" s="1"/>
      <c r="UUQ97" s="8"/>
      <c r="UUR97" s="8"/>
      <c r="UUS97" s="7"/>
      <c r="UUT97" s="1"/>
      <c r="UUU97" s="8"/>
      <c r="UUV97" s="8"/>
      <c r="UUW97" s="7"/>
      <c r="UUX97" s="1"/>
      <c r="UUY97" s="8"/>
      <c r="UUZ97" s="8"/>
      <c r="UVA97" s="7"/>
      <c r="UVB97" s="1"/>
      <c r="UVC97" s="8"/>
      <c r="UVD97" s="8"/>
      <c r="UVE97" s="7"/>
      <c r="UVF97" s="1"/>
      <c r="UVG97" s="8"/>
      <c r="UVH97" s="8"/>
      <c r="UVI97" s="7"/>
      <c r="UVJ97" s="1"/>
      <c r="UVK97" s="8"/>
      <c r="UVL97" s="8"/>
      <c r="UVM97" s="7"/>
      <c r="UVN97" s="1"/>
      <c r="UVO97" s="8"/>
      <c r="UVP97" s="8"/>
      <c r="UVQ97" s="7"/>
      <c r="UVR97" s="1"/>
      <c r="UVS97" s="8"/>
      <c r="UVT97" s="8"/>
      <c r="UVU97" s="7"/>
      <c r="UVV97" s="1"/>
      <c r="UVW97" s="8"/>
      <c r="UVX97" s="8"/>
      <c r="UVY97" s="7"/>
      <c r="UVZ97" s="1"/>
      <c r="UWA97" s="8"/>
      <c r="UWB97" s="8"/>
      <c r="UWC97" s="7"/>
      <c r="UWD97" s="1"/>
      <c r="UWE97" s="8"/>
      <c r="UWF97" s="8"/>
      <c r="UWG97" s="7"/>
      <c r="UWH97" s="1"/>
      <c r="UWI97" s="8"/>
      <c r="UWJ97" s="8"/>
      <c r="UWK97" s="7"/>
      <c r="UWL97" s="1"/>
      <c r="UWM97" s="8"/>
      <c r="UWN97" s="8"/>
      <c r="UWO97" s="7"/>
      <c r="UWP97" s="1"/>
      <c r="UWQ97" s="8"/>
      <c r="UWR97" s="8"/>
      <c r="UWS97" s="7"/>
      <c r="UWT97" s="1"/>
      <c r="UWU97" s="8"/>
      <c r="UWV97" s="8"/>
      <c r="UWW97" s="7"/>
      <c r="UWX97" s="1"/>
      <c r="UWY97" s="8"/>
      <c r="UWZ97" s="8"/>
      <c r="UXA97" s="7"/>
      <c r="UXB97" s="1"/>
      <c r="UXC97" s="8"/>
      <c r="UXD97" s="8"/>
      <c r="UXE97" s="7"/>
      <c r="UXF97" s="1"/>
      <c r="UXG97" s="8"/>
      <c r="UXH97" s="8"/>
      <c r="UXI97" s="7"/>
      <c r="UXJ97" s="1"/>
      <c r="UXK97" s="8"/>
      <c r="UXL97" s="8"/>
      <c r="UXM97" s="7"/>
      <c r="UXN97" s="1"/>
      <c r="UXO97" s="8"/>
      <c r="UXP97" s="8"/>
      <c r="UXQ97" s="7"/>
      <c r="UXR97" s="1"/>
      <c r="UXS97" s="8"/>
      <c r="UXT97" s="8"/>
      <c r="UXU97" s="7"/>
      <c r="UXV97" s="1"/>
      <c r="UXW97" s="8"/>
      <c r="UXX97" s="8"/>
      <c r="UXY97" s="7"/>
      <c r="UXZ97" s="1"/>
      <c r="UYA97" s="8"/>
      <c r="UYB97" s="8"/>
      <c r="UYC97" s="7"/>
      <c r="UYD97" s="1"/>
      <c r="UYE97" s="8"/>
      <c r="UYF97" s="8"/>
      <c r="UYG97" s="7"/>
      <c r="UYH97" s="1"/>
      <c r="UYI97" s="8"/>
      <c r="UYJ97" s="8"/>
      <c r="UYK97" s="7"/>
      <c r="UYL97" s="1"/>
      <c r="UYM97" s="8"/>
      <c r="UYN97" s="8"/>
      <c r="UYO97" s="7"/>
      <c r="UYP97" s="1"/>
      <c r="UYQ97" s="8"/>
      <c r="UYR97" s="8"/>
      <c r="UYS97" s="7"/>
      <c r="UYT97" s="1"/>
      <c r="UYU97" s="8"/>
      <c r="UYV97" s="8"/>
      <c r="UYW97" s="7"/>
      <c r="UYX97" s="1"/>
      <c r="UYY97" s="8"/>
      <c r="UYZ97" s="8"/>
      <c r="UZA97" s="7"/>
      <c r="UZB97" s="1"/>
      <c r="UZC97" s="8"/>
      <c r="UZD97" s="8"/>
      <c r="UZE97" s="7"/>
      <c r="UZF97" s="1"/>
      <c r="UZG97" s="8"/>
      <c r="UZH97" s="8"/>
      <c r="UZI97" s="7"/>
      <c r="UZJ97" s="1"/>
      <c r="UZK97" s="8"/>
      <c r="UZL97" s="8"/>
      <c r="UZM97" s="7"/>
      <c r="UZN97" s="1"/>
      <c r="UZO97" s="8"/>
      <c r="UZP97" s="8"/>
      <c r="UZQ97" s="7"/>
      <c r="UZR97" s="1"/>
      <c r="UZS97" s="8"/>
      <c r="UZT97" s="8"/>
      <c r="UZU97" s="7"/>
      <c r="UZV97" s="1"/>
      <c r="UZW97" s="8"/>
      <c r="UZX97" s="8"/>
      <c r="UZY97" s="7"/>
      <c r="UZZ97" s="1"/>
      <c r="VAA97" s="8"/>
      <c r="VAB97" s="8"/>
      <c r="VAC97" s="7"/>
      <c r="VAD97" s="1"/>
      <c r="VAE97" s="8"/>
      <c r="VAF97" s="8"/>
      <c r="VAG97" s="7"/>
      <c r="VAH97" s="1"/>
      <c r="VAI97" s="8"/>
      <c r="VAJ97" s="8"/>
      <c r="VAK97" s="7"/>
      <c r="VAL97" s="1"/>
      <c r="VAM97" s="8"/>
      <c r="VAN97" s="8"/>
      <c r="VAO97" s="7"/>
      <c r="VAP97" s="1"/>
      <c r="VAQ97" s="8"/>
      <c r="VAR97" s="8"/>
      <c r="VAS97" s="7"/>
      <c r="VAT97" s="1"/>
      <c r="VAU97" s="8"/>
      <c r="VAV97" s="8"/>
      <c r="VAW97" s="7"/>
      <c r="VAX97" s="1"/>
      <c r="VAY97" s="8"/>
      <c r="VAZ97" s="8"/>
      <c r="VBA97" s="7"/>
      <c r="VBB97" s="1"/>
      <c r="VBC97" s="8"/>
      <c r="VBD97" s="8"/>
      <c r="VBE97" s="7"/>
      <c r="VBF97" s="1"/>
      <c r="VBG97" s="8"/>
      <c r="VBH97" s="8"/>
      <c r="VBI97" s="7"/>
      <c r="VBJ97" s="1"/>
      <c r="VBK97" s="8"/>
      <c r="VBL97" s="8"/>
      <c r="VBM97" s="7"/>
      <c r="VBN97" s="1"/>
      <c r="VBO97" s="8"/>
      <c r="VBP97" s="8"/>
      <c r="VBQ97" s="7"/>
      <c r="VBR97" s="1"/>
      <c r="VBS97" s="8"/>
      <c r="VBT97" s="8"/>
      <c r="VBU97" s="7"/>
      <c r="VBV97" s="1"/>
      <c r="VBW97" s="8"/>
      <c r="VBX97" s="8"/>
      <c r="VBY97" s="7"/>
      <c r="VBZ97" s="1"/>
      <c r="VCA97" s="8"/>
      <c r="VCB97" s="8"/>
      <c r="VCC97" s="7"/>
      <c r="VCD97" s="1"/>
      <c r="VCE97" s="8"/>
      <c r="VCF97" s="8"/>
      <c r="VCG97" s="7"/>
      <c r="VCH97" s="1"/>
      <c r="VCI97" s="8"/>
      <c r="VCJ97" s="8"/>
      <c r="VCK97" s="7"/>
      <c r="VCL97" s="1"/>
      <c r="VCM97" s="8"/>
      <c r="VCN97" s="8"/>
      <c r="VCO97" s="7"/>
      <c r="VCP97" s="1"/>
      <c r="VCQ97" s="8"/>
      <c r="VCR97" s="8"/>
      <c r="VCS97" s="7"/>
      <c r="VCT97" s="1"/>
      <c r="VCU97" s="8"/>
      <c r="VCV97" s="8"/>
      <c r="VCW97" s="7"/>
      <c r="VCX97" s="1"/>
      <c r="VCY97" s="8"/>
      <c r="VCZ97" s="8"/>
      <c r="VDA97" s="7"/>
      <c r="VDB97" s="1"/>
      <c r="VDC97" s="8"/>
      <c r="VDD97" s="8"/>
      <c r="VDE97" s="7"/>
      <c r="VDF97" s="1"/>
      <c r="VDG97" s="8"/>
      <c r="VDH97" s="8"/>
      <c r="VDI97" s="7"/>
      <c r="VDJ97" s="1"/>
      <c r="VDK97" s="8"/>
      <c r="VDL97" s="8"/>
      <c r="VDM97" s="7"/>
      <c r="VDN97" s="1"/>
      <c r="VDO97" s="8"/>
      <c r="VDP97" s="8"/>
      <c r="VDQ97" s="7"/>
      <c r="VDR97" s="1"/>
      <c r="VDS97" s="8"/>
      <c r="VDT97" s="8"/>
      <c r="VDU97" s="7"/>
      <c r="VDV97" s="1"/>
      <c r="VDW97" s="8"/>
      <c r="VDX97" s="8"/>
      <c r="VDY97" s="7"/>
      <c r="VDZ97" s="1"/>
      <c r="VEA97" s="8"/>
      <c r="VEB97" s="8"/>
      <c r="VEC97" s="7"/>
      <c r="VED97" s="1"/>
      <c r="VEE97" s="8"/>
      <c r="VEF97" s="8"/>
      <c r="VEG97" s="7"/>
      <c r="VEH97" s="1"/>
      <c r="VEI97" s="8"/>
      <c r="VEJ97" s="8"/>
      <c r="VEK97" s="7"/>
      <c r="VEL97" s="1"/>
      <c r="VEM97" s="8"/>
      <c r="VEN97" s="8"/>
      <c r="VEO97" s="7"/>
      <c r="VEP97" s="1"/>
      <c r="VEQ97" s="8"/>
      <c r="VER97" s="8"/>
      <c r="VES97" s="7"/>
      <c r="VET97" s="1"/>
      <c r="VEU97" s="8"/>
      <c r="VEV97" s="8"/>
      <c r="VEW97" s="7"/>
      <c r="VEX97" s="1"/>
      <c r="VEY97" s="8"/>
      <c r="VEZ97" s="8"/>
      <c r="VFA97" s="7"/>
      <c r="VFB97" s="1"/>
      <c r="VFC97" s="8"/>
      <c r="VFD97" s="8"/>
      <c r="VFE97" s="7"/>
      <c r="VFF97" s="1"/>
      <c r="VFG97" s="8"/>
      <c r="VFH97" s="8"/>
      <c r="VFI97" s="7"/>
      <c r="VFJ97" s="1"/>
      <c r="VFK97" s="8"/>
      <c r="VFL97" s="8"/>
      <c r="VFM97" s="7"/>
      <c r="VFN97" s="1"/>
      <c r="VFO97" s="8"/>
      <c r="VFP97" s="8"/>
      <c r="VFQ97" s="7"/>
      <c r="VFR97" s="1"/>
      <c r="VFS97" s="8"/>
      <c r="VFT97" s="8"/>
      <c r="VFU97" s="7"/>
      <c r="VFV97" s="1"/>
      <c r="VFW97" s="8"/>
      <c r="VFX97" s="8"/>
      <c r="VFY97" s="7"/>
      <c r="VFZ97" s="1"/>
      <c r="VGA97" s="8"/>
      <c r="VGB97" s="8"/>
      <c r="VGC97" s="7"/>
      <c r="VGD97" s="1"/>
      <c r="VGE97" s="8"/>
      <c r="VGF97" s="8"/>
      <c r="VGG97" s="7"/>
      <c r="VGH97" s="1"/>
      <c r="VGI97" s="8"/>
      <c r="VGJ97" s="8"/>
      <c r="VGK97" s="7"/>
      <c r="VGL97" s="1"/>
      <c r="VGM97" s="8"/>
      <c r="VGN97" s="8"/>
      <c r="VGO97" s="7"/>
      <c r="VGP97" s="1"/>
      <c r="VGQ97" s="8"/>
      <c r="VGR97" s="8"/>
      <c r="VGS97" s="7"/>
      <c r="VGT97" s="1"/>
      <c r="VGU97" s="8"/>
      <c r="VGV97" s="8"/>
      <c r="VGW97" s="7"/>
      <c r="VGX97" s="1"/>
      <c r="VGY97" s="8"/>
      <c r="VGZ97" s="8"/>
      <c r="VHA97" s="7"/>
      <c r="VHB97" s="1"/>
      <c r="VHC97" s="8"/>
      <c r="VHD97" s="8"/>
      <c r="VHE97" s="7"/>
      <c r="VHF97" s="1"/>
      <c r="VHG97" s="8"/>
      <c r="VHH97" s="8"/>
      <c r="VHI97" s="7"/>
      <c r="VHJ97" s="1"/>
      <c r="VHK97" s="8"/>
      <c r="VHL97" s="8"/>
      <c r="VHM97" s="7"/>
      <c r="VHN97" s="1"/>
      <c r="VHO97" s="8"/>
      <c r="VHP97" s="8"/>
      <c r="VHQ97" s="7"/>
      <c r="VHR97" s="1"/>
      <c r="VHS97" s="8"/>
      <c r="VHT97" s="8"/>
      <c r="VHU97" s="7"/>
      <c r="VHV97" s="1"/>
      <c r="VHW97" s="8"/>
      <c r="VHX97" s="8"/>
      <c r="VHY97" s="7"/>
      <c r="VHZ97" s="1"/>
      <c r="VIA97" s="8"/>
      <c r="VIB97" s="8"/>
      <c r="VIC97" s="7"/>
      <c r="VID97" s="1"/>
      <c r="VIE97" s="8"/>
      <c r="VIF97" s="8"/>
      <c r="VIG97" s="7"/>
      <c r="VIH97" s="1"/>
      <c r="VII97" s="8"/>
      <c r="VIJ97" s="8"/>
      <c r="VIK97" s="7"/>
      <c r="VIL97" s="1"/>
      <c r="VIM97" s="8"/>
      <c r="VIN97" s="8"/>
      <c r="VIO97" s="7"/>
      <c r="VIP97" s="1"/>
      <c r="VIQ97" s="8"/>
      <c r="VIR97" s="8"/>
      <c r="VIS97" s="7"/>
      <c r="VIT97" s="1"/>
      <c r="VIU97" s="8"/>
      <c r="VIV97" s="8"/>
      <c r="VIW97" s="7"/>
      <c r="VIX97" s="1"/>
      <c r="VIY97" s="8"/>
      <c r="VIZ97" s="8"/>
      <c r="VJA97" s="7"/>
      <c r="VJB97" s="1"/>
      <c r="VJC97" s="8"/>
      <c r="VJD97" s="8"/>
      <c r="VJE97" s="7"/>
      <c r="VJF97" s="1"/>
      <c r="VJG97" s="8"/>
      <c r="VJH97" s="8"/>
      <c r="VJI97" s="7"/>
      <c r="VJJ97" s="1"/>
      <c r="VJK97" s="8"/>
      <c r="VJL97" s="8"/>
      <c r="VJM97" s="7"/>
      <c r="VJN97" s="1"/>
      <c r="VJO97" s="8"/>
      <c r="VJP97" s="8"/>
      <c r="VJQ97" s="7"/>
      <c r="VJR97" s="1"/>
      <c r="VJS97" s="8"/>
      <c r="VJT97" s="8"/>
      <c r="VJU97" s="7"/>
      <c r="VJV97" s="1"/>
      <c r="VJW97" s="8"/>
      <c r="VJX97" s="8"/>
      <c r="VJY97" s="7"/>
      <c r="VJZ97" s="1"/>
      <c r="VKA97" s="8"/>
      <c r="VKB97" s="8"/>
      <c r="VKC97" s="7"/>
      <c r="VKD97" s="1"/>
      <c r="VKE97" s="8"/>
      <c r="VKF97" s="8"/>
      <c r="VKG97" s="7"/>
      <c r="VKH97" s="1"/>
      <c r="VKI97" s="8"/>
      <c r="VKJ97" s="8"/>
      <c r="VKK97" s="7"/>
      <c r="VKL97" s="1"/>
      <c r="VKM97" s="8"/>
      <c r="VKN97" s="8"/>
      <c r="VKO97" s="7"/>
      <c r="VKP97" s="1"/>
      <c r="VKQ97" s="8"/>
      <c r="VKR97" s="8"/>
      <c r="VKS97" s="7"/>
      <c r="VKT97" s="1"/>
      <c r="VKU97" s="8"/>
      <c r="VKV97" s="8"/>
      <c r="VKW97" s="7"/>
      <c r="VKX97" s="1"/>
      <c r="VKY97" s="8"/>
      <c r="VKZ97" s="8"/>
      <c r="VLA97" s="7"/>
      <c r="VLB97" s="1"/>
      <c r="VLC97" s="8"/>
      <c r="VLD97" s="8"/>
      <c r="VLE97" s="7"/>
      <c r="VLF97" s="1"/>
      <c r="VLG97" s="8"/>
      <c r="VLH97" s="8"/>
      <c r="VLI97" s="7"/>
      <c r="VLJ97" s="1"/>
      <c r="VLK97" s="8"/>
      <c r="VLL97" s="8"/>
      <c r="VLM97" s="7"/>
      <c r="VLN97" s="1"/>
      <c r="VLO97" s="8"/>
      <c r="VLP97" s="8"/>
      <c r="VLQ97" s="7"/>
      <c r="VLR97" s="1"/>
      <c r="VLS97" s="8"/>
      <c r="VLT97" s="8"/>
      <c r="VLU97" s="7"/>
      <c r="VLV97" s="1"/>
      <c r="VLW97" s="8"/>
      <c r="VLX97" s="8"/>
      <c r="VLY97" s="7"/>
      <c r="VLZ97" s="1"/>
      <c r="VMA97" s="8"/>
      <c r="VMB97" s="8"/>
      <c r="VMC97" s="7"/>
      <c r="VMD97" s="1"/>
      <c r="VME97" s="8"/>
      <c r="VMF97" s="8"/>
      <c r="VMG97" s="7"/>
      <c r="VMH97" s="1"/>
      <c r="VMI97" s="8"/>
      <c r="VMJ97" s="8"/>
      <c r="VMK97" s="7"/>
      <c r="VML97" s="1"/>
      <c r="VMM97" s="8"/>
      <c r="VMN97" s="8"/>
      <c r="VMO97" s="7"/>
      <c r="VMP97" s="1"/>
      <c r="VMQ97" s="8"/>
      <c r="VMR97" s="8"/>
      <c r="VMS97" s="7"/>
      <c r="VMT97" s="1"/>
      <c r="VMU97" s="8"/>
      <c r="VMV97" s="8"/>
      <c r="VMW97" s="7"/>
      <c r="VMX97" s="1"/>
      <c r="VMY97" s="8"/>
      <c r="VMZ97" s="8"/>
      <c r="VNA97" s="7"/>
      <c r="VNB97" s="1"/>
      <c r="VNC97" s="8"/>
      <c r="VND97" s="8"/>
      <c r="VNE97" s="7"/>
      <c r="VNF97" s="1"/>
      <c r="VNG97" s="8"/>
      <c r="VNH97" s="8"/>
      <c r="VNI97" s="7"/>
      <c r="VNJ97" s="1"/>
      <c r="VNK97" s="8"/>
      <c r="VNL97" s="8"/>
      <c r="VNM97" s="7"/>
      <c r="VNN97" s="1"/>
      <c r="VNO97" s="8"/>
      <c r="VNP97" s="8"/>
      <c r="VNQ97" s="7"/>
      <c r="VNR97" s="1"/>
      <c r="VNS97" s="8"/>
      <c r="VNT97" s="8"/>
      <c r="VNU97" s="7"/>
      <c r="VNV97" s="1"/>
      <c r="VNW97" s="8"/>
      <c r="VNX97" s="8"/>
      <c r="VNY97" s="7"/>
      <c r="VNZ97" s="1"/>
      <c r="VOA97" s="8"/>
      <c r="VOB97" s="8"/>
      <c r="VOC97" s="7"/>
      <c r="VOD97" s="1"/>
      <c r="VOE97" s="8"/>
      <c r="VOF97" s="8"/>
      <c r="VOG97" s="7"/>
      <c r="VOH97" s="1"/>
      <c r="VOI97" s="8"/>
      <c r="VOJ97" s="8"/>
      <c r="VOK97" s="7"/>
      <c r="VOL97" s="1"/>
      <c r="VOM97" s="8"/>
      <c r="VON97" s="8"/>
      <c r="VOO97" s="7"/>
      <c r="VOP97" s="1"/>
      <c r="VOQ97" s="8"/>
      <c r="VOR97" s="8"/>
      <c r="VOS97" s="7"/>
      <c r="VOT97" s="1"/>
      <c r="VOU97" s="8"/>
      <c r="VOV97" s="8"/>
      <c r="VOW97" s="7"/>
      <c r="VOX97" s="1"/>
      <c r="VOY97" s="8"/>
      <c r="VOZ97" s="8"/>
      <c r="VPA97" s="7"/>
      <c r="VPB97" s="1"/>
      <c r="VPC97" s="8"/>
      <c r="VPD97" s="8"/>
      <c r="VPE97" s="7"/>
      <c r="VPF97" s="1"/>
      <c r="VPG97" s="8"/>
      <c r="VPH97" s="8"/>
      <c r="VPI97" s="7"/>
      <c r="VPJ97" s="1"/>
      <c r="VPK97" s="8"/>
      <c r="VPL97" s="8"/>
      <c r="VPM97" s="7"/>
      <c r="VPN97" s="1"/>
      <c r="VPO97" s="8"/>
      <c r="VPP97" s="8"/>
      <c r="VPQ97" s="7"/>
      <c r="VPR97" s="1"/>
      <c r="VPS97" s="8"/>
      <c r="VPT97" s="8"/>
      <c r="VPU97" s="7"/>
      <c r="VPV97" s="1"/>
      <c r="VPW97" s="8"/>
      <c r="VPX97" s="8"/>
      <c r="VPY97" s="7"/>
      <c r="VPZ97" s="1"/>
      <c r="VQA97" s="8"/>
      <c r="VQB97" s="8"/>
      <c r="VQC97" s="7"/>
      <c r="VQD97" s="1"/>
      <c r="VQE97" s="8"/>
      <c r="VQF97" s="8"/>
      <c r="VQG97" s="7"/>
      <c r="VQH97" s="1"/>
      <c r="VQI97" s="8"/>
      <c r="VQJ97" s="8"/>
      <c r="VQK97" s="7"/>
      <c r="VQL97" s="1"/>
      <c r="VQM97" s="8"/>
      <c r="VQN97" s="8"/>
      <c r="VQO97" s="7"/>
      <c r="VQP97" s="1"/>
      <c r="VQQ97" s="8"/>
      <c r="VQR97" s="8"/>
      <c r="VQS97" s="7"/>
      <c r="VQT97" s="1"/>
      <c r="VQU97" s="8"/>
      <c r="VQV97" s="8"/>
      <c r="VQW97" s="7"/>
      <c r="VQX97" s="1"/>
      <c r="VQY97" s="8"/>
      <c r="VQZ97" s="8"/>
      <c r="VRA97" s="7"/>
      <c r="VRB97" s="1"/>
      <c r="VRC97" s="8"/>
      <c r="VRD97" s="8"/>
      <c r="VRE97" s="7"/>
      <c r="VRF97" s="1"/>
      <c r="VRG97" s="8"/>
      <c r="VRH97" s="8"/>
      <c r="VRI97" s="7"/>
      <c r="VRJ97" s="1"/>
      <c r="VRK97" s="8"/>
      <c r="VRL97" s="8"/>
      <c r="VRM97" s="7"/>
      <c r="VRN97" s="1"/>
      <c r="VRO97" s="8"/>
      <c r="VRP97" s="8"/>
      <c r="VRQ97" s="7"/>
      <c r="VRR97" s="1"/>
      <c r="VRS97" s="8"/>
      <c r="VRT97" s="8"/>
      <c r="VRU97" s="7"/>
      <c r="VRV97" s="1"/>
      <c r="VRW97" s="8"/>
      <c r="VRX97" s="8"/>
      <c r="VRY97" s="7"/>
      <c r="VRZ97" s="1"/>
      <c r="VSA97" s="8"/>
      <c r="VSB97" s="8"/>
      <c r="VSC97" s="7"/>
      <c r="VSD97" s="1"/>
      <c r="VSE97" s="8"/>
      <c r="VSF97" s="8"/>
      <c r="VSG97" s="7"/>
      <c r="VSH97" s="1"/>
      <c r="VSI97" s="8"/>
      <c r="VSJ97" s="8"/>
      <c r="VSK97" s="7"/>
      <c r="VSL97" s="1"/>
      <c r="VSM97" s="8"/>
      <c r="VSN97" s="8"/>
      <c r="VSO97" s="7"/>
      <c r="VSP97" s="1"/>
      <c r="VSQ97" s="8"/>
      <c r="VSR97" s="8"/>
      <c r="VSS97" s="7"/>
      <c r="VST97" s="1"/>
      <c r="VSU97" s="8"/>
      <c r="VSV97" s="8"/>
      <c r="VSW97" s="7"/>
      <c r="VSX97" s="1"/>
      <c r="VSY97" s="8"/>
      <c r="VSZ97" s="8"/>
      <c r="VTA97" s="7"/>
      <c r="VTB97" s="1"/>
      <c r="VTC97" s="8"/>
      <c r="VTD97" s="8"/>
      <c r="VTE97" s="7"/>
      <c r="VTF97" s="1"/>
      <c r="VTG97" s="8"/>
      <c r="VTH97" s="8"/>
      <c r="VTI97" s="7"/>
      <c r="VTJ97" s="1"/>
      <c r="VTK97" s="8"/>
      <c r="VTL97" s="8"/>
      <c r="VTM97" s="7"/>
      <c r="VTN97" s="1"/>
      <c r="VTO97" s="8"/>
      <c r="VTP97" s="8"/>
      <c r="VTQ97" s="7"/>
      <c r="VTR97" s="1"/>
      <c r="VTS97" s="8"/>
      <c r="VTT97" s="8"/>
      <c r="VTU97" s="7"/>
      <c r="VTV97" s="1"/>
      <c r="VTW97" s="8"/>
      <c r="VTX97" s="8"/>
      <c r="VTY97" s="7"/>
      <c r="VTZ97" s="1"/>
      <c r="VUA97" s="8"/>
      <c r="VUB97" s="8"/>
      <c r="VUC97" s="7"/>
      <c r="VUD97" s="1"/>
      <c r="VUE97" s="8"/>
      <c r="VUF97" s="8"/>
      <c r="VUG97" s="7"/>
      <c r="VUH97" s="1"/>
      <c r="VUI97" s="8"/>
      <c r="VUJ97" s="8"/>
      <c r="VUK97" s="7"/>
      <c r="VUL97" s="1"/>
      <c r="VUM97" s="8"/>
      <c r="VUN97" s="8"/>
      <c r="VUO97" s="7"/>
      <c r="VUP97" s="1"/>
      <c r="VUQ97" s="8"/>
      <c r="VUR97" s="8"/>
      <c r="VUS97" s="7"/>
      <c r="VUT97" s="1"/>
      <c r="VUU97" s="8"/>
      <c r="VUV97" s="8"/>
      <c r="VUW97" s="7"/>
      <c r="VUX97" s="1"/>
      <c r="VUY97" s="8"/>
      <c r="VUZ97" s="8"/>
      <c r="VVA97" s="7"/>
      <c r="VVB97" s="1"/>
      <c r="VVC97" s="8"/>
      <c r="VVD97" s="8"/>
      <c r="VVE97" s="7"/>
      <c r="VVF97" s="1"/>
      <c r="VVG97" s="8"/>
      <c r="VVH97" s="8"/>
      <c r="VVI97" s="7"/>
      <c r="VVJ97" s="1"/>
      <c r="VVK97" s="8"/>
      <c r="VVL97" s="8"/>
      <c r="VVM97" s="7"/>
      <c r="VVN97" s="1"/>
      <c r="VVO97" s="8"/>
      <c r="VVP97" s="8"/>
      <c r="VVQ97" s="7"/>
      <c r="VVR97" s="1"/>
      <c r="VVS97" s="8"/>
      <c r="VVT97" s="8"/>
      <c r="VVU97" s="7"/>
      <c r="VVV97" s="1"/>
      <c r="VVW97" s="8"/>
      <c r="VVX97" s="8"/>
      <c r="VVY97" s="7"/>
      <c r="VVZ97" s="1"/>
      <c r="VWA97" s="8"/>
      <c r="VWB97" s="8"/>
      <c r="VWC97" s="7"/>
      <c r="VWD97" s="1"/>
      <c r="VWE97" s="8"/>
      <c r="VWF97" s="8"/>
      <c r="VWG97" s="7"/>
      <c r="VWH97" s="1"/>
      <c r="VWI97" s="8"/>
      <c r="VWJ97" s="8"/>
      <c r="VWK97" s="7"/>
      <c r="VWL97" s="1"/>
      <c r="VWM97" s="8"/>
      <c r="VWN97" s="8"/>
      <c r="VWO97" s="7"/>
      <c r="VWP97" s="1"/>
      <c r="VWQ97" s="8"/>
      <c r="VWR97" s="8"/>
      <c r="VWS97" s="7"/>
      <c r="VWT97" s="1"/>
      <c r="VWU97" s="8"/>
      <c r="VWV97" s="8"/>
      <c r="VWW97" s="7"/>
      <c r="VWX97" s="1"/>
      <c r="VWY97" s="8"/>
      <c r="VWZ97" s="8"/>
      <c r="VXA97" s="7"/>
      <c r="VXB97" s="1"/>
      <c r="VXC97" s="8"/>
      <c r="VXD97" s="8"/>
      <c r="VXE97" s="7"/>
      <c r="VXF97" s="1"/>
      <c r="VXG97" s="8"/>
      <c r="VXH97" s="8"/>
      <c r="VXI97" s="7"/>
      <c r="VXJ97" s="1"/>
      <c r="VXK97" s="8"/>
      <c r="VXL97" s="8"/>
      <c r="VXM97" s="7"/>
      <c r="VXN97" s="1"/>
      <c r="VXO97" s="8"/>
      <c r="VXP97" s="8"/>
      <c r="VXQ97" s="7"/>
      <c r="VXR97" s="1"/>
      <c r="VXS97" s="8"/>
      <c r="VXT97" s="8"/>
      <c r="VXU97" s="7"/>
      <c r="VXV97" s="1"/>
      <c r="VXW97" s="8"/>
      <c r="VXX97" s="8"/>
      <c r="VXY97" s="7"/>
      <c r="VXZ97" s="1"/>
      <c r="VYA97" s="8"/>
      <c r="VYB97" s="8"/>
      <c r="VYC97" s="7"/>
      <c r="VYD97" s="1"/>
      <c r="VYE97" s="8"/>
      <c r="VYF97" s="8"/>
      <c r="VYG97" s="7"/>
      <c r="VYH97" s="1"/>
      <c r="VYI97" s="8"/>
      <c r="VYJ97" s="8"/>
      <c r="VYK97" s="7"/>
      <c r="VYL97" s="1"/>
      <c r="VYM97" s="8"/>
      <c r="VYN97" s="8"/>
      <c r="VYO97" s="7"/>
      <c r="VYP97" s="1"/>
      <c r="VYQ97" s="8"/>
      <c r="VYR97" s="8"/>
      <c r="VYS97" s="7"/>
      <c r="VYT97" s="1"/>
      <c r="VYU97" s="8"/>
      <c r="VYV97" s="8"/>
      <c r="VYW97" s="7"/>
      <c r="VYX97" s="1"/>
      <c r="VYY97" s="8"/>
      <c r="VYZ97" s="8"/>
      <c r="VZA97" s="7"/>
      <c r="VZB97" s="1"/>
      <c r="VZC97" s="8"/>
      <c r="VZD97" s="8"/>
      <c r="VZE97" s="7"/>
      <c r="VZF97" s="1"/>
      <c r="VZG97" s="8"/>
      <c r="VZH97" s="8"/>
      <c r="VZI97" s="7"/>
      <c r="VZJ97" s="1"/>
      <c r="VZK97" s="8"/>
      <c r="VZL97" s="8"/>
      <c r="VZM97" s="7"/>
      <c r="VZN97" s="1"/>
      <c r="VZO97" s="8"/>
      <c r="VZP97" s="8"/>
      <c r="VZQ97" s="7"/>
      <c r="VZR97" s="1"/>
      <c r="VZS97" s="8"/>
      <c r="VZT97" s="8"/>
      <c r="VZU97" s="7"/>
      <c r="VZV97" s="1"/>
      <c r="VZW97" s="8"/>
      <c r="VZX97" s="8"/>
      <c r="VZY97" s="7"/>
      <c r="VZZ97" s="1"/>
      <c r="WAA97" s="8"/>
      <c r="WAB97" s="8"/>
      <c r="WAC97" s="7"/>
      <c r="WAD97" s="1"/>
      <c r="WAE97" s="8"/>
      <c r="WAF97" s="8"/>
      <c r="WAG97" s="7"/>
      <c r="WAH97" s="1"/>
      <c r="WAI97" s="8"/>
      <c r="WAJ97" s="8"/>
      <c r="WAK97" s="7"/>
      <c r="WAL97" s="1"/>
      <c r="WAM97" s="8"/>
      <c r="WAN97" s="8"/>
      <c r="WAO97" s="7"/>
      <c r="WAP97" s="1"/>
      <c r="WAQ97" s="8"/>
      <c r="WAR97" s="8"/>
      <c r="WAS97" s="7"/>
      <c r="WAT97" s="1"/>
      <c r="WAU97" s="8"/>
      <c r="WAV97" s="8"/>
      <c r="WAW97" s="7"/>
      <c r="WAX97" s="1"/>
      <c r="WAY97" s="8"/>
      <c r="WAZ97" s="8"/>
      <c r="WBA97" s="7"/>
      <c r="WBB97" s="1"/>
      <c r="WBC97" s="8"/>
      <c r="WBD97" s="8"/>
      <c r="WBE97" s="7"/>
      <c r="WBF97" s="1"/>
      <c r="WBG97" s="8"/>
      <c r="WBH97" s="8"/>
      <c r="WBI97" s="7"/>
      <c r="WBJ97" s="1"/>
      <c r="WBK97" s="8"/>
      <c r="WBL97" s="8"/>
      <c r="WBM97" s="7"/>
      <c r="WBN97" s="1"/>
      <c r="WBO97" s="8"/>
      <c r="WBP97" s="8"/>
      <c r="WBQ97" s="7"/>
      <c r="WBR97" s="1"/>
      <c r="WBS97" s="8"/>
      <c r="WBT97" s="8"/>
      <c r="WBU97" s="7"/>
      <c r="WBV97" s="1"/>
      <c r="WBW97" s="8"/>
      <c r="WBX97" s="8"/>
      <c r="WBY97" s="7"/>
      <c r="WBZ97" s="1"/>
      <c r="WCA97" s="8"/>
      <c r="WCB97" s="8"/>
      <c r="WCC97" s="7"/>
      <c r="WCD97" s="1"/>
      <c r="WCE97" s="8"/>
      <c r="WCF97" s="8"/>
      <c r="WCG97" s="7"/>
      <c r="WCH97" s="1"/>
      <c r="WCI97" s="8"/>
      <c r="WCJ97" s="8"/>
      <c r="WCK97" s="7"/>
      <c r="WCL97" s="1"/>
      <c r="WCM97" s="8"/>
      <c r="WCN97" s="8"/>
      <c r="WCO97" s="7"/>
      <c r="WCP97" s="1"/>
      <c r="WCQ97" s="8"/>
      <c r="WCR97" s="8"/>
      <c r="WCS97" s="7"/>
      <c r="WCT97" s="1"/>
      <c r="WCU97" s="8"/>
      <c r="WCV97" s="8"/>
      <c r="WCW97" s="7"/>
      <c r="WCX97" s="1"/>
      <c r="WCY97" s="8"/>
      <c r="WCZ97" s="8"/>
      <c r="WDA97" s="7"/>
      <c r="WDB97" s="1"/>
      <c r="WDC97" s="8"/>
      <c r="WDD97" s="8"/>
      <c r="WDE97" s="7"/>
      <c r="WDF97" s="1"/>
      <c r="WDG97" s="8"/>
      <c r="WDH97" s="8"/>
      <c r="WDI97" s="7"/>
      <c r="WDJ97" s="1"/>
      <c r="WDK97" s="8"/>
      <c r="WDL97" s="8"/>
      <c r="WDM97" s="7"/>
      <c r="WDN97" s="1"/>
      <c r="WDO97" s="8"/>
      <c r="WDP97" s="8"/>
      <c r="WDQ97" s="7"/>
      <c r="WDR97" s="1"/>
      <c r="WDS97" s="8"/>
      <c r="WDT97" s="8"/>
      <c r="WDU97" s="7"/>
      <c r="WDV97" s="1"/>
      <c r="WDW97" s="8"/>
      <c r="WDX97" s="8"/>
      <c r="WDY97" s="7"/>
      <c r="WDZ97" s="1"/>
      <c r="WEA97" s="8"/>
      <c r="WEB97" s="8"/>
      <c r="WEC97" s="7"/>
      <c r="WED97" s="1"/>
      <c r="WEE97" s="8"/>
      <c r="WEF97" s="8"/>
      <c r="WEG97" s="7"/>
      <c r="WEH97" s="1"/>
      <c r="WEI97" s="8"/>
      <c r="WEJ97" s="8"/>
      <c r="WEK97" s="7"/>
      <c r="WEL97" s="1"/>
      <c r="WEM97" s="8"/>
      <c r="WEN97" s="8"/>
      <c r="WEO97" s="7"/>
      <c r="WEP97" s="1"/>
      <c r="WEQ97" s="8"/>
      <c r="WER97" s="8"/>
      <c r="WES97" s="7"/>
      <c r="WET97" s="1"/>
      <c r="WEU97" s="8"/>
      <c r="WEV97" s="8"/>
      <c r="WEW97" s="7"/>
      <c r="WEX97" s="1"/>
      <c r="WEY97" s="8"/>
      <c r="WEZ97" s="8"/>
      <c r="WFA97" s="7"/>
      <c r="WFB97" s="1"/>
      <c r="WFC97" s="8"/>
      <c r="WFD97" s="8"/>
      <c r="WFE97" s="7"/>
      <c r="WFF97" s="1"/>
      <c r="WFG97" s="8"/>
      <c r="WFH97" s="8"/>
      <c r="WFI97" s="7"/>
      <c r="WFJ97" s="1"/>
      <c r="WFK97" s="8"/>
      <c r="WFL97" s="8"/>
      <c r="WFM97" s="7"/>
      <c r="WFN97" s="1"/>
      <c r="WFO97" s="8"/>
      <c r="WFP97" s="8"/>
      <c r="WFQ97" s="7"/>
      <c r="WFR97" s="1"/>
      <c r="WFS97" s="8"/>
      <c r="WFT97" s="8"/>
      <c r="WFU97" s="7"/>
      <c r="WFV97" s="1"/>
      <c r="WFW97" s="8"/>
      <c r="WFX97" s="8"/>
      <c r="WFY97" s="7"/>
      <c r="WFZ97" s="1"/>
      <c r="WGA97" s="8"/>
      <c r="WGB97" s="8"/>
      <c r="WGC97" s="7"/>
      <c r="WGD97" s="1"/>
      <c r="WGE97" s="8"/>
      <c r="WGF97" s="8"/>
      <c r="WGG97" s="7"/>
      <c r="WGH97" s="1"/>
      <c r="WGI97" s="8"/>
      <c r="WGJ97" s="8"/>
      <c r="WGK97" s="7"/>
      <c r="WGL97" s="1"/>
      <c r="WGM97" s="8"/>
      <c r="WGN97" s="8"/>
      <c r="WGO97" s="7"/>
      <c r="WGP97" s="1"/>
      <c r="WGQ97" s="8"/>
      <c r="WGR97" s="8"/>
      <c r="WGS97" s="7"/>
      <c r="WGT97" s="1"/>
      <c r="WGU97" s="8"/>
      <c r="WGV97" s="8"/>
      <c r="WGW97" s="7"/>
      <c r="WGX97" s="1"/>
      <c r="WGY97" s="8"/>
      <c r="WGZ97" s="8"/>
      <c r="WHA97" s="7"/>
      <c r="WHB97" s="1"/>
      <c r="WHC97" s="8"/>
      <c r="WHD97" s="8"/>
      <c r="WHE97" s="7"/>
      <c r="WHF97" s="1"/>
      <c r="WHG97" s="8"/>
      <c r="WHH97" s="8"/>
      <c r="WHI97" s="7"/>
      <c r="WHJ97" s="1"/>
      <c r="WHK97" s="8"/>
      <c r="WHL97" s="8"/>
      <c r="WHM97" s="7"/>
      <c r="WHN97" s="1"/>
      <c r="WHO97" s="8"/>
      <c r="WHP97" s="8"/>
      <c r="WHQ97" s="7"/>
      <c r="WHR97" s="1"/>
      <c r="WHS97" s="8"/>
      <c r="WHT97" s="8"/>
      <c r="WHU97" s="7"/>
      <c r="WHV97" s="1"/>
      <c r="WHW97" s="8"/>
      <c r="WHX97" s="8"/>
      <c r="WHY97" s="7"/>
      <c r="WHZ97" s="1"/>
      <c r="WIA97" s="8"/>
      <c r="WIB97" s="8"/>
      <c r="WIC97" s="7"/>
      <c r="WID97" s="1"/>
      <c r="WIE97" s="8"/>
      <c r="WIF97" s="8"/>
      <c r="WIG97" s="7"/>
      <c r="WIH97" s="1"/>
      <c r="WII97" s="8"/>
      <c r="WIJ97" s="8"/>
      <c r="WIK97" s="7"/>
      <c r="WIL97" s="1"/>
      <c r="WIM97" s="8"/>
      <c r="WIN97" s="8"/>
      <c r="WIO97" s="7"/>
      <c r="WIP97" s="1"/>
      <c r="WIQ97" s="8"/>
      <c r="WIR97" s="8"/>
      <c r="WIS97" s="7"/>
      <c r="WIT97" s="1"/>
      <c r="WIU97" s="8"/>
      <c r="WIV97" s="8"/>
      <c r="WIW97" s="7"/>
      <c r="WIX97" s="1"/>
      <c r="WIY97" s="8"/>
      <c r="WIZ97" s="8"/>
      <c r="WJA97" s="7"/>
      <c r="WJB97" s="1"/>
      <c r="WJC97" s="8"/>
      <c r="WJD97" s="8"/>
      <c r="WJE97" s="7"/>
      <c r="WJF97" s="1"/>
      <c r="WJG97" s="8"/>
      <c r="WJH97" s="8"/>
      <c r="WJI97" s="7"/>
      <c r="WJJ97" s="1"/>
      <c r="WJK97" s="8"/>
      <c r="WJL97" s="8"/>
      <c r="WJM97" s="7"/>
      <c r="WJN97" s="1"/>
      <c r="WJO97" s="8"/>
      <c r="WJP97" s="8"/>
      <c r="WJQ97" s="7"/>
      <c r="WJR97" s="1"/>
      <c r="WJS97" s="8"/>
      <c r="WJT97" s="8"/>
      <c r="WJU97" s="7"/>
      <c r="WJV97" s="1"/>
      <c r="WJW97" s="8"/>
      <c r="WJX97" s="8"/>
      <c r="WJY97" s="7"/>
      <c r="WJZ97" s="1"/>
      <c r="WKA97" s="8"/>
      <c r="WKB97" s="8"/>
      <c r="WKC97" s="7"/>
      <c r="WKD97" s="1"/>
      <c r="WKE97" s="8"/>
      <c r="WKF97" s="8"/>
      <c r="WKG97" s="7"/>
      <c r="WKH97" s="1"/>
      <c r="WKI97" s="8"/>
      <c r="WKJ97" s="8"/>
      <c r="WKK97" s="7"/>
      <c r="WKL97" s="1"/>
      <c r="WKM97" s="8"/>
      <c r="WKN97" s="8"/>
      <c r="WKO97" s="7"/>
      <c r="WKP97" s="1"/>
      <c r="WKQ97" s="8"/>
      <c r="WKR97" s="8"/>
      <c r="WKS97" s="7"/>
      <c r="WKT97" s="1"/>
      <c r="WKU97" s="8"/>
      <c r="WKV97" s="8"/>
      <c r="WKW97" s="7"/>
      <c r="WKX97" s="1"/>
      <c r="WKY97" s="8"/>
      <c r="WKZ97" s="8"/>
      <c r="WLA97" s="7"/>
      <c r="WLB97" s="1"/>
      <c r="WLC97" s="8"/>
      <c r="WLD97" s="8"/>
      <c r="WLE97" s="7"/>
      <c r="WLF97" s="1"/>
      <c r="WLG97" s="8"/>
      <c r="WLH97" s="8"/>
      <c r="WLI97" s="7"/>
      <c r="WLJ97" s="1"/>
      <c r="WLK97" s="8"/>
      <c r="WLL97" s="8"/>
      <c r="WLM97" s="7"/>
      <c r="WLN97" s="1"/>
      <c r="WLO97" s="8"/>
      <c r="WLP97" s="8"/>
      <c r="WLQ97" s="7"/>
      <c r="WLR97" s="1"/>
      <c r="WLS97" s="8"/>
      <c r="WLT97" s="8"/>
      <c r="WLU97" s="7"/>
      <c r="WLV97" s="1"/>
      <c r="WLW97" s="8"/>
      <c r="WLX97" s="8"/>
      <c r="WLY97" s="7"/>
      <c r="WLZ97" s="1"/>
      <c r="WMA97" s="8"/>
      <c r="WMB97" s="8"/>
      <c r="WMC97" s="7"/>
      <c r="WMD97" s="1"/>
      <c r="WME97" s="8"/>
      <c r="WMF97" s="8"/>
      <c r="WMG97" s="7"/>
      <c r="WMH97" s="1"/>
      <c r="WMI97" s="8"/>
      <c r="WMJ97" s="8"/>
      <c r="WMK97" s="7"/>
      <c r="WML97" s="1"/>
      <c r="WMM97" s="8"/>
      <c r="WMN97" s="8"/>
      <c r="WMO97" s="7"/>
      <c r="WMP97" s="1"/>
      <c r="WMQ97" s="8"/>
      <c r="WMR97" s="8"/>
      <c r="WMS97" s="7"/>
      <c r="WMT97" s="1"/>
      <c r="WMU97" s="8"/>
      <c r="WMV97" s="8"/>
      <c r="WMW97" s="7"/>
      <c r="WMX97" s="1"/>
      <c r="WMY97" s="8"/>
      <c r="WMZ97" s="8"/>
      <c r="WNA97" s="7"/>
      <c r="WNB97" s="1"/>
      <c r="WNC97" s="8"/>
      <c r="WND97" s="8"/>
      <c r="WNE97" s="7"/>
      <c r="WNF97" s="1"/>
      <c r="WNG97" s="8"/>
      <c r="WNH97" s="8"/>
      <c r="WNI97" s="7"/>
      <c r="WNJ97" s="1"/>
      <c r="WNK97" s="8"/>
      <c r="WNL97" s="8"/>
      <c r="WNM97" s="7"/>
      <c r="WNN97" s="1"/>
      <c r="WNO97" s="8"/>
      <c r="WNP97" s="8"/>
      <c r="WNQ97" s="7"/>
      <c r="WNR97" s="1"/>
      <c r="WNS97" s="8"/>
      <c r="WNT97" s="8"/>
      <c r="WNU97" s="7"/>
      <c r="WNV97" s="1"/>
      <c r="WNW97" s="8"/>
      <c r="WNX97" s="8"/>
      <c r="WNY97" s="7"/>
      <c r="WNZ97" s="1"/>
      <c r="WOA97" s="8"/>
      <c r="WOB97" s="8"/>
      <c r="WOC97" s="7"/>
      <c r="WOD97" s="1"/>
      <c r="WOE97" s="8"/>
      <c r="WOF97" s="8"/>
      <c r="WOG97" s="7"/>
      <c r="WOH97" s="1"/>
      <c r="WOI97" s="8"/>
      <c r="WOJ97" s="8"/>
      <c r="WOK97" s="7"/>
      <c r="WOL97" s="1"/>
      <c r="WOM97" s="8"/>
      <c r="WON97" s="8"/>
      <c r="WOO97" s="7"/>
      <c r="WOP97" s="1"/>
      <c r="WOQ97" s="8"/>
      <c r="WOR97" s="8"/>
      <c r="WOS97" s="7"/>
      <c r="WOT97" s="1"/>
      <c r="WOU97" s="8"/>
      <c r="WOV97" s="8"/>
      <c r="WOW97" s="7"/>
      <c r="WOX97" s="1"/>
      <c r="WOY97" s="8"/>
      <c r="WOZ97" s="8"/>
      <c r="WPA97" s="7"/>
      <c r="WPB97" s="1"/>
      <c r="WPC97" s="8"/>
      <c r="WPD97" s="8"/>
      <c r="WPE97" s="7"/>
      <c r="WPF97" s="1"/>
      <c r="WPG97" s="8"/>
      <c r="WPH97" s="8"/>
      <c r="WPI97" s="7"/>
      <c r="WPJ97" s="1"/>
      <c r="WPK97" s="8"/>
      <c r="WPL97" s="8"/>
      <c r="WPM97" s="7"/>
      <c r="WPN97" s="1"/>
      <c r="WPO97" s="8"/>
      <c r="WPP97" s="8"/>
      <c r="WPQ97" s="7"/>
      <c r="WPR97" s="1"/>
      <c r="WPS97" s="8"/>
      <c r="WPT97" s="8"/>
      <c r="WPU97" s="7"/>
      <c r="WPV97" s="1"/>
      <c r="WPW97" s="8"/>
      <c r="WPX97" s="8"/>
      <c r="WPY97" s="7"/>
      <c r="WPZ97" s="1"/>
      <c r="WQA97" s="8"/>
      <c r="WQB97" s="8"/>
      <c r="WQC97" s="7"/>
      <c r="WQD97" s="1"/>
      <c r="WQE97" s="8"/>
      <c r="WQF97" s="8"/>
      <c r="WQG97" s="7"/>
      <c r="WQH97" s="1"/>
      <c r="WQI97" s="8"/>
      <c r="WQJ97" s="8"/>
      <c r="WQK97" s="7"/>
      <c r="WQL97" s="1"/>
      <c r="WQM97" s="8"/>
      <c r="WQN97" s="8"/>
      <c r="WQO97" s="7"/>
      <c r="WQP97" s="1"/>
      <c r="WQQ97" s="8"/>
      <c r="WQR97" s="8"/>
      <c r="WQS97" s="7"/>
      <c r="WQT97" s="1"/>
      <c r="WQU97" s="8"/>
      <c r="WQV97" s="8"/>
      <c r="WQW97" s="7"/>
      <c r="WQX97" s="1"/>
      <c r="WQY97" s="8"/>
      <c r="WQZ97" s="8"/>
      <c r="WRA97" s="7"/>
      <c r="WRB97" s="1"/>
      <c r="WRC97" s="8"/>
      <c r="WRD97" s="8"/>
      <c r="WRE97" s="7"/>
      <c r="WRF97" s="1"/>
      <c r="WRG97" s="8"/>
      <c r="WRH97" s="8"/>
      <c r="WRI97" s="7"/>
      <c r="WRJ97" s="1"/>
      <c r="WRK97" s="8"/>
      <c r="WRL97" s="8"/>
      <c r="WRM97" s="7"/>
      <c r="WRN97" s="1"/>
      <c r="WRO97" s="8"/>
      <c r="WRP97" s="8"/>
      <c r="WRQ97" s="7"/>
      <c r="WRR97" s="1"/>
      <c r="WRS97" s="8"/>
      <c r="WRT97" s="8"/>
      <c r="WRU97" s="7"/>
      <c r="WRV97" s="1"/>
      <c r="WRW97" s="8"/>
      <c r="WRX97" s="8"/>
      <c r="WRY97" s="7"/>
      <c r="WRZ97" s="1"/>
      <c r="WSA97" s="8"/>
      <c r="WSB97" s="8"/>
      <c r="WSC97" s="7"/>
      <c r="WSD97" s="1"/>
      <c r="WSE97" s="8"/>
      <c r="WSF97" s="8"/>
      <c r="WSG97" s="7"/>
      <c r="WSH97" s="1"/>
      <c r="WSI97" s="8"/>
      <c r="WSJ97" s="8"/>
      <c r="WSK97" s="7"/>
      <c r="WSL97" s="1"/>
      <c r="WSM97" s="8"/>
      <c r="WSN97" s="8"/>
      <c r="WSO97" s="7"/>
      <c r="WSP97" s="1"/>
      <c r="WSQ97" s="8"/>
      <c r="WSR97" s="8"/>
      <c r="WSS97" s="7"/>
      <c r="WST97" s="1"/>
      <c r="WSU97" s="8"/>
      <c r="WSV97" s="8"/>
      <c r="WSW97" s="7"/>
      <c r="WSX97" s="1"/>
      <c r="WSY97" s="8"/>
      <c r="WSZ97" s="8"/>
      <c r="WTA97" s="7"/>
      <c r="WTB97" s="1"/>
      <c r="WTC97" s="8"/>
      <c r="WTD97" s="8"/>
      <c r="WTE97" s="7"/>
      <c r="WTF97" s="1"/>
      <c r="WTG97" s="8"/>
      <c r="WTH97" s="8"/>
      <c r="WTI97" s="7"/>
      <c r="WTJ97" s="1"/>
      <c r="WTK97" s="8"/>
      <c r="WTL97" s="8"/>
      <c r="WTM97" s="7"/>
      <c r="WTN97" s="1"/>
      <c r="WTO97" s="8"/>
      <c r="WTP97" s="8"/>
      <c r="WTQ97" s="7"/>
      <c r="WTR97" s="1"/>
      <c r="WTS97" s="8"/>
      <c r="WTT97" s="8"/>
      <c r="WTU97" s="7"/>
      <c r="WTV97" s="1"/>
      <c r="WTW97" s="8"/>
      <c r="WTX97" s="8"/>
      <c r="WTY97" s="7"/>
      <c r="WTZ97" s="1"/>
      <c r="WUA97" s="8"/>
      <c r="WUB97" s="8"/>
      <c r="WUC97" s="7"/>
      <c r="WUD97" s="1"/>
      <c r="WUE97" s="8"/>
      <c r="WUF97" s="8"/>
      <c r="WUG97" s="7"/>
      <c r="WUH97" s="1"/>
      <c r="WUI97" s="8"/>
      <c r="WUJ97" s="8"/>
      <c r="WUK97" s="7"/>
      <c r="WUL97" s="1"/>
      <c r="WUM97" s="8"/>
      <c r="WUN97" s="8"/>
      <c r="WUO97" s="7"/>
      <c r="WUP97" s="1"/>
      <c r="WUQ97" s="8"/>
      <c r="WUR97" s="8"/>
      <c r="WUS97" s="7"/>
      <c r="WUT97" s="1"/>
      <c r="WUU97" s="8"/>
      <c r="WUV97" s="8"/>
      <c r="WUW97" s="7"/>
      <c r="WUX97" s="1"/>
      <c r="WUY97" s="8"/>
      <c r="WUZ97" s="8"/>
      <c r="WVA97" s="7"/>
      <c r="WVB97" s="1"/>
      <c r="WVC97" s="8"/>
      <c r="WVD97" s="8"/>
      <c r="WVE97" s="7"/>
      <c r="WVF97" s="1"/>
      <c r="WVG97" s="8"/>
      <c r="WVH97" s="8"/>
      <c r="WVI97" s="7"/>
      <c r="WVJ97" s="1"/>
      <c r="WVK97" s="8"/>
      <c r="WVL97" s="8"/>
      <c r="WVM97" s="7"/>
      <c r="WVN97" s="1"/>
      <c r="WVO97" s="8"/>
      <c r="WVP97" s="8"/>
      <c r="WVQ97" s="7"/>
      <c r="WVR97" s="1"/>
      <c r="WVS97" s="8"/>
      <c r="WVT97" s="8"/>
      <c r="WVU97" s="7"/>
      <c r="WVV97" s="1"/>
      <c r="WVW97" s="8"/>
      <c r="WVX97" s="8"/>
      <c r="WVY97" s="7"/>
      <c r="WVZ97" s="1"/>
      <c r="WWA97" s="8"/>
      <c r="WWB97" s="8"/>
      <c r="WWC97" s="7"/>
      <c r="WWD97" s="1"/>
      <c r="WWE97" s="8"/>
      <c r="WWF97" s="8"/>
      <c r="WWG97" s="7"/>
      <c r="WWH97" s="1"/>
      <c r="WWI97" s="8"/>
      <c r="WWJ97" s="8"/>
      <c r="WWK97" s="7"/>
      <c r="WWL97" s="1"/>
      <c r="WWM97" s="8"/>
      <c r="WWN97" s="8"/>
      <c r="WWO97" s="7"/>
      <c r="WWP97" s="1"/>
      <c r="WWQ97" s="8"/>
      <c r="WWR97" s="8"/>
      <c r="WWS97" s="7"/>
      <c r="WWT97" s="1"/>
      <c r="WWU97" s="8"/>
      <c r="WWV97" s="8"/>
      <c r="WWW97" s="7"/>
      <c r="WWX97" s="1"/>
      <c r="WWY97" s="8"/>
      <c r="WWZ97" s="8"/>
      <c r="WXA97" s="7"/>
      <c r="WXB97" s="1"/>
      <c r="WXC97" s="8"/>
      <c r="WXD97" s="8"/>
      <c r="WXE97" s="7"/>
      <c r="WXF97" s="1"/>
      <c r="WXG97" s="8"/>
      <c r="WXH97" s="8"/>
      <c r="WXI97" s="7"/>
      <c r="WXJ97" s="1"/>
      <c r="WXK97" s="8"/>
      <c r="WXL97" s="8"/>
      <c r="WXM97" s="7"/>
      <c r="WXN97" s="1"/>
      <c r="WXO97" s="8"/>
      <c r="WXP97" s="8"/>
      <c r="WXQ97" s="7"/>
      <c r="WXR97" s="1"/>
      <c r="WXS97" s="8"/>
      <c r="WXT97" s="8"/>
      <c r="WXU97" s="7"/>
      <c r="WXV97" s="1"/>
      <c r="WXW97" s="8"/>
      <c r="WXX97" s="8"/>
      <c r="WXY97" s="7"/>
      <c r="WXZ97" s="1"/>
      <c r="WYA97" s="8"/>
      <c r="WYB97" s="8"/>
      <c r="WYC97" s="7"/>
      <c r="WYD97" s="1"/>
      <c r="WYE97" s="8"/>
      <c r="WYF97" s="8"/>
      <c r="WYG97" s="7"/>
      <c r="WYH97" s="1"/>
      <c r="WYI97" s="8"/>
      <c r="WYJ97" s="8"/>
      <c r="WYK97" s="7"/>
      <c r="WYL97" s="1"/>
      <c r="WYM97" s="8"/>
      <c r="WYN97" s="8"/>
      <c r="WYO97" s="7"/>
      <c r="WYP97" s="1"/>
      <c r="WYQ97" s="8"/>
      <c r="WYR97" s="8"/>
      <c r="WYS97" s="7"/>
      <c r="WYT97" s="1"/>
      <c r="WYU97" s="8"/>
      <c r="WYV97" s="8"/>
      <c r="WYW97" s="7"/>
      <c r="WYX97" s="1"/>
      <c r="WYY97" s="8"/>
      <c r="WYZ97" s="8"/>
      <c r="WZA97" s="7"/>
      <c r="WZB97" s="1"/>
      <c r="WZC97" s="8"/>
      <c r="WZD97" s="8"/>
      <c r="WZE97" s="7"/>
      <c r="WZF97" s="1"/>
      <c r="WZG97" s="8"/>
      <c r="WZH97" s="8"/>
      <c r="WZI97" s="7"/>
      <c r="WZJ97" s="1"/>
      <c r="WZK97" s="8"/>
      <c r="WZL97" s="8"/>
      <c r="WZM97" s="7"/>
      <c r="WZN97" s="1"/>
      <c r="WZO97" s="8"/>
      <c r="WZP97" s="8"/>
      <c r="WZQ97" s="7"/>
      <c r="WZR97" s="1"/>
      <c r="WZS97" s="8"/>
      <c r="WZT97" s="8"/>
      <c r="WZU97" s="7"/>
      <c r="WZV97" s="1"/>
      <c r="WZW97" s="8"/>
      <c r="WZX97" s="8"/>
      <c r="WZY97" s="7"/>
      <c r="WZZ97" s="1"/>
      <c r="XAA97" s="8"/>
      <c r="XAB97" s="8"/>
      <c r="XAC97" s="7"/>
      <c r="XAD97" s="1"/>
      <c r="XAE97" s="8"/>
      <c r="XAF97" s="8"/>
      <c r="XAG97" s="7"/>
      <c r="XAH97" s="1"/>
      <c r="XAI97" s="8"/>
      <c r="XAJ97" s="8"/>
      <c r="XAK97" s="7"/>
      <c r="XAL97" s="1"/>
      <c r="XAM97" s="8"/>
      <c r="XAN97" s="8"/>
      <c r="XAO97" s="7"/>
      <c r="XAP97" s="1"/>
      <c r="XAQ97" s="8"/>
      <c r="XAR97" s="8"/>
      <c r="XAS97" s="7"/>
      <c r="XAT97" s="1"/>
      <c r="XAU97" s="8"/>
      <c r="XAV97" s="8"/>
      <c r="XAW97" s="7"/>
      <c r="XAX97" s="1"/>
      <c r="XAY97" s="8"/>
      <c r="XAZ97" s="8"/>
      <c r="XBA97" s="7"/>
      <c r="XBB97" s="1"/>
      <c r="XBC97" s="8"/>
      <c r="XBD97" s="8"/>
      <c r="XBE97" s="7"/>
      <c r="XBF97" s="1"/>
      <c r="XBG97" s="8"/>
      <c r="XBH97" s="8"/>
      <c r="XBI97" s="7"/>
      <c r="XBJ97" s="1"/>
      <c r="XBK97" s="8"/>
      <c r="XBL97" s="8"/>
      <c r="XBM97" s="7"/>
      <c r="XBN97" s="1"/>
      <c r="XBO97" s="8"/>
      <c r="XBP97" s="8"/>
      <c r="XBQ97" s="7"/>
      <c r="XBR97" s="1"/>
      <c r="XBS97" s="8"/>
      <c r="XBT97" s="8"/>
      <c r="XBU97" s="7"/>
      <c r="XBV97" s="1"/>
      <c r="XBW97" s="8"/>
      <c r="XBX97" s="8"/>
      <c r="XBY97" s="7"/>
      <c r="XBZ97" s="1"/>
      <c r="XCA97" s="8"/>
      <c r="XCB97" s="8"/>
      <c r="XCC97" s="7"/>
      <c r="XCD97" s="1"/>
      <c r="XCE97" s="8"/>
      <c r="XCF97" s="8"/>
      <c r="XCG97" s="7"/>
      <c r="XCH97" s="1"/>
      <c r="XCI97" s="8"/>
      <c r="XCJ97" s="8"/>
      <c r="XCK97" s="7"/>
      <c r="XCL97" s="1"/>
      <c r="XCM97" s="8"/>
      <c r="XCN97" s="8"/>
      <c r="XCO97" s="7"/>
      <c r="XCP97" s="1"/>
      <c r="XCQ97" s="8"/>
      <c r="XCR97" s="8"/>
      <c r="XCS97" s="7"/>
      <c r="XCT97" s="1"/>
      <c r="XCU97" s="8"/>
      <c r="XCV97" s="8"/>
      <c r="XCW97" s="7"/>
      <c r="XCX97" s="1"/>
      <c r="XCY97" s="8"/>
      <c r="XCZ97" s="8"/>
      <c r="XDA97" s="7"/>
      <c r="XDB97" s="1"/>
      <c r="XDC97" s="8"/>
      <c r="XDD97" s="8"/>
      <c r="XDE97" s="7"/>
      <c r="XDF97" s="1"/>
      <c r="XDG97" s="8"/>
      <c r="XDH97" s="8"/>
      <c r="XDI97" s="7"/>
      <c r="XDJ97" s="1"/>
      <c r="XDK97" s="8"/>
      <c r="XDL97" s="8"/>
      <c r="XDM97" s="7"/>
      <c r="XDN97" s="1"/>
      <c r="XDO97" s="8"/>
      <c r="XDP97" s="8"/>
      <c r="XDQ97" s="7"/>
      <c r="XDR97" s="1"/>
      <c r="XDS97" s="8"/>
      <c r="XDT97" s="8"/>
      <c r="XDU97" s="7"/>
      <c r="XDV97" s="1"/>
      <c r="XDW97" s="8"/>
      <c r="XDX97" s="8"/>
      <c r="XDY97" s="7"/>
      <c r="XDZ97" s="1"/>
      <c r="XEA97" s="8"/>
      <c r="XEB97" s="8"/>
      <c r="XEC97" s="7"/>
      <c r="XED97" s="1"/>
      <c r="XEE97" s="8"/>
      <c r="XEF97" s="8"/>
      <c r="XEG97" s="7"/>
      <c r="XEH97" s="1"/>
      <c r="XEI97" s="8"/>
      <c r="XEJ97" s="8"/>
      <c r="XEK97" s="7"/>
      <c r="XEL97" s="1"/>
      <c r="XEM97" s="8"/>
      <c r="XEN97" s="8"/>
      <c r="XEO97" s="7"/>
      <c r="XEP97" s="1"/>
      <c r="XEQ97" s="8"/>
      <c r="XER97" s="8"/>
      <c r="XES97" s="7"/>
      <c r="XET97" s="1"/>
      <c r="XEU97" s="8"/>
      <c r="XEV97" s="8"/>
      <c r="XEW97" s="7"/>
      <c r="XEX97" s="1"/>
      <c r="XEY97" s="8"/>
      <c r="XEZ97" s="8"/>
    </row>
    <row r="98" spans="1:16380" ht="72.5" x14ac:dyDescent="0.35">
      <c r="A98" s="105" t="s">
        <v>3671</v>
      </c>
      <c r="B98" s="85" t="s">
        <v>6512</v>
      </c>
      <c r="C98" s="85" t="s">
        <v>1212</v>
      </c>
      <c r="D98" s="85" t="s">
        <v>1212</v>
      </c>
      <c r="E98" s="89">
        <f>1/7.8</f>
        <v>0.12820512820512822</v>
      </c>
      <c r="F98" s="89">
        <v>1</v>
      </c>
      <c r="G98" s="319">
        <v>5301</v>
      </c>
      <c r="H98" s="91"/>
      <c r="I98" s="91"/>
      <c r="J98" s="91"/>
      <c r="K98" s="91"/>
      <c r="L98" s="91"/>
      <c r="M98" s="91"/>
      <c r="N98" s="191" t="s">
        <v>8652</v>
      </c>
      <c r="O98" s="197" t="s">
        <v>8654</v>
      </c>
    </row>
    <row r="99" spans="1:16380" ht="72.5" x14ac:dyDescent="0.35">
      <c r="A99" s="106" t="s">
        <v>3673</v>
      </c>
      <c r="B99" s="107" t="s">
        <v>6512</v>
      </c>
      <c r="C99" s="107" t="s">
        <v>1213</v>
      </c>
      <c r="D99" s="107" t="s">
        <v>1214</v>
      </c>
      <c r="E99" s="108">
        <f>1/2.4</f>
        <v>0.41666666666666669</v>
      </c>
      <c r="F99" s="108">
        <v>1</v>
      </c>
      <c r="G99" s="330">
        <v>5303</v>
      </c>
      <c r="H99" s="109"/>
      <c r="I99" s="109"/>
      <c r="J99" s="109"/>
      <c r="K99" s="109"/>
      <c r="L99" s="109"/>
      <c r="M99" s="109"/>
      <c r="N99" s="195" t="s">
        <v>8653</v>
      </c>
      <c r="O99" s="199" t="s">
        <v>8654</v>
      </c>
    </row>
    <row r="101" spans="1:16380" x14ac:dyDescent="0.35">
      <c r="A101" s="149"/>
      <c r="B101" s="149"/>
      <c r="C101" s="149"/>
    </row>
    <row r="102" spans="1:16380" x14ac:dyDescent="0.35">
      <c r="A102" s="149"/>
      <c r="B102" s="149"/>
      <c r="C102" s="149"/>
    </row>
    <row r="103" spans="1:16380" x14ac:dyDescent="0.35">
      <c r="A103" s="149"/>
      <c r="B103" s="149"/>
      <c r="C103" s="149"/>
    </row>
    <row r="104" spans="1:16380" x14ac:dyDescent="0.35">
      <c r="A104" s="149"/>
      <c r="B104" s="149"/>
      <c r="C104" s="149"/>
    </row>
    <row r="105" spans="1:16380" x14ac:dyDescent="0.35">
      <c r="B105"/>
    </row>
    <row r="119" spans="11:11" x14ac:dyDescent="0.35">
      <c r="K119" s="88"/>
    </row>
    <row r="129" spans="2:2" x14ac:dyDescent="0.35">
      <c r="B129" s="88"/>
    </row>
    <row r="130" spans="2:2" x14ac:dyDescent="0.35">
      <c r="B130"/>
    </row>
  </sheetData>
  <mergeCells count="3">
    <mergeCell ref="E7:G7"/>
    <mergeCell ref="H7:J7"/>
    <mergeCell ref="K7:M7"/>
  </mergeCells>
  <phoneticPr fontId="13" type="noConversion"/>
  <hyperlinks>
    <hyperlink ref="O64" r:id="rId1" display="https://www.sciencedirect.com/science/article/pii/S0048969717325378" xr:uid="{00000000-0004-0000-0A00-000000000000}"/>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72"/>
  <sheetViews>
    <sheetView zoomScale="90" zoomScaleNormal="90" workbookViewId="0"/>
  </sheetViews>
  <sheetFormatPr defaultRowHeight="14.5" x14ac:dyDescent="0.35"/>
  <cols>
    <col min="1" max="1" width="18" customWidth="1"/>
    <col min="2" max="2" width="19.1796875" customWidth="1"/>
    <col min="3" max="3" width="29.81640625" customWidth="1"/>
    <col min="4" max="4" width="32.7265625" customWidth="1"/>
    <col min="5" max="5" width="29.08984375" customWidth="1"/>
    <col min="6" max="6" width="33.6328125" customWidth="1"/>
    <col min="7" max="7" width="25.6328125" customWidth="1"/>
    <col min="8" max="8" width="18.26953125" customWidth="1"/>
    <col min="9" max="9" width="26.6328125" customWidth="1"/>
  </cols>
  <sheetData>
    <row r="1" spans="1:7" s="185" customFormat="1" ht="48.5" customHeight="1" x14ac:dyDescent="0.55000000000000004">
      <c r="A1" s="186" t="s">
        <v>8757</v>
      </c>
    </row>
    <row r="2" spans="1:7" s="185" customFormat="1" x14ac:dyDescent="0.35"/>
    <row r="3" spans="1:7" x14ac:dyDescent="0.35">
      <c r="A3" t="s">
        <v>7906</v>
      </c>
    </row>
    <row r="5" spans="1:7" x14ac:dyDescent="0.35">
      <c r="B5" s="185"/>
      <c r="C5" s="185"/>
    </row>
    <row r="6" spans="1:7" ht="27.5" customHeight="1" x14ac:dyDescent="0.35">
      <c r="A6" s="211" t="s">
        <v>7907</v>
      </c>
      <c r="B6" s="212" t="s">
        <v>6534</v>
      </c>
      <c r="C6" s="212" t="s">
        <v>8623</v>
      </c>
      <c r="D6" s="289" t="s">
        <v>8624</v>
      </c>
      <c r="E6" s="59"/>
      <c r="F6" s="59"/>
      <c r="G6" s="59"/>
    </row>
    <row r="7" spans="1:7" ht="38.5" x14ac:dyDescent="0.35">
      <c r="A7" s="207" t="s">
        <v>6535</v>
      </c>
      <c r="B7" s="205" t="s">
        <v>6354</v>
      </c>
      <c r="C7" s="206">
        <v>0.19</v>
      </c>
      <c r="D7" s="206">
        <f>9072/(9072+34614)</f>
        <v>0.207663782447466</v>
      </c>
      <c r="E7" s="101"/>
    </row>
    <row r="8" spans="1:7" x14ac:dyDescent="0.35">
      <c r="A8" s="207" t="s">
        <v>6536</v>
      </c>
      <c r="B8" s="205" t="s">
        <v>6533</v>
      </c>
      <c r="C8" s="206">
        <v>0</v>
      </c>
      <c r="D8" s="206">
        <v>0</v>
      </c>
      <c r="E8" s="101"/>
    </row>
    <row r="9" spans="1:7" x14ac:dyDescent="0.35">
      <c r="A9" s="207" t="s">
        <v>6537</v>
      </c>
      <c r="B9" s="205" t="s">
        <v>6319</v>
      </c>
      <c r="C9" s="206">
        <v>0.35</v>
      </c>
      <c r="D9" s="290">
        <f>474/(474+107644)</f>
        <v>4.3840988549547714E-3</v>
      </c>
      <c r="E9" s="101"/>
    </row>
    <row r="10" spans="1:7" x14ac:dyDescent="0.35">
      <c r="A10" s="207" t="s">
        <v>6538</v>
      </c>
      <c r="B10" s="205" t="s">
        <v>6031</v>
      </c>
      <c r="C10" s="206">
        <v>0</v>
      </c>
      <c r="D10" s="206">
        <f>334/(334+67807)</f>
        <v>4.901601091853656E-3</v>
      </c>
      <c r="E10" s="101"/>
    </row>
    <row r="11" spans="1:7" x14ac:dyDescent="0.35">
      <c r="A11" s="207" t="s">
        <v>6539</v>
      </c>
      <c r="B11" s="205" t="s">
        <v>5996</v>
      </c>
      <c r="C11" s="206">
        <v>0.75</v>
      </c>
      <c r="D11" s="206">
        <f>8344/(8344+8511)</f>
        <v>0.49504598042123998</v>
      </c>
      <c r="E11" s="101"/>
    </row>
    <row r="12" spans="1:7" x14ac:dyDescent="0.35">
      <c r="A12" s="207" t="s">
        <v>6540</v>
      </c>
      <c r="B12" s="205" t="s">
        <v>6095</v>
      </c>
      <c r="C12" s="206">
        <v>0</v>
      </c>
      <c r="D12" s="206">
        <v>0</v>
      </c>
      <c r="E12" s="101"/>
    </row>
    <row r="13" spans="1:7" x14ac:dyDescent="0.35">
      <c r="A13" s="207" t="s">
        <v>6541</v>
      </c>
      <c r="B13" s="205" t="s">
        <v>6006</v>
      </c>
      <c r="C13" s="206">
        <v>0.13</v>
      </c>
      <c r="D13" s="206">
        <f>12666/(12666+114323)</f>
        <v>9.9740922442101282E-2</v>
      </c>
      <c r="E13" s="101"/>
    </row>
    <row r="14" spans="1:7" x14ac:dyDescent="0.35">
      <c r="A14" s="207" t="s">
        <v>6542</v>
      </c>
      <c r="B14" s="205" t="s">
        <v>5990</v>
      </c>
      <c r="C14" s="206">
        <v>0.91</v>
      </c>
      <c r="D14" s="206">
        <f>102222/(102222+39993)</f>
        <v>0.71878493829764789</v>
      </c>
      <c r="E14" s="101"/>
    </row>
    <row r="15" spans="1:7" x14ac:dyDescent="0.35">
      <c r="A15" s="207" t="s">
        <v>6543</v>
      </c>
      <c r="B15" s="205" t="s">
        <v>6089</v>
      </c>
      <c r="C15" s="206">
        <v>0</v>
      </c>
      <c r="D15" s="206">
        <v>0</v>
      </c>
      <c r="E15" s="101"/>
    </row>
    <row r="16" spans="1:7" ht="26" x14ac:dyDescent="0.35">
      <c r="A16" s="207" t="s">
        <v>6544</v>
      </c>
      <c r="B16" s="205" t="s">
        <v>6054</v>
      </c>
      <c r="C16" s="206">
        <v>0</v>
      </c>
      <c r="D16" s="206">
        <f>9754/(9754+301969)</f>
        <v>3.1290600950202585E-2</v>
      </c>
      <c r="E16" s="101"/>
    </row>
    <row r="17" spans="1:12" x14ac:dyDescent="0.35">
      <c r="A17" s="208" t="s">
        <v>6545</v>
      </c>
      <c r="B17" s="209" t="s">
        <v>6241</v>
      </c>
      <c r="C17" s="210">
        <v>0.2</v>
      </c>
      <c r="D17" s="210">
        <f>142886/(142886+1662493)</f>
        <v>7.9144600662797118E-2</v>
      </c>
      <c r="E17" s="101"/>
    </row>
    <row r="19" spans="1:12" s="185" customFormat="1" x14ac:dyDescent="0.35"/>
    <row r="20" spans="1:12" ht="15.5" x14ac:dyDescent="0.35">
      <c r="A20" s="16"/>
    </row>
    <row r="21" spans="1:12" ht="23.5" x14ac:dyDescent="0.55000000000000004">
      <c r="A21" s="186" t="s">
        <v>8288</v>
      </c>
      <c r="F21" s="1"/>
    </row>
    <row r="23" spans="1:12" x14ac:dyDescent="0.35">
      <c r="A23" s="92" t="s">
        <v>7913</v>
      </c>
    </row>
    <row r="24" spans="1:12" s="185" customFormat="1" x14ac:dyDescent="0.35">
      <c r="A24" s="132"/>
      <c r="G24" s="339"/>
      <c r="H24" s="339"/>
      <c r="I24" s="339"/>
    </row>
    <row r="25" spans="1:12" ht="15.5" x14ac:dyDescent="0.35">
      <c r="A25" s="223" t="s">
        <v>2</v>
      </c>
      <c r="B25" s="215" t="s">
        <v>3</v>
      </c>
      <c r="C25" s="215" t="s">
        <v>4</v>
      </c>
      <c r="D25" s="215" t="s">
        <v>5</v>
      </c>
      <c r="E25" s="215" t="s">
        <v>7907</v>
      </c>
      <c r="F25" s="215" t="s">
        <v>8758</v>
      </c>
      <c r="G25" s="274"/>
      <c r="H25" s="274"/>
      <c r="I25" s="274"/>
    </row>
    <row r="26" spans="1:12" x14ac:dyDescent="0.35">
      <c r="A26" s="216" t="s">
        <v>5987</v>
      </c>
      <c r="B26" s="217" t="s">
        <v>5979</v>
      </c>
      <c r="C26" s="217" t="s">
        <v>5988</v>
      </c>
      <c r="D26" s="217" t="s">
        <v>5989</v>
      </c>
      <c r="E26" s="177" t="s">
        <v>6542</v>
      </c>
      <c r="F26" s="257">
        <v>1</v>
      </c>
      <c r="G26" s="275"/>
      <c r="H26" s="224"/>
      <c r="I26" s="224"/>
      <c r="L26" s="7"/>
    </row>
    <row r="27" spans="1:12" x14ac:dyDescent="0.35">
      <c r="A27" s="105" t="s">
        <v>5993</v>
      </c>
      <c r="B27" s="85" t="s">
        <v>5979</v>
      </c>
      <c r="C27" s="85" t="s">
        <v>5994</v>
      </c>
      <c r="D27" s="85" t="s">
        <v>5995</v>
      </c>
      <c r="E27" s="101" t="s">
        <v>6539</v>
      </c>
      <c r="F27" s="161">
        <v>1</v>
      </c>
      <c r="G27" s="275"/>
      <c r="H27" s="224"/>
      <c r="I27" s="224"/>
      <c r="L27" s="7"/>
    </row>
    <row r="28" spans="1:12" x14ac:dyDescent="0.35">
      <c r="A28" s="105" t="s">
        <v>5999</v>
      </c>
      <c r="B28" s="85" t="s">
        <v>5979</v>
      </c>
      <c r="C28" s="85" t="s">
        <v>6000</v>
      </c>
      <c r="D28" s="85" t="s">
        <v>6001</v>
      </c>
      <c r="E28" s="101" t="s">
        <v>6539</v>
      </c>
      <c r="F28" s="161">
        <v>1</v>
      </c>
      <c r="G28" s="275"/>
      <c r="H28" s="224"/>
      <c r="I28" s="224"/>
      <c r="L28" s="7"/>
    </row>
    <row r="29" spans="1:12" x14ac:dyDescent="0.35">
      <c r="A29" s="105" t="s">
        <v>6004</v>
      </c>
      <c r="B29" s="85" t="s">
        <v>5979</v>
      </c>
      <c r="C29" s="85" t="s">
        <v>5028</v>
      </c>
      <c r="D29" s="85" t="s">
        <v>6005</v>
      </c>
      <c r="E29" s="101" t="s">
        <v>6541</v>
      </c>
      <c r="F29" s="161">
        <v>1</v>
      </c>
      <c r="G29" s="275"/>
      <c r="H29" s="224"/>
      <c r="I29" s="224"/>
      <c r="L29" s="7"/>
    </row>
    <row r="30" spans="1:12" x14ac:dyDescent="0.35">
      <c r="A30" s="105" t="s">
        <v>6014</v>
      </c>
      <c r="B30" s="85" t="s">
        <v>6010</v>
      </c>
      <c r="C30" s="85" t="s">
        <v>5988</v>
      </c>
      <c r="D30" s="85" t="s">
        <v>6015</v>
      </c>
      <c r="E30" s="101" t="s">
        <v>6542</v>
      </c>
      <c r="F30" s="161">
        <v>1.0666666428248091</v>
      </c>
      <c r="G30" s="275"/>
      <c r="H30" s="224"/>
      <c r="I30" s="224"/>
      <c r="L30" s="7"/>
    </row>
    <row r="31" spans="1:12" x14ac:dyDescent="0.35">
      <c r="A31" s="218" t="s">
        <v>7399</v>
      </c>
      <c r="B31" s="85" t="s">
        <v>6010</v>
      </c>
      <c r="C31" s="85" t="s">
        <v>7654</v>
      </c>
      <c r="D31" s="219" t="s">
        <v>7400</v>
      </c>
      <c r="E31" s="101" t="s">
        <v>6542</v>
      </c>
      <c r="F31" s="161">
        <v>1.139999985694885</v>
      </c>
      <c r="G31" s="275"/>
      <c r="H31" s="224"/>
      <c r="I31" s="224"/>
      <c r="L31" s="136"/>
    </row>
    <row r="32" spans="1:12" x14ac:dyDescent="0.35">
      <c r="A32" s="218" t="s">
        <v>7401</v>
      </c>
      <c r="B32" s="85" t="s">
        <v>6010</v>
      </c>
      <c r="C32" s="85" t="s">
        <v>7655</v>
      </c>
      <c r="D32" s="219" t="s">
        <v>7402</v>
      </c>
      <c r="E32" s="101" t="s">
        <v>6542</v>
      </c>
      <c r="F32" s="161">
        <v>1.139999985694885</v>
      </c>
      <c r="G32" s="275"/>
      <c r="H32" s="224"/>
      <c r="I32" s="224"/>
      <c r="L32" s="136"/>
    </row>
    <row r="33" spans="1:12" x14ac:dyDescent="0.35">
      <c r="A33" s="105" t="s">
        <v>6021</v>
      </c>
      <c r="B33" s="85" t="s">
        <v>6010</v>
      </c>
      <c r="C33" s="85" t="s">
        <v>5028</v>
      </c>
      <c r="D33" s="85" t="s">
        <v>6022</v>
      </c>
      <c r="E33" s="101" t="s">
        <v>6542</v>
      </c>
      <c r="F33" s="161">
        <v>1.139999985694885</v>
      </c>
      <c r="G33" s="275"/>
      <c r="H33" s="224"/>
      <c r="I33" s="224"/>
      <c r="L33" s="7"/>
    </row>
    <row r="34" spans="1:12" x14ac:dyDescent="0.35">
      <c r="A34" s="105" t="s">
        <v>7405</v>
      </c>
      <c r="B34" s="85" t="s">
        <v>6010</v>
      </c>
      <c r="C34" s="85" t="s">
        <v>7657</v>
      </c>
      <c r="D34" s="85" t="s">
        <v>7406</v>
      </c>
      <c r="E34" s="101" t="s">
        <v>6541</v>
      </c>
      <c r="F34" s="161">
        <v>1.325000017881393</v>
      </c>
      <c r="G34" s="275"/>
      <c r="H34" s="224"/>
      <c r="I34" s="224"/>
      <c r="L34" s="7"/>
    </row>
    <row r="35" spans="1:12" x14ac:dyDescent="0.35">
      <c r="A35" s="105" t="s">
        <v>7407</v>
      </c>
      <c r="B35" s="85" t="s">
        <v>6010</v>
      </c>
      <c r="C35" s="85" t="s">
        <v>7658</v>
      </c>
      <c r="D35" s="85" t="s">
        <v>7408</v>
      </c>
      <c r="E35" s="101" t="s">
        <v>6541</v>
      </c>
      <c r="F35" s="161">
        <v>10</v>
      </c>
      <c r="G35" s="275"/>
      <c r="H35" s="224"/>
      <c r="I35" s="224"/>
      <c r="L35" s="7"/>
    </row>
    <row r="36" spans="1:12" x14ac:dyDescent="0.35">
      <c r="A36" s="105" t="s">
        <v>7410</v>
      </c>
      <c r="B36" s="85" t="s">
        <v>6010</v>
      </c>
      <c r="C36" s="85" t="s">
        <v>7659</v>
      </c>
      <c r="D36" s="85" t="s">
        <v>7411</v>
      </c>
      <c r="E36" s="101" t="s">
        <v>6539</v>
      </c>
      <c r="F36" s="161">
        <v>1</v>
      </c>
      <c r="G36" s="275"/>
      <c r="H36" s="224"/>
      <c r="I36" s="224"/>
      <c r="L36" s="7"/>
    </row>
    <row r="37" spans="1:12" x14ac:dyDescent="0.35">
      <c r="A37" s="105" t="s">
        <v>7416</v>
      </c>
      <c r="B37" s="85" t="s">
        <v>6010</v>
      </c>
      <c r="C37" s="85" t="s">
        <v>7662</v>
      </c>
      <c r="D37" s="85" t="s">
        <v>7417</v>
      </c>
      <c r="E37" s="101" t="s">
        <v>6541</v>
      </c>
      <c r="F37" s="161">
        <v>1.169999957084656</v>
      </c>
      <c r="G37" s="275"/>
      <c r="H37" s="224"/>
      <c r="I37" s="224"/>
      <c r="L37" s="7"/>
    </row>
    <row r="38" spans="1:12" x14ac:dyDescent="0.35">
      <c r="A38" s="105" t="s">
        <v>7430</v>
      </c>
      <c r="B38" s="85" t="s">
        <v>6010</v>
      </c>
      <c r="C38" s="85" t="s">
        <v>7667</v>
      </c>
      <c r="D38" s="85" t="s">
        <v>7431</v>
      </c>
      <c r="E38" s="101" t="s">
        <v>6539</v>
      </c>
      <c r="F38" s="161">
        <v>1</v>
      </c>
      <c r="G38" s="275"/>
      <c r="H38" s="224"/>
      <c r="I38" s="224"/>
      <c r="L38" s="7"/>
    </row>
    <row r="39" spans="1:12" x14ac:dyDescent="0.35">
      <c r="A39" s="105" t="s">
        <v>7432</v>
      </c>
      <c r="B39" s="85" t="s">
        <v>6010</v>
      </c>
      <c r="C39" s="85" t="s">
        <v>7668</v>
      </c>
      <c r="D39" s="85" t="s">
        <v>7433</v>
      </c>
      <c r="E39" s="101" t="s">
        <v>6539</v>
      </c>
      <c r="F39" s="161">
        <v>1.120000004768372</v>
      </c>
      <c r="G39" s="275"/>
      <c r="H39" s="224"/>
      <c r="I39" s="224"/>
      <c r="L39" s="7"/>
    </row>
    <row r="40" spans="1:12" x14ac:dyDescent="0.35">
      <c r="A40" s="105" t="s">
        <v>7434</v>
      </c>
      <c r="B40" s="85" t="s">
        <v>6010</v>
      </c>
      <c r="C40" s="85" t="s">
        <v>7669</v>
      </c>
      <c r="D40" s="85" t="s">
        <v>7435</v>
      </c>
      <c r="E40" s="101" t="s">
        <v>6539</v>
      </c>
      <c r="F40" s="161">
        <v>1</v>
      </c>
      <c r="G40" s="275"/>
      <c r="H40" s="224"/>
      <c r="I40" s="224"/>
      <c r="L40" s="7"/>
    </row>
    <row r="41" spans="1:12" x14ac:dyDescent="0.35">
      <c r="A41" s="105" t="s">
        <v>7436</v>
      </c>
      <c r="B41" s="85" t="s">
        <v>6010</v>
      </c>
      <c r="C41" s="85" t="s">
        <v>7656</v>
      </c>
      <c r="D41" s="85" t="s">
        <v>7437</v>
      </c>
      <c r="E41" s="101" t="s">
        <v>6539</v>
      </c>
      <c r="F41" s="161">
        <v>1.120000004768372</v>
      </c>
      <c r="G41" s="275"/>
      <c r="H41" s="224"/>
      <c r="I41" s="224"/>
      <c r="L41" s="7"/>
    </row>
    <row r="42" spans="1:12" x14ac:dyDescent="0.35">
      <c r="A42" s="105" t="s">
        <v>7438</v>
      </c>
      <c r="B42" s="85" t="s">
        <v>6010</v>
      </c>
      <c r="C42" s="85" t="s">
        <v>7670</v>
      </c>
      <c r="D42" s="85" t="s">
        <v>7439</v>
      </c>
      <c r="E42" s="101" t="s">
        <v>6541</v>
      </c>
      <c r="F42" s="161">
        <v>1.169999957084656</v>
      </c>
      <c r="G42" s="275"/>
      <c r="H42" s="224"/>
      <c r="I42" s="224"/>
      <c r="L42" s="7"/>
    </row>
    <row r="43" spans="1:12" x14ac:dyDescent="0.35">
      <c r="A43" s="105" t="s">
        <v>7442</v>
      </c>
      <c r="B43" s="85" t="s">
        <v>6010</v>
      </c>
      <c r="C43" s="85" t="s">
        <v>7672</v>
      </c>
      <c r="D43" s="85" t="s">
        <v>7443</v>
      </c>
      <c r="E43" s="101" t="s">
        <v>6541</v>
      </c>
      <c r="F43" s="161">
        <v>1.0849999785423281</v>
      </c>
      <c r="G43" s="275"/>
      <c r="H43" s="224"/>
      <c r="I43" s="224"/>
      <c r="L43" s="7"/>
    </row>
    <row r="44" spans="1:12" x14ac:dyDescent="0.35">
      <c r="A44" s="105" t="s">
        <v>7444</v>
      </c>
      <c r="B44" s="85" t="s">
        <v>6010</v>
      </c>
      <c r="C44" s="85" t="s">
        <v>7673</v>
      </c>
      <c r="D44" s="85" t="s">
        <v>7445</v>
      </c>
      <c r="E44" s="101" t="s">
        <v>6541</v>
      </c>
      <c r="F44" s="161">
        <v>1.056666652361552</v>
      </c>
      <c r="G44" s="275"/>
      <c r="H44" s="224"/>
      <c r="I44" s="224"/>
      <c r="L44" s="7"/>
    </row>
    <row r="45" spans="1:12" x14ac:dyDescent="0.35">
      <c r="A45" s="105" t="s">
        <v>7446</v>
      </c>
      <c r="B45" s="85" t="s">
        <v>6010</v>
      </c>
      <c r="C45" s="85" t="s">
        <v>7656</v>
      </c>
      <c r="D45" s="85" t="s">
        <v>7447</v>
      </c>
      <c r="E45" s="101" t="s">
        <v>6545</v>
      </c>
      <c r="F45" s="161">
        <v>1.093333337042067</v>
      </c>
      <c r="G45" s="275"/>
      <c r="H45" s="224"/>
      <c r="I45" s="224"/>
      <c r="L45" s="7"/>
    </row>
    <row r="46" spans="1:12" x14ac:dyDescent="0.35">
      <c r="A46" s="105" t="s">
        <v>6132</v>
      </c>
      <c r="B46" s="85" t="s">
        <v>6128</v>
      </c>
      <c r="C46" s="85" t="s">
        <v>6133</v>
      </c>
      <c r="D46" s="85" t="s">
        <v>6134</v>
      </c>
      <c r="E46" s="101" t="s">
        <v>6542</v>
      </c>
      <c r="F46" s="161">
        <v>1.299999952316284</v>
      </c>
      <c r="G46" s="275"/>
      <c r="H46" s="224"/>
      <c r="I46" s="224"/>
      <c r="L46" s="7"/>
    </row>
    <row r="47" spans="1:12" x14ac:dyDescent="0.35">
      <c r="A47" s="105" t="s">
        <v>7822</v>
      </c>
      <c r="B47" s="220" t="s">
        <v>6128</v>
      </c>
      <c r="C47" s="85" t="s">
        <v>7823</v>
      </c>
      <c r="D47" s="85" t="s">
        <v>7824</v>
      </c>
      <c r="E47" s="101" t="s">
        <v>6542</v>
      </c>
      <c r="F47" s="161">
        <v>1.299999952316284</v>
      </c>
      <c r="G47" s="275"/>
      <c r="H47" s="224"/>
      <c r="I47" s="224"/>
      <c r="L47" s="7"/>
    </row>
    <row r="48" spans="1:12" x14ac:dyDescent="0.35">
      <c r="A48" s="105" t="s">
        <v>6137</v>
      </c>
      <c r="B48" s="85" t="s">
        <v>6128</v>
      </c>
      <c r="C48" s="85" t="s">
        <v>7656</v>
      </c>
      <c r="D48" s="85" t="s">
        <v>7825</v>
      </c>
      <c r="E48" s="101" t="s">
        <v>6542</v>
      </c>
      <c r="F48" s="161">
        <v>1.179999947547913</v>
      </c>
      <c r="G48" s="275"/>
      <c r="H48" s="224"/>
      <c r="I48" s="224"/>
      <c r="L48" s="7"/>
    </row>
    <row r="49" spans="1:13" x14ac:dyDescent="0.35">
      <c r="A49" s="105" t="s">
        <v>7487</v>
      </c>
      <c r="B49" s="85" t="s">
        <v>6128</v>
      </c>
      <c r="C49" s="85" t="s">
        <v>7656</v>
      </c>
      <c r="D49" s="85" t="s">
        <v>7488</v>
      </c>
      <c r="E49" s="101" t="s">
        <v>6545</v>
      </c>
      <c r="F49" s="161">
        <v>1.4391666551431019</v>
      </c>
      <c r="G49" s="275"/>
      <c r="H49" s="224"/>
      <c r="I49" s="224"/>
      <c r="L49" s="7"/>
    </row>
    <row r="50" spans="1:13" x14ac:dyDescent="0.35">
      <c r="A50" s="105" t="s">
        <v>7489</v>
      </c>
      <c r="B50" s="85" t="s">
        <v>6240</v>
      </c>
      <c r="C50" s="85" t="s">
        <v>7667</v>
      </c>
      <c r="D50" s="85" t="s">
        <v>7490</v>
      </c>
      <c r="E50" s="101" t="s">
        <v>6539</v>
      </c>
      <c r="F50" s="161">
        <v>2.4800000190734859</v>
      </c>
      <c r="G50" s="275"/>
      <c r="H50" s="224"/>
      <c r="I50" s="224"/>
      <c r="L50" s="7"/>
    </row>
    <row r="51" spans="1:13" x14ac:dyDescent="0.35">
      <c r="A51" s="105" t="s">
        <v>7491</v>
      </c>
      <c r="B51" s="85" t="s">
        <v>6240</v>
      </c>
      <c r="C51" s="85" t="s">
        <v>7668</v>
      </c>
      <c r="D51" s="85" t="s">
        <v>7492</v>
      </c>
      <c r="E51" s="101" t="s">
        <v>6539</v>
      </c>
      <c r="F51" s="161">
        <v>2.2999999523162842</v>
      </c>
      <c r="G51" s="275"/>
      <c r="H51" s="224"/>
      <c r="I51" s="224"/>
      <c r="L51" s="7"/>
    </row>
    <row r="52" spans="1:13" x14ac:dyDescent="0.35">
      <c r="A52" s="105" t="s">
        <v>7493</v>
      </c>
      <c r="B52" s="85" t="s">
        <v>6240</v>
      </c>
      <c r="C52" s="85" t="s">
        <v>7675</v>
      </c>
      <c r="D52" s="85" t="s">
        <v>7494</v>
      </c>
      <c r="E52" s="101" t="s">
        <v>6539</v>
      </c>
      <c r="F52" s="161">
        <v>2.5</v>
      </c>
      <c r="G52" s="275"/>
      <c r="H52" s="224"/>
      <c r="I52" s="224"/>
      <c r="L52" s="7"/>
    </row>
    <row r="53" spans="1:13" ht="15" thickBot="1" x14ac:dyDescent="0.4">
      <c r="A53" s="105" t="s">
        <v>7495</v>
      </c>
      <c r="B53" s="85" t="s">
        <v>6240</v>
      </c>
      <c r="C53" s="85" t="s">
        <v>7656</v>
      </c>
      <c r="D53" s="85" t="s">
        <v>7496</v>
      </c>
      <c r="E53" s="101" t="s">
        <v>6539</v>
      </c>
      <c r="F53" s="161">
        <v>2.4800000190734859</v>
      </c>
      <c r="G53" s="275"/>
      <c r="H53" s="224"/>
      <c r="I53" s="224"/>
      <c r="L53" s="7"/>
    </row>
    <row r="54" spans="1:13" ht="15" thickBot="1" x14ac:dyDescent="0.4">
      <c r="A54" s="105" t="s">
        <v>7497</v>
      </c>
      <c r="B54" s="85" t="s">
        <v>6240</v>
      </c>
      <c r="C54" s="85" t="s">
        <v>7676</v>
      </c>
      <c r="D54" s="85" t="s">
        <v>7498</v>
      </c>
      <c r="E54" s="101" t="s">
        <v>6542</v>
      </c>
      <c r="F54" s="161">
        <v>1.6000000238418579</v>
      </c>
      <c r="G54" s="275"/>
      <c r="H54" s="224"/>
      <c r="I54" s="224"/>
      <c r="L54" s="7"/>
      <c r="M54" s="26"/>
    </row>
    <row r="55" spans="1:13" ht="15" thickBot="1" x14ac:dyDescent="0.4">
      <c r="A55" s="105" t="s">
        <v>7499</v>
      </c>
      <c r="B55" s="85" t="s">
        <v>6240</v>
      </c>
      <c r="C55" s="85" t="s">
        <v>7674</v>
      </c>
      <c r="D55" s="85" t="s">
        <v>7500</v>
      </c>
      <c r="E55" s="101" t="s">
        <v>6542</v>
      </c>
      <c r="F55" s="161">
        <v>2.026666641235352</v>
      </c>
      <c r="G55" s="275"/>
      <c r="H55" s="224"/>
      <c r="I55" s="224"/>
      <c r="L55" s="7"/>
      <c r="M55" s="27"/>
    </row>
    <row r="56" spans="1:13" x14ac:dyDescent="0.35">
      <c r="A56" s="105" t="s">
        <v>7509</v>
      </c>
      <c r="B56" s="85" t="s">
        <v>6240</v>
      </c>
      <c r="C56" s="85" t="s">
        <v>7657</v>
      </c>
      <c r="D56" s="85" t="s">
        <v>7510</v>
      </c>
      <c r="E56" s="101" t="s">
        <v>6541</v>
      </c>
      <c r="F56" s="161">
        <v>2.617499947547913</v>
      </c>
      <c r="G56" s="275"/>
      <c r="H56" s="224"/>
      <c r="I56" s="224"/>
      <c r="L56" s="7"/>
    </row>
    <row r="57" spans="1:13" x14ac:dyDescent="0.35">
      <c r="A57" s="105" t="s">
        <v>7511</v>
      </c>
      <c r="B57" s="85" t="s">
        <v>6240</v>
      </c>
      <c r="C57" s="85" t="s">
        <v>7670</v>
      </c>
      <c r="D57" s="85" t="s">
        <v>7512</v>
      </c>
      <c r="E57" s="101" t="s">
        <v>6541</v>
      </c>
      <c r="F57" s="161">
        <v>2.5499999523162842</v>
      </c>
      <c r="G57" s="275"/>
      <c r="H57" s="224"/>
      <c r="I57" s="224"/>
      <c r="L57" s="7"/>
    </row>
    <row r="58" spans="1:13" x14ac:dyDescent="0.35">
      <c r="A58" s="105" t="s">
        <v>7513</v>
      </c>
      <c r="B58" s="85" t="s">
        <v>6240</v>
      </c>
      <c r="C58" s="85" t="s">
        <v>7656</v>
      </c>
      <c r="D58" s="85" t="s">
        <v>7514</v>
      </c>
      <c r="E58" s="101" t="s">
        <v>6545</v>
      </c>
      <c r="F58" s="161">
        <v>3.1866666475931802</v>
      </c>
      <c r="G58" s="275"/>
      <c r="H58" s="224"/>
      <c r="I58" s="224"/>
      <c r="L58" s="7"/>
    </row>
    <row r="59" spans="1:13" x14ac:dyDescent="0.35">
      <c r="A59" s="105" t="s">
        <v>7586</v>
      </c>
      <c r="B59" s="85" t="s">
        <v>6250</v>
      </c>
      <c r="C59" s="85" t="s">
        <v>7679</v>
      </c>
      <c r="D59" s="85" t="s">
        <v>7587</v>
      </c>
      <c r="E59" s="101" t="s">
        <v>6539</v>
      </c>
      <c r="F59" s="161">
        <v>3.7599999904632568</v>
      </c>
      <c r="G59" s="275"/>
      <c r="H59" s="224"/>
      <c r="I59" s="224"/>
      <c r="L59" s="7"/>
    </row>
    <row r="60" spans="1:13" x14ac:dyDescent="0.35">
      <c r="A60" s="105" t="s">
        <v>7590</v>
      </c>
      <c r="B60" s="85" t="s">
        <v>6250</v>
      </c>
      <c r="C60" s="85" t="s">
        <v>7656</v>
      </c>
      <c r="D60" s="85" t="s">
        <v>7591</v>
      </c>
      <c r="E60" s="101" t="s">
        <v>6545</v>
      </c>
      <c r="F60" s="161">
        <v>3.140000025431315</v>
      </c>
      <c r="G60" s="275"/>
      <c r="H60" s="224"/>
      <c r="I60" s="224"/>
      <c r="L60" s="7"/>
    </row>
    <row r="61" spans="1:13" x14ac:dyDescent="0.35">
      <c r="A61" s="105" t="s">
        <v>6265</v>
      </c>
      <c r="B61" s="85" t="s">
        <v>6250</v>
      </c>
      <c r="C61" s="85" t="s">
        <v>6018</v>
      </c>
      <c r="D61" s="85" t="s">
        <v>6266</v>
      </c>
      <c r="E61" s="101" t="s">
        <v>6542</v>
      </c>
      <c r="F61" s="161">
        <v>2.0999999046325679</v>
      </c>
      <c r="G61" s="275"/>
      <c r="H61" s="224"/>
      <c r="I61" s="224"/>
      <c r="L61" s="7"/>
    </row>
    <row r="62" spans="1:13" x14ac:dyDescent="0.35">
      <c r="A62" s="105" t="s">
        <v>7839</v>
      </c>
      <c r="B62" s="220" t="s">
        <v>6250</v>
      </c>
      <c r="C62" s="85" t="s">
        <v>7674</v>
      </c>
      <c r="D62" s="85" t="s">
        <v>7841</v>
      </c>
      <c r="E62" s="101" t="s">
        <v>6542</v>
      </c>
      <c r="F62" s="161">
        <v>2.1099998950958252</v>
      </c>
      <c r="G62" s="275"/>
      <c r="H62" s="224"/>
      <c r="I62" s="224"/>
      <c r="L62" s="7"/>
    </row>
    <row r="63" spans="1:13" x14ac:dyDescent="0.35">
      <c r="A63" s="105" t="s">
        <v>7840</v>
      </c>
      <c r="B63" s="220" t="s">
        <v>6250</v>
      </c>
      <c r="C63" s="85" t="s">
        <v>7842</v>
      </c>
      <c r="D63" s="85" t="s">
        <v>7843</v>
      </c>
      <c r="E63" s="101" t="s">
        <v>6539</v>
      </c>
      <c r="F63" s="161">
        <v>2.254999995231628</v>
      </c>
      <c r="G63" s="275"/>
      <c r="H63" s="224"/>
      <c r="I63" s="224"/>
      <c r="L63" s="7"/>
    </row>
    <row r="64" spans="1:13" x14ac:dyDescent="0.35">
      <c r="A64" s="105" t="s">
        <v>7844</v>
      </c>
      <c r="B64" s="220" t="s">
        <v>6250</v>
      </c>
      <c r="C64" s="85" t="s">
        <v>7847</v>
      </c>
      <c r="D64" s="85" t="s">
        <v>7848</v>
      </c>
      <c r="E64" s="101" t="s">
        <v>6539</v>
      </c>
      <c r="F64" s="161">
        <v>2.5699999332427979</v>
      </c>
      <c r="G64" s="275"/>
      <c r="H64" s="224"/>
      <c r="I64" s="224"/>
      <c r="L64" s="7"/>
    </row>
    <row r="65" spans="1:12" x14ac:dyDescent="0.35">
      <c r="A65" s="105" t="s">
        <v>7853</v>
      </c>
      <c r="B65" s="220" t="s">
        <v>6250</v>
      </c>
      <c r="C65" s="85" t="s">
        <v>7679</v>
      </c>
      <c r="D65" s="85" t="s">
        <v>7854</v>
      </c>
      <c r="E65" s="101" t="s">
        <v>6539</v>
      </c>
      <c r="F65" s="161">
        <v>1.860000014305115</v>
      </c>
      <c r="G65" s="275"/>
      <c r="H65" s="224"/>
      <c r="I65" s="224"/>
      <c r="L65" s="7"/>
    </row>
    <row r="66" spans="1:12" x14ac:dyDescent="0.35">
      <c r="A66" s="105" t="s">
        <v>7855</v>
      </c>
      <c r="B66" s="220" t="s">
        <v>6250</v>
      </c>
      <c r="C66" s="85" t="s">
        <v>7658</v>
      </c>
      <c r="D66" s="85" t="s">
        <v>7858</v>
      </c>
      <c r="E66" s="101" t="s">
        <v>6541</v>
      </c>
      <c r="F66" s="161">
        <v>10</v>
      </c>
      <c r="G66" s="275"/>
      <c r="H66" s="224"/>
      <c r="I66" s="224"/>
      <c r="L66" s="7"/>
    </row>
    <row r="67" spans="1:12" x14ac:dyDescent="0.35">
      <c r="A67" s="105" t="s">
        <v>6275</v>
      </c>
      <c r="B67" s="85" t="s">
        <v>6250</v>
      </c>
      <c r="C67" s="85" t="s">
        <v>5028</v>
      </c>
      <c r="D67" s="85" t="s">
        <v>6276</v>
      </c>
      <c r="E67" s="101" t="s">
        <v>6545</v>
      </c>
      <c r="F67" s="161">
        <v>3.8474999666213989</v>
      </c>
      <c r="G67" s="275"/>
      <c r="H67" s="224"/>
      <c r="I67" s="224"/>
      <c r="L67" s="7"/>
    </row>
    <row r="68" spans="1:12" x14ac:dyDescent="0.35">
      <c r="A68" s="105" t="s">
        <v>6287</v>
      </c>
      <c r="B68" s="85" t="s">
        <v>6250</v>
      </c>
      <c r="C68" s="85" t="s">
        <v>5028</v>
      </c>
      <c r="D68" s="85" t="s">
        <v>6288</v>
      </c>
      <c r="E68" s="101" t="s">
        <v>6545</v>
      </c>
      <c r="F68" s="161">
        <v>3.4200000762939449</v>
      </c>
      <c r="G68" s="275"/>
      <c r="H68" s="224"/>
      <c r="I68" s="224"/>
      <c r="L68" s="7"/>
    </row>
    <row r="69" spans="1:12" x14ac:dyDescent="0.35">
      <c r="A69" s="105" t="s">
        <v>6307</v>
      </c>
      <c r="B69" s="85" t="s">
        <v>6250</v>
      </c>
      <c r="C69" s="85" t="s">
        <v>5028</v>
      </c>
      <c r="D69" s="85" t="s">
        <v>6308</v>
      </c>
      <c r="E69" s="101" t="s">
        <v>6545</v>
      </c>
      <c r="F69" s="161">
        <v>1.802499979734421</v>
      </c>
      <c r="G69" s="275"/>
      <c r="H69" s="224"/>
      <c r="I69" s="224"/>
      <c r="L69" s="7"/>
    </row>
    <row r="70" spans="1:12" x14ac:dyDescent="0.35">
      <c r="A70" s="105" t="s">
        <v>6316</v>
      </c>
      <c r="B70" s="85" t="s">
        <v>6312</v>
      </c>
      <c r="C70" s="85" t="s">
        <v>6317</v>
      </c>
      <c r="D70" s="85" t="s">
        <v>6318</v>
      </c>
      <c r="E70" s="101" t="s">
        <v>6537</v>
      </c>
      <c r="F70" s="161">
        <v>1.950000047683716</v>
      </c>
      <c r="G70" s="275"/>
      <c r="H70" s="224"/>
      <c r="I70" s="224"/>
      <c r="L70" s="7"/>
    </row>
    <row r="71" spans="1:12" x14ac:dyDescent="0.35">
      <c r="A71" s="105" t="s">
        <v>6322</v>
      </c>
      <c r="B71" s="85" t="s">
        <v>6312</v>
      </c>
      <c r="C71" s="85" t="s">
        <v>6323</v>
      </c>
      <c r="D71" s="85" t="s">
        <v>6324</v>
      </c>
      <c r="E71" s="101" t="s">
        <v>6537</v>
      </c>
      <c r="F71" s="161">
        <v>1.8500000238418579</v>
      </c>
      <c r="G71" s="275"/>
      <c r="H71" s="224"/>
      <c r="I71" s="224"/>
      <c r="L71" s="7"/>
    </row>
    <row r="72" spans="1:12" x14ac:dyDescent="0.35">
      <c r="A72" s="105" t="s">
        <v>7862</v>
      </c>
      <c r="B72" s="220" t="s">
        <v>6312</v>
      </c>
      <c r="C72" s="85" t="s">
        <v>7694</v>
      </c>
      <c r="D72" s="85" t="s">
        <v>7863</v>
      </c>
      <c r="E72" s="101" t="s">
        <v>6537</v>
      </c>
      <c r="F72" s="161">
        <v>2.4000000953674321</v>
      </c>
      <c r="G72" s="275"/>
      <c r="H72" s="224"/>
      <c r="I72" s="224"/>
      <c r="L72" s="7"/>
    </row>
    <row r="73" spans="1:12" x14ac:dyDescent="0.35">
      <c r="A73" s="105" t="s">
        <v>7592</v>
      </c>
      <c r="B73" s="85" t="s">
        <v>6312</v>
      </c>
      <c r="C73" s="85" t="s">
        <v>7690</v>
      </c>
      <c r="D73" s="85" t="s">
        <v>7700</v>
      </c>
      <c r="E73" s="101" t="s">
        <v>6537</v>
      </c>
      <c r="F73" s="161">
        <v>1.3949999809265139</v>
      </c>
      <c r="G73" s="275"/>
      <c r="H73" s="224"/>
      <c r="I73" s="224"/>
      <c r="L73" s="7"/>
    </row>
    <row r="74" spans="1:12" x14ac:dyDescent="0.35">
      <c r="A74" s="105" t="s">
        <v>7594</v>
      </c>
      <c r="B74" s="85" t="s">
        <v>6312</v>
      </c>
      <c r="C74" s="85" t="s">
        <v>7691</v>
      </c>
      <c r="D74" s="85" t="s">
        <v>7701</v>
      </c>
      <c r="E74" s="101" t="s">
        <v>6537</v>
      </c>
      <c r="F74" s="161">
        <v>1.275999999046326</v>
      </c>
      <c r="G74" s="275"/>
      <c r="H74" s="224"/>
      <c r="I74" s="224"/>
      <c r="L74" s="7"/>
    </row>
    <row r="75" spans="1:12" x14ac:dyDescent="0.35">
      <c r="A75" s="105" t="s">
        <v>6329</v>
      </c>
      <c r="B75" s="85" t="s">
        <v>6312</v>
      </c>
      <c r="C75" s="85" t="s">
        <v>6330</v>
      </c>
      <c r="D75" s="85" t="s">
        <v>6331</v>
      </c>
      <c r="E75" s="101" t="s">
        <v>6537</v>
      </c>
      <c r="F75" s="161">
        <v>2.576666633288065</v>
      </c>
      <c r="G75" s="275"/>
      <c r="H75" s="224"/>
      <c r="I75" s="224"/>
      <c r="L75" s="7"/>
    </row>
    <row r="76" spans="1:12" x14ac:dyDescent="0.35">
      <c r="A76" s="105" t="s">
        <v>6334</v>
      </c>
      <c r="B76" s="85" t="s">
        <v>6312</v>
      </c>
      <c r="C76" s="85" t="s">
        <v>6335</v>
      </c>
      <c r="D76" s="85" t="s">
        <v>6336</v>
      </c>
      <c r="E76" s="101" t="s">
        <v>6537</v>
      </c>
      <c r="F76" s="161">
        <v>1.9900000095367429</v>
      </c>
      <c r="G76" s="275"/>
      <c r="H76" s="224"/>
      <c r="I76" s="224"/>
      <c r="L76" s="7"/>
    </row>
    <row r="77" spans="1:12" x14ac:dyDescent="0.35">
      <c r="A77" s="105" t="s">
        <v>7596</v>
      </c>
      <c r="B77" s="85" t="s">
        <v>6312</v>
      </c>
      <c r="C77" s="85" t="s">
        <v>7688</v>
      </c>
      <c r="D77" s="85" t="s">
        <v>7597</v>
      </c>
      <c r="E77" s="101" t="s">
        <v>6537</v>
      </c>
      <c r="F77" s="161">
        <v>1</v>
      </c>
      <c r="G77" s="275"/>
      <c r="H77" s="224"/>
      <c r="I77" s="224"/>
      <c r="L77" s="7"/>
    </row>
    <row r="78" spans="1:12" x14ac:dyDescent="0.35">
      <c r="A78" s="105" t="s">
        <v>7598</v>
      </c>
      <c r="B78" s="85" t="s">
        <v>6312</v>
      </c>
      <c r="C78" s="85" t="s">
        <v>7688</v>
      </c>
      <c r="D78" s="85" t="s">
        <v>7599</v>
      </c>
      <c r="E78" s="101" t="s">
        <v>6537</v>
      </c>
      <c r="F78" s="161">
        <v>1</v>
      </c>
      <c r="G78" s="275"/>
      <c r="H78" s="224"/>
      <c r="I78" s="224"/>
      <c r="L78" s="7"/>
    </row>
    <row r="79" spans="1:12" x14ac:dyDescent="0.35">
      <c r="A79" s="105" t="s">
        <v>7600</v>
      </c>
      <c r="B79" s="85" t="s">
        <v>6312</v>
      </c>
      <c r="C79" s="85" t="s">
        <v>7689</v>
      </c>
      <c r="D79" s="85" t="s">
        <v>7601</v>
      </c>
      <c r="E79" s="101" t="s">
        <v>6537</v>
      </c>
      <c r="F79" s="161">
        <v>1</v>
      </c>
      <c r="G79" s="275"/>
      <c r="H79" s="224"/>
      <c r="I79" s="224"/>
      <c r="L79" s="7"/>
    </row>
    <row r="80" spans="1:12" x14ac:dyDescent="0.35">
      <c r="A80" s="105" t="s">
        <v>7602</v>
      </c>
      <c r="B80" s="85" t="s">
        <v>6312</v>
      </c>
      <c r="C80" s="85" t="s">
        <v>7689</v>
      </c>
      <c r="D80" s="85" t="s">
        <v>7603</v>
      </c>
      <c r="E80" s="101" t="s">
        <v>6537</v>
      </c>
      <c r="F80" s="161">
        <v>1.950000047683716</v>
      </c>
      <c r="G80" s="275"/>
      <c r="H80" s="224"/>
      <c r="I80" s="224"/>
      <c r="L80" s="7"/>
    </row>
    <row r="81" spans="1:12" x14ac:dyDescent="0.35">
      <c r="A81" s="105" t="s">
        <v>7604</v>
      </c>
      <c r="B81" s="85" t="s">
        <v>6312</v>
      </c>
      <c r="C81" s="85" t="s">
        <v>7690</v>
      </c>
      <c r="D81" s="85" t="s">
        <v>7605</v>
      </c>
      <c r="E81" s="101" t="s">
        <v>6537</v>
      </c>
      <c r="F81" s="161">
        <v>1.1499999761581421</v>
      </c>
      <c r="G81" s="275"/>
      <c r="H81" s="224"/>
      <c r="I81" s="224"/>
      <c r="L81" s="7"/>
    </row>
    <row r="82" spans="1:12" x14ac:dyDescent="0.35">
      <c r="A82" s="105" t="s">
        <v>7606</v>
      </c>
      <c r="B82" s="85" t="s">
        <v>6312</v>
      </c>
      <c r="C82" s="85" t="s">
        <v>7691</v>
      </c>
      <c r="D82" s="85" t="s">
        <v>7607</v>
      </c>
      <c r="E82" s="101" t="s">
        <v>6537</v>
      </c>
      <c r="F82" s="161">
        <v>1.1499999761581421</v>
      </c>
      <c r="G82" s="275"/>
      <c r="H82" s="224"/>
      <c r="I82" s="224"/>
      <c r="L82" s="7"/>
    </row>
    <row r="83" spans="1:12" x14ac:dyDescent="0.35">
      <c r="A83" s="105" t="s">
        <v>7608</v>
      </c>
      <c r="B83" s="85" t="s">
        <v>6312</v>
      </c>
      <c r="C83" s="85" t="s">
        <v>7692</v>
      </c>
      <c r="D83" s="85" t="s">
        <v>7609</v>
      </c>
      <c r="E83" s="101" t="s">
        <v>6537</v>
      </c>
      <c r="F83" s="161">
        <v>1.1499999761581421</v>
      </c>
      <c r="G83" s="275"/>
      <c r="H83" s="224"/>
      <c r="I83" s="224"/>
      <c r="L83" s="7"/>
    </row>
    <row r="84" spans="1:12" x14ac:dyDescent="0.35">
      <c r="A84" s="105" t="s">
        <v>7610</v>
      </c>
      <c r="B84" s="85" t="s">
        <v>6312</v>
      </c>
      <c r="C84" s="85" t="s">
        <v>7693</v>
      </c>
      <c r="D84" s="85" t="s">
        <v>7611</v>
      </c>
      <c r="E84" s="101" t="s">
        <v>6537</v>
      </c>
      <c r="F84" s="161">
        <v>1</v>
      </c>
      <c r="G84" s="275"/>
      <c r="H84" s="224"/>
      <c r="I84" s="224"/>
      <c r="L84" s="7"/>
    </row>
    <row r="85" spans="1:12" x14ac:dyDescent="0.35">
      <c r="A85" s="105" t="s">
        <v>7612</v>
      </c>
      <c r="B85" s="85" t="s">
        <v>6312</v>
      </c>
      <c r="C85" s="85" t="s">
        <v>7693</v>
      </c>
      <c r="D85" s="85" t="s">
        <v>7613</v>
      </c>
      <c r="E85" s="101" t="s">
        <v>6537</v>
      </c>
      <c r="F85" s="161">
        <v>1</v>
      </c>
      <c r="G85" s="275"/>
      <c r="H85" s="224"/>
      <c r="I85" s="224"/>
      <c r="L85" s="7"/>
    </row>
    <row r="86" spans="1:12" x14ac:dyDescent="0.35">
      <c r="A86" s="105" t="s">
        <v>7614</v>
      </c>
      <c r="B86" s="85" t="s">
        <v>6312</v>
      </c>
      <c r="C86" s="85" t="s">
        <v>7694</v>
      </c>
      <c r="D86" s="85" t="s">
        <v>7615</v>
      </c>
      <c r="E86" s="101" t="s">
        <v>6537</v>
      </c>
      <c r="F86" s="161">
        <v>1</v>
      </c>
      <c r="G86" s="275"/>
      <c r="H86" s="224"/>
      <c r="I86" s="224"/>
      <c r="L86" s="7"/>
    </row>
    <row r="87" spans="1:12" x14ac:dyDescent="0.35">
      <c r="A87" s="105" t="s">
        <v>7616</v>
      </c>
      <c r="B87" s="85" t="s">
        <v>6312</v>
      </c>
      <c r="C87" s="85" t="s">
        <v>7695</v>
      </c>
      <c r="D87" s="85" t="s">
        <v>7617</v>
      </c>
      <c r="E87" s="101" t="s">
        <v>6537</v>
      </c>
      <c r="F87" s="161">
        <v>1</v>
      </c>
      <c r="G87" s="275"/>
      <c r="H87" s="224"/>
      <c r="I87" s="224"/>
      <c r="L87" s="7"/>
    </row>
    <row r="88" spans="1:12" x14ac:dyDescent="0.35">
      <c r="A88" s="105" t="s">
        <v>7618</v>
      </c>
      <c r="B88" s="85" t="s">
        <v>6312</v>
      </c>
      <c r="C88" s="85" t="s">
        <v>7694</v>
      </c>
      <c r="D88" s="85" t="s">
        <v>7619</v>
      </c>
      <c r="E88" s="101" t="s">
        <v>6537</v>
      </c>
      <c r="F88" s="161">
        <v>1</v>
      </c>
      <c r="G88" s="275"/>
      <c r="H88" s="224"/>
      <c r="I88" s="224"/>
      <c r="L88" s="7"/>
    </row>
    <row r="89" spans="1:12" x14ac:dyDescent="0.35">
      <c r="A89" s="105" t="s">
        <v>7620</v>
      </c>
      <c r="B89" s="85" t="s">
        <v>6312</v>
      </c>
      <c r="C89" s="85" t="s">
        <v>7695</v>
      </c>
      <c r="D89" s="85" t="s">
        <v>7621</v>
      </c>
      <c r="E89" s="101" t="s">
        <v>6537</v>
      </c>
      <c r="F89" s="161">
        <v>1</v>
      </c>
      <c r="G89" s="275"/>
      <c r="H89" s="224"/>
      <c r="I89" s="224"/>
      <c r="L89" s="7"/>
    </row>
    <row r="90" spans="1:12" x14ac:dyDescent="0.35">
      <c r="A90" s="99" t="s">
        <v>6415</v>
      </c>
      <c r="B90" s="100" t="s">
        <v>2816</v>
      </c>
      <c r="C90" s="100" t="s">
        <v>6416</v>
      </c>
      <c r="D90" s="100" t="s">
        <v>6417</v>
      </c>
      <c r="E90" s="101" t="s">
        <v>6542</v>
      </c>
      <c r="F90" s="161">
        <v>1.5199999809265139</v>
      </c>
      <c r="G90" s="275"/>
      <c r="H90" s="224"/>
      <c r="I90" s="224"/>
      <c r="L90" s="1"/>
    </row>
    <row r="91" spans="1:12" x14ac:dyDescent="0.35">
      <c r="A91" s="99" t="s">
        <v>6433</v>
      </c>
      <c r="B91" s="100" t="s">
        <v>2816</v>
      </c>
      <c r="C91" s="100" t="s">
        <v>5028</v>
      </c>
      <c r="D91" s="100" t="s">
        <v>6434</v>
      </c>
      <c r="E91" s="101" t="s">
        <v>6545</v>
      </c>
      <c r="F91" s="161">
        <v>1.887000000476837</v>
      </c>
      <c r="G91" s="275"/>
      <c r="H91" s="224"/>
      <c r="I91" s="224"/>
      <c r="L91" s="1"/>
    </row>
    <row r="92" spans="1:12" x14ac:dyDescent="0.35">
      <c r="A92" s="99" t="s">
        <v>6435</v>
      </c>
      <c r="B92" s="100" t="s">
        <v>2816</v>
      </c>
      <c r="C92" s="100" t="s">
        <v>6436</v>
      </c>
      <c r="D92" s="100" t="s">
        <v>6437</v>
      </c>
      <c r="E92" s="101" t="s">
        <v>6545</v>
      </c>
      <c r="F92" s="161">
        <v>1.714285714285714</v>
      </c>
      <c r="G92" s="275"/>
      <c r="H92" s="224"/>
      <c r="I92" s="224"/>
      <c r="L92" s="1"/>
    </row>
    <row r="93" spans="1:12" x14ac:dyDescent="0.35">
      <c r="A93" s="99" t="s">
        <v>6441</v>
      </c>
      <c r="B93" s="100" t="s">
        <v>2818</v>
      </c>
      <c r="C93" s="100" t="s">
        <v>6442</v>
      </c>
      <c r="D93" s="100" t="s">
        <v>6443</v>
      </c>
      <c r="E93" s="101" t="s">
        <v>6537</v>
      </c>
      <c r="F93" s="161">
        <v>1.799999952316284</v>
      </c>
      <c r="G93" s="275"/>
      <c r="H93" s="224"/>
      <c r="I93" s="224"/>
      <c r="L93" s="1"/>
    </row>
    <row r="94" spans="1:12" x14ac:dyDescent="0.35">
      <c r="A94" s="105" t="s">
        <v>7731</v>
      </c>
      <c r="B94" s="85" t="s">
        <v>2818</v>
      </c>
      <c r="C94" s="85" t="s">
        <v>6444</v>
      </c>
      <c r="D94" s="85" t="s">
        <v>7732</v>
      </c>
      <c r="E94" s="102" t="s">
        <v>6537</v>
      </c>
      <c r="F94" s="161">
        <v>1.6599999666213989</v>
      </c>
      <c r="G94" s="275"/>
      <c r="H94" s="224"/>
      <c r="I94" s="224"/>
      <c r="L94" s="7"/>
    </row>
    <row r="95" spans="1:12" x14ac:dyDescent="0.35">
      <c r="A95" s="99" t="s">
        <v>6445</v>
      </c>
      <c r="B95" s="100" t="s">
        <v>2818</v>
      </c>
      <c r="C95" s="100" t="s">
        <v>6446</v>
      </c>
      <c r="D95" s="100" t="s">
        <v>6447</v>
      </c>
      <c r="E95" s="101" t="s">
        <v>6537</v>
      </c>
      <c r="F95" s="161">
        <v>1.080000042915344</v>
      </c>
      <c r="G95" s="275"/>
      <c r="H95" s="224"/>
      <c r="I95" s="224"/>
      <c r="L95" s="1"/>
    </row>
    <row r="96" spans="1:12" x14ac:dyDescent="0.35">
      <c r="A96" s="221" t="s">
        <v>6448</v>
      </c>
      <c r="B96" s="222" t="s">
        <v>2818</v>
      </c>
      <c r="C96" s="222" t="s">
        <v>6449</v>
      </c>
      <c r="D96" s="222" t="s">
        <v>6450</v>
      </c>
      <c r="E96" s="182" t="s">
        <v>6537</v>
      </c>
      <c r="F96" s="258">
        <v>2.4000000953674321</v>
      </c>
      <c r="G96" s="275"/>
      <c r="H96" s="224"/>
      <c r="I96" s="224"/>
      <c r="L96" s="1"/>
    </row>
    <row r="97" spans="1:9" x14ac:dyDescent="0.35">
      <c r="A97" s="1"/>
      <c r="B97" s="1"/>
      <c r="C97" s="1"/>
      <c r="D97" s="1"/>
      <c r="H97" s="44"/>
      <c r="I97" s="44"/>
    </row>
    <row r="98" spans="1:9" s="271" customFormat="1" x14ac:dyDescent="0.35">
      <c r="A98" s="1"/>
      <c r="B98" s="1"/>
      <c r="C98" s="1"/>
      <c r="D98" s="1"/>
      <c r="H98" s="44"/>
      <c r="I98" s="44"/>
    </row>
    <row r="99" spans="1:9" s="271" customFormat="1" ht="23.5" x14ac:dyDescent="0.55000000000000004">
      <c r="A99" s="186" t="s">
        <v>8289</v>
      </c>
      <c r="B99" s="185"/>
      <c r="C99" s="185"/>
      <c r="D99" s="185"/>
      <c r="E99" s="185"/>
      <c r="F99" s="185"/>
      <c r="G99" s="185"/>
      <c r="H99" s="44"/>
      <c r="I99" s="44"/>
    </row>
    <row r="100" spans="1:9" s="271" customFormat="1" x14ac:dyDescent="0.35">
      <c r="A100" s="185"/>
      <c r="B100" s="185"/>
      <c r="C100" s="185"/>
      <c r="D100" s="185"/>
      <c r="E100" s="185"/>
      <c r="F100" s="185"/>
      <c r="G100" s="185"/>
      <c r="H100" s="44"/>
      <c r="I100" s="44"/>
    </row>
    <row r="101" spans="1:9" s="271" customFormat="1" x14ac:dyDescent="0.35">
      <c r="A101" s="185"/>
      <c r="B101" s="185"/>
      <c r="C101" s="185"/>
      <c r="D101" s="185"/>
      <c r="E101" s="185"/>
      <c r="F101" s="185"/>
      <c r="G101" s="185"/>
      <c r="H101" s="44"/>
      <c r="I101" s="44"/>
    </row>
    <row r="102" spans="1:9" s="271" customFormat="1" x14ac:dyDescent="0.35">
      <c r="A102" s="211" t="s">
        <v>7907</v>
      </c>
      <c r="B102" s="212" t="s">
        <v>6534</v>
      </c>
      <c r="C102" s="212" t="s">
        <v>6629</v>
      </c>
      <c r="D102" s="212" t="s">
        <v>6650</v>
      </c>
      <c r="E102" s="212" t="s">
        <v>7706</v>
      </c>
      <c r="F102" s="212" t="s">
        <v>7910</v>
      </c>
      <c r="G102" s="212" t="s">
        <v>7706</v>
      </c>
      <c r="H102" s="44"/>
      <c r="I102" s="44"/>
    </row>
    <row r="103" spans="1:9" s="271" customFormat="1" ht="38.5" x14ac:dyDescent="0.35">
      <c r="A103" s="207" t="s">
        <v>6535</v>
      </c>
      <c r="B103" s="205" t="s">
        <v>6354</v>
      </c>
      <c r="C103" s="101">
        <v>0</v>
      </c>
      <c r="D103" s="101" t="s">
        <v>6651</v>
      </c>
      <c r="E103" s="191" t="s">
        <v>7912</v>
      </c>
      <c r="F103" s="102" t="s">
        <v>6649</v>
      </c>
      <c r="G103" s="102" t="s">
        <v>7912</v>
      </c>
      <c r="H103" s="44"/>
      <c r="I103" s="44"/>
    </row>
    <row r="104" spans="1:9" s="271" customFormat="1" x14ac:dyDescent="0.35">
      <c r="A104" s="207" t="s">
        <v>6537</v>
      </c>
      <c r="B104" s="205" t="s">
        <v>6319</v>
      </c>
      <c r="C104" s="101">
        <v>1.7</v>
      </c>
      <c r="D104" s="101"/>
      <c r="E104" s="101" t="s">
        <v>7908</v>
      </c>
      <c r="F104" s="101" t="s">
        <v>7909</v>
      </c>
      <c r="G104" s="101" t="s">
        <v>8631</v>
      </c>
      <c r="H104" s="44"/>
      <c r="I104" s="44"/>
    </row>
    <row r="105" spans="1:9" s="271" customFormat="1" x14ac:dyDescent="0.35">
      <c r="A105" s="207" t="s">
        <v>6539</v>
      </c>
      <c r="B105" s="205" t="s">
        <v>5996</v>
      </c>
      <c r="C105" s="101">
        <v>1.7</v>
      </c>
      <c r="D105" s="101"/>
      <c r="E105" s="101" t="s">
        <v>7908</v>
      </c>
      <c r="F105" s="101" t="s">
        <v>6648</v>
      </c>
      <c r="G105" s="101"/>
      <c r="H105" s="44"/>
      <c r="I105" s="44"/>
    </row>
    <row r="106" spans="1:9" s="271" customFormat="1" x14ac:dyDescent="0.35">
      <c r="A106" s="207" t="s">
        <v>6541</v>
      </c>
      <c r="B106" s="205" t="s">
        <v>6006</v>
      </c>
      <c r="C106" s="101">
        <v>1.7</v>
      </c>
      <c r="D106" s="101"/>
      <c r="E106" s="101" t="s">
        <v>7908</v>
      </c>
      <c r="F106" s="101" t="s">
        <v>6649</v>
      </c>
      <c r="G106" s="101"/>
      <c r="H106" s="44"/>
      <c r="I106" s="44"/>
    </row>
    <row r="107" spans="1:9" s="271" customFormat="1" x14ac:dyDescent="0.35">
      <c r="A107" s="207" t="s">
        <v>6542</v>
      </c>
      <c r="B107" s="205" t="s">
        <v>5990</v>
      </c>
      <c r="C107" s="101">
        <v>1.3</v>
      </c>
      <c r="D107" s="101"/>
      <c r="E107" s="101" t="s">
        <v>7908</v>
      </c>
      <c r="F107" s="101" t="s">
        <v>6649</v>
      </c>
      <c r="G107" s="101"/>
      <c r="H107" s="44"/>
      <c r="I107" s="44"/>
    </row>
    <row r="108" spans="1:9" s="271" customFormat="1" ht="26" x14ac:dyDescent="0.35">
      <c r="A108" s="207" t="s">
        <v>6544</v>
      </c>
      <c r="B108" s="205" t="s">
        <v>6054</v>
      </c>
      <c r="C108" s="101">
        <v>1.7</v>
      </c>
      <c r="D108" s="101"/>
      <c r="E108" s="101" t="s">
        <v>7908</v>
      </c>
      <c r="F108" s="101" t="s">
        <v>6649</v>
      </c>
      <c r="G108" s="101"/>
      <c r="H108" s="44"/>
      <c r="I108" s="44"/>
    </row>
    <row r="109" spans="1:9" s="271" customFormat="1" x14ac:dyDescent="0.35">
      <c r="A109" s="208" t="s">
        <v>6545</v>
      </c>
      <c r="B109" s="209" t="s">
        <v>6241</v>
      </c>
      <c r="C109" s="182">
        <v>1.7</v>
      </c>
      <c r="D109" s="182"/>
      <c r="E109" s="182" t="s">
        <v>7908</v>
      </c>
      <c r="F109" s="182" t="s">
        <v>7914</v>
      </c>
      <c r="G109" s="182" t="s">
        <v>7911</v>
      </c>
      <c r="H109" s="44"/>
      <c r="I109" s="44"/>
    </row>
    <row r="110" spans="1:9" s="271" customFormat="1" x14ac:dyDescent="0.35">
      <c r="A110" s="1"/>
      <c r="B110" s="1"/>
      <c r="C110" s="1"/>
      <c r="D110" s="1"/>
      <c r="H110" s="44"/>
      <c r="I110" s="44"/>
    </row>
    <row r="111" spans="1:9" s="271" customFormat="1" x14ac:dyDescent="0.35">
      <c r="A111" s="1"/>
      <c r="B111" s="1"/>
      <c r="C111" s="1"/>
      <c r="D111" s="1"/>
      <c r="H111" s="44"/>
      <c r="I111" s="44"/>
    </row>
    <row r="112" spans="1:9" x14ac:dyDescent="0.35">
      <c r="A112" s="1"/>
      <c r="B112" s="1"/>
      <c r="C112" s="1"/>
      <c r="D112" s="1"/>
      <c r="H112" s="44"/>
      <c r="I112" s="44"/>
    </row>
    <row r="113" spans="1:19" ht="23.5" x14ac:dyDescent="0.55000000000000004">
      <c r="A113" s="186" t="s">
        <v>8759</v>
      </c>
      <c r="B113" s="1"/>
      <c r="C113" s="1"/>
      <c r="D113" s="1"/>
      <c r="H113" s="44"/>
      <c r="I113" s="44"/>
    </row>
    <row r="114" spans="1:19" x14ac:dyDescent="0.35">
      <c r="B114" s="1"/>
      <c r="C114" s="1"/>
      <c r="D114" s="1"/>
      <c r="H114" s="44"/>
      <c r="I114" s="44"/>
    </row>
    <row r="115" spans="1:19" x14ac:dyDescent="0.35">
      <c r="A115" s="1" t="s">
        <v>7915</v>
      </c>
    </row>
    <row r="116" spans="1:19" s="185" customFormat="1" x14ac:dyDescent="0.35">
      <c r="A116" s="23"/>
      <c r="M116"/>
      <c r="N116" s="23"/>
      <c r="O116"/>
      <c r="P116"/>
      <c r="Q116"/>
      <c r="R116"/>
    </row>
    <row r="118" spans="1:19" x14ac:dyDescent="0.35">
      <c r="A118" s="225"/>
      <c r="B118" s="340" t="s">
        <v>7917</v>
      </c>
      <c r="C118" s="341"/>
      <c r="D118" s="341"/>
      <c r="E118" s="341"/>
      <c r="F118" s="342"/>
      <c r="G118" s="340" t="s">
        <v>7918</v>
      </c>
      <c r="H118" s="341"/>
      <c r="I118" s="341"/>
      <c r="J118" s="341"/>
      <c r="K118" s="342"/>
    </row>
    <row r="119" spans="1:19" x14ac:dyDescent="0.35">
      <c r="A119" s="226" t="s">
        <v>7916</v>
      </c>
      <c r="B119" s="228" t="s">
        <v>6652</v>
      </c>
      <c r="C119" s="227" t="s">
        <v>6653</v>
      </c>
      <c r="D119" s="227" t="s">
        <v>6654</v>
      </c>
      <c r="E119" s="227" t="s">
        <v>6655</v>
      </c>
      <c r="F119" s="229" t="s">
        <v>6656</v>
      </c>
      <c r="G119" s="228" t="s">
        <v>6652</v>
      </c>
      <c r="H119" s="227" t="s">
        <v>6653</v>
      </c>
      <c r="I119" s="227" t="s">
        <v>6654</v>
      </c>
      <c r="J119" s="227" t="s">
        <v>6655</v>
      </c>
      <c r="K119" s="229" t="s">
        <v>6656</v>
      </c>
      <c r="L119" s="185"/>
      <c r="M119" s="185"/>
      <c r="N119" s="185"/>
      <c r="O119" s="185"/>
      <c r="P119" s="185"/>
      <c r="S119" s="185"/>
    </row>
    <row r="120" spans="1:19" x14ac:dyDescent="0.35">
      <c r="A120" s="207" t="s">
        <v>7780</v>
      </c>
      <c r="B120" s="230">
        <v>0.47</v>
      </c>
      <c r="C120" s="230">
        <v>0.06</v>
      </c>
      <c r="D120" s="230">
        <v>0.22</v>
      </c>
      <c r="E120" s="230">
        <v>0.03</v>
      </c>
      <c r="F120" s="230">
        <v>0.22</v>
      </c>
      <c r="G120" s="230">
        <v>0.47</v>
      </c>
      <c r="H120" s="230">
        <v>0.17</v>
      </c>
      <c r="I120" s="230">
        <v>0.22</v>
      </c>
      <c r="J120" s="230">
        <v>0.03</v>
      </c>
      <c r="K120" s="231">
        <v>0</v>
      </c>
      <c r="M120" s="42"/>
      <c r="N120" s="42"/>
      <c r="P120" s="185"/>
    </row>
    <row r="121" spans="1:19" x14ac:dyDescent="0.35">
      <c r="A121" s="207" t="s">
        <v>7781</v>
      </c>
      <c r="B121" s="230">
        <v>0.47</v>
      </c>
      <c r="C121" s="230">
        <v>0.06</v>
      </c>
      <c r="D121" s="230">
        <v>0.22</v>
      </c>
      <c r="E121" s="230">
        <v>0.03</v>
      </c>
      <c r="F121" s="230">
        <v>0.22</v>
      </c>
      <c r="G121" s="230">
        <v>0.47</v>
      </c>
      <c r="H121" s="230">
        <v>0.17</v>
      </c>
      <c r="I121" s="230">
        <v>0.22</v>
      </c>
      <c r="J121" s="230">
        <v>0.03</v>
      </c>
      <c r="K121" s="231">
        <v>0</v>
      </c>
      <c r="M121" s="42"/>
      <c r="N121" s="42"/>
      <c r="P121" s="185"/>
    </row>
    <row r="122" spans="1:19" x14ac:dyDescent="0.35">
      <c r="A122" s="207" t="s">
        <v>6668</v>
      </c>
      <c r="B122" s="230">
        <v>0.37</v>
      </c>
      <c r="C122" s="230">
        <v>0.26</v>
      </c>
      <c r="D122" s="230">
        <v>0.27</v>
      </c>
      <c r="E122" s="230">
        <v>0.01</v>
      </c>
      <c r="F122" s="230">
        <v>0.09</v>
      </c>
      <c r="G122" s="230">
        <v>0.37</v>
      </c>
      <c r="H122" s="230">
        <v>0.35</v>
      </c>
      <c r="I122" s="230">
        <v>0.27</v>
      </c>
      <c r="J122" s="230">
        <v>0.01</v>
      </c>
      <c r="K122" s="231">
        <v>0</v>
      </c>
      <c r="M122" s="42"/>
      <c r="N122" s="42"/>
      <c r="P122" s="185"/>
    </row>
    <row r="123" spans="1:19" x14ac:dyDescent="0.35">
      <c r="A123" s="207" t="s">
        <v>7782</v>
      </c>
      <c r="B123" s="230">
        <v>0.21</v>
      </c>
      <c r="C123" s="230">
        <v>0.4</v>
      </c>
      <c r="D123" s="230">
        <v>0.39</v>
      </c>
      <c r="E123" s="230">
        <v>0</v>
      </c>
      <c r="F123" s="230">
        <v>0</v>
      </c>
      <c r="G123" s="230">
        <v>0</v>
      </c>
      <c r="H123" s="230">
        <v>0</v>
      </c>
      <c r="I123" s="230">
        <v>0</v>
      </c>
      <c r="J123" s="230">
        <v>0</v>
      </c>
      <c r="K123" s="231">
        <v>0</v>
      </c>
      <c r="M123" s="42"/>
      <c r="N123" s="42"/>
      <c r="P123" s="185"/>
    </row>
    <row r="124" spans="1:19" x14ac:dyDescent="0.35">
      <c r="A124" s="207" t="s">
        <v>6746</v>
      </c>
      <c r="B124" s="230">
        <v>0.37</v>
      </c>
      <c r="C124" s="230">
        <v>0.32</v>
      </c>
      <c r="D124" s="230">
        <v>0.31</v>
      </c>
      <c r="E124" s="230">
        <v>0</v>
      </c>
      <c r="F124" s="230">
        <v>0</v>
      </c>
      <c r="G124" s="230">
        <v>0.37</v>
      </c>
      <c r="H124" s="230">
        <v>0.32</v>
      </c>
      <c r="I124" s="230">
        <v>0.31</v>
      </c>
      <c r="J124" s="230">
        <v>0</v>
      </c>
      <c r="K124" s="231">
        <v>0</v>
      </c>
      <c r="M124" s="42"/>
      <c r="N124" s="42"/>
      <c r="P124" s="185"/>
    </row>
    <row r="125" spans="1:19" x14ac:dyDescent="0.35">
      <c r="A125" s="207" t="s">
        <v>6705</v>
      </c>
      <c r="B125" s="230">
        <v>0.16</v>
      </c>
      <c r="C125" s="230">
        <v>0.33</v>
      </c>
      <c r="D125" s="230">
        <v>0.51</v>
      </c>
      <c r="E125" s="230">
        <v>0</v>
      </c>
      <c r="F125" s="230">
        <v>0</v>
      </c>
      <c r="G125" s="230">
        <v>0.16</v>
      </c>
      <c r="H125" s="230">
        <v>0.33</v>
      </c>
      <c r="I125" s="230">
        <v>0.51</v>
      </c>
      <c r="J125" s="230">
        <v>0</v>
      </c>
      <c r="K125" s="231">
        <v>0</v>
      </c>
      <c r="M125" s="42"/>
      <c r="N125" s="42"/>
      <c r="P125" s="185"/>
    </row>
    <row r="126" spans="1:19" x14ac:dyDescent="0.35">
      <c r="A126" s="207" t="s">
        <v>6709</v>
      </c>
      <c r="B126" s="230">
        <v>0.24</v>
      </c>
      <c r="C126" s="230">
        <v>0.41</v>
      </c>
      <c r="D126" s="230">
        <v>0.35</v>
      </c>
      <c r="E126" s="230">
        <v>0</v>
      </c>
      <c r="F126" s="230">
        <v>0</v>
      </c>
      <c r="G126" s="230">
        <v>0.24</v>
      </c>
      <c r="H126" s="230">
        <v>0.41</v>
      </c>
      <c r="I126" s="230">
        <v>0.35</v>
      </c>
      <c r="J126" s="230">
        <v>0</v>
      </c>
      <c r="K126" s="231">
        <v>0</v>
      </c>
      <c r="M126" s="42"/>
      <c r="N126" s="42"/>
      <c r="P126" s="185"/>
    </row>
    <row r="127" spans="1:19" x14ac:dyDescent="0.35">
      <c r="A127" s="207" t="s">
        <v>6700</v>
      </c>
      <c r="B127" s="230">
        <v>0.37</v>
      </c>
      <c r="C127" s="230">
        <v>0.17</v>
      </c>
      <c r="D127" s="230">
        <v>0.31</v>
      </c>
      <c r="E127" s="230">
        <v>0.02</v>
      </c>
      <c r="F127" s="230">
        <v>0.13</v>
      </c>
      <c r="G127" s="230">
        <v>0.37</v>
      </c>
      <c r="H127" s="230">
        <v>0.28000000000000003</v>
      </c>
      <c r="I127" s="230">
        <v>0.31</v>
      </c>
      <c r="J127" s="230">
        <v>0.02</v>
      </c>
      <c r="K127" s="231">
        <v>0</v>
      </c>
      <c r="M127" s="42"/>
      <c r="N127" s="42"/>
      <c r="P127" s="185"/>
    </row>
    <row r="128" spans="1:19" x14ac:dyDescent="0.35">
      <c r="A128" s="207" t="s">
        <v>7786</v>
      </c>
      <c r="B128" s="230">
        <v>0.47</v>
      </c>
      <c r="C128" s="230">
        <v>0.06</v>
      </c>
      <c r="D128" s="230">
        <v>0.22</v>
      </c>
      <c r="E128" s="230">
        <v>0.03</v>
      </c>
      <c r="F128" s="230">
        <v>0.22</v>
      </c>
      <c r="G128" s="230">
        <v>0.47</v>
      </c>
      <c r="H128" s="230">
        <v>0.17</v>
      </c>
      <c r="I128" s="230">
        <v>0.22</v>
      </c>
      <c r="J128" s="230">
        <v>0.03</v>
      </c>
      <c r="K128" s="231">
        <v>0</v>
      </c>
      <c r="M128" s="42"/>
      <c r="N128" s="42"/>
      <c r="P128" s="185"/>
    </row>
    <row r="129" spans="1:16" x14ac:dyDescent="0.35">
      <c r="A129" s="207" t="s">
        <v>7788</v>
      </c>
      <c r="B129" s="230">
        <v>0.36</v>
      </c>
      <c r="C129" s="230">
        <v>0.28000000000000003</v>
      </c>
      <c r="D129" s="230">
        <v>0.32</v>
      </c>
      <c r="E129" s="230">
        <v>0.01</v>
      </c>
      <c r="F129" s="230">
        <v>0.03</v>
      </c>
      <c r="G129" s="230">
        <v>0.36</v>
      </c>
      <c r="H129" s="230">
        <v>0.31</v>
      </c>
      <c r="I129" s="230">
        <v>0.32</v>
      </c>
      <c r="J129" s="230">
        <v>0.01</v>
      </c>
      <c r="K129" s="231">
        <v>0</v>
      </c>
      <c r="M129" s="42"/>
      <c r="N129" s="42"/>
      <c r="P129" s="185"/>
    </row>
    <row r="130" spans="1:16" x14ac:dyDescent="0.35">
      <c r="A130" s="207" t="s">
        <v>7904</v>
      </c>
      <c r="B130" s="230">
        <v>0.48</v>
      </c>
      <c r="C130" s="230">
        <v>7.0000000000000007E-2</v>
      </c>
      <c r="D130" s="230">
        <v>0.21</v>
      </c>
      <c r="E130" s="230">
        <v>0.03</v>
      </c>
      <c r="F130" s="230">
        <v>0.21</v>
      </c>
      <c r="G130" s="230">
        <v>0.48</v>
      </c>
      <c r="H130" s="230">
        <v>0.18</v>
      </c>
      <c r="I130" s="230">
        <v>0.21</v>
      </c>
      <c r="J130" s="230">
        <v>0.03</v>
      </c>
      <c r="K130" s="231">
        <v>0</v>
      </c>
      <c r="M130" s="42"/>
      <c r="N130" s="42"/>
      <c r="P130" s="185"/>
    </row>
    <row r="131" spans="1:16" x14ac:dyDescent="0.35">
      <c r="A131" s="207" t="s">
        <v>6666</v>
      </c>
      <c r="B131" s="230">
        <v>0.34</v>
      </c>
      <c r="C131" s="230">
        <v>0.31</v>
      </c>
      <c r="D131" s="230">
        <v>0.31</v>
      </c>
      <c r="E131" s="230">
        <v>0.01</v>
      </c>
      <c r="F131" s="230">
        <v>0.03</v>
      </c>
      <c r="G131" s="230">
        <v>0.34</v>
      </c>
      <c r="H131" s="230">
        <v>0.34</v>
      </c>
      <c r="I131" s="230">
        <v>0.31</v>
      </c>
      <c r="J131" s="230">
        <v>0.01</v>
      </c>
      <c r="K131" s="231">
        <v>0</v>
      </c>
      <c r="M131" s="42"/>
      <c r="N131" s="42"/>
      <c r="P131" s="185"/>
    </row>
    <row r="132" spans="1:16" x14ac:dyDescent="0.35">
      <c r="A132" s="207" t="s">
        <v>6554</v>
      </c>
      <c r="B132" s="230">
        <v>0.35</v>
      </c>
      <c r="C132" s="230">
        <v>0.28000000000000003</v>
      </c>
      <c r="D132" s="230">
        <v>0.3</v>
      </c>
      <c r="E132" s="230">
        <v>0.01</v>
      </c>
      <c r="F132" s="230">
        <v>0.06</v>
      </c>
      <c r="G132" s="230">
        <v>0.35</v>
      </c>
      <c r="H132" s="230">
        <v>0.34</v>
      </c>
      <c r="I132" s="230">
        <v>0.3</v>
      </c>
      <c r="J132" s="230">
        <v>0.01</v>
      </c>
      <c r="K132" s="231">
        <v>0</v>
      </c>
      <c r="M132" s="42"/>
      <c r="N132" s="42"/>
      <c r="P132" s="185"/>
    </row>
    <row r="133" spans="1:16" x14ac:dyDescent="0.35">
      <c r="A133" s="207" t="s">
        <v>6783</v>
      </c>
      <c r="B133" s="230">
        <v>0.46</v>
      </c>
      <c r="C133" s="230">
        <v>0.19</v>
      </c>
      <c r="D133" s="230">
        <v>0.22</v>
      </c>
      <c r="E133" s="230">
        <v>0.02</v>
      </c>
      <c r="F133" s="230">
        <v>0.11</v>
      </c>
      <c r="G133" s="230">
        <v>0.46</v>
      </c>
      <c r="H133" s="230">
        <v>0.28999999999999998</v>
      </c>
      <c r="I133" s="230">
        <v>0.22</v>
      </c>
      <c r="J133" s="230">
        <v>0.02</v>
      </c>
      <c r="K133" s="231">
        <v>0</v>
      </c>
      <c r="M133" s="42"/>
      <c r="N133" s="42"/>
      <c r="P133" s="185"/>
    </row>
    <row r="134" spans="1:16" x14ac:dyDescent="0.35">
      <c r="A134" s="207" t="s">
        <v>6824</v>
      </c>
      <c r="B134" s="230">
        <v>0.46</v>
      </c>
      <c r="C134" s="230">
        <v>0.28999999999999998</v>
      </c>
      <c r="D134" s="230">
        <v>0.22</v>
      </c>
      <c r="E134" s="230">
        <v>0</v>
      </c>
      <c r="F134" s="230">
        <v>0.03</v>
      </c>
      <c r="G134" s="230">
        <v>0.46</v>
      </c>
      <c r="H134" s="230">
        <v>0.32</v>
      </c>
      <c r="I134" s="230">
        <v>0.22</v>
      </c>
      <c r="J134" s="230">
        <v>0</v>
      </c>
      <c r="K134" s="231">
        <v>0</v>
      </c>
      <c r="M134" s="42"/>
      <c r="N134" s="42"/>
      <c r="P134" s="185"/>
    </row>
    <row r="135" spans="1:16" x14ac:dyDescent="0.35">
      <c r="A135" s="207" t="s">
        <v>7784</v>
      </c>
      <c r="B135" s="230">
        <v>0.33</v>
      </c>
      <c r="C135" s="230">
        <v>0.3</v>
      </c>
      <c r="D135" s="230">
        <v>0.33</v>
      </c>
      <c r="E135" s="230">
        <v>0.01</v>
      </c>
      <c r="F135" s="230">
        <v>0.03</v>
      </c>
      <c r="G135" s="230">
        <v>0.33</v>
      </c>
      <c r="H135" s="230">
        <v>0.33</v>
      </c>
      <c r="I135" s="230">
        <v>0.33</v>
      </c>
      <c r="J135" s="230">
        <v>0.01</v>
      </c>
      <c r="K135" s="231">
        <v>0</v>
      </c>
      <c r="M135" s="42"/>
      <c r="N135" s="42"/>
      <c r="P135" s="185"/>
    </row>
    <row r="136" spans="1:16" x14ac:dyDescent="0.35">
      <c r="A136" s="207" t="s">
        <v>7785</v>
      </c>
      <c r="B136" s="230">
        <v>0.47</v>
      </c>
      <c r="C136" s="230">
        <v>0.06</v>
      </c>
      <c r="D136" s="230">
        <v>0.22</v>
      </c>
      <c r="E136" s="230">
        <v>0.03</v>
      </c>
      <c r="F136" s="230">
        <v>0.22</v>
      </c>
      <c r="G136" s="230">
        <v>0.47</v>
      </c>
      <c r="H136" s="230">
        <v>0.17</v>
      </c>
      <c r="I136" s="230">
        <v>0.22</v>
      </c>
      <c r="J136" s="230">
        <v>0.03</v>
      </c>
      <c r="K136" s="231">
        <v>0</v>
      </c>
      <c r="M136" s="42"/>
      <c r="N136" s="42"/>
      <c r="P136" s="185"/>
    </row>
    <row r="137" spans="1:16" x14ac:dyDescent="0.35">
      <c r="A137" s="207" t="s">
        <v>6844</v>
      </c>
      <c r="B137" s="230">
        <v>0.2</v>
      </c>
      <c r="C137" s="230">
        <v>0.39</v>
      </c>
      <c r="D137" s="230">
        <v>0.41</v>
      </c>
      <c r="E137" s="230">
        <v>0</v>
      </c>
      <c r="F137" s="230">
        <v>0</v>
      </c>
      <c r="G137" s="230">
        <v>0.2</v>
      </c>
      <c r="H137" s="230">
        <v>0.39</v>
      </c>
      <c r="I137" s="230">
        <v>0.41</v>
      </c>
      <c r="J137" s="230">
        <v>0</v>
      </c>
      <c r="K137" s="231">
        <v>0</v>
      </c>
      <c r="M137" s="42"/>
      <c r="N137" s="42"/>
      <c r="P137" s="185"/>
    </row>
    <row r="138" spans="1:16" x14ac:dyDescent="0.35">
      <c r="A138" s="208" t="s">
        <v>6825</v>
      </c>
      <c r="B138" s="232">
        <v>0.45</v>
      </c>
      <c r="C138" s="232">
        <v>0.22</v>
      </c>
      <c r="D138" s="232">
        <v>0.22</v>
      </c>
      <c r="E138" s="232">
        <v>0.01</v>
      </c>
      <c r="F138" s="232">
        <v>0.1</v>
      </c>
      <c r="G138" s="232">
        <v>0.45</v>
      </c>
      <c r="H138" s="232">
        <v>0.31</v>
      </c>
      <c r="I138" s="232">
        <v>0.22</v>
      </c>
      <c r="J138" s="232">
        <v>0.01</v>
      </c>
      <c r="K138" s="233">
        <v>0</v>
      </c>
      <c r="M138" s="42"/>
      <c r="N138" s="42"/>
      <c r="P138" s="185"/>
    </row>
    <row r="140" spans="1:16" x14ac:dyDescent="0.35">
      <c r="A140" t="s">
        <v>7919</v>
      </c>
    </row>
    <row r="145" spans="1:5" ht="23.5" x14ac:dyDescent="0.55000000000000004">
      <c r="A145" s="186" t="s">
        <v>8760</v>
      </c>
    </row>
    <row r="147" spans="1:5" x14ac:dyDescent="0.35">
      <c r="A147" s="8"/>
      <c r="B147" s="8"/>
      <c r="C147" s="8"/>
      <c r="D147" s="8"/>
      <c r="E147" s="8"/>
    </row>
    <row r="148" spans="1:5" x14ac:dyDescent="0.35">
      <c r="A148" s="235" t="s">
        <v>6657</v>
      </c>
      <c r="B148" s="234" t="s">
        <v>6658</v>
      </c>
      <c r="C148" s="234" t="s">
        <v>6887</v>
      </c>
      <c r="D148" s="288" t="s">
        <v>7706</v>
      </c>
      <c r="E148" s="102"/>
    </row>
    <row r="149" spans="1:5" x14ac:dyDescent="0.35">
      <c r="A149" s="237" t="s">
        <v>6652</v>
      </c>
      <c r="B149" s="85">
        <v>1001</v>
      </c>
      <c r="C149" s="238">
        <f>100/(100-14)</f>
        <v>1.1627906976744187</v>
      </c>
      <c r="D149" s="102" t="s">
        <v>8632</v>
      </c>
      <c r="E149" s="102"/>
    </row>
    <row r="150" spans="1:5" x14ac:dyDescent="0.35">
      <c r="A150" s="237" t="s">
        <v>6653</v>
      </c>
      <c r="B150" s="85">
        <v>1005</v>
      </c>
      <c r="C150" s="238">
        <f t="shared" ref="C150:C153" si="0">100/(100-14)</f>
        <v>1.1627906976744187</v>
      </c>
      <c r="D150" s="102" t="s">
        <v>8632</v>
      </c>
      <c r="E150" s="102"/>
    </row>
    <row r="151" spans="1:5" x14ac:dyDescent="0.35">
      <c r="A151" s="237" t="s">
        <v>6654</v>
      </c>
      <c r="B151" s="85">
        <v>1201</v>
      </c>
      <c r="C151" s="238">
        <f t="shared" si="0"/>
        <v>1.1627906976744187</v>
      </c>
      <c r="D151" s="102" t="s">
        <v>8632</v>
      </c>
      <c r="E151" s="102"/>
    </row>
    <row r="152" spans="1:5" x14ac:dyDescent="0.35">
      <c r="A152" s="237" t="s">
        <v>6655</v>
      </c>
      <c r="B152" s="85">
        <v>1205</v>
      </c>
      <c r="C152" s="238">
        <f>100/(100-9)</f>
        <v>1.098901098901099</v>
      </c>
      <c r="D152" s="102" t="s">
        <v>8632</v>
      </c>
      <c r="E152" s="102"/>
    </row>
    <row r="153" spans="1:5" x14ac:dyDescent="0.35">
      <c r="A153" s="239" t="s">
        <v>6656</v>
      </c>
      <c r="B153" s="107" t="s">
        <v>2652</v>
      </c>
      <c r="C153" s="240">
        <f t="shared" si="0"/>
        <v>1.1627906976744187</v>
      </c>
      <c r="D153" s="241" t="s">
        <v>8632</v>
      </c>
      <c r="E153" s="102"/>
    </row>
    <row r="154" spans="1:5" s="185" customFormat="1" x14ac:dyDescent="0.35">
      <c r="A154" s="102"/>
      <c r="B154" s="100"/>
      <c r="C154" s="238"/>
      <c r="D154" s="102"/>
      <c r="E154" s="291"/>
    </row>
    <row r="155" spans="1:5" s="185" customFormat="1" x14ac:dyDescent="0.35">
      <c r="A155" s="102"/>
      <c r="B155" s="100"/>
      <c r="C155" s="238"/>
      <c r="D155" s="102"/>
      <c r="E155" s="88"/>
    </row>
    <row r="156" spans="1:5" ht="23.5" x14ac:dyDescent="0.55000000000000004">
      <c r="A156" s="186"/>
      <c r="B156" s="101"/>
      <c r="C156" s="101"/>
      <c r="D156" s="101"/>
      <c r="E156" s="101"/>
    </row>
    <row r="157" spans="1:5" x14ac:dyDescent="0.35">
      <c r="A157" s="101"/>
      <c r="B157" s="101"/>
      <c r="C157" s="101"/>
      <c r="D157" s="101"/>
      <c r="E157" s="101"/>
    </row>
    <row r="158" spans="1:5" x14ac:dyDescent="0.35">
      <c r="A158" s="242"/>
      <c r="B158" s="242"/>
      <c r="C158" s="242"/>
      <c r="D158" s="242"/>
      <c r="E158" s="242"/>
    </row>
    <row r="159" spans="1:5" x14ac:dyDescent="0.35">
      <c r="A159" s="101"/>
      <c r="B159" s="101"/>
      <c r="C159" s="102"/>
      <c r="D159" s="102"/>
      <c r="E159" s="101"/>
    </row>
    <row r="160" spans="1:5" x14ac:dyDescent="0.35">
      <c r="A160" s="101"/>
      <c r="B160" s="101"/>
      <c r="C160" s="102"/>
      <c r="D160" s="102"/>
      <c r="E160" s="101"/>
    </row>
    <row r="161" spans="1:5" x14ac:dyDescent="0.35">
      <c r="A161" s="101"/>
      <c r="B161" s="101"/>
      <c r="C161" s="102"/>
      <c r="D161" s="102"/>
      <c r="E161" s="101"/>
    </row>
    <row r="162" spans="1:5" x14ac:dyDescent="0.35">
      <c r="A162" s="101"/>
      <c r="B162" s="101"/>
      <c r="C162" s="102"/>
      <c r="D162" s="102"/>
      <c r="E162" s="101"/>
    </row>
    <row r="163" spans="1:5" x14ac:dyDescent="0.35">
      <c r="A163" s="101"/>
      <c r="B163" s="101"/>
      <c r="C163" s="102"/>
      <c r="D163" s="102"/>
      <c r="E163" s="101"/>
    </row>
    <row r="164" spans="1:5" x14ac:dyDescent="0.35">
      <c r="A164" s="101"/>
      <c r="B164" s="101"/>
      <c r="C164" s="102"/>
      <c r="D164" s="102"/>
      <c r="E164" s="101"/>
    </row>
    <row r="165" spans="1:5" x14ac:dyDescent="0.35">
      <c r="A165" s="101"/>
      <c r="B165" s="101"/>
      <c r="C165" s="102"/>
      <c r="D165" s="102"/>
      <c r="E165" s="101"/>
    </row>
    <row r="166" spans="1:5" x14ac:dyDescent="0.35">
      <c r="A166" s="101"/>
      <c r="B166" s="101"/>
      <c r="C166" s="102"/>
      <c r="D166" s="102"/>
      <c r="E166" s="101"/>
    </row>
    <row r="167" spans="1:5" x14ac:dyDescent="0.35">
      <c r="A167" s="101"/>
      <c r="B167" s="101"/>
      <c r="C167" s="102"/>
      <c r="D167" s="102"/>
      <c r="E167" s="101"/>
    </row>
    <row r="168" spans="1:5" x14ac:dyDescent="0.35">
      <c r="A168" s="101"/>
      <c r="B168" s="101"/>
      <c r="C168" s="102"/>
      <c r="D168" s="102"/>
      <c r="E168" s="101"/>
    </row>
    <row r="169" spans="1:5" x14ac:dyDescent="0.35">
      <c r="A169" s="101"/>
      <c r="B169" s="101"/>
      <c r="C169" s="102"/>
      <c r="D169" s="102"/>
      <c r="E169" s="101"/>
    </row>
    <row r="170" spans="1:5" x14ac:dyDescent="0.35">
      <c r="A170" s="101"/>
      <c r="B170" s="101"/>
      <c r="C170" s="102"/>
      <c r="D170" s="102"/>
      <c r="E170" s="101"/>
    </row>
    <row r="171" spans="1:5" x14ac:dyDescent="0.35">
      <c r="A171" s="101"/>
      <c r="B171" s="101"/>
      <c r="C171" s="102"/>
      <c r="D171" s="102"/>
      <c r="E171" s="101"/>
    </row>
    <row r="172" spans="1:5" x14ac:dyDescent="0.35">
      <c r="A172" s="101"/>
      <c r="B172" s="101"/>
      <c r="C172" s="102"/>
      <c r="D172" s="102"/>
      <c r="E172" s="101"/>
    </row>
    <row r="173" spans="1:5" x14ac:dyDescent="0.35">
      <c r="A173" s="101"/>
      <c r="B173" s="101"/>
      <c r="C173" s="102"/>
      <c r="D173" s="102"/>
      <c r="E173" s="101"/>
    </row>
    <row r="174" spans="1:5" x14ac:dyDescent="0.35">
      <c r="A174" s="101"/>
      <c r="B174" s="101"/>
      <c r="C174" s="102"/>
      <c r="D174" s="102"/>
      <c r="E174" s="101"/>
    </row>
    <row r="175" spans="1:5" x14ac:dyDescent="0.35">
      <c r="A175" s="101"/>
      <c r="B175" s="101"/>
      <c r="C175" s="102"/>
      <c r="D175" s="102"/>
      <c r="E175" s="101"/>
    </row>
    <row r="176" spans="1:5" x14ac:dyDescent="0.35">
      <c r="A176" s="101"/>
      <c r="B176" s="101"/>
      <c r="C176" s="102"/>
      <c r="D176" s="102"/>
      <c r="E176" s="101"/>
    </row>
    <row r="177" spans="1:5" x14ac:dyDescent="0.35">
      <c r="A177" s="101"/>
      <c r="B177" s="101"/>
      <c r="C177" s="102"/>
      <c r="D177" s="102"/>
      <c r="E177" s="101"/>
    </row>
    <row r="178" spans="1:5" x14ac:dyDescent="0.35">
      <c r="A178" s="101"/>
      <c r="B178" s="101"/>
      <c r="C178" s="102"/>
      <c r="D178" s="102"/>
      <c r="E178" s="101"/>
    </row>
    <row r="179" spans="1:5" x14ac:dyDescent="0.35">
      <c r="A179" s="101"/>
      <c r="B179" s="101"/>
      <c r="C179" s="102"/>
      <c r="D179" s="102"/>
      <c r="E179" s="101"/>
    </row>
    <row r="180" spans="1:5" x14ac:dyDescent="0.35">
      <c r="A180" s="101"/>
      <c r="B180" s="101"/>
      <c r="C180" s="102"/>
      <c r="D180" s="102"/>
      <c r="E180" s="101"/>
    </row>
    <row r="181" spans="1:5" x14ac:dyDescent="0.35">
      <c r="A181" s="101"/>
      <c r="B181" s="101"/>
      <c r="C181" s="102"/>
      <c r="D181" s="102"/>
      <c r="E181" s="101"/>
    </row>
    <row r="182" spans="1:5" x14ac:dyDescent="0.35">
      <c r="A182" s="101"/>
      <c r="B182" s="101"/>
      <c r="C182" s="102"/>
      <c r="D182" s="102"/>
      <c r="E182" s="101"/>
    </row>
    <row r="183" spans="1:5" x14ac:dyDescent="0.35">
      <c r="A183" s="101"/>
      <c r="B183" s="101"/>
      <c r="C183" s="102"/>
      <c r="D183" s="102"/>
      <c r="E183" s="101"/>
    </row>
    <row r="184" spans="1:5" x14ac:dyDescent="0.35">
      <c r="A184" s="101"/>
      <c r="B184" s="101"/>
      <c r="C184" s="102"/>
      <c r="D184" s="102"/>
      <c r="E184" s="101"/>
    </row>
    <row r="185" spans="1:5" x14ac:dyDescent="0.35">
      <c r="A185" s="101"/>
      <c r="B185" s="101"/>
      <c r="C185" s="102"/>
      <c r="D185" s="102"/>
      <c r="E185" s="101"/>
    </row>
    <row r="186" spans="1:5" x14ac:dyDescent="0.35">
      <c r="A186" s="101"/>
      <c r="B186" s="101"/>
      <c r="C186" s="102"/>
      <c r="D186" s="102"/>
      <c r="E186" s="101"/>
    </row>
    <row r="187" spans="1:5" x14ac:dyDescent="0.35">
      <c r="A187" s="101"/>
      <c r="B187" s="101"/>
      <c r="C187" s="102"/>
      <c r="D187" s="102"/>
      <c r="E187" s="101"/>
    </row>
    <row r="188" spans="1:5" x14ac:dyDescent="0.35">
      <c r="A188" s="101"/>
      <c r="B188" s="101"/>
      <c r="C188" s="102"/>
      <c r="D188" s="102"/>
      <c r="E188" s="101"/>
    </row>
    <row r="189" spans="1:5" x14ac:dyDescent="0.35">
      <c r="A189" s="101"/>
      <c r="B189" s="101"/>
      <c r="C189" s="102"/>
      <c r="D189" s="102"/>
      <c r="E189" s="101"/>
    </row>
    <row r="190" spans="1:5" x14ac:dyDescent="0.35">
      <c r="A190" s="101"/>
      <c r="B190" s="101"/>
      <c r="C190" s="102"/>
      <c r="D190" s="102"/>
      <c r="E190" s="101"/>
    </row>
    <row r="191" spans="1:5" x14ac:dyDescent="0.35">
      <c r="A191" s="101"/>
      <c r="B191" s="101"/>
      <c r="C191" s="102"/>
      <c r="D191" s="102"/>
      <c r="E191" s="101"/>
    </row>
    <row r="192" spans="1:5" x14ac:dyDescent="0.35">
      <c r="A192" s="101"/>
      <c r="B192" s="101"/>
      <c r="C192" s="102"/>
      <c r="D192" s="102"/>
      <c r="E192" s="101"/>
    </row>
    <row r="193" spans="1:5" x14ac:dyDescent="0.35">
      <c r="A193" s="101"/>
      <c r="B193" s="101"/>
      <c r="C193" s="102"/>
      <c r="D193" s="102"/>
      <c r="E193" s="101"/>
    </row>
    <row r="194" spans="1:5" x14ac:dyDescent="0.35">
      <c r="A194" s="101"/>
      <c r="B194" s="101"/>
      <c r="C194" s="102"/>
      <c r="D194" s="102"/>
      <c r="E194" s="101"/>
    </row>
    <row r="195" spans="1:5" x14ac:dyDescent="0.35">
      <c r="A195" s="101"/>
      <c r="B195" s="101"/>
      <c r="C195" s="102"/>
      <c r="D195" s="102"/>
      <c r="E195" s="101"/>
    </row>
    <row r="196" spans="1:5" x14ac:dyDescent="0.35">
      <c r="A196" s="101"/>
      <c r="B196" s="101"/>
      <c r="C196" s="102"/>
      <c r="D196" s="102"/>
      <c r="E196" s="101"/>
    </row>
    <row r="197" spans="1:5" x14ac:dyDescent="0.35">
      <c r="A197" s="101"/>
      <c r="B197" s="101"/>
      <c r="C197" s="102"/>
      <c r="D197" s="102"/>
      <c r="E197" s="101"/>
    </row>
    <row r="198" spans="1:5" x14ac:dyDescent="0.35">
      <c r="A198" s="101"/>
      <c r="B198" s="101"/>
      <c r="C198" s="102"/>
      <c r="D198" s="102"/>
      <c r="E198" s="101"/>
    </row>
    <row r="199" spans="1:5" x14ac:dyDescent="0.35">
      <c r="A199" s="101"/>
      <c r="B199" s="101"/>
      <c r="C199" s="102"/>
      <c r="D199" s="102"/>
      <c r="E199" s="101"/>
    </row>
    <row r="200" spans="1:5" x14ac:dyDescent="0.35">
      <c r="A200" s="101"/>
      <c r="B200" s="101"/>
      <c r="C200" s="102"/>
      <c r="D200" s="102"/>
      <c r="E200" s="101"/>
    </row>
    <row r="201" spans="1:5" x14ac:dyDescent="0.35">
      <c r="A201" s="101"/>
      <c r="B201" s="101"/>
      <c r="C201" s="102"/>
      <c r="D201" s="102"/>
      <c r="E201" s="101"/>
    </row>
    <row r="202" spans="1:5" x14ac:dyDescent="0.35">
      <c r="A202" s="101"/>
      <c r="B202" s="101"/>
      <c r="C202" s="102"/>
      <c r="D202" s="102"/>
      <c r="E202" s="101"/>
    </row>
    <row r="203" spans="1:5" x14ac:dyDescent="0.35">
      <c r="A203" s="101"/>
      <c r="B203" s="101"/>
      <c r="C203" s="102"/>
      <c r="D203" s="102"/>
      <c r="E203" s="101"/>
    </row>
    <row r="204" spans="1:5" x14ac:dyDescent="0.35">
      <c r="A204" s="101"/>
      <c r="B204" s="101"/>
      <c r="C204" s="102"/>
      <c r="D204" s="102"/>
      <c r="E204" s="101"/>
    </row>
    <row r="205" spans="1:5" x14ac:dyDescent="0.35">
      <c r="A205" s="101"/>
      <c r="B205" s="101"/>
      <c r="C205" s="102"/>
      <c r="D205" s="102"/>
      <c r="E205" s="101"/>
    </row>
    <row r="206" spans="1:5" x14ac:dyDescent="0.35">
      <c r="A206" s="101"/>
      <c r="B206" s="101"/>
      <c r="C206" s="102"/>
      <c r="D206" s="102"/>
      <c r="E206" s="101"/>
    </row>
    <row r="207" spans="1:5" x14ac:dyDescent="0.35">
      <c r="A207" s="101"/>
      <c r="B207" s="101"/>
      <c r="C207" s="102"/>
      <c r="D207" s="102"/>
      <c r="E207" s="101"/>
    </row>
    <row r="208" spans="1:5" x14ac:dyDescent="0.35">
      <c r="A208" s="101"/>
      <c r="B208" s="101"/>
      <c r="C208" s="102"/>
      <c r="D208" s="102"/>
      <c r="E208" s="101"/>
    </row>
    <row r="209" spans="1:5" x14ac:dyDescent="0.35">
      <c r="A209" s="101"/>
      <c r="B209" s="101"/>
      <c r="C209" s="102"/>
      <c r="D209" s="102"/>
      <c r="E209" s="101"/>
    </row>
    <row r="210" spans="1:5" x14ac:dyDescent="0.35">
      <c r="A210" s="101"/>
      <c r="B210" s="101"/>
      <c r="C210" s="102"/>
      <c r="D210" s="102"/>
      <c r="E210" s="101"/>
    </row>
    <row r="211" spans="1:5" x14ac:dyDescent="0.35">
      <c r="A211" s="101"/>
      <c r="B211" s="101"/>
      <c r="C211" s="102"/>
      <c r="D211" s="102"/>
      <c r="E211" s="101"/>
    </row>
    <row r="212" spans="1:5" x14ac:dyDescent="0.35">
      <c r="A212" s="101"/>
      <c r="B212" s="101"/>
      <c r="C212" s="102"/>
      <c r="D212" s="102"/>
      <c r="E212" s="101"/>
    </row>
    <row r="213" spans="1:5" x14ac:dyDescent="0.35">
      <c r="A213" s="101"/>
      <c r="B213" s="101"/>
      <c r="C213" s="102"/>
      <c r="D213" s="102"/>
      <c r="E213" s="101"/>
    </row>
    <row r="214" spans="1:5" x14ac:dyDescent="0.35">
      <c r="A214" s="101"/>
      <c r="B214" s="101"/>
      <c r="C214" s="102"/>
      <c r="D214" s="102"/>
      <c r="E214" s="101"/>
    </row>
    <row r="215" spans="1:5" x14ac:dyDescent="0.35">
      <c r="A215" s="101"/>
      <c r="B215" s="101"/>
      <c r="C215" s="102"/>
      <c r="D215" s="102"/>
      <c r="E215" s="101"/>
    </row>
    <row r="216" spans="1:5" x14ac:dyDescent="0.35">
      <c r="A216" s="101"/>
      <c r="B216" s="101"/>
      <c r="C216" s="102"/>
      <c r="D216" s="102"/>
      <c r="E216" s="101"/>
    </row>
    <row r="217" spans="1:5" x14ac:dyDescent="0.35">
      <c r="A217" s="101"/>
      <c r="B217" s="101"/>
      <c r="C217" s="102"/>
      <c r="D217" s="102"/>
      <c r="E217" s="101"/>
    </row>
    <row r="218" spans="1:5" x14ac:dyDescent="0.35">
      <c r="A218" s="101"/>
      <c r="B218" s="101"/>
      <c r="C218" s="102"/>
      <c r="D218" s="102"/>
      <c r="E218" s="101"/>
    </row>
    <row r="219" spans="1:5" x14ac:dyDescent="0.35">
      <c r="A219" s="101"/>
      <c r="B219" s="101"/>
      <c r="C219" s="102"/>
      <c r="D219" s="102"/>
      <c r="E219" s="101"/>
    </row>
    <row r="220" spans="1:5" x14ac:dyDescent="0.35">
      <c r="A220" s="101"/>
      <c r="B220" s="101"/>
      <c r="C220" s="102"/>
      <c r="D220" s="102"/>
      <c r="E220" s="101"/>
    </row>
    <row r="221" spans="1:5" x14ac:dyDescent="0.35">
      <c r="A221" s="101"/>
      <c r="B221" s="101"/>
      <c r="C221" s="102"/>
      <c r="D221" s="102"/>
      <c r="E221" s="101"/>
    </row>
    <row r="222" spans="1:5" x14ac:dyDescent="0.35">
      <c r="A222" s="101"/>
      <c r="B222" s="101"/>
      <c r="C222" s="102"/>
      <c r="D222" s="102"/>
      <c r="E222" s="101"/>
    </row>
    <row r="223" spans="1:5" x14ac:dyDescent="0.35">
      <c r="A223" s="101"/>
      <c r="B223" s="101"/>
      <c r="C223" s="102"/>
      <c r="D223" s="102"/>
      <c r="E223" s="101"/>
    </row>
    <row r="224" spans="1:5" x14ac:dyDescent="0.35">
      <c r="A224" s="101"/>
      <c r="B224" s="101"/>
      <c r="C224" s="102"/>
      <c r="D224" s="102"/>
      <c r="E224" s="101"/>
    </row>
    <row r="225" spans="1:5" x14ac:dyDescent="0.35">
      <c r="A225" s="101"/>
      <c r="B225" s="101"/>
      <c r="C225" s="102"/>
      <c r="D225" s="102"/>
      <c r="E225" s="101"/>
    </row>
    <row r="226" spans="1:5" x14ac:dyDescent="0.35">
      <c r="A226" s="101"/>
      <c r="B226" s="101"/>
      <c r="C226" s="102"/>
      <c r="D226" s="102"/>
      <c r="E226" s="101"/>
    </row>
    <row r="227" spans="1:5" x14ac:dyDescent="0.35">
      <c r="A227" s="101"/>
      <c r="B227" s="101"/>
      <c r="C227" s="102"/>
      <c r="D227" s="102"/>
      <c r="E227" s="101"/>
    </row>
    <row r="228" spans="1:5" x14ac:dyDescent="0.35">
      <c r="A228" s="101"/>
      <c r="B228" s="101"/>
      <c r="C228" s="102"/>
      <c r="D228" s="102"/>
      <c r="E228" s="101"/>
    </row>
    <row r="229" spans="1:5" x14ac:dyDescent="0.35">
      <c r="A229" s="101"/>
      <c r="B229" s="101"/>
      <c r="C229" s="102"/>
      <c r="D229" s="102"/>
      <c r="E229" s="101"/>
    </row>
    <row r="230" spans="1:5" x14ac:dyDescent="0.35">
      <c r="A230" s="101"/>
      <c r="B230" s="101"/>
      <c r="C230" s="102"/>
      <c r="D230" s="102"/>
      <c r="E230" s="101"/>
    </row>
    <row r="231" spans="1:5" x14ac:dyDescent="0.35">
      <c r="A231" s="101"/>
      <c r="B231" s="101"/>
      <c r="C231" s="102"/>
      <c r="D231" s="102"/>
      <c r="E231" s="101"/>
    </row>
    <row r="232" spans="1:5" x14ac:dyDescent="0.35">
      <c r="A232" s="101"/>
      <c r="B232" s="101"/>
      <c r="C232" s="102"/>
      <c r="D232" s="102"/>
      <c r="E232" s="101"/>
    </row>
    <row r="233" spans="1:5" x14ac:dyDescent="0.35">
      <c r="A233" s="101"/>
      <c r="B233" s="101"/>
      <c r="C233" s="102"/>
      <c r="D233" s="102"/>
      <c r="E233" s="101"/>
    </row>
    <row r="234" spans="1:5" x14ac:dyDescent="0.35">
      <c r="A234" s="101"/>
      <c r="B234" s="101"/>
      <c r="C234" s="102"/>
      <c r="D234" s="102"/>
      <c r="E234" s="101"/>
    </row>
    <row r="235" spans="1:5" x14ac:dyDescent="0.35">
      <c r="A235" s="101"/>
      <c r="B235" s="101"/>
      <c r="C235" s="102"/>
      <c r="D235" s="102"/>
      <c r="E235" s="101"/>
    </row>
    <row r="236" spans="1:5" x14ac:dyDescent="0.35">
      <c r="A236" s="101"/>
      <c r="B236" s="101"/>
      <c r="C236" s="102"/>
      <c r="D236" s="102"/>
      <c r="E236" s="101"/>
    </row>
    <row r="237" spans="1:5" x14ac:dyDescent="0.35">
      <c r="A237" s="101"/>
      <c r="B237" s="101"/>
      <c r="C237" s="102"/>
      <c r="D237" s="102"/>
      <c r="E237" s="101"/>
    </row>
    <row r="238" spans="1:5" x14ac:dyDescent="0.35">
      <c r="A238" s="101"/>
      <c r="B238" s="101"/>
      <c r="C238" s="102"/>
      <c r="D238" s="102"/>
      <c r="E238" s="101"/>
    </row>
    <row r="239" spans="1:5" x14ac:dyDescent="0.35">
      <c r="A239" s="101"/>
      <c r="B239" s="101"/>
      <c r="C239" s="102"/>
      <c r="D239" s="102"/>
      <c r="E239" s="101"/>
    </row>
    <row r="240" spans="1:5" x14ac:dyDescent="0.35">
      <c r="A240" s="101"/>
      <c r="B240" s="101"/>
      <c r="C240" s="102"/>
      <c r="D240" s="102"/>
      <c r="E240" s="101"/>
    </row>
    <row r="241" spans="1:5" x14ac:dyDescent="0.35">
      <c r="A241" s="101"/>
      <c r="B241" s="101"/>
      <c r="C241" s="102"/>
      <c r="D241" s="102"/>
      <c r="E241" s="101"/>
    </row>
    <row r="242" spans="1:5" x14ac:dyDescent="0.35">
      <c r="A242" s="101"/>
      <c r="B242" s="101"/>
      <c r="C242" s="102"/>
      <c r="D242" s="102"/>
      <c r="E242" s="101"/>
    </row>
    <row r="243" spans="1:5" x14ac:dyDescent="0.35">
      <c r="A243" s="101"/>
      <c r="B243" s="101"/>
      <c r="C243" s="102"/>
      <c r="D243" s="102"/>
      <c r="E243" s="101"/>
    </row>
    <row r="244" spans="1:5" x14ac:dyDescent="0.35">
      <c r="A244" s="101"/>
      <c r="B244" s="101"/>
      <c r="C244" s="102"/>
      <c r="D244" s="102"/>
      <c r="E244" s="101"/>
    </row>
    <row r="245" spans="1:5" x14ac:dyDescent="0.35">
      <c r="A245" s="101"/>
      <c r="B245" s="101"/>
      <c r="C245" s="102"/>
      <c r="D245" s="102"/>
      <c r="E245" s="101"/>
    </row>
    <row r="246" spans="1:5" x14ac:dyDescent="0.35">
      <c r="A246" s="101"/>
      <c r="B246" s="101"/>
      <c r="C246" s="102"/>
      <c r="D246" s="102"/>
      <c r="E246" s="101"/>
    </row>
    <row r="247" spans="1:5" x14ac:dyDescent="0.35">
      <c r="A247" s="101"/>
      <c r="B247" s="101"/>
      <c r="C247" s="102"/>
      <c r="D247" s="102"/>
      <c r="E247" s="101"/>
    </row>
    <row r="248" spans="1:5" x14ac:dyDescent="0.35">
      <c r="A248" s="101"/>
      <c r="B248" s="101"/>
      <c r="C248" s="102"/>
      <c r="D248" s="102"/>
      <c r="E248" s="101"/>
    </row>
    <row r="249" spans="1:5" x14ac:dyDescent="0.35">
      <c r="A249" s="101"/>
      <c r="B249" s="101"/>
      <c r="C249" s="102"/>
      <c r="D249" s="102"/>
      <c r="E249" s="101"/>
    </row>
    <row r="250" spans="1:5" x14ac:dyDescent="0.35">
      <c r="A250" s="101"/>
      <c r="B250" s="101"/>
      <c r="C250" s="102"/>
      <c r="D250" s="102"/>
      <c r="E250" s="101"/>
    </row>
    <row r="251" spans="1:5" x14ac:dyDescent="0.35">
      <c r="A251" s="101"/>
      <c r="B251" s="101"/>
      <c r="C251" s="102"/>
      <c r="D251" s="102"/>
      <c r="E251" s="101"/>
    </row>
    <row r="252" spans="1:5" x14ac:dyDescent="0.35">
      <c r="A252" s="101"/>
      <c r="B252" s="101"/>
      <c r="C252" s="102"/>
      <c r="D252" s="102"/>
      <c r="E252" s="101"/>
    </row>
    <row r="253" spans="1:5" x14ac:dyDescent="0.35">
      <c r="A253" s="101"/>
      <c r="B253" s="101"/>
      <c r="C253" s="102"/>
      <c r="D253" s="102"/>
      <c r="E253" s="101"/>
    </row>
    <row r="254" spans="1:5" x14ac:dyDescent="0.35">
      <c r="A254" s="101"/>
      <c r="B254" s="101"/>
      <c r="C254" s="102"/>
      <c r="D254" s="102"/>
      <c r="E254" s="101"/>
    </row>
    <row r="255" spans="1:5" x14ac:dyDescent="0.35">
      <c r="A255" s="101"/>
      <c r="B255" s="101"/>
      <c r="C255" s="102"/>
      <c r="D255" s="102"/>
      <c r="E255" s="101"/>
    </row>
    <row r="256" spans="1:5" x14ac:dyDescent="0.35">
      <c r="A256" s="101"/>
      <c r="B256" s="101"/>
      <c r="C256" s="102"/>
      <c r="D256" s="102"/>
      <c r="E256" s="101"/>
    </row>
    <row r="257" spans="1:5" x14ac:dyDescent="0.35">
      <c r="A257" s="101"/>
      <c r="B257" s="101"/>
      <c r="C257" s="102"/>
      <c r="D257" s="102"/>
      <c r="E257" s="101"/>
    </row>
    <row r="258" spans="1:5" x14ac:dyDescent="0.35">
      <c r="A258" s="101"/>
      <c r="B258" s="101"/>
      <c r="C258" s="102"/>
      <c r="D258" s="102"/>
      <c r="E258" s="101"/>
    </row>
    <row r="259" spans="1:5" x14ac:dyDescent="0.35">
      <c r="A259" s="101"/>
      <c r="B259" s="101"/>
      <c r="C259" s="102"/>
      <c r="D259" s="102"/>
      <c r="E259" s="101"/>
    </row>
    <row r="260" spans="1:5" x14ac:dyDescent="0.35">
      <c r="A260" s="101"/>
      <c r="B260" s="101"/>
      <c r="C260" s="102"/>
      <c r="D260" s="102"/>
      <c r="E260" s="101"/>
    </row>
    <row r="261" spans="1:5" x14ac:dyDescent="0.35">
      <c r="A261" s="101"/>
      <c r="B261" s="101"/>
      <c r="C261" s="102"/>
      <c r="D261" s="102"/>
      <c r="E261" s="101"/>
    </row>
    <row r="262" spans="1:5" x14ac:dyDescent="0.35">
      <c r="A262" s="101"/>
      <c r="B262" s="101"/>
      <c r="C262" s="102"/>
      <c r="D262" s="102"/>
      <c r="E262" s="101"/>
    </row>
    <row r="263" spans="1:5" x14ac:dyDescent="0.35">
      <c r="A263" s="101"/>
      <c r="B263" s="101"/>
      <c r="C263" s="102"/>
      <c r="D263" s="102"/>
      <c r="E263" s="101"/>
    </row>
    <row r="264" spans="1:5" x14ac:dyDescent="0.35">
      <c r="A264" s="101"/>
      <c r="B264" s="101"/>
      <c r="C264" s="102"/>
      <c r="D264" s="102"/>
      <c r="E264" s="101"/>
    </row>
    <row r="265" spans="1:5" x14ac:dyDescent="0.35">
      <c r="A265" s="101"/>
      <c r="B265" s="101"/>
      <c r="C265" s="102"/>
      <c r="D265" s="102"/>
      <c r="E265" s="101"/>
    </row>
    <row r="266" spans="1:5" x14ac:dyDescent="0.35">
      <c r="A266" s="101"/>
      <c r="B266" s="101"/>
      <c r="C266" s="102"/>
      <c r="D266" s="102"/>
      <c r="E266" s="101"/>
    </row>
    <row r="267" spans="1:5" x14ac:dyDescent="0.35">
      <c r="A267" s="101"/>
      <c r="B267" s="101"/>
      <c r="C267" s="102"/>
      <c r="D267" s="102"/>
      <c r="E267" s="101"/>
    </row>
    <row r="268" spans="1:5" x14ac:dyDescent="0.35">
      <c r="A268" s="101"/>
      <c r="B268" s="101"/>
      <c r="C268" s="102"/>
      <c r="D268" s="102"/>
      <c r="E268" s="101"/>
    </row>
    <row r="269" spans="1:5" x14ac:dyDescent="0.35">
      <c r="A269" s="101"/>
      <c r="B269" s="101"/>
      <c r="C269" s="102"/>
      <c r="D269" s="102"/>
      <c r="E269" s="101"/>
    </row>
    <row r="270" spans="1:5" x14ac:dyDescent="0.35">
      <c r="A270" s="101"/>
      <c r="B270" s="101"/>
      <c r="C270" s="102"/>
      <c r="D270" s="102"/>
      <c r="E270" s="101"/>
    </row>
    <row r="271" spans="1:5" x14ac:dyDescent="0.35">
      <c r="A271" s="101"/>
      <c r="B271" s="101"/>
      <c r="C271" s="102"/>
      <c r="D271" s="102"/>
      <c r="E271" s="101"/>
    </row>
    <row r="272" spans="1:5" x14ac:dyDescent="0.35">
      <c r="A272" s="101"/>
      <c r="B272" s="101"/>
      <c r="C272" s="102"/>
      <c r="D272" s="102"/>
      <c r="E272" s="101"/>
    </row>
    <row r="273" spans="1:5" x14ac:dyDescent="0.35">
      <c r="A273" s="101"/>
      <c r="B273" s="101"/>
      <c r="C273" s="102"/>
      <c r="D273" s="102"/>
      <c r="E273" s="101"/>
    </row>
    <row r="274" spans="1:5" x14ac:dyDescent="0.35">
      <c r="A274" s="101"/>
      <c r="B274" s="101"/>
      <c r="C274" s="102"/>
      <c r="D274" s="102"/>
      <c r="E274" s="101"/>
    </row>
    <row r="275" spans="1:5" x14ac:dyDescent="0.35">
      <c r="A275" s="101"/>
      <c r="B275" s="101"/>
      <c r="C275" s="102"/>
      <c r="D275" s="102"/>
      <c r="E275" s="101"/>
    </row>
    <row r="276" spans="1:5" x14ac:dyDescent="0.35">
      <c r="A276" s="101"/>
      <c r="B276" s="101"/>
      <c r="C276" s="102"/>
      <c r="D276" s="102"/>
      <c r="E276" s="101"/>
    </row>
    <row r="277" spans="1:5" x14ac:dyDescent="0.35">
      <c r="A277" s="101"/>
      <c r="B277" s="101"/>
      <c r="C277" s="102"/>
      <c r="D277" s="102"/>
      <c r="E277" s="101"/>
    </row>
    <row r="278" spans="1:5" x14ac:dyDescent="0.35">
      <c r="A278" s="101"/>
      <c r="B278" s="101"/>
      <c r="C278" s="102"/>
      <c r="D278" s="102"/>
      <c r="E278" s="101"/>
    </row>
    <row r="279" spans="1:5" x14ac:dyDescent="0.35">
      <c r="A279" s="101"/>
      <c r="B279" s="101"/>
      <c r="C279" s="102"/>
      <c r="D279" s="102"/>
      <c r="E279" s="101"/>
    </row>
    <row r="280" spans="1:5" x14ac:dyDescent="0.35">
      <c r="A280" s="101"/>
      <c r="B280" s="101"/>
      <c r="C280" s="102"/>
      <c r="D280" s="102"/>
      <c r="E280" s="101"/>
    </row>
    <row r="281" spans="1:5" x14ac:dyDescent="0.35">
      <c r="A281" s="101"/>
      <c r="B281" s="101"/>
      <c r="C281" s="102"/>
      <c r="D281" s="102"/>
      <c r="E281" s="101"/>
    </row>
    <row r="282" spans="1:5" x14ac:dyDescent="0.35">
      <c r="A282" s="101"/>
      <c r="B282" s="101"/>
      <c r="C282" s="102"/>
      <c r="D282" s="102"/>
      <c r="E282" s="101"/>
    </row>
    <row r="283" spans="1:5" x14ac:dyDescent="0.35">
      <c r="A283" s="101"/>
      <c r="B283" s="101"/>
      <c r="C283" s="102"/>
      <c r="D283" s="102"/>
      <c r="E283" s="101"/>
    </row>
    <row r="284" spans="1:5" x14ac:dyDescent="0.35">
      <c r="A284" s="101"/>
      <c r="B284" s="101"/>
      <c r="C284" s="102"/>
      <c r="D284" s="102"/>
      <c r="E284" s="101"/>
    </row>
    <row r="285" spans="1:5" x14ac:dyDescent="0.35">
      <c r="A285" s="101"/>
      <c r="B285" s="101"/>
      <c r="C285" s="102"/>
      <c r="D285" s="102"/>
      <c r="E285" s="101"/>
    </row>
    <row r="286" spans="1:5" x14ac:dyDescent="0.35">
      <c r="A286" s="101"/>
      <c r="B286" s="101"/>
      <c r="C286" s="102"/>
      <c r="D286" s="102"/>
      <c r="E286" s="101"/>
    </row>
    <row r="287" spans="1:5" x14ac:dyDescent="0.35">
      <c r="A287" s="101"/>
      <c r="B287" s="101"/>
      <c r="C287" s="102"/>
      <c r="D287" s="102"/>
      <c r="E287" s="101"/>
    </row>
    <row r="288" spans="1:5" x14ac:dyDescent="0.35">
      <c r="A288" s="101"/>
      <c r="B288" s="101"/>
      <c r="C288" s="102"/>
      <c r="D288" s="102"/>
      <c r="E288" s="101"/>
    </row>
    <row r="289" spans="1:5" x14ac:dyDescent="0.35">
      <c r="A289" s="101"/>
      <c r="B289" s="101"/>
      <c r="C289" s="102"/>
      <c r="D289" s="102"/>
      <c r="E289" s="101"/>
    </row>
    <row r="290" spans="1:5" x14ac:dyDescent="0.35">
      <c r="A290" s="101"/>
      <c r="B290" s="101"/>
      <c r="C290" s="102"/>
      <c r="D290" s="102"/>
      <c r="E290" s="101"/>
    </row>
    <row r="291" spans="1:5" x14ac:dyDescent="0.35">
      <c r="A291" s="101"/>
      <c r="B291" s="101"/>
      <c r="C291" s="102"/>
      <c r="D291" s="102"/>
      <c r="E291" s="101"/>
    </row>
    <row r="292" spans="1:5" x14ac:dyDescent="0.35">
      <c r="A292" s="101"/>
      <c r="B292" s="101"/>
      <c r="C292" s="102"/>
      <c r="D292" s="102"/>
      <c r="E292" s="101"/>
    </row>
    <row r="293" spans="1:5" x14ac:dyDescent="0.35">
      <c r="A293" s="101"/>
      <c r="B293" s="101"/>
      <c r="C293" s="102"/>
      <c r="D293" s="102"/>
      <c r="E293" s="101"/>
    </row>
    <row r="294" spans="1:5" x14ac:dyDescent="0.35">
      <c r="A294" s="101"/>
      <c r="B294" s="101"/>
      <c r="C294" s="102"/>
      <c r="D294" s="102"/>
      <c r="E294" s="101"/>
    </row>
    <row r="295" spans="1:5" x14ac:dyDescent="0.35">
      <c r="A295" s="101"/>
      <c r="B295" s="101"/>
      <c r="C295" s="102"/>
      <c r="D295" s="102"/>
      <c r="E295" s="101"/>
    </row>
    <row r="296" spans="1:5" x14ac:dyDescent="0.35">
      <c r="A296" s="101"/>
      <c r="B296" s="101"/>
      <c r="C296" s="102"/>
      <c r="D296" s="102"/>
      <c r="E296" s="101"/>
    </row>
    <row r="297" spans="1:5" x14ac:dyDescent="0.35">
      <c r="A297" s="101"/>
      <c r="B297" s="101"/>
      <c r="C297" s="102"/>
      <c r="D297" s="102"/>
      <c r="E297" s="101"/>
    </row>
    <row r="298" spans="1:5" x14ac:dyDescent="0.35">
      <c r="A298" s="101"/>
      <c r="B298" s="101"/>
      <c r="C298" s="102"/>
      <c r="D298" s="102"/>
      <c r="E298" s="101"/>
    </row>
    <row r="299" spans="1:5" x14ac:dyDescent="0.35">
      <c r="A299" s="101"/>
      <c r="B299" s="101"/>
      <c r="C299" s="102"/>
      <c r="D299" s="102"/>
      <c r="E299" s="101"/>
    </row>
    <row r="300" spans="1:5" x14ac:dyDescent="0.35">
      <c r="A300" s="101"/>
      <c r="B300" s="101"/>
      <c r="C300" s="102"/>
      <c r="D300" s="102"/>
      <c r="E300" s="101"/>
    </row>
    <row r="301" spans="1:5" x14ac:dyDescent="0.35">
      <c r="A301" s="101"/>
      <c r="B301" s="101"/>
      <c r="C301" s="102"/>
      <c r="D301" s="102"/>
      <c r="E301" s="101"/>
    </row>
    <row r="302" spans="1:5" x14ac:dyDescent="0.35">
      <c r="A302" s="101"/>
      <c r="B302" s="101"/>
      <c r="C302" s="102"/>
      <c r="D302" s="102"/>
      <c r="E302" s="101"/>
    </row>
    <row r="303" spans="1:5" x14ac:dyDescent="0.35">
      <c r="A303" s="101"/>
      <c r="B303" s="101"/>
      <c r="C303" s="102"/>
      <c r="D303" s="102"/>
      <c r="E303" s="101"/>
    </row>
    <row r="304" spans="1:5" x14ac:dyDescent="0.35">
      <c r="A304" s="101"/>
      <c r="B304" s="101"/>
      <c r="C304" s="102"/>
      <c r="D304" s="102"/>
      <c r="E304" s="101"/>
    </row>
    <row r="305" spans="1:5" x14ac:dyDescent="0.35">
      <c r="A305" s="101"/>
      <c r="B305" s="101"/>
      <c r="C305" s="102"/>
      <c r="D305" s="102"/>
      <c r="E305" s="101"/>
    </row>
    <row r="306" spans="1:5" x14ac:dyDescent="0.35">
      <c r="A306" s="101"/>
      <c r="B306" s="101"/>
      <c r="C306" s="102"/>
      <c r="D306" s="102"/>
      <c r="E306" s="101"/>
    </row>
    <row r="307" spans="1:5" x14ac:dyDescent="0.35">
      <c r="A307" s="101"/>
      <c r="B307" s="101"/>
      <c r="C307" s="102"/>
      <c r="D307" s="102"/>
      <c r="E307" s="101"/>
    </row>
    <row r="308" spans="1:5" x14ac:dyDescent="0.35">
      <c r="A308" s="101"/>
      <c r="B308" s="101"/>
      <c r="C308" s="102"/>
      <c r="D308" s="102"/>
      <c r="E308" s="101"/>
    </row>
    <row r="309" spans="1:5" x14ac:dyDescent="0.35">
      <c r="A309" s="101"/>
      <c r="B309" s="101"/>
      <c r="C309" s="102"/>
      <c r="D309" s="102"/>
      <c r="E309" s="101"/>
    </row>
    <row r="310" spans="1:5" x14ac:dyDescent="0.35">
      <c r="A310" s="101"/>
      <c r="B310" s="101"/>
      <c r="C310" s="102"/>
      <c r="D310" s="102"/>
      <c r="E310" s="101"/>
    </row>
    <row r="311" spans="1:5" x14ac:dyDescent="0.35">
      <c r="A311" s="101"/>
      <c r="B311" s="101"/>
      <c r="C311" s="102"/>
      <c r="D311" s="102"/>
      <c r="E311" s="101"/>
    </row>
    <row r="312" spans="1:5" x14ac:dyDescent="0.35">
      <c r="A312" s="101"/>
      <c r="B312" s="101"/>
      <c r="C312" s="102"/>
      <c r="D312" s="102"/>
      <c r="E312" s="101"/>
    </row>
    <row r="313" spans="1:5" x14ac:dyDescent="0.35">
      <c r="A313" s="101"/>
      <c r="B313" s="101"/>
      <c r="C313" s="102"/>
      <c r="D313" s="102"/>
      <c r="E313" s="101"/>
    </row>
    <row r="314" spans="1:5" x14ac:dyDescent="0.35">
      <c r="A314" s="101"/>
      <c r="B314" s="101"/>
      <c r="C314" s="102"/>
      <c r="D314" s="102"/>
      <c r="E314" s="101"/>
    </row>
    <row r="315" spans="1:5" x14ac:dyDescent="0.35">
      <c r="A315" s="101"/>
      <c r="B315" s="101"/>
      <c r="C315" s="102"/>
      <c r="D315" s="102"/>
      <c r="E315" s="101"/>
    </row>
    <row r="316" spans="1:5" x14ac:dyDescent="0.35">
      <c r="A316" s="101"/>
      <c r="B316" s="101"/>
      <c r="C316" s="102"/>
      <c r="D316" s="102"/>
      <c r="E316" s="101"/>
    </row>
    <row r="317" spans="1:5" x14ac:dyDescent="0.35">
      <c r="A317" s="101"/>
      <c r="B317" s="101"/>
      <c r="C317" s="102"/>
      <c r="D317" s="102"/>
      <c r="E317" s="101"/>
    </row>
    <row r="318" spans="1:5" x14ac:dyDescent="0.35">
      <c r="A318" s="101"/>
      <c r="B318" s="101"/>
      <c r="C318" s="102"/>
      <c r="D318" s="102"/>
      <c r="E318" s="101"/>
    </row>
    <row r="319" spans="1:5" x14ac:dyDescent="0.35">
      <c r="A319" s="101"/>
      <c r="B319" s="101"/>
      <c r="C319" s="102"/>
      <c r="D319" s="102"/>
      <c r="E319" s="101"/>
    </row>
    <row r="320" spans="1:5" x14ac:dyDescent="0.35">
      <c r="A320" s="101"/>
      <c r="B320" s="101"/>
      <c r="C320" s="102"/>
      <c r="D320" s="102"/>
      <c r="E320" s="101"/>
    </row>
    <row r="321" spans="1:5" x14ac:dyDescent="0.35">
      <c r="A321" s="101"/>
      <c r="B321" s="101"/>
      <c r="C321" s="102"/>
      <c r="D321" s="102"/>
      <c r="E321" s="101"/>
    </row>
    <row r="322" spans="1:5" x14ac:dyDescent="0.35">
      <c r="A322" s="101"/>
      <c r="B322" s="101"/>
      <c r="C322" s="102"/>
      <c r="D322" s="102"/>
      <c r="E322" s="101"/>
    </row>
    <row r="323" spans="1:5" x14ac:dyDescent="0.35">
      <c r="A323" s="101"/>
      <c r="B323" s="101"/>
      <c r="C323" s="102"/>
      <c r="D323" s="102"/>
      <c r="E323" s="101"/>
    </row>
    <row r="324" spans="1:5" x14ac:dyDescent="0.35">
      <c r="A324" s="101"/>
      <c r="B324" s="101"/>
      <c r="C324" s="102"/>
      <c r="D324" s="102"/>
      <c r="E324" s="101"/>
    </row>
    <row r="325" spans="1:5" x14ac:dyDescent="0.35">
      <c r="A325" s="101"/>
      <c r="B325" s="101"/>
      <c r="C325" s="102"/>
      <c r="D325" s="102"/>
      <c r="E325" s="101"/>
    </row>
    <row r="326" spans="1:5" x14ac:dyDescent="0.35">
      <c r="A326" s="101"/>
      <c r="B326" s="101"/>
      <c r="C326" s="102"/>
      <c r="D326" s="102"/>
      <c r="E326" s="101"/>
    </row>
    <row r="327" spans="1:5" x14ac:dyDescent="0.35">
      <c r="A327" s="101"/>
      <c r="B327" s="101"/>
      <c r="C327" s="102"/>
      <c r="D327" s="102"/>
      <c r="E327" s="101"/>
    </row>
    <row r="328" spans="1:5" x14ac:dyDescent="0.35">
      <c r="A328" s="101"/>
      <c r="B328" s="101"/>
      <c r="C328" s="102"/>
      <c r="D328" s="102"/>
      <c r="E328" s="101"/>
    </row>
    <row r="329" spans="1:5" x14ac:dyDescent="0.35">
      <c r="A329" s="101"/>
      <c r="B329" s="101"/>
      <c r="C329" s="102"/>
      <c r="D329" s="102"/>
      <c r="E329" s="101"/>
    </row>
    <row r="330" spans="1:5" x14ac:dyDescent="0.35">
      <c r="A330" s="101"/>
      <c r="B330" s="101"/>
      <c r="C330" s="102"/>
      <c r="D330" s="102"/>
      <c r="E330" s="101"/>
    </row>
    <row r="331" spans="1:5" x14ac:dyDescent="0.35">
      <c r="A331" s="101"/>
      <c r="B331" s="101"/>
      <c r="C331" s="102"/>
      <c r="D331" s="102"/>
      <c r="E331" s="101"/>
    </row>
    <row r="332" spans="1:5" x14ac:dyDescent="0.35">
      <c r="A332" s="101"/>
      <c r="B332" s="101"/>
      <c r="C332" s="102"/>
      <c r="D332" s="102"/>
      <c r="E332" s="101"/>
    </row>
    <row r="333" spans="1:5" x14ac:dyDescent="0.35">
      <c r="A333" s="101"/>
      <c r="B333" s="101"/>
      <c r="C333" s="102"/>
      <c r="D333" s="102"/>
      <c r="E333" s="101"/>
    </row>
    <row r="334" spans="1:5" x14ac:dyDescent="0.35">
      <c r="A334" s="101"/>
      <c r="B334" s="101"/>
      <c r="C334" s="102"/>
      <c r="D334" s="102"/>
      <c r="E334" s="101"/>
    </row>
    <row r="335" spans="1:5" x14ac:dyDescent="0.35">
      <c r="A335" s="101"/>
      <c r="B335" s="101"/>
      <c r="C335" s="102"/>
      <c r="D335" s="102"/>
      <c r="E335" s="101"/>
    </row>
    <row r="336" spans="1:5" x14ac:dyDescent="0.35">
      <c r="A336" s="101"/>
      <c r="B336" s="101"/>
      <c r="C336" s="102"/>
      <c r="D336" s="102"/>
      <c r="E336" s="101"/>
    </row>
    <row r="337" spans="1:5" x14ac:dyDescent="0.35">
      <c r="A337" s="101"/>
      <c r="B337" s="101"/>
      <c r="C337" s="102"/>
      <c r="D337" s="102"/>
      <c r="E337" s="101"/>
    </row>
    <row r="338" spans="1:5" x14ac:dyDescent="0.35">
      <c r="A338" s="101"/>
      <c r="B338" s="102"/>
      <c r="C338" s="102"/>
      <c r="D338" s="102"/>
      <c r="E338" s="101"/>
    </row>
    <row r="339" spans="1:5" x14ac:dyDescent="0.35">
      <c r="A339" s="101"/>
      <c r="B339" s="101"/>
      <c r="C339" s="102"/>
      <c r="D339" s="102"/>
      <c r="E339" s="101"/>
    </row>
    <row r="340" spans="1:5" x14ac:dyDescent="0.35">
      <c r="A340" s="101"/>
      <c r="B340" s="101"/>
      <c r="C340" s="102"/>
      <c r="D340" s="102"/>
      <c r="E340" s="101"/>
    </row>
    <row r="341" spans="1:5" x14ac:dyDescent="0.35">
      <c r="A341" s="101"/>
      <c r="B341" s="101"/>
      <c r="C341" s="102"/>
      <c r="D341" s="102"/>
      <c r="E341" s="101"/>
    </row>
    <row r="342" spans="1:5" x14ac:dyDescent="0.35">
      <c r="A342" s="101"/>
      <c r="B342" s="101"/>
      <c r="C342" s="102"/>
      <c r="D342" s="102"/>
      <c r="E342" s="101"/>
    </row>
    <row r="343" spans="1:5" x14ac:dyDescent="0.35">
      <c r="A343" s="101"/>
      <c r="B343" s="101"/>
      <c r="C343" s="102"/>
      <c r="D343" s="102"/>
      <c r="E343" s="101"/>
    </row>
    <row r="344" spans="1:5" x14ac:dyDescent="0.35">
      <c r="A344" s="101"/>
      <c r="B344" s="101"/>
      <c r="C344" s="102"/>
      <c r="D344" s="102"/>
      <c r="E344" s="101"/>
    </row>
    <row r="345" spans="1:5" x14ac:dyDescent="0.35">
      <c r="A345" s="101"/>
      <c r="B345" s="101"/>
      <c r="C345" s="102"/>
      <c r="D345" s="102"/>
      <c r="E345" s="101"/>
    </row>
    <row r="346" spans="1:5" x14ac:dyDescent="0.35">
      <c r="A346" s="101"/>
      <c r="B346" s="101"/>
      <c r="C346" s="102"/>
      <c r="D346" s="102"/>
      <c r="E346" s="101"/>
    </row>
    <row r="347" spans="1:5" x14ac:dyDescent="0.35">
      <c r="A347" s="101"/>
      <c r="B347" s="101"/>
      <c r="C347" s="102"/>
      <c r="D347" s="102"/>
      <c r="E347" s="101"/>
    </row>
    <row r="348" spans="1:5" x14ac:dyDescent="0.35">
      <c r="A348" s="101"/>
      <c r="B348" s="101"/>
      <c r="C348" s="102"/>
      <c r="D348" s="102"/>
      <c r="E348" s="101"/>
    </row>
    <row r="349" spans="1:5" x14ac:dyDescent="0.35">
      <c r="A349" s="101"/>
      <c r="B349" s="101"/>
      <c r="C349" s="102"/>
      <c r="D349" s="102"/>
      <c r="E349" s="101"/>
    </row>
    <row r="350" spans="1:5" x14ac:dyDescent="0.35">
      <c r="A350" s="101"/>
      <c r="B350" s="101"/>
      <c r="C350" s="102"/>
      <c r="D350" s="102"/>
      <c r="E350" s="101"/>
    </row>
    <row r="351" spans="1:5" x14ac:dyDescent="0.35">
      <c r="A351" s="101"/>
      <c r="B351" s="101"/>
      <c r="C351" s="102"/>
      <c r="D351" s="102"/>
      <c r="E351" s="101"/>
    </row>
    <row r="352" spans="1:5" x14ac:dyDescent="0.35">
      <c r="A352" s="101"/>
      <c r="B352" s="101"/>
      <c r="C352" s="102"/>
      <c r="D352" s="102"/>
      <c r="E352" s="101"/>
    </row>
    <row r="353" spans="1:5" x14ac:dyDescent="0.35">
      <c r="A353" s="101"/>
      <c r="B353" s="101"/>
      <c r="C353" s="102"/>
      <c r="D353" s="102"/>
      <c r="E353" s="101"/>
    </row>
    <row r="354" spans="1:5" x14ac:dyDescent="0.35">
      <c r="A354" s="101"/>
      <c r="B354" s="101"/>
      <c r="C354" s="102"/>
      <c r="D354" s="102"/>
      <c r="E354" s="101"/>
    </row>
    <row r="355" spans="1:5" x14ac:dyDescent="0.35">
      <c r="A355" s="101"/>
      <c r="B355" s="101"/>
      <c r="C355" s="102"/>
      <c r="D355" s="102"/>
      <c r="E355" s="101"/>
    </row>
    <row r="356" spans="1:5" x14ac:dyDescent="0.35">
      <c r="A356" s="101"/>
      <c r="B356" s="101"/>
      <c r="C356" s="102"/>
      <c r="D356" s="102"/>
      <c r="E356" s="101"/>
    </row>
    <row r="357" spans="1:5" x14ac:dyDescent="0.35">
      <c r="A357" s="101"/>
      <c r="B357" s="101"/>
      <c r="C357" s="102"/>
      <c r="D357" s="102"/>
      <c r="E357" s="101"/>
    </row>
    <row r="358" spans="1:5" x14ac:dyDescent="0.35">
      <c r="A358" s="101"/>
      <c r="B358" s="101"/>
      <c r="C358" s="102"/>
      <c r="D358" s="102"/>
      <c r="E358" s="101"/>
    </row>
    <row r="359" spans="1:5" x14ac:dyDescent="0.35">
      <c r="A359" s="101"/>
      <c r="B359" s="101"/>
      <c r="C359" s="102"/>
      <c r="D359" s="102"/>
      <c r="E359" s="101"/>
    </row>
    <row r="360" spans="1:5" x14ac:dyDescent="0.35">
      <c r="A360" s="101"/>
      <c r="B360" s="101"/>
      <c r="C360" s="102"/>
      <c r="D360" s="102"/>
      <c r="E360" s="101"/>
    </row>
    <row r="361" spans="1:5" x14ac:dyDescent="0.35">
      <c r="A361" s="101"/>
      <c r="B361" s="101"/>
      <c r="C361" s="102"/>
      <c r="D361" s="102"/>
      <c r="E361" s="101"/>
    </row>
    <row r="362" spans="1:5" x14ac:dyDescent="0.35">
      <c r="A362" s="101"/>
      <c r="B362" s="101"/>
      <c r="C362" s="102"/>
      <c r="D362" s="102"/>
      <c r="E362" s="101"/>
    </row>
    <row r="363" spans="1:5" x14ac:dyDescent="0.35">
      <c r="A363" s="101"/>
      <c r="B363" s="101"/>
      <c r="C363" s="102"/>
      <c r="D363" s="102"/>
      <c r="E363" s="101"/>
    </row>
    <row r="364" spans="1:5" x14ac:dyDescent="0.35">
      <c r="A364" s="101"/>
      <c r="B364" s="101"/>
      <c r="C364" s="102"/>
      <c r="D364" s="102"/>
      <c r="E364" s="101"/>
    </row>
    <row r="365" spans="1:5" x14ac:dyDescent="0.35">
      <c r="A365" s="101"/>
      <c r="B365" s="101"/>
      <c r="C365" s="102"/>
      <c r="D365" s="102"/>
      <c r="E365" s="101"/>
    </row>
    <row r="366" spans="1:5" x14ac:dyDescent="0.35">
      <c r="A366" s="101"/>
      <c r="B366" s="101"/>
      <c r="C366" s="102"/>
      <c r="D366" s="102"/>
      <c r="E366" s="101"/>
    </row>
    <row r="367" spans="1:5" x14ac:dyDescent="0.35">
      <c r="A367" s="101"/>
      <c r="B367" s="101"/>
      <c r="C367" s="102"/>
      <c r="D367" s="102"/>
      <c r="E367" s="101"/>
    </row>
    <row r="368" spans="1:5" x14ac:dyDescent="0.35">
      <c r="A368" s="101"/>
      <c r="B368" s="101"/>
      <c r="C368" s="102"/>
      <c r="D368" s="102"/>
      <c r="E368" s="101"/>
    </row>
    <row r="369" spans="1:5" x14ac:dyDescent="0.35">
      <c r="A369" s="101"/>
      <c r="B369" s="101"/>
      <c r="C369" s="102"/>
      <c r="D369" s="102"/>
      <c r="E369" s="101"/>
    </row>
    <row r="370" spans="1:5" x14ac:dyDescent="0.35">
      <c r="A370" s="101"/>
      <c r="B370" s="101"/>
      <c r="C370" s="102"/>
      <c r="D370" s="102"/>
      <c r="E370" s="101"/>
    </row>
    <row r="371" spans="1:5" x14ac:dyDescent="0.35">
      <c r="A371" s="101"/>
      <c r="B371" s="101"/>
      <c r="C371" s="101"/>
      <c r="D371" s="101"/>
      <c r="E371" s="101"/>
    </row>
    <row r="372" spans="1:5" x14ac:dyDescent="0.35">
      <c r="A372" s="101"/>
      <c r="B372" s="101"/>
      <c r="C372" s="101"/>
      <c r="D372" s="101"/>
      <c r="E372" s="101"/>
    </row>
  </sheetData>
  <mergeCells count="3">
    <mergeCell ref="G24:I24"/>
    <mergeCell ref="B118:F118"/>
    <mergeCell ref="G118:K118"/>
  </mergeCells>
  <phoneticPr fontId="13" type="noConversion"/>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68"/>
  <sheetViews>
    <sheetView workbookViewId="0"/>
  </sheetViews>
  <sheetFormatPr defaultRowHeight="14.5" x14ac:dyDescent="0.35"/>
  <cols>
    <col min="1" max="1" width="13.81640625" customWidth="1"/>
    <col min="2" max="2" width="15.1796875" customWidth="1"/>
    <col min="3" max="3" width="21.54296875" customWidth="1"/>
    <col min="4" max="4" width="37" customWidth="1"/>
  </cols>
  <sheetData>
    <row r="1" spans="1:4" ht="23.5" x14ac:dyDescent="0.55000000000000004">
      <c r="A1" s="186" t="s">
        <v>8262</v>
      </c>
    </row>
    <row r="2" spans="1:4" s="271" customFormat="1" ht="23.5" x14ac:dyDescent="0.55000000000000004">
      <c r="A2" s="186"/>
    </row>
    <row r="3" spans="1:4" x14ac:dyDescent="0.35">
      <c r="A3" s="21" t="s">
        <v>8637</v>
      </c>
    </row>
    <row r="5" spans="1:4" x14ac:dyDescent="0.35">
      <c r="A5" s="244" t="s">
        <v>8212</v>
      </c>
      <c r="B5" s="244" t="s">
        <v>8207</v>
      </c>
      <c r="C5" s="244" t="s">
        <v>7706</v>
      </c>
      <c r="D5" s="244" t="s">
        <v>8210</v>
      </c>
    </row>
    <row r="6" spans="1:4" x14ac:dyDescent="0.35">
      <c r="A6" s="99" t="s">
        <v>6774</v>
      </c>
      <c r="B6" s="246">
        <v>10.800001514210743</v>
      </c>
      <c r="C6" s="101" t="s">
        <v>8204</v>
      </c>
      <c r="D6" s="91" t="s">
        <v>8208</v>
      </c>
    </row>
    <row r="7" spans="1:4" x14ac:dyDescent="0.35">
      <c r="A7" s="99" t="s">
        <v>6690</v>
      </c>
      <c r="B7" s="246">
        <v>2.846841232801804</v>
      </c>
      <c r="C7" s="101" t="s">
        <v>8204</v>
      </c>
      <c r="D7" s="91" t="s">
        <v>8208</v>
      </c>
    </row>
    <row r="8" spans="1:4" x14ac:dyDescent="0.35">
      <c r="A8" s="99" t="s">
        <v>8201</v>
      </c>
      <c r="B8" s="246">
        <v>10.069657096945427</v>
      </c>
      <c r="C8" s="101" t="s">
        <v>8204</v>
      </c>
      <c r="D8" s="91" t="s">
        <v>8208</v>
      </c>
    </row>
    <row r="9" spans="1:4" x14ac:dyDescent="0.35">
      <c r="A9" s="99" t="s">
        <v>7990</v>
      </c>
      <c r="B9" s="246">
        <v>7.6639028862945189</v>
      </c>
      <c r="C9" s="101" t="s">
        <v>8204</v>
      </c>
      <c r="D9" s="91" t="s">
        <v>8208</v>
      </c>
    </row>
    <row r="10" spans="1:4" x14ac:dyDescent="0.35">
      <c r="A10" s="99" t="s">
        <v>6792</v>
      </c>
      <c r="B10" s="246">
        <v>10.283856494965228</v>
      </c>
      <c r="C10" s="101" t="s">
        <v>8204</v>
      </c>
      <c r="D10" s="91" t="s">
        <v>8208</v>
      </c>
    </row>
    <row r="11" spans="1:4" x14ac:dyDescent="0.35">
      <c r="A11" s="99" t="s">
        <v>8001</v>
      </c>
      <c r="B11" s="246">
        <v>5.0700911139440539</v>
      </c>
      <c r="C11" s="101" t="s">
        <v>8204</v>
      </c>
      <c r="D11" s="91" t="s">
        <v>8208</v>
      </c>
    </row>
    <row r="12" spans="1:4" x14ac:dyDescent="0.35">
      <c r="A12" s="99" t="s">
        <v>8037</v>
      </c>
      <c r="B12" s="246">
        <v>10.770999824830499</v>
      </c>
      <c r="C12" s="101" t="s">
        <v>8204</v>
      </c>
      <c r="D12" s="91" t="s">
        <v>8208</v>
      </c>
    </row>
    <row r="13" spans="1:4" x14ac:dyDescent="0.35">
      <c r="A13" s="99" t="s">
        <v>8018</v>
      </c>
      <c r="B13" s="246">
        <v>1.9347397648425742</v>
      </c>
      <c r="C13" s="101" t="s">
        <v>8204</v>
      </c>
      <c r="D13" s="91" t="s">
        <v>8208</v>
      </c>
    </row>
    <row r="14" spans="1:4" x14ac:dyDescent="0.35">
      <c r="A14" s="99" t="s">
        <v>8152</v>
      </c>
      <c r="B14" s="246">
        <v>2.3842540964371968</v>
      </c>
      <c r="C14" s="101" t="s">
        <v>8204</v>
      </c>
      <c r="D14" s="91" t="s">
        <v>8208</v>
      </c>
    </row>
    <row r="15" spans="1:4" x14ac:dyDescent="0.35">
      <c r="A15" s="99" t="s">
        <v>6788</v>
      </c>
      <c r="B15" s="246">
        <v>4.6386145388195326</v>
      </c>
      <c r="C15" s="101" t="s">
        <v>8204</v>
      </c>
      <c r="D15" s="91" t="s">
        <v>8208</v>
      </c>
    </row>
    <row r="16" spans="1:4" x14ac:dyDescent="0.35">
      <c r="A16" s="99" t="s">
        <v>7985</v>
      </c>
      <c r="B16" s="246">
        <v>4.4459205877158814</v>
      </c>
      <c r="C16" s="101" t="s">
        <v>8204</v>
      </c>
      <c r="D16" s="91" t="s">
        <v>8208</v>
      </c>
    </row>
    <row r="17" spans="1:15" x14ac:dyDescent="0.35">
      <c r="A17" s="99" t="s">
        <v>8040</v>
      </c>
      <c r="B17" s="246">
        <v>3.6396776284023606</v>
      </c>
      <c r="C17" s="101" t="s">
        <v>8204</v>
      </c>
      <c r="D17" s="91" t="s">
        <v>8208</v>
      </c>
    </row>
    <row r="18" spans="1:15" x14ac:dyDescent="0.35">
      <c r="A18" s="99" t="s">
        <v>6840</v>
      </c>
      <c r="B18" s="246">
        <v>0.96620691321046404</v>
      </c>
      <c r="C18" s="101" t="s">
        <v>8204</v>
      </c>
      <c r="D18" s="91" t="s">
        <v>8208</v>
      </c>
    </row>
    <row r="19" spans="1:15" x14ac:dyDescent="0.35">
      <c r="A19" s="99" t="s">
        <v>8056</v>
      </c>
      <c r="B19" s="246">
        <v>6.2005659652497886</v>
      </c>
      <c r="C19" s="101" t="s">
        <v>8204</v>
      </c>
      <c r="D19" s="91" t="s">
        <v>8208</v>
      </c>
    </row>
    <row r="20" spans="1:15" x14ac:dyDescent="0.35">
      <c r="A20" s="99" t="s">
        <v>8063</v>
      </c>
      <c r="B20" s="246">
        <v>4.6045190877462963</v>
      </c>
      <c r="C20" s="101" t="s">
        <v>8204</v>
      </c>
      <c r="D20" s="91" t="s">
        <v>8208</v>
      </c>
    </row>
    <row r="21" spans="1:15" x14ac:dyDescent="0.35">
      <c r="A21" s="99" t="s">
        <v>6808</v>
      </c>
      <c r="B21" s="246">
        <v>5.6751198666217251</v>
      </c>
      <c r="C21" s="101" t="s">
        <v>8204</v>
      </c>
      <c r="D21" s="91" t="s">
        <v>8208</v>
      </c>
    </row>
    <row r="22" spans="1:15" x14ac:dyDescent="0.35">
      <c r="A22" s="99" t="s">
        <v>6713</v>
      </c>
      <c r="B22" s="246">
        <v>4.2579714156269581</v>
      </c>
      <c r="C22" s="101" t="s">
        <v>8204</v>
      </c>
      <c r="D22" s="91" t="s">
        <v>8208</v>
      </c>
    </row>
    <row r="23" spans="1:15" x14ac:dyDescent="0.35">
      <c r="A23" s="99" t="s">
        <v>8071</v>
      </c>
      <c r="B23" s="246"/>
      <c r="C23" s="101" t="s">
        <v>8204</v>
      </c>
      <c r="D23" s="91" t="s">
        <v>8208</v>
      </c>
    </row>
    <row r="24" spans="1:15" x14ac:dyDescent="0.35">
      <c r="A24" s="99" t="s">
        <v>6816</v>
      </c>
      <c r="B24" s="246">
        <v>7.0012681491008104</v>
      </c>
      <c r="C24" s="101" t="s">
        <v>8204</v>
      </c>
      <c r="D24" s="91" t="s">
        <v>8208</v>
      </c>
    </row>
    <row r="25" spans="1:15" x14ac:dyDescent="0.35">
      <c r="A25" s="99" t="s">
        <v>6770</v>
      </c>
      <c r="B25" s="246">
        <v>9.4879832111246074</v>
      </c>
      <c r="C25" s="101" t="s">
        <v>8204</v>
      </c>
      <c r="D25" s="91" t="s">
        <v>8208</v>
      </c>
    </row>
    <row r="26" spans="1:15" x14ac:dyDescent="0.35">
      <c r="A26" s="99" t="s">
        <v>6729</v>
      </c>
      <c r="B26" s="246">
        <v>7.5673311397087977</v>
      </c>
      <c r="C26" s="101" t="s">
        <v>8204</v>
      </c>
      <c r="D26" s="91" t="s">
        <v>8208</v>
      </c>
    </row>
    <row r="27" spans="1:15" x14ac:dyDescent="0.35">
      <c r="A27" s="99" t="s">
        <v>8117</v>
      </c>
      <c r="B27" s="246">
        <v>5.5277636220610811</v>
      </c>
      <c r="C27" s="101" t="s">
        <v>8204</v>
      </c>
      <c r="D27" s="91" t="s">
        <v>8208</v>
      </c>
    </row>
    <row r="28" spans="1:15" x14ac:dyDescent="0.35">
      <c r="A28" s="99" t="s">
        <v>6736</v>
      </c>
      <c r="B28" s="246">
        <v>4.2339818542700929</v>
      </c>
      <c r="C28" s="101" t="s">
        <v>8204</v>
      </c>
      <c r="D28" s="91" t="s">
        <v>8208</v>
      </c>
    </row>
    <row r="29" spans="1:15" x14ac:dyDescent="0.35">
      <c r="A29" s="99" t="s">
        <v>8145</v>
      </c>
      <c r="B29" s="246">
        <v>6.1303119412604579</v>
      </c>
      <c r="C29" s="101" t="s">
        <v>8204</v>
      </c>
      <c r="D29" s="91" t="s">
        <v>8208</v>
      </c>
    </row>
    <row r="30" spans="1:15" x14ac:dyDescent="0.35">
      <c r="A30" s="99" t="s">
        <v>6747</v>
      </c>
      <c r="B30" s="246">
        <v>8.2232528636531139</v>
      </c>
      <c r="C30" s="101" t="s">
        <v>8204</v>
      </c>
      <c r="D30" s="91" t="s">
        <v>8208</v>
      </c>
    </row>
    <row r="31" spans="1:15" x14ac:dyDescent="0.35">
      <c r="A31" s="99" t="s">
        <v>8007</v>
      </c>
      <c r="B31" s="246">
        <v>4.236539659871406</v>
      </c>
      <c r="C31" s="101" t="s">
        <v>8204</v>
      </c>
      <c r="D31" s="91" t="s">
        <v>8208</v>
      </c>
    </row>
    <row r="32" spans="1:15" x14ac:dyDescent="0.35">
      <c r="A32" s="99" t="s">
        <v>8158</v>
      </c>
      <c r="B32" s="246">
        <v>4.2687239040521296</v>
      </c>
      <c r="C32" s="101" t="s">
        <v>8204</v>
      </c>
      <c r="D32" s="91" t="s">
        <v>8208</v>
      </c>
      <c r="K32" s="185"/>
      <c r="L32" s="185"/>
      <c r="M32" s="185"/>
      <c r="N32" s="185"/>
      <c r="O32" s="185"/>
    </row>
    <row r="33" spans="1:15" x14ac:dyDescent="0.35">
      <c r="A33" s="99" t="s">
        <v>8180</v>
      </c>
      <c r="B33" s="246">
        <v>8.7420898541596088</v>
      </c>
      <c r="C33" s="101" t="s">
        <v>8204</v>
      </c>
      <c r="D33" s="91" t="s">
        <v>8208</v>
      </c>
      <c r="K33" s="185"/>
      <c r="L33" s="185"/>
      <c r="M33" s="185"/>
      <c r="N33" s="185"/>
      <c r="O33" s="185"/>
    </row>
    <row r="34" spans="1:15" x14ac:dyDescent="0.35">
      <c r="A34" s="99" t="s">
        <v>8219</v>
      </c>
      <c r="B34" s="45">
        <v>5.0900633408209508</v>
      </c>
      <c r="C34" s="101" t="s">
        <v>8204</v>
      </c>
      <c r="D34" s="91" t="s">
        <v>8208</v>
      </c>
      <c r="K34" s="185"/>
      <c r="L34" s="185"/>
      <c r="M34" s="185"/>
      <c r="N34" s="185"/>
      <c r="O34" s="185"/>
    </row>
    <row r="35" spans="1:15" x14ac:dyDescent="0.35">
      <c r="A35" s="99" t="s">
        <v>8202</v>
      </c>
      <c r="B35" s="246">
        <v>2.48</v>
      </c>
      <c r="C35" s="101" t="s">
        <v>8205</v>
      </c>
      <c r="D35" s="91" t="s">
        <v>8211</v>
      </c>
      <c r="K35" s="185"/>
      <c r="L35" s="185"/>
      <c r="M35" s="185"/>
      <c r="N35" s="185"/>
      <c r="O35" s="185"/>
    </row>
    <row r="36" spans="1:15" x14ac:dyDescent="0.35">
      <c r="A36" s="99" t="s">
        <v>7923</v>
      </c>
      <c r="B36" s="246">
        <v>0.38085505024697663</v>
      </c>
      <c r="C36" s="101" t="s">
        <v>8636</v>
      </c>
      <c r="D36" s="164">
        <v>2010</v>
      </c>
      <c r="K36" s="185"/>
      <c r="L36" s="185"/>
      <c r="M36" s="185"/>
      <c r="N36" s="185"/>
      <c r="O36" s="185"/>
    </row>
    <row r="37" spans="1:15" x14ac:dyDescent="0.35">
      <c r="A37" s="99" t="s">
        <v>6680</v>
      </c>
      <c r="B37" s="246">
        <v>3.9622758003272311</v>
      </c>
      <c r="C37" s="101" t="s">
        <v>8636</v>
      </c>
      <c r="D37" s="164">
        <v>2010</v>
      </c>
      <c r="K37" s="185"/>
      <c r="L37" s="185"/>
      <c r="M37" s="185"/>
      <c r="N37" s="185"/>
      <c r="O37" s="185"/>
    </row>
    <row r="38" spans="1:15" x14ac:dyDescent="0.35">
      <c r="A38" s="99" t="s">
        <v>8030</v>
      </c>
      <c r="B38" s="246">
        <v>1.1022201665124882</v>
      </c>
      <c r="C38" s="101" t="s">
        <v>8636</v>
      </c>
      <c r="D38" s="164">
        <v>2010</v>
      </c>
      <c r="K38" s="185"/>
      <c r="L38" s="185"/>
      <c r="M38" s="185"/>
      <c r="N38" s="185"/>
      <c r="O38" s="185"/>
    </row>
    <row r="39" spans="1:15" x14ac:dyDescent="0.35">
      <c r="A39" s="99" t="s">
        <v>8209</v>
      </c>
      <c r="B39" s="246">
        <v>6.25</v>
      </c>
      <c r="C39" s="101" t="s">
        <v>8636</v>
      </c>
      <c r="D39" s="164">
        <v>2010</v>
      </c>
      <c r="K39" s="185"/>
      <c r="L39" s="185"/>
      <c r="M39" s="185"/>
      <c r="N39" s="185"/>
      <c r="O39" s="185"/>
    </row>
    <row r="40" spans="1:15" x14ac:dyDescent="0.35">
      <c r="A40" s="99" t="s">
        <v>8082</v>
      </c>
      <c r="B40" s="246">
        <v>2.9911606627282015</v>
      </c>
      <c r="C40" s="101" t="s">
        <v>8636</v>
      </c>
      <c r="D40" s="164">
        <v>2010</v>
      </c>
      <c r="K40" s="185"/>
      <c r="L40" s="185"/>
      <c r="M40" s="185"/>
      <c r="N40" s="185"/>
      <c r="O40" s="185"/>
    </row>
    <row r="41" spans="1:15" x14ac:dyDescent="0.35">
      <c r="A41" s="99" t="s">
        <v>8103</v>
      </c>
      <c r="B41" s="246">
        <v>3.0927215950036033</v>
      </c>
      <c r="C41" s="101" t="s">
        <v>8636</v>
      </c>
      <c r="D41" s="164">
        <v>2010</v>
      </c>
      <c r="K41" s="185"/>
      <c r="L41" s="185"/>
      <c r="M41" s="185"/>
      <c r="N41" s="185"/>
      <c r="O41" s="185"/>
    </row>
    <row r="42" spans="1:15" x14ac:dyDescent="0.35">
      <c r="A42" s="99" t="s">
        <v>6740</v>
      </c>
      <c r="B42" s="246">
        <v>1.2594836679126238</v>
      </c>
      <c r="C42" s="101" t="s">
        <v>8636</v>
      </c>
      <c r="D42" s="164">
        <v>2010</v>
      </c>
      <c r="K42" s="185"/>
      <c r="L42" s="185"/>
      <c r="M42" s="185"/>
      <c r="N42" s="185"/>
      <c r="O42" s="185"/>
    </row>
    <row r="43" spans="1:15" x14ac:dyDescent="0.35">
      <c r="A43" s="99" t="s">
        <v>6835</v>
      </c>
      <c r="B43" s="246">
        <v>7.544844928751048</v>
      </c>
      <c r="C43" s="101" t="s">
        <v>8636</v>
      </c>
      <c r="D43" s="164">
        <v>2010</v>
      </c>
      <c r="K43" s="185"/>
      <c r="L43" s="185"/>
      <c r="M43" s="185"/>
      <c r="N43" s="185"/>
      <c r="O43" s="185"/>
    </row>
    <row r="44" spans="1:15" x14ac:dyDescent="0.35">
      <c r="A44" s="99" t="s">
        <v>6870</v>
      </c>
      <c r="B44" s="246">
        <v>4.6481510685133598</v>
      </c>
      <c r="C44" s="101" t="s">
        <v>8636</v>
      </c>
      <c r="D44" s="164">
        <v>2010</v>
      </c>
      <c r="K44" s="185"/>
      <c r="L44" s="185"/>
      <c r="M44" s="185"/>
      <c r="N44" s="185"/>
      <c r="O44" s="185"/>
    </row>
    <row r="45" spans="1:15" x14ac:dyDescent="0.35">
      <c r="A45" s="221" t="s">
        <v>6759</v>
      </c>
      <c r="B45" s="245">
        <v>8.7856306130417803</v>
      </c>
      <c r="C45" s="182" t="s">
        <v>8636</v>
      </c>
      <c r="D45" s="247">
        <v>2010</v>
      </c>
      <c r="K45" s="185"/>
      <c r="L45" s="185"/>
      <c r="M45" s="185"/>
      <c r="N45" s="185"/>
      <c r="O45" s="185"/>
    </row>
    <row r="46" spans="1:15" x14ac:dyDescent="0.35">
      <c r="A46" s="105"/>
      <c r="B46" s="317"/>
      <c r="C46" s="102"/>
      <c r="D46" s="102"/>
      <c r="K46" s="185"/>
      <c r="L46" s="185"/>
      <c r="M46" s="185"/>
      <c r="N46" s="185"/>
      <c r="O46" s="185"/>
    </row>
    <row r="47" spans="1:15" x14ac:dyDescent="0.35">
      <c r="A47" s="105"/>
      <c r="B47" s="317"/>
      <c r="C47" s="102"/>
      <c r="D47" s="102"/>
      <c r="K47" s="185"/>
      <c r="L47" s="185"/>
      <c r="M47" s="185"/>
      <c r="N47" s="185"/>
      <c r="O47" s="185"/>
    </row>
    <row r="48" spans="1:15" x14ac:dyDescent="0.35">
      <c r="A48" s="85"/>
      <c r="B48" s="317"/>
      <c r="C48" s="102"/>
      <c r="D48" s="102"/>
      <c r="K48" s="185"/>
      <c r="L48" s="185"/>
      <c r="M48" s="185"/>
      <c r="N48" s="185"/>
      <c r="O48" s="185"/>
    </row>
    <row r="49" spans="1:15" x14ac:dyDescent="0.35">
      <c r="I49" s="185"/>
      <c r="K49" s="185"/>
      <c r="L49" s="185"/>
      <c r="M49" s="185"/>
      <c r="N49" s="185"/>
      <c r="O49" s="185"/>
    </row>
    <row r="50" spans="1:15" x14ac:dyDescent="0.35">
      <c r="I50" s="185"/>
      <c r="K50" s="185"/>
      <c r="L50" s="185"/>
      <c r="M50" s="185"/>
      <c r="N50" s="185"/>
      <c r="O50" s="185"/>
    </row>
    <row r="51" spans="1:15" x14ac:dyDescent="0.35">
      <c r="I51" s="185"/>
      <c r="K51" s="185"/>
      <c r="L51" s="185"/>
      <c r="M51" s="185"/>
      <c r="N51" s="185"/>
      <c r="O51" s="185"/>
    </row>
    <row r="52" spans="1:15" x14ac:dyDescent="0.35">
      <c r="A52" s="102"/>
      <c r="B52" s="102"/>
      <c r="C52" s="102"/>
      <c r="D52" s="102"/>
      <c r="I52" s="185"/>
      <c r="K52" s="185"/>
      <c r="L52" s="185"/>
      <c r="M52" s="185"/>
      <c r="N52" s="185"/>
      <c r="O52" s="185"/>
    </row>
    <row r="53" spans="1:15" x14ac:dyDescent="0.35">
      <c r="A53" s="102"/>
      <c r="B53" s="102"/>
      <c r="C53" s="102"/>
      <c r="D53" s="102"/>
      <c r="I53" s="185"/>
      <c r="K53" s="185"/>
      <c r="L53" s="185"/>
      <c r="M53" s="185"/>
      <c r="N53" s="185"/>
      <c r="O53" s="185"/>
    </row>
    <row r="54" spans="1:15" x14ac:dyDescent="0.35">
      <c r="A54" s="102"/>
      <c r="B54" s="102"/>
      <c r="C54" s="102"/>
      <c r="D54" s="102"/>
      <c r="I54" s="185"/>
      <c r="K54" s="185"/>
      <c r="L54" s="185"/>
      <c r="M54" s="185"/>
      <c r="N54" s="185"/>
      <c r="O54" s="185"/>
    </row>
    <row r="55" spans="1:15" x14ac:dyDescent="0.35">
      <c r="A55" s="316"/>
      <c r="B55" s="102"/>
      <c r="C55" s="102"/>
      <c r="D55" s="102"/>
      <c r="I55" s="185"/>
      <c r="K55" s="185"/>
      <c r="L55" s="185"/>
      <c r="M55" s="185"/>
      <c r="N55" s="185"/>
      <c r="O55" s="185"/>
    </row>
    <row r="56" spans="1:15" x14ac:dyDescent="0.35">
      <c r="A56" s="316"/>
      <c r="B56" s="102"/>
      <c r="C56" s="102"/>
      <c r="D56" s="102"/>
      <c r="I56" s="185"/>
      <c r="K56" s="185"/>
      <c r="L56" s="185"/>
      <c r="M56" s="185"/>
      <c r="N56" s="185"/>
      <c r="O56" s="185"/>
    </row>
    <row r="57" spans="1:15" x14ac:dyDescent="0.35">
      <c r="A57" s="316"/>
      <c r="B57" s="102"/>
      <c r="C57" s="102"/>
      <c r="D57" s="102"/>
      <c r="I57" s="185"/>
      <c r="K57" s="185"/>
      <c r="L57" s="185"/>
      <c r="M57" s="185"/>
      <c r="N57" s="185"/>
      <c r="O57" s="185"/>
    </row>
    <row r="58" spans="1:15" x14ac:dyDescent="0.35">
      <c r="A58" s="316"/>
      <c r="B58" s="102"/>
      <c r="C58" s="102"/>
      <c r="D58" s="102"/>
      <c r="I58" s="185"/>
      <c r="K58" s="185"/>
      <c r="L58" s="185"/>
      <c r="M58" s="185"/>
      <c r="N58" s="185"/>
    </row>
    <row r="59" spans="1:15" x14ac:dyDescent="0.35">
      <c r="A59" s="316"/>
      <c r="B59" s="102"/>
      <c r="C59" s="102"/>
      <c r="D59" s="102"/>
      <c r="K59" s="185"/>
      <c r="L59" s="185"/>
      <c r="M59" s="185"/>
      <c r="N59" s="185"/>
    </row>
    <row r="60" spans="1:15" x14ac:dyDescent="0.35">
      <c r="A60" s="316"/>
      <c r="B60" s="102"/>
      <c r="C60" s="102"/>
      <c r="D60" s="102"/>
    </row>
    <row r="61" spans="1:15" x14ac:dyDescent="0.35">
      <c r="A61" s="316"/>
      <c r="B61" s="102"/>
      <c r="C61" s="102"/>
      <c r="D61" s="102"/>
    </row>
    <row r="62" spans="1:15" x14ac:dyDescent="0.35">
      <c r="A62" s="316"/>
      <c r="B62" s="85"/>
      <c r="C62" s="102"/>
      <c r="D62" s="102"/>
    </row>
    <row r="63" spans="1:15" x14ac:dyDescent="0.35">
      <c r="A63" s="316"/>
      <c r="B63" s="102"/>
      <c r="C63" s="102"/>
      <c r="D63" s="102"/>
    </row>
    <row r="64" spans="1:15" x14ac:dyDescent="0.35">
      <c r="A64" s="102"/>
      <c r="B64" s="102"/>
      <c r="C64" s="102"/>
      <c r="D64" s="102"/>
    </row>
    <row r="65" spans="1:4" x14ac:dyDescent="0.35">
      <c r="A65" s="102"/>
      <c r="B65" s="102"/>
      <c r="C65" s="102"/>
      <c r="D65" s="102"/>
    </row>
    <row r="66" spans="1:4" x14ac:dyDescent="0.35">
      <c r="A66" s="102"/>
      <c r="B66" s="102"/>
      <c r="C66" s="102"/>
      <c r="D66" s="102"/>
    </row>
    <row r="67" spans="1:4" x14ac:dyDescent="0.35">
      <c r="A67" s="102"/>
      <c r="B67" s="102"/>
      <c r="C67" s="102"/>
      <c r="D67" s="102"/>
    </row>
    <row r="68" spans="1:4" x14ac:dyDescent="0.35">
      <c r="A68" s="102"/>
      <c r="B68" s="102"/>
      <c r="C68" s="102"/>
      <c r="D68" s="102"/>
    </row>
  </sheetData>
  <phoneticPr fontId="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F100"/>
  <sheetViews>
    <sheetView zoomScaleNormal="100" workbookViewId="0"/>
  </sheetViews>
  <sheetFormatPr defaultRowHeight="14.5" x14ac:dyDescent="0.35"/>
  <cols>
    <col min="1" max="1" width="22.1796875" customWidth="1"/>
    <col min="2" max="2" width="23.7265625" customWidth="1"/>
    <col min="3" max="3" width="25.54296875" customWidth="1"/>
    <col min="4" max="4" width="46.6328125" customWidth="1"/>
    <col min="5" max="5" width="20.6328125" customWidth="1"/>
  </cols>
  <sheetData>
    <row r="2" spans="1:6" ht="27" x14ac:dyDescent="0.55000000000000004">
      <c r="A2" s="186" t="s">
        <v>8761</v>
      </c>
    </row>
    <row r="4" spans="1:6" x14ac:dyDescent="0.35">
      <c r="A4" t="s">
        <v>8682</v>
      </c>
    </row>
    <row r="5" spans="1:6" s="185" customFormat="1" x14ac:dyDescent="0.35"/>
    <row r="6" spans="1:6" ht="28.5" x14ac:dyDescent="0.35">
      <c r="A6" s="211" t="s">
        <v>7905</v>
      </c>
      <c r="B6" s="212" t="s">
        <v>3</v>
      </c>
      <c r="C6" s="212" t="s">
        <v>4</v>
      </c>
      <c r="D6" s="213" t="s">
        <v>5</v>
      </c>
      <c r="E6" s="212" t="s">
        <v>8611</v>
      </c>
      <c r="F6" s="101"/>
    </row>
    <row r="7" spans="1:6" x14ac:dyDescent="0.35">
      <c r="A7" s="99" t="s">
        <v>3484</v>
      </c>
      <c r="B7" s="100" t="s">
        <v>6505</v>
      </c>
      <c r="C7" s="100" t="s">
        <v>987</v>
      </c>
      <c r="D7" s="100" t="s">
        <v>988</v>
      </c>
      <c r="E7" s="250">
        <f>AVERAGE(1.38,1.6,1.6,1.5)</f>
        <v>1.52</v>
      </c>
      <c r="F7" s="101"/>
    </row>
    <row r="8" spans="1:6" x14ac:dyDescent="0.35">
      <c r="A8" s="99" t="s">
        <v>989</v>
      </c>
      <c r="B8" s="100" t="s">
        <v>6505</v>
      </c>
      <c r="C8" s="100" t="s">
        <v>990</v>
      </c>
      <c r="D8" s="100" t="s">
        <v>991</v>
      </c>
      <c r="E8" s="101">
        <v>6</v>
      </c>
      <c r="F8" s="101"/>
    </row>
    <row r="9" spans="1:6" x14ac:dyDescent="0.35">
      <c r="A9" s="99" t="s">
        <v>3487</v>
      </c>
      <c r="B9" s="100" t="s">
        <v>6505</v>
      </c>
      <c r="C9" s="100" t="s">
        <v>992</v>
      </c>
      <c r="D9" s="100" t="s">
        <v>993</v>
      </c>
      <c r="E9" s="161">
        <f>AVERAGE(1.33,1.43,1.25,1.37,1.33,1.25,1.33)</f>
        <v>1.327142857142857</v>
      </c>
      <c r="F9" s="101"/>
    </row>
    <row r="10" spans="1:6" x14ac:dyDescent="0.35">
      <c r="A10" s="99" t="s">
        <v>3489</v>
      </c>
      <c r="B10" s="100" t="s">
        <v>6505</v>
      </c>
      <c r="C10" s="100" t="s">
        <v>994</v>
      </c>
      <c r="D10" s="100" t="s">
        <v>995</v>
      </c>
      <c r="E10" s="101">
        <f>AVERAGE(1.6,1.34)</f>
        <v>1.4700000000000002</v>
      </c>
      <c r="F10" s="101"/>
    </row>
    <row r="11" spans="1:6" x14ac:dyDescent="0.35">
      <c r="A11" s="99" t="s">
        <v>996</v>
      </c>
      <c r="B11" s="100" t="s">
        <v>6505</v>
      </c>
      <c r="C11" s="100" t="s">
        <v>997</v>
      </c>
      <c r="D11" s="100" t="s">
        <v>998</v>
      </c>
      <c r="E11" s="101">
        <v>1.6</v>
      </c>
      <c r="F11" s="101"/>
    </row>
    <row r="12" spans="1:6" x14ac:dyDescent="0.35">
      <c r="A12" s="99" t="s">
        <v>3492</v>
      </c>
      <c r="B12" s="100" t="s">
        <v>6505</v>
      </c>
      <c r="C12" s="100" t="s">
        <v>999</v>
      </c>
      <c r="D12" s="100" t="s">
        <v>1000</v>
      </c>
      <c r="E12" s="101">
        <v>1.55</v>
      </c>
      <c r="F12" s="101"/>
    </row>
    <row r="13" spans="1:6" x14ac:dyDescent="0.35">
      <c r="A13" s="99" t="s">
        <v>3494</v>
      </c>
      <c r="B13" s="100" t="s">
        <v>6505</v>
      </c>
      <c r="C13" s="100" t="s">
        <v>1001</v>
      </c>
      <c r="D13" s="100" t="s">
        <v>1002</v>
      </c>
      <c r="E13" s="161">
        <f>AVERAGE(1.82,1.43,1.43,1.43,1.43,1.43,1.43,1.43)</f>
        <v>1.4787499999999998</v>
      </c>
      <c r="F13" s="101"/>
    </row>
    <row r="14" spans="1:6" x14ac:dyDescent="0.35">
      <c r="A14" s="99" t="s">
        <v>3496</v>
      </c>
      <c r="B14" s="100" t="s">
        <v>6505</v>
      </c>
      <c r="C14" s="100" t="s">
        <v>1003</v>
      </c>
      <c r="D14" s="100" t="s">
        <v>1004</v>
      </c>
      <c r="E14" s="101">
        <f>1.33</f>
        <v>1.33</v>
      </c>
      <c r="F14" s="101"/>
    </row>
    <row r="15" spans="1:6" x14ac:dyDescent="0.35">
      <c r="A15" s="99" t="s">
        <v>3498</v>
      </c>
      <c r="B15" s="100" t="s">
        <v>6505</v>
      </c>
      <c r="C15" s="100" t="s">
        <v>1005</v>
      </c>
      <c r="D15" s="100" t="s">
        <v>1006</v>
      </c>
      <c r="E15" s="101">
        <v>1.4</v>
      </c>
      <c r="F15" s="101"/>
    </row>
    <row r="16" spans="1:6" x14ac:dyDescent="0.35">
      <c r="A16" s="99" t="s">
        <v>3500</v>
      </c>
      <c r="B16" s="100" t="s">
        <v>6505</v>
      </c>
      <c r="C16" s="100" t="s">
        <v>1007</v>
      </c>
      <c r="D16" s="100" t="s">
        <v>1008</v>
      </c>
      <c r="E16" s="101">
        <v>1.54</v>
      </c>
      <c r="F16" s="101"/>
    </row>
    <row r="17" spans="1:6" x14ac:dyDescent="0.35">
      <c r="A17" s="99" t="s">
        <v>3502</v>
      </c>
      <c r="B17" s="100" t="s">
        <v>6505</v>
      </c>
      <c r="C17" s="100" t="s">
        <v>1009</v>
      </c>
      <c r="D17" s="100" t="s">
        <v>1010</v>
      </c>
      <c r="E17" s="101">
        <v>2</v>
      </c>
      <c r="F17" s="101"/>
    </row>
    <row r="18" spans="1:6" x14ac:dyDescent="0.35">
      <c r="A18" s="99" t="s">
        <v>3504</v>
      </c>
      <c r="B18" s="100" t="s">
        <v>6505</v>
      </c>
      <c r="C18" s="100" t="s">
        <v>1011</v>
      </c>
      <c r="D18" s="100" t="s">
        <v>1012</v>
      </c>
      <c r="E18" s="101">
        <v>1.54</v>
      </c>
      <c r="F18" s="101"/>
    </row>
    <row r="19" spans="1:6" x14ac:dyDescent="0.35">
      <c r="A19" s="99" t="s">
        <v>1013</v>
      </c>
      <c r="B19" s="100" t="s">
        <v>6505</v>
      </c>
      <c r="C19" s="100" t="s">
        <v>1014</v>
      </c>
      <c r="D19" s="100" t="s">
        <v>1015</v>
      </c>
      <c r="E19" s="101">
        <v>1</v>
      </c>
      <c r="F19" s="101"/>
    </row>
    <row r="20" spans="1:6" x14ac:dyDescent="0.35">
      <c r="A20" s="99" t="s">
        <v>1016</v>
      </c>
      <c r="B20" s="100" t="s">
        <v>6505</v>
      </c>
      <c r="C20" s="100" t="s">
        <v>1017</v>
      </c>
      <c r="D20" s="100" t="s">
        <v>1017</v>
      </c>
      <c r="E20" s="101">
        <v>1.6819999999999999</v>
      </c>
      <c r="F20" s="101"/>
    </row>
    <row r="21" spans="1:6" x14ac:dyDescent="0.35">
      <c r="A21" s="99" t="s">
        <v>3508</v>
      </c>
      <c r="B21" s="100" t="s">
        <v>6505</v>
      </c>
      <c r="C21" s="100" t="s">
        <v>1018</v>
      </c>
      <c r="D21" s="100" t="s">
        <v>1019</v>
      </c>
      <c r="E21" s="101">
        <v>1.68</v>
      </c>
      <c r="F21" s="101"/>
    </row>
    <row r="22" spans="1:6" x14ac:dyDescent="0.35">
      <c r="A22" s="99" t="s">
        <v>1020</v>
      </c>
      <c r="B22" s="100" t="s">
        <v>6505</v>
      </c>
      <c r="C22" s="100" t="s">
        <v>1021</v>
      </c>
      <c r="D22" s="100" t="s">
        <v>1022</v>
      </c>
      <c r="E22" s="101">
        <v>1.33</v>
      </c>
      <c r="F22" s="101"/>
    </row>
    <row r="23" spans="1:6" x14ac:dyDescent="0.35">
      <c r="A23" s="99" t="s">
        <v>1023</v>
      </c>
      <c r="B23" s="100" t="s">
        <v>6505</v>
      </c>
      <c r="C23" s="100" t="s">
        <v>1024</v>
      </c>
      <c r="D23" s="100" t="s">
        <v>1025</v>
      </c>
      <c r="E23" s="101">
        <v>1.43</v>
      </c>
      <c r="F23" s="101"/>
    </row>
    <row r="24" spans="1:6" x14ac:dyDescent="0.35">
      <c r="A24" s="99" t="s">
        <v>3512</v>
      </c>
      <c r="B24" s="100" t="s">
        <v>6505</v>
      </c>
      <c r="C24" s="100" t="s">
        <v>1026</v>
      </c>
      <c r="D24" s="100" t="s">
        <v>1027</v>
      </c>
      <c r="E24" s="101">
        <v>1.53</v>
      </c>
      <c r="F24" s="101"/>
    </row>
    <row r="25" spans="1:6" x14ac:dyDescent="0.35">
      <c r="A25" s="99" t="s">
        <v>1028</v>
      </c>
      <c r="B25" s="100" t="s">
        <v>6505</v>
      </c>
      <c r="C25" s="100" t="s">
        <v>1029</v>
      </c>
      <c r="D25" s="100" t="s">
        <v>1030</v>
      </c>
      <c r="E25" s="101">
        <v>1.43</v>
      </c>
      <c r="F25" s="101"/>
    </row>
    <row r="26" spans="1:6" x14ac:dyDescent="0.35">
      <c r="A26" s="99" t="s">
        <v>3515</v>
      </c>
      <c r="B26" s="100" t="s">
        <v>6505</v>
      </c>
      <c r="C26" s="100" t="s">
        <v>1031</v>
      </c>
      <c r="D26" s="100" t="s">
        <v>1032</v>
      </c>
      <c r="E26" s="101">
        <v>1.48</v>
      </c>
      <c r="F26" s="101"/>
    </row>
    <row r="27" spans="1:6" x14ac:dyDescent="0.35">
      <c r="A27" s="99" t="s">
        <v>3517</v>
      </c>
      <c r="B27" s="100" t="s">
        <v>6505</v>
      </c>
      <c r="C27" s="100" t="s">
        <v>1033</v>
      </c>
      <c r="D27" s="100" t="s">
        <v>1034</v>
      </c>
      <c r="E27" s="101">
        <v>1.53</v>
      </c>
      <c r="F27" s="101"/>
    </row>
    <row r="28" spans="1:6" x14ac:dyDescent="0.35">
      <c r="A28" s="99" t="s">
        <v>1048</v>
      </c>
      <c r="B28" s="100" t="s">
        <v>6507</v>
      </c>
      <c r="C28" s="100" t="s">
        <v>1049</v>
      </c>
      <c r="D28" s="100" t="s">
        <v>1050</v>
      </c>
      <c r="E28" s="101">
        <v>2.4</v>
      </c>
      <c r="F28" s="101"/>
    </row>
    <row r="29" spans="1:6" x14ac:dyDescent="0.35">
      <c r="A29" s="99" t="s">
        <v>1051</v>
      </c>
      <c r="B29" s="100" t="s">
        <v>6507</v>
      </c>
      <c r="C29" s="100" t="s">
        <v>1052</v>
      </c>
      <c r="D29" s="100" t="s">
        <v>1052</v>
      </c>
      <c r="E29" s="101">
        <v>4.6900000000000004</v>
      </c>
      <c r="F29" s="101"/>
    </row>
    <row r="30" spans="1:6" x14ac:dyDescent="0.35">
      <c r="A30" s="99" t="s">
        <v>3535</v>
      </c>
      <c r="B30" s="100" t="s">
        <v>6507</v>
      </c>
      <c r="C30" s="100" t="s">
        <v>1053</v>
      </c>
      <c r="D30" s="100" t="s">
        <v>1054</v>
      </c>
      <c r="E30" s="101">
        <v>4.6900000000000004</v>
      </c>
      <c r="F30" s="101"/>
    </row>
    <row r="31" spans="1:6" x14ac:dyDescent="0.35">
      <c r="A31" s="99" t="s">
        <v>3537</v>
      </c>
      <c r="B31" s="100" t="s">
        <v>6507</v>
      </c>
      <c r="C31" s="100" t="s">
        <v>1055</v>
      </c>
      <c r="D31" s="100" t="s">
        <v>1056</v>
      </c>
      <c r="E31" s="101">
        <v>4.6900000000000004</v>
      </c>
      <c r="F31" s="101"/>
    </row>
    <row r="32" spans="1:6" x14ac:dyDescent="0.35">
      <c r="A32" s="99" t="s">
        <v>1057</v>
      </c>
      <c r="B32" s="100" t="s">
        <v>6507</v>
      </c>
      <c r="C32" s="100" t="s">
        <v>1058</v>
      </c>
      <c r="D32" s="100" t="s">
        <v>1058</v>
      </c>
      <c r="E32" s="101">
        <v>2.48</v>
      </c>
      <c r="F32" s="101"/>
    </row>
    <row r="33" spans="1:6" x14ac:dyDescent="0.35">
      <c r="A33" s="99" t="s">
        <v>1063</v>
      </c>
      <c r="B33" s="100" t="s">
        <v>6508</v>
      </c>
      <c r="C33" s="100" t="s">
        <v>1064</v>
      </c>
      <c r="D33" s="100" t="s">
        <v>1065</v>
      </c>
      <c r="E33" s="101">
        <v>3.23</v>
      </c>
      <c r="F33" s="101"/>
    </row>
    <row r="34" spans="1:6" x14ac:dyDescent="0.35">
      <c r="A34" s="99" t="s">
        <v>3546</v>
      </c>
      <c r="B34" s="100" t="s">
        <v>6508</v>
      </c>
      <c r="C34" s="100" t="s">
        <v>1066</v>
      </c>
      <c r="D34" s="100" t="s">
        <v>1067</v>
      </c>
      <c r="E34" s="101">
        <v>4.0199999999999996</v>
      </c>
      <c r="F34" s="101"/>
    </row>
    <row r="35" spans="1:6" x14ac:dyDescent="0.35">
      <c r="A35" s="99" t="s">
        <v>1068</v>
      </c>
      <c r="B35" s="100" t="s">
        <v>6508</v>
      </c>
      <c r="C35" s="100" t="s">
        <v>1069</v>
      </c>
      <c r="D35" s="100" t="s">
        <v>1070</v>
      </c>
      <c r="E35" s="101">
        <v>3.45</v>
      </c>
      <c r="F35" s="101"/>
    </row>
    <row r="36" spans="1:6" x14ac:dyDescent="0.35">
      <c r="A36" s="99" t="s">
        <v>3549</v>
      </c>
      <c r="B36" s="100" t="s">
        <v>6508</v>
      </c>
      <c r="C36" s="100" t="s">
        <v>1071</v>
      </c>
      <c r="D36" s="100" t="s">
        <v>1072</v>
      </c>
      <c r="E36" s="101">
        <v>3.45</v>
      </c>
      <c r="F36" s="101"/>
    </row>
    <row r="37" spans="1:6" x14ac:dyDescent="0.35">
      <c r="A37" s="99" t="s">
        <v>3551</v>
      </c>
      <c r="B37" s="100" t="s">
        <v>6508</v>
      </c>
      <c r="C37" s="100" t="s">
        <v>1073</v>
      </c>
      <c r="D37" s="100" t="s">
        <v>1074</v>
      </c>
      <c r="E37" s="101">
        <v>3.45</v>
      </c>
      <c r="F37" s="101"/>
    </row>
    <row r="38" spans="1:6" x14ac:dyDescent="0.35">
      <c r="A38" s="99" t="s">
        <v>3553</v>
      </c>
      <c r="B38" s="100" t="s">
        <v>6508</v>
      </c>
      <c r="C38" s="100" t="s">
        <v>1075</v>
      </c>
      <c r="D38" s="100" t="s">
        <v>1076</v>
      </c>
      <c r="E38" s="101">
        <v>3.45</v>
      </c>
      <c r="F38" s="101"/>
    </row>
    <row r="39" spans="1:6" x14ac:dyDescent="0.35">
      <c r="A39" s="99" t="s">
        <v>1077</v>
      </c>
      <c r="B39" s="100" t="s">
        <v>6508</v>
      </c>
      <c r="C39" s="100" t="s">
        <v>1078</v>
      </c>
      <c r="D39" s="100" t="s">
        <v>1079</v>
      </c>
      <c r="E39" s="101">
        <v>3.45</v>
      </c>
      <c r="F39" s="101"/>
    </row>
    <row r="40" spans="1:6" x14ac:dyDescent="0.35">
      <c r="A40" s="99" t="s">
        <v>3556</v>
      </c>
      <c r="B40" s="100" t="s">
        <v>6508</v>
      </c>
      <c r="C40" s="100" t="s">
        <v>1080</v>
      </c>
      <c r="D40" s="100" t="s">
        <v>1081</v>
      </c>
      <c r="E40" s="101">
        <v>3.45</v>
      </c>
      <c r="F40" s="101"/>
    </row>
    <row r="41" spans="1:6" x14ac:dyDescent="0.35">
      <c r="A41" s="99" t="s">
        <v>3558</v>
      </c>
      <c r="B41" s="100" t="s">
        <v>6508</v>
      </c>
      <c r="C41" s="100" t="s">
        <v>1082</v>
      </c>
      <c r="D41" s="100" t="s">
        <v>1083</v>
      </c>
      <c r="E41" s="101">
        <v>4.0199999999999996</v>
      </c>
      <c r="F41" s="101"/>
    </row>
    <row r="42" spans="1:6" x14ac:dyDescent="0.35">
      <c r="A42" s="99" t="s">
        <v>3560</v>
      </c>
      <c r="B42" s="100" t="s">
        <v>6508</v>
      </c>
      <c r="C42" s="100" t="s">
        <v>1084</v>
      </c>
      <c r="D42" s="100" t="s">
        <v>1085</v>
      </c>
      <c r="E42" s="101">
        <v>4.0199999999999996</v>
      </c>
      <c r="F42" s="101"/>
    </row>
    <row r="43" spans="1:6" x14ac:dyDescent="0.35">
      <c r="A43" s="99" t="s">
        <v>3562</v>
      </c>
      <c r="B43" s="100" t="s">
        <v>6508</v>
      </c>
      <c r="C43" s="100" t="s">
        <v>1086</v>
      </c>
      <c r="D43" s="100" t="s">
        <v>1087</v>
      </c>
      <c r="E43" s="101">
        <v>3.45</v>
      </c>
      <c r="F43" s="101"/>
    </row>
    <row r="44" spans="1:6" x14ac:dyDescent="0.35">
      <c r="A44" s="99" t="s">
        <v>1088</v>
      </c>
      <c r="B44" s="100" t="s">
        <v>6508</v>
      </c>
      <c r="C44" s="100" t="s">
        <v>1089</v>
      </c>
      <c r="D44" s="100" t="s">
        <v>1089</v>
      </c>
      <c r="E44" s="101">
        <v>3.45</v>
      </c>
      <c r="F44" s="101"/>
    </row>
    <row r="45" spans="1:6" x14ac:dyDescent="0.35">
      <c r="A45" s="99" t="s">
        <v>3565</v>
      </c>
      <c r="B45" s="100" t="s">
        <v>6508</v>
      </c>
      <c r="C45" s="100" t="s">
        <v>1090</v>
      </c>
      <c r="D45" s="100" t="s">
        <v>1090</v>
      </c>
      <c r="E45" s="101">
        <v>3.45</v>
      </c>
      <c r="F45" s="101"/>
    </row>
    <row r="46" spans="1:6" x14ac:dyDescent="0.35">
      <c r="A46" s="99" t="s">
        <v>3567</v>
      </c>
      <c r="B46" s="100" t="s">
        <v>6508</v>
      </c>
      <c r="C46" s="100" t="s">
        <v>1091</v>
      </c>
      <c r="D46" s="100" t="s">
        <v>1092</v>
      </c>
      <c r="E46" s="101">
        <v>3.45</v>
      </c>
      <c r="F46" s="101"/>
    </row>
    <row r="47" spans="1:6" x14ac:dyDescent="0.35">
      <c r="A47" s="99" t="s">
        <v>3570</v>
      </c>
      <c r="B47" s="100" t="s">
        <v>6508</v>
      </c>
      <c r="C47" s="100" t="s">
        <v>1096</v>
      </c>
      <c r="D47" s="100" t="s">
        <v>1097</v>
      </c>
      <c r="E47" s="101">
        <v>4.0199999999999996</v>
      </c>
      <c r="F47" s="101"/>
    </row>
    <row r="48" spans="1:6" x14ac:dyDescent="0.35">
      <c r="A48" s="99" t="s">
        <v>3572</v>
      </c>
      <c r="B48" s="100" t="s">
        <v>6508</v>
      </c>
      <c r="C48" s="100" t="s">
        <v>1098</v>
      </c>
      <c r="D48" s="100" t="s">
        <v>1099</v>
      </c>
      <c r="E48" s="101">
        <v>4.0199999999999996</v>
      </c>
      <c r="F48" s="101"/>
    </row>
    <row r="49" spans="1:6" x14ac:dyDescent="0.35">
      <c r="A49" s="99" t="s">
        <v>3574</v>
      </c>
      <c r="B49" s="100" t="s">
        <v>6508</v>
      </c>
      <c r="C49" s="100" t="s">
        <v>1100</v>
      </c>
      <c r="D49" s="100" t="s">
        <v>1101</v>
      </c>
      <c r="E49" s="101">
        <v>3.45</v>
      </c>
      <c r="F49" s="101"/>
    </row>
    <row r="50" spans="1:6" x14ac:dyDescent="0.35">
      <c r="A50" s="99" t="s">
        <v>3576</v>
      </c>
      <c r="B50" s="100" t="s">
        <v>6508</v>
      </c>
      <c r="C50" s="100" t="s">
        <v>1102</v>
      </c>
      <c r="D50" s="100" t="s">
        <v>1103</v>
      </c>
      <c r="E50" s="101">
        <v>3.45</v>
      </c>
      <c r="F50" s="101"/>
    </row>
    <row r="51" spans="1:6" x14ac:dyDescent="0.35">
      <c r="A51" s="99" t="s">
        <v>3578</v>
      </c>
      <c r="B51" s="100" t="s">
        <v>6508</v>
      </c>
      <c r="C51" s="100" t="s">
        <v>1104</v>
      </c>
      <c r="D51" s="100" t="s">
        <v>1105</v>
      </c>
      <c r="E51" s="101">
        <v>4.0199999999999996</v>
      </c>
      <c r="F51" s="101"/>
    </row>
    <row r="52" spans="1:6" x14ac:dyDescent="0.35">
      <c r="A52" s="99" t="s">
        <v>3580</v>
      </c>
      <c r="B52" s="100" t="s">
        <v>6508</v>
      </c>
      <c r="C52" s="100" t="s">
        <v>1106</v>
      </c>
      <c r="D52" s="100" t="s">
        <v>1106</v>
      </c>
      <c r="E52" s="101">
        <v>3.45</v>
      </c>
      <c r="F52" s="101"/>
    </row>
    <row r="53" spans="1:6" x14ac:dyDescent="0.35">
      <c r="A53" s="99" t="s">
        <v>3582</v>
      </c>
      <c r="B53" s="100" t="s">
        <v>6508</v>
      </c>
      <c r="C53" s="100" t="s">
        <v>1107</v>
      </c>
      <c r="D53" s="100" t="s">
        <v>1108</v>
      </c>
      <c r="E53" s="101">
        <v>3.45</v>
      </c>
      <c r="F53" s="101"/>
    </row>
    <row r="54" spans="1:6" x14ac:dyDescent="0.35">
      <c r="A54" s="99" t="s">
        <v>3584</v>
      </c>
      <c r="B54" s="100" t="s">
        <v>6508</v>
      </c>
      <c r="C54" s="100" t="s">
        <v>1109</v>
      </c>
      <c r="D54" s="100" t="s">
        <v>1110</v>
      </c>
      <c r="E54" s="101">
        <v>3.45</v>
      </c>
      <c r="F54" s="101"/>
    </row>
    <row r="55" spans="1:6" x14ac:dyDescent="0.35">
      <c r="A55" s="99" t="s">
        <v>3587</v>
      </c>
      <c r="B55" s="100" t="s">
        <v>6509</v>
      </c>
      <c r="C55" s="100" t="s">
        <v>1111</v>
      </c>
      <c r="D55" s="100" t="s">
        <v>1112</v>
      </c>
      <c r="E55" s="101">
        <v>4.0199999999999996</v>
      </c>
      <c r="F55" s="101"/>
    </row>
    <row r="56" spans="1:6" x14ac:dyDescent="0.35">
      <c r="A56" s="99" t="s">
        <v>3589</v>
      </c>
      <c r="B56" s="100" t="s">
        <v>6509</v>
      </c>
      <c r="C56" s="100" t="s">
        <v>1113</v>
      </c>
      <c r="D56" s="100" t="s">
        <v>1113</v>
      </c>
      <c r="E56" s="101">
        <v>3.23</v>
      </c>
      <c r="F56" s="101"/>
    </row>
    <row r="57" spans="1:6" x14ac:dyDescent="0.35">
      <c r="A57" s="99" t="s">
        <v>1114</v>
      </c>
      <c r="B57" s="100" t="s">
        <v>6509</v>
      </c>
      <c r="C57" s="100" t="s">
        <v>1115</v>
      </c>
      <c r="D57" s="100" t="s">
        <v>1115</v>
      </c>
      <c r="E57" s="101">
        <v>4.0199999999999996</v>
      </c>
      <c r="F57" s="101"/>
    </row>
    <row r="58" spans="1:6" x14ac:dyDescent="0.35">
      <c r="A58" s="99" t="s">
        <v>1116</v>
      </c>
      <c r="B58" s="100" t="s">
        <v>6509</v>
      </c>
      <c r="C58" s="100" t="s">
        <v>1117</v>
      </c>
      <c r="D58" s="100" t="s">
        <v>1117</v>
      </c>
      <c r="E58" s="101">
        <v>4.0199999999999996</v>
      </c>
      <c r="F58" s="101"/>
    </row>
    <row r="59" spans="1:6" x14ac:dyDescent="0.35">
      <c r="A59" s="99" t="s">
        <v>3593</v>
      </c>
      <c r="B59" s="100" t="s">
        <v>6509</v>
      </c>
      <c r="C59" s="100" t="s">
        <v>1118</v>
      </c>
      <c r="D59" s="100" t="s">
        <v>1119</v>
      </c>
      <c r="E59" s="101">
        <v>4.0199999999999996</v>
      </c>
      <c r="F59" s="101"/>
    </row>
    <row r="60" spans="1:6" x14ac:dyDescent="0.35">
      <c r="A60" s="99" t="s">
        <v>1120</v>
      </c>
      <c r="B60" s="100" t="s">
        <v>6509</v>
      </c>
      <c r="C60" s="100" t="s">
        <v>1121</v>
      </c>
      <c r="D60" s="100" t="s">
        <v>1121</v>
      </c>
      <c r="E60" s="101">
        <v>4.0199999999999996</v>
      </c>
      <c r="F60" s="101"/>
    </row>
    <row r="61" spans="1:6" x14ac:dyDescent="0.35">
      <c r="A61" s="99" t="s">
        <v>1122</v>
      </c>
      <c r="B61" s="100" t="s">
        <v>6509</v>
      </c>
      <c r="C61" s="100" t="s">
        <v>1123</v>
      </c>
      <c r="D61" s="100" t="s">
        <v>1123</v>
      </c>
      <c r="E61" s="101">
        <v>3.45</v>
      </c>
      <c r="F61" s="101"/>
    </row>
    <row r="62" spans="1:6" x14ac:dyDescent="0.35">
      <c r="A62" s="99" t="s">
        <v>1126</v>
      </c>
      <c r="B62" s="100" t="s">
        <v>6509</v>
      </c>
      <c r="C62" s="100" t="s">
        <v>1127</v>
      </c>
      <c r="D62" s="100" t="s">
        <v>1127</v>
      </c>
      <c r="E62" s="101">
        <v>3.45</v>
      </c>
      <c r="F62" s="101"/>
    </row>
    <row r="63" spans="1:6" x14ac:dyDescent="0.35">
      <c r="A63" s="99" t="s">
        <v>1128</v>
      </c>
      <c r="B63" s="100" t="s">
        <v>6509</v>
      </c>
      <c r="C63" s="100" t="s">
        <v>1129</v>
      </c>
      <c r="D63" s="100" t="s">
        <v>1130</v>
      </c>
      <c r="E63" s="101">
        <v>3.45</v>
      </c>
      <c r="F63" s="101"/>
    </row>
    <row r="64" spans="1:6" x14ac:dyDescent="0.35">
      <c r="A64" s="221" t="s">
        <v>3601</v>
      </c>
      <c r="B64" s="222" t="s">
        <v>6509</v>
      </c>
      <c r="C64" s="222" t="s">
        <v>1131</v>
      </c>
      <c r="D64" s="222" t="s">
        <v>1132</v>
      </c>
      <c r="E64" s="182">
        <v>3.45</v>
      </c>
      <c r="F64" s="101"/>
    </row>
    <row r="68" spans="1:3" ht="23.5" x14ac:dyDescent="0.55000000000000004">
      <c r="A68" s="186" t="s">
        <v>8762</v>
      </c>
    </row>
    <row r="69" spans="1:3" x14ac:dyDescent="0.35">
      <c r="A69" s="21" t="s">
        <v>8206</v>
      </c>
    </row>
    <row r="70" spans="1:3" x14ac:dyDescent="0.35">
      <c r="A70" s="21" t="s">
        <v>8285</v>
      </c>
    </row>
    <row r="71" spans="1:3" x14ac:dyDescent="0.35">
      <c r="A71" s="244" t="s">
        <v>8212</v>
      </c>
      <c r="B71" s="244" t="s">
        <v>8203</v>
      </c>
      <c r="C71" s="244" t="s">
        <v>7706</v>
      </c>
    </row>
    <row r="72" spans="1:3" x14ac:dyDescent="0.35">
      <c r="A72" s="99" t="s">
        <v>6774</v>
      </c>
      <c r="B72" s="45">
        <v>1.1232505764710581</v>
      </c>
      <c r="C72" s="185" t="s">
        <v>8204</v>
      </c>
    </row>
    <row r="73" spans="1:3" x14ac:dyDescent="0.35">
      <c r="A73" s="99" t="s">
        <v>6690</v>
      </c>
      <c r="B73" s="45">
        <v>1.1525381199829403</v>
      </c>
      <c r="C73" s="185" t="s">
        <v>8204</v>
      </c>
    </row>
    <row r="74" spans="1:3" x14ac:dyDescent="0.35">
      <c r="A74" s="99" t="s">
        <v>8201</v>
      </c>
      <c r="B74" s="45">
        <v>1.1058120269610157</v>
      </c>
      <c r="C74" s="185" t="s">
        <v>8204</v>
      </c>
    </row>
    <row r="75" spans="1:3" x14ac:dyDescent="0.35">
      <c r="A75" s="99" t="s">
        <v>7990</v>
      </c>
      <c r="B75" s="45">
        <v>1.1182037051199378</v>
      </c>
      <c r="C75" s="185" t="s">
        <v>8204</v>
      </c>
    </row>
    <row r="76" spans="1:3" x14ac:dyDescent="0.35">
      <c r="A76" s="99" t="s">
        <v>6792</v>
      </c>
      <c r="B76" s="45">
        <v>1.1233574456213002</v>
      </c>
      <c r="C76" s="185" t="s">
        <v>8204</v>
      </c>
    </row>
    <row r="77" spans="1:3" x14ac:dyDescent="0.35">
      <c r="A77" s="99" t="s">
        <v>8001</v>
      </c>
      <c r="B77" s="45">
        <v>1.1232400541479024</v>
      </c>
      <c r="C77" s="185" t="s">
        <v>8204</v>
      </c>
    </row>
    <row r="78" spans="1:3" x14ac:dyDescent="0.35">
      <c r="A78" s="99" t="s">
        <v>8037</v>
      </c>
      <c r="B78" s="45">
        <v>1.1040768430474885</v>
      </c>
      <c r="C78" s="185" t="s">
        <v>8204</v>
      </c>
    </row>
    <row r="79" spans="1:3" x14ac:dyDescent="0.35">
      <c r="A79" s="99" t="s">
        <v>8018</v>
      </c>
      <c r="B79" s="45">
        <v>1.2481361228762757</v>
      </c>
      <c r="C79" s="185" t="s">
        <v>8204</v>
      </c>
    </row>
    <row r="80" spans="1:3" x14ac:dyDescent="0.35">
      <c r="A80" s="99" t="s">
        <v>8152</v>
      </c>
      <c r="B80" s="45">
        <v>1.2167332916252518</v>
      </c>
      <c r="C80" s="185" t="s">
        <v>8204</v>
      </c>
    </row>
    <row r="81" spans="1:3" x14ac:dyDescent="0.35">
      <c r="A81" s="99" t="s">
        <v>6788</v>
      </c>
      <c r="B81" s="45">
        <v>1.1781528902046643</v>
      </c>
      <c r="C81" s="185" t="s">
        <v>8204</v>
      </c>
    </row>
    <row r="82" spans="1:3" x14ac:dyDescent="0.35">
      <c r="A82" s="99" t="s">
        <v>7985</v>
      </c>
      <c r="B82" s="45">
        <v>1</v>
      </c>
      <c r="C82" s="185" t="s">
        <v>8204</v>
      </c>
    </row>
    <row r="83" spans="1:3" x14ac:dyDescent="0.35">
      <c r="A83" s="99" t="s">
        <v>8040</v>
      </c>
      <c r="B83" s="45">
        <v>1.2564440853765548</v>
      </c>
      <c r="C83" s="185" t="s">
        <v>8204</v>
      </c>
    </row>
    <row r="84" spans="1:3" x14ac:dyDescent="0.35">
      <c r="A84" s="99" t="s">
        <v>6840</v>
      </c>
      <c r="B84" s="45">
        <v>1.2416605379288281</v>
      </c>
      <c r="C84" s="185" t="s">
        <v>8204</v>
      </c>
    </row>
    <row r="85" spans="1:3" x14ac:dyDescent="0.35">
      <c r="A85" s="99" t="s">
        <v>8056</v>
      </c>
      <c r="B85" s="45">
        <v>1.1254293103988915</v>
      </c>
      <c r="C85" s="185" t="s">
        <v>8204</v>
      </c>
    </row>
    <row r="86" spans="1:3" x14ac:dyDescent="0.35">
      <c r="A86" s="99" t="s">
        <v>8063</v>
      </c>
      <c r="B86" s="45">
        <v>1.129681339573293</v>
      </c>
      <c r="C86" s="185" t="s">
        <v>8204</v>
      </c>
    </row>
    <row r="87" spans="1:3" x14ac:dyDescent="0.35">
      <c r="A87" s="99" t="s">
        <v>6808</v>
      </c>
      <c r="B87" s="45">
        <v>1.1250086915984268</v>
      </c>
      <c r="C87" s="185" t="s">
        <v>8204</v>
      </c>
    </row>
    <row r="88" spans="1:3" x14ac:dyDescent="0.35">
      <c r="A88" s="99" t="s">
        <v>6713</v>
      </c>
      <c r="B88" s="45">
        <v>1.2254784370561624</v>
      </c>
      <c r="C88" s="185" t="s">
        <v>8204</v>
      </c>
    </row>
    <row r="89" spans="1:3" x14ac:dyDescent="0.35">
      <c r="A89" s="99" t="s">
        <v>6816</v>
      </c>
      <c r="B89" s="45">
        <v>1.1788127092909066</v>
      </c>
      <c r="C89" s="185" t="s">
        <v>8204</v>
      </c>
    </row>
    <row r="90" spans="1:3" x14ac:dyDescent="0.35">
      <c r="A90" s="99" t="s">
        <v>6770</v>
      </c>
      <c r="B90" s="45">
        <v>1.1200000571933482</v>
      </c>
      <c r="C90" s="185" t="s">
        <v>8204</v>
      </c>
    </row>
    <row r="91" spans="1:3" x14ac:dyDescent="0.35">
      <c r="A91" s="99" t="s">
        <v>6729</v>
      </c>
      <c r="B91" s="45">
        <v>1.1086437554009756</v>
      </c>
      <c r="C91" s="185" t="s">
        <v>8204</v>
      </c>
    </row>
    <row r="92" spans="1:3" x14ac:dyDescent="0.35">
      <c r="A92" s="99" t="s">
        <v>8117</v>
      </c>
      <c r="B92" s="45">
        <v>1.2355572416722849</v>
      </c>
      <c r="C92" s="185" t="s">
        <v>8204</v>
      </c>
    </row>
    <row r="93" spans="1:3" x14ac:dyDescent="0.35">
      <c r="A93" s="99" t="s">
        <v>6736</v>
      </c>
      <c r="B93" s="45">
        <v>1.0949092410267858</v>
      </c>
      <c r="C93" s="185" t="s">
        <v>8204</v>
      </c>
    </row>
    <row r="94" spans="1:3" x14ac:dyDescent="0.35">
      <c r="A94" s="99" t="s">
        <v>8145</v>
      </c>
      <c r="B94" s="45">
        <v>1.0941596625855832</v>
      </c>
      <c r="C94" s="185" t="s">
        <v>8204</v>
      </c>
    </row>
    <row r="95" spans="1:3" x14ac:dyDescent="0.35">
      <c r="A95" s="99" t="s">
        <v>6747</v>
      </c>
      <c r="B95" s="45">
        <v>1.1321782170697039</v>
      </c>
      <c r="C95" s="185" t="s">
        <v>8204</v>
      </c>
    </row>
    <row r="96" spans="1:3" x14ac:dyDescent="0.35">
      <c r="A96" s="99" t="s">
        <v>8007</v>
      </c>
      <c r="B96" s="45">
        <v>1.1447930144679155</v>
      </c>
      <c r="C96" s="185" t="s">
        <v>8204</v>
      </c>
    </row>
    <row r="97" spans="1:3" x14ac:dyDescent="0.35">
      <c r="A97" s="99" t="s">
        <v>8158</v>
      </c>
      <c r="B97" s="45">
        <v>1.169844346781832</v>
      </c>
      <c r="C97" s="185" t="s">
        <v>8204</v>
      </c>
    </row>
    <row r="98" spans="1:3" x14ac:dyDescent="0.35">
      <c r="A98" s="99" t="s">
        <v>8180</v>
      </c>
      <c r="B98" s="45">
        <v>1.1211214929131585</v>
      </c>
      <c r="C98" s="185" t="s">
        <v>8204</v>
      </c>
    </row>
    <row r="99" spans="1:3" x14ac:dyDescent="0.35">
      <c r="A99" s="99" t="s">
        <v>8219</v>
      </c>
      <c r="B99" s="45">
        <v>1.1550440689391732</v>
      </c>
      <c r="C99" s="185" t="s">
        <v>8204</v>
      </c>
    </row>
    <row r="100" spans="1:3" x14ac:dyDescent="0.35">
      <c r="A100" s="106" t="s">
        <v>8202</v>
      </c>
      <c r="B100" s="245">
        <v>1.1499999999999999</v>
      </c>
      <c r="C100" s="182" t="s">
        <v>8205</v>
      </c>
    </row>
  </sheetData>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G284"/>
  <sheetViews>
    <sheetView workbookViewId="0"/>
  </sheetViews>
  <sheetFormatPr defaultRowHeight="14.5" x14ac:dyDescent="0.35"/>
  <cols>
    <col min="1" max="1" width="28.26953125" customWidth="1"/>
    <col min="2" max="2" width="28.26953125" style="271" customWidth="1"/>
    <col min="3" max="5" width="28.26953125" customWidth="1"/>
  </cols>
  <sheetData>
    <row r="2" spans="1:6" ht="23.5" x14ac:dyDescent="0.55000000000000004">
      <c r="A2" s="186" t="s">
        <v>8614</v>
      </c>
      <c r="B2" s="186"/>
      <c r="C2" s="271"/>
      <c r="D2" s="271"/>
      <c r="E2" s="271"/>
      <c r="F2" s="271"/>
    </row>
    <row r="3" spans="1:6" s="271" customFormat="1" ht="23.5" x14ac:dyDescent="0.55000000000000004">
      <c r="A3" s="310" t="s">
        <v>8719</v>
      </c>
      <c r="B3" s="186"/>
    </row>
    <row r="4" spans="1:6" x14ac:dyDescent="0.35">
      <c r="A4" s="271"/>
      <c r="C4" s="271"/>
      <c r="D4" s="271"/>
      <c r="E4" s="271"/>
      <c r="F4" s="271"/>
    </row>
    <row r="5" spans="1:6" x14ac:dyDescent="0.35">
      <c r="A5" s="244" t="s">
        <v>7920</v>
      </c>
      <c r="B5" s="280" t="s">
        <v>8684</v>
      </c>
      <c r="C5" s="282" t="s">
        <v>8305</v>
      </c>
      <c r="D5" s="244" t="s">
        <v>8290</v>
      </c>
      <c r="E5" s="292" t="s">
        <v>8291</v>
      </c>
    </row>
    <row r="6" spans="1:6" x14ac:dyDescent="0.35">
      <c r="A6" s="271" t="s">
        <v>6786</v>
      </c>
      <c r="B6" s="207" t="s">
        <v>7921</v>
      </c>
      <c r="C6" s="101" t="s">
        <v>7921</v>
      </c>
      <c r="D6" s="271" t="s">
        <v>7784</v>
      </c>
      <c r="E6" s="271" t="s">
        <v>7784</v>
      </c>
    </row>
    <row r="7" spans="1:6" x14ac:dyDescent="0.35">
      <c r="A7" s="271" t="s">
        <v>7923</v>
      </c>
      <c r="B7" s="207" t="s">
        <v>7922</v>
      </c>
      <c r="C7" s="101" t="s">
        <v>7922</v>
      </c>
      <c r="D7" s="271" t="s">
        <v>7786</v>
      </c>
      <c r="E7" s="271" t="s">
        <v>6670</v>
      </c>
    </row>
    <row r="8" spans="1:6" x14ac:dyDescent="0.35">
      <c r="A8" s="271" t="s">
        <v>6671</v>
      </c>
      <c r="B8" s="207" t="s">
        <v>7924</v>
      </c>
      <c r="C8" s="101" t="s">
        <v>7924</v>
      </c>
      <c r="D8" s="271" t="s">
        <v>6666</v>
      </c>
      <c r="E8" s="271" t="s">
        <v>6666</v>
      </c>
    </row>
    <row r="9" spans="1:6" x14ac:dyDescent="0.35">
      <c r="A9" s="271" t="s">
        <v>7926</v>
      </c>
      <c r="B9" s="207" t="s">
        <v>7925</v>
      </c>
      <c r="C9" s="101" t="s">
        <v>8556</v>
      </c>
      <c r="D9" s="271" t="s">
        <v>6554</v>
      </c>
      <c r="E9" s="271" t="s">
        <v>6554</v>
      </c>
    </row>
    <row r="10" spans="1:6" x14ac:dyDescent="0.35">
      <c r="A10" s="8" t="s">
        <v>8554</v>
      </c>
      <c r="B10" s="237" t="s">
        <v>8269</v>
      </c>
      <c r="C10" s="102" t="s">
        <v>8151</v>
      </c>
      <c r="D10" s="8" t="s">
        <v>7786</v>
      </c>
      <c r="E10" s="8" t="s">
        <v>8270</v>
      </c>
    </row>
    <row r="11" spans="1:6" x14ac:dyDescent="0.35">
      <c r="A11" s="271" t="s">
        <v>6789</v>
      </c>
      <c r="B11" s="207" t="s">
        <v>7927</v>
      </c>
      <c r="C11" s="101" t="s">
        <v>7927</v>
      </c>
      <c r="D11" s="271" t="s">
        <v>7782</v>
      </c>
      <c r="E11" s="271" t="s">
        <v>7782</v>
      </c>
    </row>
    <row r="12" spans="1:6" x14ac:dyDescent="0.35">
      <c r="A12" s="102" t="s">
        <v>8703</v>
      </c>
      <c r="B12" s="207" t="s">
        <v>8293</v>
      </c>
      <c r="C12" s="271" t="s">
        <v>8557</v>
      </c>
      <c r="D12" s="301" t="s">
        <v>6668</v>
      </c>
      <c r="E12" s="301" t="s">
        <v>6668</v>
      </c>
    </row>
    <row r="13" spans="1:6" x14ac:dyDescent="0.35">
      <c r="A13" s="102" t="s">
        <v>8715</v>
      </c>
      <c r="B13" s="207" t="s">
        <v>8573</v>
      </c>
      <c r="C13" s="271" t="s">
        <v>8573</v>
      </c>
      <c r="D13" s="271" t="s">
        <v>6554</v>
      </c>
      <c r="E13" s="271" t="s">
        <v>6554</v>
      </c>
    </row>
    <row r="14" spans="1:6" x14ac:dyDescent="0.35">
      <c r="A14" s="301" t="s">
        <v>7929</v>
      </c>
      <c r="B14" s="302" t="s">
        <v>7928</v>
      </c>
      <c r="C14" s="275" t="s">
        <v>7928</v>
      </c>
      <c r="D14" s="301" t="s">
        <v>6668</v>
      </c>
      <c r="E14" s="301" t="s">
        <v>6668</v>
      </c>
    </row>
    <row r="15" spans="1:6" x14ac:dyDescent="0.35">
      <c r="A15" s="271" t="s">
        <v>6787</v>
      </c>
      <c r="B15" s="207" t="s">
        <v>7930</v>
      </c>
      <c r="C15" s="101" t="s">
        <v>7930</v>
      </c>
      <c r="D15" s="271" t="s">
        <v>6783</v>
      </c>
      <c r="E15" s="271" t="s">
        <v>6783</v>
      </c>
    </row>
    <row r="16" spans="1:6" x14ac:dyDescent="0.35">
      <c r="A16" s="271" t="s">
        <v>7932</v>
      </c>
      <c r="B16" s="207" t="s">
        <v>7931</v>
      </c>
      <c r="C16" s="101" t="s">
        <v>7931</v>
      </c>
      <c r="D16" s="271" t="s">
        <v>7786</v>
      </c>
      <c r="E16" s="271" t="s">
        <v>6670</v>
      </c>
    </row>
    <row r="17" spans="1:5" x14ac:dyDescent="0.35">
      <c r="A17" s="102" t="s">
        <v>6673</v>
      </c>
      <c r="B17" s="207" t="s">
        <v>8558</v>
      </c>
      <c r="C17" s="271" t="s">
        <v>8688</v>
      </c>
      <c r="D17" s="271" t="s">
        <v>6783</v>
      </c>
      <c r="E17" s="271" t="s">
        <v>6783</v>
      </c>
    </row>
    <row r="18" spans="1:5" x14ac:dyDescent="0.35">
      <c r="A18" s="271" t="s">
        <v>7780</v>
      </c>
      <c r="B18" s="207" t="s">
        <v>7933</v>
      </c>
      <c r="C18" s="101" t="s">
        <v>7933</v>
      </c>
      <c r="D18" s="271" t="s">
        <v>7780</v>
      </c>
      <c r="E18" s="271" t="s">
        <v>7780</v>
      </c>
    </row>
    <row r="19" spans="1:5" x14ac:dyDescent="0.35">
      <c r="A19" s="271" t="s">
        <v>6770</v>
      </c>
      <c r="B19" s="207" t="s">
        <v>7934</v>
      </c>
      <c r="C19" s="101" t="s">
        <v>7934</v>
      </c>
      <c r="D19" s="271" t="s">
        <v>7786</v>
      </c>
      <c r="E19" s="271" t="s">
        <v>8219</v>
      </c>
    </row>
    <row r="20" spans="1:5" x14ac:dyDescent="0.35">
      <c r="A20" s="271" t="s">
        <v>7936</v>
      </c>
      <c r="B20" s="207" t="s">
        <v>7935</v>
      </c>
      <c r="C20" s="101" t="s">
        <v>7935</v>
      </c>
      <c r="D20" s="271" t="s">
        <v>7788</v>
      </c>
      <c r="E20" s="271" t="s">
        <v>7788</v>
      </c>
    </row>
    <row r="21" spans="1:5" x14ac:dyDescent="0.35">
      <c r="A21" s="271" t="s">
        <v>6678</v>
      </c>
      <c r="B21" s="207" t="s">
        <v>7937</v>
      </c>
      <c r="C21" s="101" t="s">
        <v>7937</v>
      </c>
      <c r="D21" s="271" t="s">
        <v>6668</v>
      </c>
      <c r="E21" s="271" t="s">
        <v>6668</v>
      </c>
    </row>
    <row r="22" spans="1:5" x14ac:dyDescent="0.35">
      <c r="A22" s="271" t="s">
        <v>6837</v>
      </c>
      <c r="B22" s="207" t="s">
        <v>7938</v>
      </c>
      <c r="C22" s="101" t="s">
        <v>7938</v>
      </c>
      <c r="D22" s="271" t="s">
        <v>7788</v>
      </c>
      <c r="E22" s="271" t="s">
        <v>7788</v>
      </c>
    </row>
    <row r="23" spans="1:5" x14ac:dyDescent="0.35">
      <c r="A23" s="271" t="s">
        <v>6790</v>
      </c>
      <c r="B23" s="207" t="s">
        <v>7939</v>
      </c>
      <c r="C23" s="101" t="s">
        <v>7939</v>
      </c>
      <c r="D23" s="271" t="s">
        <v>7784</v>
      </c>
      <c r="E23" s="271" t="s">
        <v>7784</v>
      </c>
    </row>
    <row r="24" spans="1:5" x14ac:dyDescent="0.35">
      <c r="A24" s="271" t="s">
        <v>6683</v>
      </c>
      <c r="B24" s="207" t="s">
        <v>7940</v>
      </c>
      <c r="C24" s="101" t="s">
        <v>7940</v>
      </c>
      <c r="D24" s="271" t="s">
        <v>6668</v>
      </c>
      <c r="E24" s="271" t="s">
        <v>6668</v>
      </c>
    </row>
    <row r="25" spans="1:5" x14ac:dyDescent="0.35">
      <c r="A25" s="271" t="s">
        <v>6680</v>
      </c>
      <c r="B25" s="207" t="s">
        <v>7941</v>
      </c>
      <c r="C25" s="101" t="s">
        <v>7941</v>
      </c>
      <c r="D25" s="271" t="s">
        <v>7786</v>
      </c>
      <c r="E25" s="271" t="s">
        <v>6670</v>
      </c>
    </row>
    <row r="26" spans="1:5" x14ac:dyDescent="0.35">
      <c r="A26" s="271" t="s">
        <v>6774</v>
      </c>
      <c r="B26" s="207" t="s">
        <v>7942</v>
      </c>
      <c r="C26" s="101" t="s">
        <v>7942</v>
      </c>
      <c r="D26" s="271" t="s">
        <v>7786</v>
      </c>
      <c r="E26" s="271" t="s">
        <v>8219</v>
      </c>
    </row>
    <row r="27" spans="1:5" x14ac:dyDescent="0.35">
      <c r="A27" s="271" t="s">
        <v>6750</v>
      </c>
      <c r="B27" s="207" t="s">
        <v>7943</v>
      </c>
      <c r="C27" s="101" t="s">
        <v>7943</v>
      </c>
      <c r="D27" s="271" t="s">
        <v>6746</v>
      </c>
      <c r="E27" s="271" t="s">
        <v>6746</v>
      </c>
    </row>
    <row r="28" spans="1:5" x14ac:dyDescent="0.35">
      <c r="A28" s="271" t="s">
        <v>6847</v>
      </c>
      <c r="B28" s="207" t="s">
        <v>7944</v>
      </c>
      <c r="C28" s="101" t="s">
        <v>7944</v>
      </c>
      <c r="D28" s="271" t="s">
        <v>6844</v>
      </c>
      <c r="E28" s="271" t="s">
        <v>6844</v>
      </c>
    </row>
    <row r="29" spans="1:5" x14ac:dyDescent="0.35">
      <c r="A29" s="271" t="s">
        <v>7946</v>
      </c>
      <c r="B29" s="207" t="s">
        <v>7945</v>
      </c>
      <c r="C29" s="101" t="s">
        <v>7945</v>
      </c>
      <c r="D29" s="271" t="s">
        <v>6668</v>
      </c>
      <c r="E29" s="271" t="s">
        <v>6668</v>
      </c>
    </row>
    <row r="30" spans="1:5" x14ac:dyDescent="0.35">
      <c r="A30" s="271" t="s">
        <v>6794</v>
      </c>
      <c r="B30" s="207" t="s">
        <v>7947</v>
      </c>
      <c r="C30" s="101" t="s">
        <v>7947</v>
      </c>
      <c r="D30" s="271" t="s">
        <v>7784</v>
      </c>
      <c r="E30" s="271" t="s">
        <v>7784</v>
      </c>
    </row>
    <row r="31" spans="1:5" x14ac:dyDescent="0.35">
      <c r="A31" s="271" t="s">
        <v>7949</v>
      </c>
      <c r="B31" s="207" t="s">
        <v>7948</v>
      </c>
      <c r="C31" s="101" t="s">
        <v>7948</v>
      </c>
      <c r="D31" s="271" t="s">
        <v>6783</v>
      </c>
      <c r="E31" s="271" t="s">
        <v>6783</v>
      </c>
    </row>
    <row r="32" spans="1:5" x14ac:dyDescent="0.35">
      <c r="A32" s="102" t="s">
        <v>8700</v>
      </c>
      <c r="B32" s="207" t="s">
        <v>8565</v>
      </c>
      <c r="C32" s="271" t="s">
        <v>8688</v>
      </c>
      <c r="D32" s="271" t="s">
        <v>6783</v>
      </c>
      <c r="E32" s="271" t="s">
        <v>6783</v>
      </c>
    </row>
    <row r="33" spans="1:5" x14ac:dyDescent="0.35">
      <c r="A33" s="271" t="s">
        <v>7951</v>
      </c>
      <c r="B33" s="207" t="s">
        <v>7950</v>
      </c>
      <c r="C33" s="101" t="s">
        <v>7950</v>
      </c>
      <c r="D33" s="271" t="s">
        <v>7786</v>
      </c>
      <c r="E33" s="271" t="s">
        <v>6670</v>
      </c>
    </row>
    <row r="34" spans="1:5" x14ac:dyDescent="0.35">
      <c r="A34" s="271" t="s">
        <v>6828</v>
      </c>
      <c r="B34" s="207" t="s">
        <v>7952</v>
      </c>
      <c r="C34" s="101" t="s">
        <v>7952</v>
      </c>
      <c r="D34" s="271" t="s">
        <v>6824</v>
      </c>
      <c r="E34" s="271" t="s">
        <v>6824</v>
      </c>
    </row>
    <row r="35" spans="1:5" x14ac:dyDescent="0.35">
      <c r="A35" s="271" t="s">
        <v>6795</v>
      </c>
      <c r="B35" s="207" t="s">
        <v>7953</v>
      </c>
      <c r="C35" s="101" t="s">
        <v>7953</v>
      </c>
      <c r="D35" s="271" t="s">
        <v>6783</v>
      </c>
      <c r="E35" s="271" t="s">
        <v>6783</v>
      </c>
    </row>
    <row r="36" spans="1:5" x14ac:dyDescent="0.35">
      <c r="A36" s="102" t="s">
        <v>8701</v>
      </c>
      <c r="B36" s="207" t="s">
        <v>8566</v>
      </c>
      <c r="C36" s="271" t="s">
        <v>8702</v>
      </c>
      <c r="D36" s="271" t="s">
        <v>7784</v>
      </c>
      <c r="E36" s="271" t="s">
        <v>7784</v>
      </c>
    </row>
    <row r="37" spans="1:5" x14ac:dyDescent="0.35">
      <c r="A37" s="271" t="s">
        <v>6738</v>
      </c>
      <c r="B37" s="207" t="s">
        <v>7954</v>
      </c>
      <c r="C37" s="101" t="s">
        <v>7954</v>
      </c>
      <c r="D37" s="271" t="s">
        <v>7788</v>
      </c>
      <c r="E37" s="271" t="s">
        <v>7788</v>
      </c>
    </row>
    <row r="38" spans="1:5" x14ac:dyDescent="0.35">
      <c r="A38" s="271" t="s">
        <v>6690</v>
      </c>
      <c r="B38" s="207" t="s">
        <v>7955</v>
      </c>
      <c r="C38" s="101" t="s">
        <v>7955</v>
      </c>
      <c r="D38" s="271" t="s">
        <v>7786</v>
      </c>
      <c r="E38" s="271" t="s">
        <v>8219</v>
      </c>
    </row>
    <row r="39" spans="1:5" x14ac:dyDescent="0.35">
      <c r="A39" s="271" t="s">
        <v>6850</v>
      </c>
      <c r="B39" s="207" t="s">
        <v>7956</v>
      </c>
      <c r="C39" s="101" t="s">
        <v>7956</v>
      </c>
      <c r="D39" s="271" t="s">
        <v>6844</v>
      </c>
      <c r="E39" s="271" t="s">
        <v>6844</v>
      </c>
    </row>
    <row r="40" spans="1:5" x14ac:dyDescent="0.35">
      <c r="A40" s="271" t="s">
        <v>6714</v>
      </c>
      <c r="B40" s="207" t="s">
        <v>7957</v>
      </c>
      <c r="C40" s="101" t="s">
        <v>7957</v>
      </c>
      <c r="D40" s="271" t="s">
        <v>6709</v>
      </c>
      <c r="E40" s="271" t="s">
        <v>6709</v>
      </c>
    </row>
    <row r="41" spans="1:5" x14ac:dyDescent="0.35">
      <c r="A41" s="271" t="s">
        <v>7959</v>
      </c>
      <c r="B41" s="207" t="s">
        <v>7958</v>
      </c>
      <c r="C41" s="101" t="s">
        <v>7958</v>
      </c>
      <c r="D41" s="271" t="s">
        <v>6844</v>
      </c>
      <c r="E41" s="271" t="s">
        <v>6844</v>
      </c>
    </row>
    <row r="42" spans="1:5" x14ac:dyDescent="0.35">
      <c r="A42" s="271" t="s">
        <v>6742</v>
      </c>
      <c r="B42" s="207" t="s">
        <v>7960</v>
      </c>
      <c r="C42" s="101" t="s">
        <v>7960</v>
      </c>
      <c r="D42" s="271" t="s">
        <v>7788</v>
      </c>
      <c r="E42" s="271" t="s">
        <v>7788</v>
      </c>
    </row>
    <row r="43" spans="1:5" x14ac:dyDescent="0.35">
      <c r="A43" s="271" t="s">
        <v>6793</v>
      </c>
      <c r="B43" s="207" t="s">
        <v>7961</v>
      </c>
      <c r="C43" s="101" t="s">
        <v>7961</v>
      </c>
      <c r="D43" s="271" t="s">
        <v>7782</v>
      </c>
      <c r="E43" s="271" t="s">
        <v>7782</v>
      </c>
    </row>
    <row r="44" spans="1:5" x14ac:dyDescent="0.35">
      <c r="A44" s="271" t="s">
        <v>7781</v>
      </c>
      <c r="B44" s="207" t="s">
        <v>7962</v>
      </c>
      <c r="C44" s="101" t="s">
        <v>7962</v>
      </c>
      <c r="D44" s="271" t="s">
        <v>7781</v>
      </c>
      <c r="E44" s="271" t="s">
        <v>7781</v>
      </c>
    </row>
    <row r="45" spans="1:5" x14ac:dyDescent="0.35">
      <c r="A45" s="271" t="s">
        <v>7964</v>
      </c>
      <c r="B45" s="207" t="s">
        <v>7963</v>
      </c>
      <c r="C45" s="101" t="s">
        <v>8576</v>
      </c>
      <c r="D45" s="271" t="s">
        <v>6668</v>
      </c>
      <c r="E45" s="271" t="s">
        <v>6668</v>
      </c>
    </row>
    <row r="46" spans="1:5" x14ac:dyDescent="0.35">
      <c r="A46" s="271" t="s">
        <v>6797</v>
      </c>
      <c r="B46" s="207" t="s">
        <v>7965</v>
      </c>
      <c r="C46" s="101" t="s">
        <v>7965</v>
      </c>
      <c r="D46" s="271" t="s">
        <v>7782</v>
      </c>
      <c r="E46" s="271" t="s">
        <v>7782</v>
      </c>
    </row>
    <row r="47" spans="1:5" x14ac:dyDescent="0.35">
      <c r="A47" s="102" t="s">
        <v>8705</v>
      </c>
      <c r="B47" s="207" t="s">
        <v>8303</v>
      </c>
      <c r="C47" s="271" t="s">
        <v>8563</v>
      </c>
      <c r="D47" s="271" t="s">
        <v>6666</v>
      </c>
      <c r="E47" s="271" t="s">
        <v>6666</v>
      </c>
    </row>
    <row r="48" spans="1:5" x14ac:dyDescent="0.35">
      <c r="A48" s="271" t="s">
        <v>6801</v>
      </c>
      <c r="B48" s="207" t="s">
        <v>7966</v>
      </c>
      <c r="C48" s="101" t="s">
        <v>7966</v>
      </c>
      <c r="D48" s="271" t="s">
        <v>7782</v>
      </c>
      <c r="E48" s="271" t="s">
        <v>7782</v>
      </c>
    </row>
    <row r="49" spans="1:5" x14ac:dyDescent="0.35">
      <c r="A49" s="271" t="s">
        <v>6799</v>
      </c>
      <c r="B49" s="207" t="s">
        <v>7967</v>
      </c>
      <c r="C49" s="101" t="s">
        <v>7967</v>
      </c>
      <c r="D49" s="271" t="s">
        <v>6783</v>
      </c>
      <c r="E49" s="271" t="s">
        <v>6783</v>
      </c>
    </row>
    <row r="50" spans="1:5" x14ac:dyDescent="0.35">
      <c r="A50" s="271" t="s">
        <v>7969</v>
      </c>
      <c r="B50" s="207" t="s">
        <v>7968</v>
      </c>
      <c r="C50" s="101" t="s">
        <v>7968</v>
      </c>
      <c r="D50" s="271" t="s">
        <v>6705</v>
      </c>
      <c r="E50" s="271" t="s">
        <v>6705</v>
      </c>
    </row>
    <row r="51" spans="1:5" x14ac:dyDescent="0.35">
      <c r="A51" s="301" t="s">
        <v>7971</v>
      </c>
      <c r="B51" s="302" t="s">
        <v>7970</v>
      </c>
      <c r="C51" s="275" t="s">
        <v>7970</v>
      </c>
      <c r="D51" s="301" t="s">
        <v>6705</v>
      </c>
      <c r="E51" s="301" t="s">
        <v>6705</v>
      </c>
    </row>
    <row r="52" spans="1:5" x14ac:dyDescent="0.35">
      <c r="A52" s="271" t="s">
        <v>7973</v>
      </c>
      <c r="B52" s="207" t="s">
        <v>7972</v>
      </c>
      <c r="C52" s="101" t="s">
        <v>7972</v>
      </c>
      <c r="D52" s="271" t="s">
        <v>6705</v>
      </c>
      <c r="E52" s="271" t="s">
        <v>6705</v>
      </c>
    </row>
    <row r="53" spans="1:5" x14ac:dyDescent="0.35">
      <c r="A53" s="271" t="s">
        <v>7975</v>
      </c>
      <c r="B53" s="207" t="s">
        <v>7974</v>
      </c>
      <c r="C53" s="101" t="s">
        <v>7974</v>
      </c>
      <c r="D53" s="271" t="s">
        <v>6705</v>
      </c>
      <c r="E53" s="271" t="s">
        <v>6705</v>
      </c>
    </row>
    <row r="54" spans="1:5" x14ac:dyDescent="0.35">
      <c r="A54" s="102" t="s">
        <v>8717</v>
      </c>
      <c r="B54" s="207" t="s">
        <v>8575</v>
      </c>
      <c r="C54" s="101" t="s">
        <v>8718</v>
      </c>
      <c r="D54" s="101" t="s">
        <v>7784</v>
      </c>
      <c r="E54" s="101" t="s">
        <v>7784</v>
      </c>
    </row>
    <row r="55" spans="1:5" x14ac:dyDescent="0.35">
      <c r="A55" s="102" t="s">
        <v>8716</v>
      </c>
      <c r="B55" s="207" t="s">
        <v>8574</v>
      </c>
      <c r="C55" s="271" t="s">
        <v>8718</v>
      </c>
      <c r="D55" s="271" t="s">
        <v>7784</v>
      </c>
      <c r="E55" s="271" t="s">
        <v>7784</v>
      </c>
    </row>
    <row r="56" spans="1:5" x14ac:dyDescent="0.35">
      <c r="A56" s="271" t="s">
        <v>6803</v>
      </c>
      <c r="B56" s="207" t="s">
        <v>7976</v>
      </c>
      <c r="C56" s="101" t="s">
        <v>7976</v>
      </c>
      <c r="D56" s="271" t="s">
        <v>6783</v>
      </c>
      <c r="E56" s="271" t="s">
        <v>6783</v>
      </c>
    </row>
    <row r="57" spans="1:5" x14ac:dyDescent="0.35">
      <c r="A57" s="271" t="s">
        <v>6718</v>
      </c>
      <c r="B57" s="207" t="s">
        <v>7977</v>
      </c>
      <c r="C57" s="101" t="s">
        <v>7977</v>
      </c>
      <c r="D57" s="271" t="s">
        <v>6709</v>
      </c>
      <c r="E57" s="271" t="s">
        <v>6709</v>
      </c>
    </row>
    <row r="58" spans="1:5" x14ac:dyDescent="0.35">
      <c r="A58" s="271" t="s">
        <v>6805</v>
      </c>
      <c r="B58" s="207" t="s">
        <v>7978</v>
      </c>
      <c r="C58" s="101" t="s">
        <v>7978</v>
      </c>
      <c r="D58" s="271" t="s">
        <v>7782</v>
      </c>
      <c r="E58" s="271" t="s">
        <v>7782</v>
      </c>
    </row>
    <row r="59" spans="1:5" x14ac:dyDescent="0.35">
      <c r="A59" s="271" t="s">
        <v>7980</v>
      </c>
      <c r="B59" s="207" t="s">
        <v>7979</v>
      </c>
      <c r="C59" s="101" t="s">
        <v>7979</v>
      </c>
      <c r="D59" s="271" t="s">
        <v>7904</v>
      </c>
      <c r="E59" s="271" t="s">
        <v>7904</v>
      </c>
    </row>
    <row r="60" spans="1:5" x14ac:dyDescent="0.35">
      <c r="A60" s="271" t="s">
        <v>6754</v>
      </c>
      <c r="B60" s="207" t="s">
        <v>7981</v>
      </c>
      <c r="C60" s="101" t="s">
        <v>7981</v>
      </c>
      <c r="D60" s="271" t="s">
        <v>6746</v>
      </c>
      <c r="E60" s="271" t="s">
        <v>6746</v>
      </c>
    </row>
    <row r="61" spans="1:5" x14ac:dyDescent="0.35">
      <c r="A61" s="271" t="s">
        <v>7983</v>
      </c>
      <c r="B61" s="207" t="s">
        <v>7982</v>
      </c>
      <c r="C61" s="101" t="s">
        <v>7982</v>
      </c>
      <c r="D61" s="271" t="s">
        <v>6844</v>
      </c>
      <c r="E61" s="271" t="s">
        <v>6844</v>
      </c>
    </row>
    <row r="62" spans="1:5" x14ac:dyDescent="0.35">
      <c r="A62" s="271" t="s">
        <v>7985</v>
      </c>
      <c r="B62" s="207" t="s">
        <v>7984</v>
      </c>
      <c r="C62" s="101" t="s">
        <v>7984</v>
      </c>
      <c r="D62" s="271" t="s">
        <v>7786</v>
      </c>
      <c r="E62" s="271" t="s">
        <v>8219</v>
      </c>
    </row>
    <row r="63" spans="1:5" x14ac:dyDescent="0.35">
      <c r="A63" s="271" t="s">
        <v>6688</v>
      </c>
      <c r="B63" s="207" t="s">
        <v>7986</v>
      </c>
      <c r="C63" s="101" t="s">
        <v>7986</v>
      </c>
      <c r="D63" s="271" t="s">
        <v>6668</v>
      </c>
      <c r="E63" s="271" t="s">
        <v>6668</v>
      </c>
    </row>
    <row r="64" spans="1:5" x14ac:dyDescent="0.35">
      <c r="A64" s="102" t="s">
        <v>8689</v>
      </c>
      <c r="B64" s="207" t="s">
        <v>8559</v>
      </c>
      <c r="C64" s="271" t="s">
        <v>8688</v>
      </c>
      <c r="D64" s="271" t="s">
        <v>6783</v>
      </c>
      <c r="E64" s="271" t="s">
        <v>6783</v>
      </c>
    </row>
    <row r="65" spans="1:5" x14ac:dyDescent="0.35">
      <c r="A65" s="271" t="s">
        <v>6840</v>
      </c>
      <c r="B65" s="207" t="s">
        <v>7987</v>
      </c>
      <c r="C65" s="101" t="s">
        <v>7987</v>
      </c>
      <c r="D65" s="271" t="s">
        <v>7786</v>
      </c>
      <c r="E65" s="271" t="s">
        <v>8219</v>
      </c>
    </row>
    <row r="66" spans="1:5" x14ac:dyDescent="0.35">
      <c r="A66" s="271" t="s">
        <v>6699</v>
      </c>
      <c r="B66" s="207" t="s">
        <v>7988</v>
      </c>
      <c r="C66" s="101" t="s">
        <v>7988</v>
      </c>
      <c r="D66" s="271" t="s">
        <v>7786</v>
      </c>
      <c r="E66" s="271" t="s">
        <v>8219</v>
      </c>
    </row>
    <row r="67" spans="1:5" x14ac:dyDescent="0.35">
      <c r="A67" s="271" t="s">
        <v>7990</v>
      </c>
      <c r="B67" s="207" t="s">
        <v>7989</v>
      </c>
      <c r="C67" s="101" t="s">
        <v>7989</v>
      </c>
      <c r="D67" s="271" t="s">
        <v>7786</v>
      </c>
      <c r="E67" s="271" t="s">
        <v>8219</v>
      </c>
    </row>
    <row r="68" spans="1:5" x14ac:dyDescent="0.35">
      <c r="A68" s="271" t="s">
        <v>6722</v>
      </c>
      <c r="B68" s="207" t="s">
        <v>7991</v>
      </c>
      <c r="C68" s="101" t="s">
        <v>7991</v>
      </c>
      <c r="D68" s="271" t="s">
        <v>7788</v>
      </c>
      <c r="E68" s="271" t="s">
        <v>7788</v>
      </c>
    </row>
    <row r="69" spans="1:5" x14ac:dyDescent="0.35">
      <c r="A69" s="271" t="s">
        <v>7993</v>
      </c>
      <c r="B69" s="207" t="s">
        <v>7992</v>
      </c>
      <c r="C69" s="101" t="s">
        <v>7992</v>
      </c>
      <c r="D69" s="271" t="s">
        <v>6668</v>
      </c>
      <c r="E69" s="271" t="s">
        <v>6668</v>
      </c>
    </row>
    <row r="70" spans="1:5" x14ac:dyDescent="0.35">
      <c r="A70" s="271" t="s">
        <v>6693</v>
      </c>
      <c r="B70" s="207" t="s">
        <v>7994</v>
      </c>
      <c r="C70" s="101" t="s">
        <v>7994</v>
      </c>
      <c r="D70" s="271" t="s">
        <v>6668</v>
      </c>
      <c r="E70" s="271" t="s">
        <v>6668</v>
      </c>
    </row>
    <row r="71" spans="1:5" x14ac:dyDescent="0.35">
      <c r="A71" s="271" t="s">
        <v>6807</v>
      </c>
      <c r="B71" s="207" t="s">
        <v>7995</v>
      </c>
      <c r="C71" s="101" t="s">
        <v>7995</v>
      </c>
      <c r="D71" s="271" t="s">
        <v>6783</v>
      </c>
      <c r="E71" s="271" t="s">
        <v>6783</v>
      </c>
    </row>
    <row r="72" spans="1:5" x14ac:dyDescent="0.35">
      <c r="A72" s="271" t="s">
        <v>6676</v>
      </c>
      <c r="B72" s="207" t="s">
        <v>7996</v>
      </c>
      <c r="C72" s="101" t="s">
        <v>7996</v>
      </c>
      <c r="D72" s="271" t="s">
        <v>6666</v>
      </c>
      <c r="E72" s="271" t="s">
        <v>6666</v>
      </c>
    </row>
    <row r="73" spans="1:5" x14ac:dyDescent="0.35">
      <c r="A73" s="271" t="s">
        <v>6758</v>
      </c>
      <c r="B73" s="207" t="s">
        <v>7997</v>
      </c>
      <c r="C73" s="101" t="s">
        <v>7997</v>
      </c>
      <c r="D73" s="271" t="s">
        <v>6783</v>
      </c>
      <c r="E73" s="271" t="s">
        <v>6783</v>
      </c>
    </row>
    <row r="74" spans="1:5" x14ac:dyDescent="0.35">
      <c r="A74" s="271" t="s">
        <v>6813</v>
      </c>
      <c r="B74" s="207" t="s">
        <v>7998</v>
      </c>
      <c r="C74" s="101" t="s">
        <v>7998</v>
      </c>
      <c r="D74" s="271" t="s">
        <v>7782</v>
      </c>
      <c r="E74" s="271" t="s">
        <v>7782</v>
      </c>
    </row>
    <row r="75" spans="1:5" x14ac:dyDescent="0.35">
      <c r="A75" s="271" t="s">
        <v>6726</v>
      </c>
      <c r="B75" s="207" t="s">
        <v>7999</v>
      </c>
      <c r="C75" s="101" t="s">
        <v>7999</v>
      </c>
      <c r="D75" s="271" t="s">
        <v>6709</v>
      </c>
      <c r="E75" s="271" t="s">
        <v>6709</v>
      </c>
    </row>
    <row r="76" spans="1:5" x14ac:dyDescent="0.35">
      <c r="A76" s="271" t="s">
        <v>8001</v>
      </c>
      <c r="B76" s="207" t="s">
        <v>8000</v>
      </c>
      <c r="C76" s="101" t="s">
        <v>8000</v>
      </c>
      <c r="D76" s="271" t="s">
        <v>7786</v>
      </c>
      <c r="E76" s="271" t="s">
        <v>8219</v>
      </c>
    </row>
    <row r="77" spans="1:5" x14ac:dyDescent="0.35">
      <c r="A77" s="271" t="s">
        <v>6730</v>
      </c>
      <c r="B77" s="207" t="s">
        <v>8002</v>
      </c>
      <c r="C77" s="101" t="s">
        <v>8002</v>
      </c>
      <c r="D77" s="271" t="s">
        <v>6709</v>
      </c>
      <c r="E77" s="271" t="s">
        <v>6709</v>
      </c>
    </row>
    <row r="78" spans="1:5" x14ac:dyDescent="0.35">
      <c r="A78" s="102" t="s">
        <v>8690</v>
      </c>
      <c r="B78" s="207" t="s">
        <v>8560</v>
      </c>
      <c r="C78" s="271" t="s">
        <v>8691</v>
      </c>
      <c r="D78" s="271" t="s">
        <v>6783</v>
      </c>
      <c r="E78" s="271" t="s">
        <v>6783</v>
      </c>
    </row>
    <row r="79" spans="1:5" x14ac:dyDescent="0.35">
      <c r="A79" s="271" t="s">
        <v>8004</v>
      </c>
      <c r="B79" s="207" t="s">
        <v>8003</v>
      </c>
      <c r="C79" s="101" t="s">
        <v>8003</v>
      </c>
      <c r="D79" s="271" t="s">
        <v>7786</v>
      </c>
      <c r="E79" s="271" t="s">
        <v>8270</v>
      </c>
    </row>
    <row r="80" spans="1:5" x14ac:dyDescent="0.35">
      <c r="A80" s="271" t="s">
        <v>6669</v>
      </c>
      <c r="B80" s="207" t="s">
        <v>8005</v>
      </c>
      <c r="C80" s="101" t="s">
        <v>8005</v>
      </c>
      <c r="D80" s="271" t="s">
        <v>6554</v>
      </c>
      <c r="E80" s="271" t="s">
        <v>6554</v>
      </c>
    </row>
    <row r="81" spans="1:5" x14ac:dyDescent="0.35">
      <c r="A81" s="271" t="s">
        <v>8007</v>
      </c>
      <c r="B81" s="207" t="s">
        <v>8006</v>
      </c>
      <c r="C81" s="101" t="s">
        <v>8006</v>
      </c>
      <c r="D81" s="271" t="s">
        <v>7786</v>
      </c>
      <c r="E81" s="271" t="s">
        <v>8219</v>
      </c>
    </row>
    <row r="82" spans="1:5" x14ac:dyDescent="0.35">
      <c r="A82" s="271" t="s">
        <v>6788</v>
      </c>
      <c r="B82" s="207" t="s">
        <v>8008</v>
      </c>
      <c r="C82" s="101" t="s">
        <v>8008</v>
      </c>
      <c r="D82" s="271" t="s">
        <v>7786</v>
      </c>
      <c r="E82" s="271" t="s">
        <v>8219</v>
      </c>
    </row>
    <row r="83" spans="1:5" x14ac:dyDescent="0.35">
      <c r="A83" s="271" t="s">
        <v>6811</v>
      </c>
      <c r="B83" s="207" t="s">
        <v>8009</v>
      </c>
      <c r="C83" s="101" t="s">
        <v>8009</v>
      </c>
      <c r="D83" s="271" t="s">
        <v>6783</v>
      </c>
      <c r="E83" s="271" t="s">
        <v>6783</v>
      </c>
    </row>
    <row r="84" spans="1:5" x14ac:dyDescent="0.35">
      <c r="A84" s="271" t="s">
        <v>6674</v>
      </c>
      <c r="B84" s="207" t="s">
        <v>8010</v>
      </c>
      <c r="C84" s="101" t="s">
        <v>8010</v>
      </c>
      <c r="D84" s="271" t="s">
        <v>7904</v>
      </c>
      <c r="E84" s="271" t="s">
        <v>7904</v>
      </c>
    </row>
    <row r="85" spans="1:5" x14ac:dyDescent="0.35">
      <c r="A85" s="102" t="s">
        <v>8695</v>
      </c>
      <c r="B85" s="207" t="s">
        <v>6488</v>
      </c>
      <c r="C85" s="271" t="s">
        <v>8696</v>
      </c>
      <c r="D85" s="271" t="s">
        <v>6554</v>
      </c>
      <c r="E85" s="271" t="s">
        <v>6554</v>
      </c>
    </row>
    <row r="86" spans="1:5" x14ac:dyDescent="0.35">
      <c r="A86" s="271" t="s">
        <v>6817</v>
      </c>
      <c r="B86" s="207" t="s">
        <v>8011</v>
      </c>
      <c r="C86" s="101" t="s">
        <v>8011</v>
      </c>
      <c r="D86" s="271" t="s">
        <v>7782</v>
      </c>
      <c r="E86" s="271" t="s">
        <v>7782</v>
      </c>
    </row>
    <row r="87" spans="1:5" x14ac:dyDescent="0.35">
      <c r="A87" s="271" t="s">
        <v>6859</v>
      </c>
      <c r="B87" s="207" t="s">
        <v>8012</v>
      </c>
      <c r="C87" s="101" t="s">
        <v>8012</v>
      </c>
      <c r="D87" s="271" t="s">
        <v>6844</v>
      </c>
      <c r="E87" s="271" t="s">
        <v>6844</v>
      </c>
    </row>
    <row r="88" spans="1:5" x14ac:dyDescent="0.35">
      <c r="A88" s="271" t="s">
        <v>8014</v>
      </c>
      <c r="B88" s="207" t="s">
        <v>8013</v>
      </c>
      <c r="C88" s="101" t="s">
        <v>8013</v>
      </c>
      <c r="D88" s="271" t="s">
        <v>7788</v>
      </c>
      <c r="E88" s="271" t="s">
        <v>7788</v>
      </c>
    </row>
    <row r="89" spans="1:5" x14ac:dyDescent="0.35">
      <c r="A89" s="271" t="s">
        <v>6792</v>
      </c>
      <c r="B89" s="207" t="s">
        <v>8015</v>
      </c>
      <c r="C89" s="101" t="s">
        <v>8015</v>
      </c>
      <c r="D89" s="271" t="s">
        <v>7786</v>
      </c>
      <c r="E89" s="271" t="s">
        <v>8219</v>
      </c>
    </row>
    <row r="90" spans="1:5" x14ac:dyDescent="0.35">
      <c r="A90" s="271" t="s">
        <v>6861</v>
      </c>
      <c r="B90" s="207" t="s">
        <v>8016</v>
      </c>
      <c r="C90" s="101" t="s">
        <v>8016</v>
      </c>
      <c r="D90" s="271" t="s">
        <v>6844</v>
      </c>
      <c r="E90" s="271" t="s">
        <v>6844</v>
      </c>
    </row>
    <row r="91" spans="1:5" x14ac:dyDescent="0.35">
      <c r="A91" s="102" t="s">
        <v>8704</v>
      </c>
      <c r="B91" s="207" t="s">
        <v>8294</v>
      </c>
      <c r="C91" s="271" t="s">
        <v>8567</v>
      </c>
      <c r="D91" s="271" t="s">
        <v>7786</v>
      </c>
      <c r="E91" s="271" t="s">
        <v>8270</v>
      </c>
    </row>
    <row r="92" spans="1:5" x14ac:dyDescent="0.35">
      <c r="A92" s="271" t="s">
        <v>8018</v>
      </c>
      <c r="B92" s="207" t="s">
        <v>8685</v>
      </c>
      <c r="C92" s="101" t="s">
        <v>8017</v>
      </c>
      <c r="D92" s="271" t="s">
        <v>7786</v>
      </c>
      <c r="E92" s="271" t="s">
        <v>8219</v>
      </c>
    </row>
    <row r="93" spans="1:5" x14ac:dyDescent="0.35">
      <c r="A93" s="102" t="s">
        <v>8694</v>
      </c>
      <c r="B93" s="207" t="s">
        <v>8561</v>
      </c>
      <c r="C93" s="271" t="s">
        <v>8561</v>
      </c>
      <c r="D93" s="271" t="s">
        <v>6554</v>
      </c>
      <c r="E93" s="271" t="s">
        <v>6554</v>
      </c>
    </row>
    <row r="94" spans="1:5" x14ac:dyDescent="0.35">
      <c r="A94" s="271" t="s">
        <v>6697</v>
      </c>
      <c r="B94" s="207" t="s">
        <v>8019</v>
      </c>
      <c r="C94" s="101" t="s">
        <v>8019</v>
      </c>
      <c r="D94" s="271" t="s">
        <v>6668</v>
      </c>
      <c r="E94" s="271" t="s">
        <v>6668</v>
      </c>
    </row>
    <row r="95" spans="1:5" x14ac:dyDescent="0.35">
      <c r="A95" s="271" t="s">
        <v>6701</v>
      </c>
      <c r="B95" s="207" t="s">
        <v>8020</v>
      </c>
      <c r="C95" s="101" t="s">
        <v>8020</v>
      </c>
      <c r="D95" s="271" t="s">
        <v>6668</v>
      </c>
      <c r="E95" s="271" t="s">
        <v>6668</v>
      </c>
    </row>
    <row r="96" spans="1:5" x14ac:dyDescent="0.35">
      <c r="A96" s="271" t="s">
        <v>6679</v>
      </c>
      <c r="B96" s="207" t="s">
        <v>8021</v>
      </c>
      <c r="C96" s="101" t="s">
        <v>8556</v>
      </c>
      <c r="D96" s="271" t="s">
        <v>6554</v>
      </c>
      <c r="E96" s="271" t="s">
        <v>6554</v>
      </c>
    </row>
    <row r="97" spans="1:5" x14ac:dyDescent="0.35">
      <c r="A97" s="271" t="s">
        <v>6762</v>
      </c>
      <c r="B97" s="207" t="s">
        <v>8022</v>
      </c>
      <c r="C97" s="101" t="s">
        <v>8022</v>
      </c>
      <c r="D97" s="271" t="s">
        <v>6746</v>
      </c>
      <c r="E97" s="271" t="s">
        <v>6746</v>
      </c>
    </row>
    <row r="98" spans="1:5" x14ac:dyDescent="0.35">
      <c r="A98" s="271" t="s">
        <v>6863</v>
      </c>
      <c r="B98" s="207" t="s">
        <v>8023</v>
      </c>
      <c r="C98" s="101" t="s">
        <v>8023</v>
      </c>
      <c r="D98" s="271" t="s">
        <v>6844</v>
      </c>
      <c r="E98" s="271" t="s">
        <v>6844</v>
      </c>
    </row>
    <row r="99" spans="1:5" x14ac:dyDescent="0.35">
      <c r="A99" s="271" t="s">
        <v>6865</v>
      </c>
      <c r="B99" s="207" t="s">
        <v>8024</v>
      </c>
      <c r="C99" s="101" t="s">
        <v>8024</v>
      </c>
      <c r="D99" s="271" t="s">
        <v>6844</v>
      </c>
      <c r="E99" s="271" t="s">
        <v>6844</v>
      </c>
    </row>
    <row r="100" spans="1:5" x14ac:dyDescent="0.35">
      <c r="A100" s="271" t="s">
        <v>6815</v>
      </c>
      <c r="B100" s="207" t="s">
        <v>8025</v>
      </c>
      <c r="C100" s="101" t="s">
        <v>8025</v>
      </c>
      <c r="D100" s="271" t="s">
        <v>6668</v>
      </c>
      <c r="E100" s="271" t="s">
        <v>6668</v>
      </c>
    </row>
    <row r="101" spans="1:5" x14ac:dyDescent="0.35">
      <c r="A101" s="271" t="s">
        <v>6706</v>
      </c>
      <c r="B101" s="207" t="s">
        <v>8026</v>
      </c>
      <c r="C101" s="101" t="s">
        <v>8026</v>
      </c>
      <c r="D101" s="271" t="s">
        <v>6668</v>
      </c>
      <c r="E101" s="271" t="s">
        <v>6668</v>
      </c>
    </row>
    <row r="102" spans="1:5" x14ac:dyDescent="0.35">
      <c r="A102" s="102" t="s">
        <v>8708</v>
      </c>
      <c r="B102" s="207" t="s">
        <v>8569</v>
      </c>
      <c r="C102" s="271" t="s">
        <v>8709</v>
      </c>
      <c r="D102" s="271" t="s">
        <v>6554</v>
      </c>
      <c r="E102" s="271" t="s">
        <v>6554</v>
      </c>
    </row>
    <row r="103" spans="1:5" x14ac:dyDescent="0.35">
      <c r="A103" s="271" t="s">
        <v>6765</v>
      </c>
      <c r="B103" s="207" t="s">
        <v>8027</v>
      </c>
      <c r="C103" s="101" t="s">
        <v>8027</v>
      </c>
      <c r="D103" s="271" t="s">
        <v>6668</v>
      </c>
      <c r="E103" s="271" t="s">
        <v>6668</v>
      </c>
    </row>
    <row r="104" spans="1:5" x14ac:dyDescent="0.35">
      <c r="A104" s="271" t="s">
        <v>6713</v>
      </c>
      <c r="B104" s="207" t="s">
        <v>8028</v>
      </c>
      <c r="C104" s="101" t="s">
        <v>8028</v>
      </c>
      <c r="D104" s="271" t="s">
        <v>7786</v>
      </c>
      <c r="E104" s="271" t="s">
        <v>8219</v>
      </c>
    </row>
    <row r="105" spans="1:5" x14ac:dyDescent="0.35">
      <c r="A105" s="271" t="s">
        <v>8030</v>
      </c>
      <c r="B105" s="207" t="s">
        <v>8029</v>
      </c>
      <c r="C105" s="101" t="s">
        <v>8029</v>
      </c>
      <c r="D105" s="271" t="s">
        <v>7786</v>
      </c>
      <c r="E105" s="271" t="s">
        <v>8271</v>
      </c>
    </row>
    <row r="106" spans="1:5" x14ac:dyDescent="0.35">
      <c r="A106" s="271" t="s">
        <v>6798</v>
      </c>
      <c r="B106" s="207" t="s">
        <v>8031</v>
      </c>
      <c r="C106" s="101" t="s">
        <v>8031</v>
      </c>
      <c r="D106" s="271" t="s">
        <v>7784</v>
      </c>
      <c r="E106" s="271" t="s">
        <v>7784</v>
      </c>
    </row>
    <row r="107" spans="1:5" x14ac:dyDescent="0.35">
      <c r="A107" s="271" t="s">
        <v>6745</v>
      </c>
      <c r="B107" s="207" t="s">
        <v>8032</v>
      </c>
      <c r="C107" s="101" t="s">
        <v>8032</v>
      </c>
      <c r="D107" s="271" t="s">
        <v>7784</v>
      </c>
      <c r="E107" s="271" t="s">
        <v>7784</v>
      </c>
    </row>
    <row r="108" spans="1:5" x14ac:dyDescent="0.35">
      <c r="A108" s="271" t="s">
        <v>8034</v>
      </c>
      <c r="B108" s="207" t="s">
        <v>8033</v>
      </c>
      <c r="C108" s="101" t="s">
        <v>8033</v>
      </c>
      <c r="D108" s="271" t="s">
        <v>7788</v>
      </c>
      <c r="E108" s="271" t="s">
        <v>7788</v>
      </c>
    </row>
    <row r="109" spans="1:5" x14ac:dyDescent="0.35">
      <c r="A109" s="271" t="s">
        <v>6845</v>
      </c>
      <c r="B109" s="207" t="s">
        <v>8035</v>
      </c>
      <c r="C109" s="101" t="s">
        <v>8035</v>
      </c>
      <c r="D109" s="271" t="s">
        <v>7788</v>
      </c>
      <c r="E109" s="271" t="s">
        <v>7788</v>
      </c>
    </row>
    <row r="110" spans="1:5" x14ac:dyDescent="0.35">
      <c r="A110" s="271" t="s">
        <v>8037</v>
      </c>
      <c r="B110" s="207" t="s">
        <v>8036</v>
      </c>
      <c r="C110" s="101" t="s">
        <v>8036</v>
      </c>
      <c r="D110" s="271" t="s">
        <v>7786</v>
      </c>
      <c r="E110" s="271" t="s">
        <v>8219</v>
      </c>
    </row>
    <row r="111" spans="1:5" x14ac:dyDescent="0.35">
      <c r="A111" s="271" t="s">
        <v>6848</v>
      </c>
      <c r="B111" s="207" t="s">
        <v>8038</v>
      </c>
      <c r="C111" s="101" t="s">
        <v>8038</v>
      </c>
      <c r="D111" s="271" t="s">
        <v>7788</v>
      </c>
      <c r="E111" s="271" t="s">
        <v>7788</v>
      </c>
    </row>
    <row r="112" spans="1:5" x14ac:dyDescent="0.35">
      <c r="A112" s="271" t="s">
        <v>8040</v>
      </c>
      <c r="B112" s="207" t="s">
        <v>8039</v>
      </c>
      <c r="C112" s="101" t="s">
        <v>8039</v>
      </c>
      <c r="D112" s="271" t="s">
        <v>7786</v>
      </c>
      <c r="E112" s="271" t="s">
        <v>8219</v>
      </c>
    </row>
    <row r="113" spans="1:5" x14ac:dyDescent="0.35">
      <c r="A113" s="271" t="s">
        <v>6711</v>
      </c>
      <c r="B113" s="207" t="s">
        <v>8041</v>
      </c>
      <c r="C113" s="101" t="s">
        <v>8041</v>
      </c>
      <c r="D113" s="271" t="s">
        <v>6668</v>
      </c>
      <c r="E113" s="271" t="s">
        <v>6668</v>
      </c>
    </row>
    <row r="114" spans="1:5" x14ac:dyDescent="0.35">
      <c r="A114" s="271" t="s">
        <v>8043</v>
      </c>
      <c r="B114" s="207" t="s">
        <v>8042</v>
      </c>
      <c r="C114" s="101" t="s">
        <v>8042</v>
      </c>
      <c r="D114" s="271" t="s">
        <v>6700</v>
      </c>
      <c r="E114" s="271" t="s">
        <v>6700</v>
      </c>
    </row>
    <row r="115" spans="1:5" x14ac:dyDescent="0.35">
      <c r="A115" s="271" t="s">
        <v>6851</v>
      </c>
      <c r="B115" s="207" t="s">
        <v>8044</v>
      </c>
      <c r="C115" s="101" t="s">
        <v>8044</v>
      </c>
      <c r="D115" s="271" t="s">
        <v>7788</v>
      </c>
      <c r="E115" s="271" t="s">
        <v>7788</v>
      </c>
    </row>
    <row r="116" spans="1:5" x14ac:dyDescent="0.35">
      <c r="A116" s="271" t="s">
        <v>8046</v>
      </c>
      <c r="B116" s="207" t="s">
        <v>8045</v>
      </c>
      <c r="C116" s="101" t="s">
        <v>8045</v>
      </c>
      <c r="D116" s="271" t="s">
        <v>7788</v>
      </c>
      <c r="E116" s="271" t="s">
        <v>7788</v>
      </c>
    </row>
    <row r="117" spans="1:5" x14ac:dyDescent="0.35">
      <c r="A117" s="271" t="s">
        <v>6733</v>
      </c>
      <c r="B117" s="207" t="s">
        <v>8047</v>
      </c>
      <c r="C117" s="101" t="s">
        <v>8047</v>
      </c>
      <c r="D117" s="271" t="s">
        <v>6709</v>
      </c>
      <c r="E117" s="271" t="s">
        <v>6709</v>
      </c>
    </row>
    <row r="118" spans="1:5" x14ac:dyDescent="0.35">
      <c r="A118" s="271" t="s">
        <v>8049</v>
      </c>
      <c r="B118" s="207" t="s">
        <v>8048</v>
      </c>
      <c r="C118" s="101" t="s">
        <v>8048</v>
      </c>
      <c r="D118" s="271" t="s">
        <v>6554</v>
      </c>
      <c r="E118" s="271" t="s">
        <v>6554</v>
      </c>
    </row>
    <row r="119" spans="1:5" s="271" customFormat="1" x14ac:dyDescent="0.35">
      <c r="A119" s="271" t="s">
        <v>8720</v>
      </c>
      <c r="B119" s="207" t="s">
        <v>8272</v>
      </c>
      <c r="C119" s="102" t="s">
        <v>8137</v>
      </c>
      <c r="D119" s="8" t="s">
        <v>7786</v>
      </c>
      <c r="E119" s="8" t="s">
        <v>6670</v>
      </c>
    </row>
    <row r="120" spans="1:5" x14ac:dyDescent="0.35">
      <c r="A120" s="271" t="s">
        <v>6854</v>
      </c>
      <c r="B120" s="207" t="s">
        <v>8050</v>
      </c>
      <c r="C120" s="101" t="s">
        <v>8050</v>
      </c>
      <c r="D120" s="271" t="s">
        <v>7788</v>
      </c>
      <c r="E120" s="271" t="s">
        <v>7788</v>
      </c>
    </row>
    <row r="121" spans="1:5" x14ac:dyDescent="0.35">
      <c r="A121" s="271" t="s">
        <v>8052</v>
      </c>
      <c r="B121" s="207" t="s">
        <v>8051</v>
      </c>
      <c r="C121" s="101" t="s">
        <v>8051</v>
      </c>
      <c r="D121" s="271" t="s">
        <v>8053</v>
      </c>
      <c r="E121" s="271" t="s">
        <v>8053</v>
      </c>
    </row>
    <row r="122" spans="1:5" x14ac:dyDescent="0.35">
      <c r="A122" s="271" t="s">
        <v>6749</v>
      </c>
      <c r="B122" s="207" t="s">
        <v>8054</v>
      </c>
      <c r="C122" s="101" t="s">
        <v>8054</v>
      </c>
      <c r="D122" s="271" t="s">
        <v>7784</v>
      </c>
      <c r="E122" s="271" t="s">
        <v>7784</v>
      </c>
    </row>
    <row r="123" spans="1:5" x14ac:dyDescent="0.35">
      <c r="A123" s="271" t="s">
        <v>8056</v>
      </c>
      <c r="B123" s="207" t="s">
        <v>8055</v>
      </c>
      <c r="C123" s="101" t="s">
        <v>8055</v>
      </c>
      <c r="D123" s="271" t="s">
        <v>7786</v>
      </c>
      <c r="E123" s="271" t="s">
        <v>8219</v>
      </c>
    </row>
    <row r="124" spans="1:5" x14ac:dyDescent="0.35">
      <c r="A124" s="271" t="s">
        <v>6857</v>
      </c>
      <c r="B124" s="207" t="s">
        <v>8057</v>
      </c>
      <c r="C124" s="101" t="s">
        <v>8057</v>
      </c>
      <c r="D124" s="271" t="s">
        <v>7788</v>
      </c>
      <c r="E124" s="271" t="s">
        <v>7788</v>
      </c>
    </row>
    <row r="125" spans="1:5" x14ac:dyDescent="0.35">
      <c r="A125" s="271" t="s">
        <v>6832</v>
      </c>
      <c r="B125" s="207" t="s">
        <v>8058</v>
      </c>
      <c r="C125" s="101" t="s">
        <v>8058</v>
      </c>
      <c r="D125" s="271" t="s">
        <v>6824</v>
      </c>
      <c r="E125" s="271" t="s">
        <v>6824</v>
      </c>
    </row>
    <row r="126" spans="1:5" x14ac:dyDescent="0.35">
      <c r="A126" s="271" t="s">
        <v>6867</v>
      </c>
      <c r="B126" s="207" t="s">
        <v>8059</v>
      </c>
      <c r="C126" s="101" t="s">
        <v>8059</v>
      </c>
      <c r="D126" s="271" t="s">
        <v>6844</v>
      </c>
      <c r="E126" s="271" t="s">
        <v>6844</v>
      </c>
    </row>
    <row r="127" spans="1:5" x14ac:dyDescent="0.35">
      <c r="A127" s="271" t="s">
        <v>8061</v>
      </c>
      <c r="B127" s="207" t="s">
        <v>8060</v>
      </c>
      <c r="C127" s="101" t="s">
        <v>8060</v>
      </c>
      <c r="D127" s="271" t="s">
        <v>6666</v>
      </c>
      <c r="E127" s="271" t="s">
        <v>6666</v>
      </c>
    </row>
    <row r="128" spans="1:5" x14ac:dyDescent="0.35">
      <c r="A128" s="102" t="s">
        <v>8209</v>
      </c>
      <c r="B128" s="237" t="s">
        <v>8295</v>
      </c>
      <c r="C128" s="102" t="s">
        <v>8555</v>
      </c>
      <c r="D128" s="271" t="s">
        <v>7786</v>
      </c>
      <c r="E128" s="8" t="s">
        <v>8270</v>
      </c>
    </row>
    <row r="129" spans="1:7" x14ac:dyDescent="0.35">
      <c r="A129" s="271" t="s">
        <v>8063</v>
      </c>
      <c r="B129" s="207" t="s">
        <v>8062</v>
      </c>
      <c r="C129" s="101" t="s">
        <v>8062</v>
      </c>
      <c r="D129" s="271" t="s">
        <v>7786</v>
      </c>
      <c r="E129" s="271" t="s">
        <v>8219</v>
      </c>
    </row>
    <row r="130" spans="1:7" x14ac:dyDescent="0.35">
      <c r="A130" s="271" t="s">
        <v>6808</v>
      </c>
      <c r="B130" s="207" t="s">
        <v>8064</v>
      </c>
      <c r="C130" s="101" t="s">
        <v>8064</v>
      </c>
      <c r="D130" s="271" t="s">
        <v>7786</v>
      </c>
      <c r="E130" s="271" t="s">
        <v>8219</v>
      </c>
      <c r="G130" s="276"/>
    </row>
    <row r="131" spans="1:7" x14ac:dyDescent="0.35">
      <c r="A131" s="271" t="s">
        <v>6737</v>
      </c>
      <c r="B131" s="207" t="s">
        <v>8065</v>
      </c>
      <c r="C131" s="101" t="s">
        <v>8065</v>
      </c>
      <c r="D131" s="271" t="s">
        <v>6709</v>
      </c>
      <c r="E131" s="271" t="s">
        <v>6709</v>
      </c>
    </row>
    <row r="132" spans="1:7" x14ac:dyDescent="0.35">
      <c r="A132" s="271" t="s">
        <v>6741</v>
      </c>
      <c r="B132" s="207" t="s">
        <v>8066</v>
      </c>
      <c r="C132" s="101" t="s">
        <v>8066</v>
      </c>
      <c r="D132" s="271" t="s">
        <v>6709</v>
      </c>
      <c r="E132" s="271" t="s">
        <v>6709</v>
      </c>
    </row>
    <row r="133" spans="1:7" x14ac:dyDescent="0.35">
      <c r="A133" s="271" t="s">
        <v>6753</v>
      </c>
      <c r="B133" s="207" t="s">
        <v>8067</v>
      </c>
      <c r="C133" s="101" t="s">
        <v>8067</v>
      </c>
      <c r="D133" s="271" t="s">
        <v>7784</v>
      </c>
      <c r="E133" s="271" t="s">
        <v>7784</v>
      </c>
    </row>
    <row r="134" spans="1:7" x14ac:dyDescent="0.35">
      <c r="A134" s="271" t="s">
        <v>6806</v>
      </c>
      <c r="B134" s="207" t="s">
        <v>8068</v>
      </c>
      <c r="C134" s="101" t="s">
        <v>8068</v>
      </c>
      <c r="D134" s="271" t="s">
        <v>7784</v>
      </c>
      <c r="E134" s="271" t="s">
        <v>7784</v>
      </c>
    </row>
    <row r="135" spans="1:7" x14ac:dyDescent="0.35">
      <c r="A135" s="271" t="s">
        <v>6869</v>
      </c>
      <c r="B135" s="207" t="s">
        <v>8069</v>
      </c>
      <c r="C135" s="101" t="s">
        <v>8069</v>
      </c>
      <c r="D135" s="271" t="s">
        <v>6844</v>
      </c>
      <c r="E135" s="271" t="s">
        <v>6844</v>
      </c>
    </row>
    <row r="136" spans="1:7" x14ac:dyDescent="0.35">
      <c r="A136" s="271" t="s">
        <v>8071</v>
      </c>
      <c r="B136" s="207" t="s">
        <v>8070</v>
      </c>
      <c r="C136" s="101" t="s">
        <v>8070</v>
      </c>
      <c r="D136" s="271" t="s">
        <v>7786</v>
      </c>
      <c r="E136" s="271" t="s">
        <v>8219</v>
      </c>
    </row>
    <row r="137" spans="1:7" x14ac:dyDescent="0.35">
      <c r="A137" s="271" t="s">
        <v>8073</v>
      </c>
      <c r="B137" s="207" t="s">
        <v>8072</v>
      </c>
      <c r="C137" s="101" t="s">
        <v>8072</v>
      </c>
      <c r="D137" s="271" t="s">
        <v>6554</v>
      </c>
      <c r="E137" s="271" t="s">
        <v>6554</v>
      </c>
    </row>
    <row r="138" spans="1:7" x14ac:dyDescent="0.35">
      <c r="A138" s="271" t="s">
        <v>6716</v>
      </c>
      <c r="B138" s="207" t="s">
        <v>8074</v>
      </c>
      <c r="C138" s="101" t="s">
        <v>8074</v>
      </c>
      <c r="D138" s="271" t="s">
        <v>6554</v>
      </c>
      <c r="E138" s="271" t="s">
        <v>6554</v>
      </c>
    </row>
    <row r="139" spans="1:7" x14ac:dyDescent="0.35">
      <c r="A139" s="271" t="s">
        <v>6871</v>
      </c>
      <c r="B139" s="207" t="s">
        <v>8075</v>
      </c>
      <c r="C139" s="101" t="s">
        <v>8075</v>
      </c>
      <c r="D139" s="271" t="s">
        <v>6844</v>
      </c>
      <c r="E139" s="271" t="s">
        <v>6844</v>
      </c>
    </row>
    <row r="140" spans="1:7" x14ac:dyDescent="0.35">
      <c r="A140" s="271" t="s">
        <v>6744</v>
      </c>
      <c r="B140" s="207" t="s">
        <v>8076</v>
      </c>
      <c r="C140" s="101" t="s">
        <v>8076</v>
      </c>
      <c r="D140" s="271" t="s">
        <v>6709</v>
      </c>
      <c r="E140" s="271" t="s">
        <v>6709</v>
      </c>
    </row>
    <row r="141" spans="1:7" x14ac:dyDescent="0.35">
      <c r="A141" s="102" t="s">
        <v>8697</v>
      </c>
      <c r="B141" s="207" t="s">
        <v>8304</v>
      </c>
      <c r="C141" s="271" t="s">
        <v>8563</v>
      </c>
      <c r="D141" s="271" t="s">
        <v>6666</v>
      </c>
      <c r="E141" s="271" t="s">
        <v>6666</v>
      </c>
    </row>
    <row r="142" spans="1:7" x14ac:dyDescent="0.35">
      <c r="A142" s="271" t="s">
        <v>6769</v>
      </c>
      <c r="B142" s="207" t="s">
        <v>8077</v>
      </c>
      <c r="C142" s="101" t="s">
        <v>8077</v>
      </c>
      <c r="D142" s="271" t="s">
        <v>6783</v>
      </c>
      <c r="E142" s="271" t="s">
        <v>6783</v>
      </c>
    </row>
    <row r="143" spans="1:7" x14ac:dyDescent="0.35">
      <c r="A143" s="271" t="s">
        <v>8079</v>
      </c>
      <c r="B143" s="207" t="s">
        <v>8078</v>
      </c>
      <c r="C143" s="101" t="s">
        <v>8078</v>
      </c>
      <c r="D143" s="271" t="s">
        <v>6554</v>
      </c>
      <c r="E143" s="271" t="s">
        <v>6554</v>
      </c>
    </row>
    <row r="144" spans="1:7" x14ac:dyDescent="0.35">
      <c r="A144" s="271" t="s">
        <v>6723</v>
      </c>
      <c r="B144" s="207" t="s">
        <v>8080</v>
      </c>
      <c r="C144" s="101" t="s">
        <v>8080</v>
      </c>
      <c r="D144" s="271" t="s">
        <v>6700</v>
      </c>
      <c r="E144" s="271" t="s">
        <v>6700</v>
      </c>
    </row>
    <row r="145" spans="1:5" x14ac:dyDescent="0.35">
      <c r="A145" s="271" t="s">
        <v>8082</v>
      </c>
      <c r="B145" s="207" t="s">
        <v>8081</v>
      </c>
      <c r="C145" s="101" t="s">
        <v>8081</v>
      </c>
      <c r="D145" s="271" t="s">
        <v>7786</v>
      </c>
      <c r="E145" s="271" t="s">
        <v>6670</v>
      </c>
    </row>
    <row r="146" spans="1:5" x14ac:dyDescent="0.35">
      <c r="A146" s="271" t="s">
        <v>8084</v>
      </c>
      <c r="B146" s="207" t="s">
        <v>8083</v>
      </c>
      <c r="C146" s="101" t="s">
        <v>8557</v>
      </c>
      <c r="D146" s="301" t="s">
        <v>6668</v>
      </c>
      <c r="E146" s="301" t="s">
        <v>6668</v>
      </c>
    </row>
    <row r="147" spans="1:5" x14ac:dyDescent="0.35">
      <c r="A147" s="271" t="s">
        <v>6686</v>
      </c>
      <c r="B147" s="207" t="s">
        <v>8085</v>
      </c>
      <c r="C147" s="101" t="s">
        <v>8085</v>
      </c>
      <c r="D147" s="271" t="s">
        <v>6666</v>
      </c>
      <c r="E147" s="271" t="s">
        <v>6666</v>
      </c>
    </row>
    <row r="148" spans="1:5" x14ac:dyDescent="0.35">
      <c r="A148" s="271" t="s">
        <v>6752</v>
      </c>
      <c r="B148" s="207" t="s">
        <v>8086</v>
      </c>
      <c r="C148" s="101" t="s">
        <v>8086</v>
      </c>
      <c r="D148" s="271" t="s">
        <v>6709</v>
      </c>
      <c r="E148" s="271" t="s">
        <v>6709</v>
      </c>
    </row>
    <row r="149" spans="1:5" x14ac:dyDescent="0.35">
      <c r="A149" s="271" t="s">
        <v>6757</v>
      </c>
      <c r="B149" s="207" t="s">
        <v>8087</v>
      </c>
      <c r="C149" s="101" t="s">
        <v>8087</v>
      </c>
      <c r="D149" s="271" t="s">
        <v>7784</v>
      </c>
      <c r="E149" s="271" t="s">
        <v>7784</v>
      </c>
    </row>
    <row r="150" spans="1:5" x14ac:dyDescent="0.35">
      <c r="A150" s="271" t="s">
        <v>6836</v>
      </c>
      <c r="B150" s="207" t="s">
        <v>8088</v>
      </c>
      <c r="C150" s="101" t="s">
        <v>8088</v>
      </c>
      <c r="D150" s="271" t="s">
        <v>6824</v>
      </c>
      <c r="E150" s="271" t="s">
        <v>6824</v>
      </c>
    </row>
    <row r="151" spans="1:5" x14ac:dyDescent="0.35">
      <c r="A151" s="271" t="s">
        <v>8090</v>
      </c>
      <c r="B151" s="207" t="s">
        <v>8089</v>
      </c>
      <c r="C151" s="101" t="s">
        <v>8089</v>
      </c>
      <c r="D151" s="271" t="s">
        <v>7780</v>
      </c>
      <c r="E151" s="271" t="s">
        <v>7780</v>
      </c>
    </row>
    <row r="152" spans="1:5" x14ac:dyDescent="0.35">
      <c r="A152" s="271" t="s">
        <v>6810</v>
      </c>
      <c r="B152" s="207" t="s">
        <v>8091</v>
      </c>
      <c r="C152" s="101" t="s">
        <v>8091</v>
      </c>
      <c r="D152" s="271" t="s">
        <v>7784</v>
      </c>
      <c r="E152" s="271" t="s">
        <v>7784</v>
      </c>
    </row>
    <row r="153" spans="1:5" x14ac:dyDescent="0.35">
      <c r="A153" s="271" t="s">
        <v>6816</v>
      </c>
      <c r="B153" s="207" t="s">
        <v>8092</v>
      </c>
      <c r="C153" s="101" t="s">
        <v>8092</v>
      </c>
      <c r="D153" s="271" t="s">
        <v>7786</v>
      </c>
      <c r="E153" s="271" t="s">
        <v>8219</v>
      </c>
    </row>
    <row r="154" spans="1:5" x14ac:dyDescent="0.35">
      <c r="A154" s="101" t="s">
        <v>6720</v>
      </c>
      <c r="B154" s="237" t="s">
        <v>8723</v>
      </c>
      <c r="C154" s="102" t="s">
        <v>8688</v>
      </c>
      <c r="D154" s="102" t="s">
        <v>6783</v>
      </c>
      <c r="E154" s="102" t="s">
        <v>6783</v>
      </c>
    </row>
    <row r="155" spans="1:5" x14ac:dyDescent="0.35">
      <c r="A155" s="271" t="s">
        <v>6689</v>
      </c>
      <c r="B155" s="207" t="s">
        <v>8093</v>
      </c>
      <c r="C155" s="101" t="s">
        <v>8093</v>
      </c>
      <c r="D155" s="271" t="s">
        <v>6554</v>
      </c>
      <c r="E155" s="271" t="s">
        <v>6554</v>
      </c>
    </row>
    <row r="156" spans="1:5" x14ac:dyDescent="0.35">
      <c r="A156" s="271" t="s">
        <v>7783</v>
      </c>
      <c r="B156" s="207" t="s">
        <v>8094</v>
      </c>
      <c r="C156" s="101" t="s">
        <v>8094</v>
      </c>
      <c r="D156" s="271" t="s">
        <v>7904</v>
      </c>
      <c r="E156" s="271" t="s">
        <v>7904</v>
      </c>
    </row>
    <row r="157" spans="1:5" x14ac:dyDescent="0.35">
      <c r="A157" s="271" t="s">
        <v>6773</v>
      </c>
      <c r="B157" s="207" t="s">
        <v>8095</v>
      </c>
      <c r="C157" s="101" t="s">
        <v>8095</v>
      </c>
      <c r="D157" s="271" t="s">
        <v>6746</v>
      </c>
      <c r="E157" s="271" t="s">
        <v>6746</v>
      </c>
    </row>
    <row r="158" spans="1:5" x14ac:dyDescent="0.35">
      <c r="A158" s="271" t="s">
        <v>6873</v>
      </c>
      <c r="B158" s="207" t="s">
        <v>8096</v>
      </c>
      <c r="C158" s="101" t="s">
        <v>8096</v>
      </c>
      <c r="D158" s="271" t="s">
        <v>6844</v>
      </c>
      <c r="E158" s="271" t="s">
        <v>6844</v>
      </c>
    </row>
    <row r="159" spans="1:5" x14ac:dyDescent="0.35">
      <c r="A159" s="271" t="s">
        <v>6875</v>
      </c>
      <c r="B159" s="207" t="s">
        <v>8097</v>
      </c>
      <c r="C159" s="101" t="s">
        <v>8097</v>
      </c>
      <c r="D159" s="271" t="s">
        <v>6844</v>
      </c>
      <c r="E159" s="271" t="s">
        <v>6844</v>
      </c>
    </row>
    <row r="160" spans="1:5" x14ac:dyDescent="0.35">
      <c r="A160" s="271" t="s">
        <v>8099</v>
      </c>
      <c r="B160" s="207" t="s">
        <v>8098</v>
      </c>
      <c r="C160" s="101" t="s">
        <v>8098</v>
      </c>
      <c r="D160" s="271" t="s">
        <v>7904</v>
      </c>
      <c r="E160" s="271" t="s">
        <v>7904</v>
      </c>
    </row>
    <row r="161" spans="1:7" x14ac:dyDescent="0.35">
      <c r="A161" s="102" t="s">
        <v>8712</v>
      </c>
      <c r="B161" s="207" t="s">
        <v>8297</v>
      </c>
      <c r="C161" s="303" t="s">
        <v>8556</v>
      </c>
      <c r="D161" s="271" t="s">
        <v>6554</v>
      </c>
      <c r="E161" s="271" t="s">
        <v>6554</v>
      </c>
    </row>
    <row r="162" spans="1:7" x14ac:dyDescent="0.35">
      <c r="A162" s="271" t="s">
        <v>8101</v>
      </c>
      <c r="B162" s="207" t="s">
        <v>8100</v>
      </c>
      <c r="C162" s="101" t="s">
        <v>8100</v>
      </c>
      <c r="D162" s="271" t="s">
        <v>7786</v>
      </c>
      <c r="E162" s="271" t="s">
        <v>6670</v>
      </c>
    </row>
    <row r="163" spans="1:7" x14ac:dyDescent="0.35">
      <c r="A163" s="102" t="s">
        <v>8710</v>
      </c>
      <c r="B163" s="207" t="s">
        <v>8296</v>
      </c>
      <c r="C163" s="303" t="s">
        <v>8556</v>
      </c>
      <c r="D163" s="271" t="s">
        <v>6554</v>
      </c>
      <c r="E163" s="271" t="s">
        <v>6554</v>
      </c>
    </row>
    <row r="164" spans="1:7" x14ac:dyDescent="0.35">
      <c r="A164" s="271" t="s">
        <v>8103</v>
      </c>
      <c r="B164" s="207" t="s">
        <v>8102</v>
      </c>
      <c r="C164" s="101" t="s">
        <v>8102</v>
      </c>
      <c r="D164" s="271" t="s">
        <v>7786</v>
      </c>
      <c r="E164" s="271" t="s">
        <v>8103</v>
      </c>
    </row>
    <row r="165" spans="1:7" x14ac:dyDescent="0.35">
      <c r="A165" s="271" t="s">
        <v>6862</v>
      </c>
      <c r="B165" s="207" t="s">
        <v>8104</v>
      </c>
      <c r="C165" s="101" t="s">
        <v>8104</v>
      </c>
      <c r="D165" s="271" t="s">
        <v>7788</v>
      </c>
      <c r="E165" s="271" t="s">
        <v>7788</v>
      </c>
    </row>
    <row r="166" spans="1:7" x14ac:dyDescent="0.35">
      <c r="A166" s="271" t="s">
        <v>8107</v>
      </c>
      <c r="B166" s="207" t="s">
        <v>8106</v>
      </c>
      <c r="C166" s="101" t="s">
        <v>8106</v>
      </c>
      <c r="D166" s="271" t="s">
        <v>6554</v>
      </c>
      <c r="E166" s="271" t="s">
        <v>6554</v>
      </c>
    </row>
    <row r="167" spans="1:7" x14ac:dyDescent="0.35">
      <c r="A167" s="271" t="s">
        <v>6814</v>
      </c>
      <c r="B167" s="207" t="s">
        <v>8105</v>
      </c>
      <c r="C167" s="101" t="s">
        <v>8105</v>
      </c>
      <c r="D167" s="271" t="s">
        <v>7784</v>
      </c>
      <c r="E167" s="271" t="s">
        <v>7784</v>
      </c>
    </row>
    <row r="168" spans="1:7" x14ac:dyDescent="0.35">
      <c r="A168" s="8" t="s">
        <v>8108</v>
      </c>
      <c r="B168" s="237" t="s">
        <v>8299</v>
      </c>
      <c r="C168" s="102">
        <v>299</v>
      </c>
      <c r="D168" s="8" t="s">
        <v>7788</v>
      </c>
      <c r="E168" s="8" t="s">
        <v>7788</v>
      </c>
    </row>
    <row r="169" spans="1:7" x14ac:dyDescent="0.35">
      <c r="A169" s="271" t="s">
        <v>6777</v>
      </c>
      <c r="B169" s="207" t="s">
        <v>8109</v>
      </c>
      <c r="C169" s="101" t="s">
        <v>8109</v>
      </c>
      <c r="D169" s="271" t="s">
        <v>8110</v>
      </c>
      <c r="E169" s="271" t="s">
        <v>8110</v>
      </c>
    </row>
    <row r="170" spans="1:7" x14ac:dyDescent="0.35">
      <c r="A170" s="271" t="s">
        <v>6694</v>
      </c>
      <c r="B170" s="207" t="s">
        <v>8111</v>
      </c>
      <c r="C170" s="101" t="s">
        <v>8111</v>
      </c>
      <c r="D170" s="271" t="s">
        <v>7904</v>
      </c>
      <c r="E170" s="271" t="s">
        <v>7904</v>
      </c>
    </row>
    <row r="171" spans="1:7" x14ac:dyDescent="0.35">
      <c r="A171" s="271" t="s">
        <v>6819</v>
      </c>
      <c r="B171" s="207" t="s">
        <v>8112</v>
      </c>
      <c r="C171" s="101" t="s">
        <v>8112</v>
      </c>
      <c r="D171" s="271" t="s">
        <v>6783</v>
      </c>
      <c r="E171" s="271" t="s">
        <v>6783</v>
      </c>
    </row>
    <row r="172" spans="1:7" x14ac:dyDescent="0.35">
      <c r="A172" s="271" t="s">
        <v>6822</v>
      </c>
      <c r="B172" s="207" t="s">
        <v>8113</v>
      </c>
      <c r="C172" s="101" t="s">
        <v>8113</v>
      </c>
      <c r="D172" s="271" t="s">
        <v>6783</v>
      </c>
      <c r="E172" s="271" t="s">
        <v>6783</v>
      </c>
      <c r="G172" s="276"/>
    </row>
    <row r="173" spans="1:7" x14ac:dyDescent="0.35">
      <c r="A173" s="271" t="s">
        <v>6761</v>
      </c>
      <c r="B173" s="207" t="s">
        <v>8114</v>
      </c>
      <c r="C173" s="101" t="s">
        <v>8114</v>
      </c>
      <c r="D173" s="271" t="s">
        <v>6700</v>
      </c>
      <c r="E173" s="271" t="s">
        <v>6700</v>
      </c>
    </row>
    <row r="174" spans="1:7" x14ac:dyDescent="0.35">
      <c r="A174" s="102" t="s">
        <v>8698</v>
      </c>
      <c r="B174" s="207" t="s">
        <v>8298</v>
      </c>
      <c r="C174" s="303" t="s">
        <v>8556</v>
      </c>
      <c r="D174" s="271" t="s">
        <v>6554</v>
      </c>
      <c r="E174" s="271" t="s">
        <v>6554</v>
      </c>
    </row>
    <row r="175" spans="1:7" x14ac:dyDescent="0.35">
      <c r="A175" s="271" t="s">
        <v>6729</v>
      </c>
      <c r="B175" s="207" t="s">
        <v>8115</v>
      </c>
      <c r="C175" s="101" t="s">
        <v>8115</v>
      </c>
      <c r="D175" s="271" t="s">
        <v>7786</v>
      </c>
      <c r="E175" s="271" t="s">
        <v>8219</v>
      </c>
    </row>
    <row r="176" spans="1:7" x14ac:dyDescent="0.35">
      <c r="A176" s="271" t="s">
        <v>8117</v>
      </c>
      <c r="B176" s="207" t="s">
        <v>8116</v>
      </c>
      <c r="C176" s="101" t="s">
        <v>8116</v>
      </c>
      <c r="D176" s="271" t="s">
        <v>7786</v>
      </c>
      <c r="E176" s="271" t="s">
        <v>8219</v>
      </c>
    </row>
    <row r="177" spans="1:5" x14ac:dyDescent="0.35">
      <c r="A177" s="271" t="s">
        <v>6724</v>
      </c>
      <c r="B177" s="207" t="s">
        <v>8118</v>
      </c>
      <c r="C177" s="101" t="s">
        <v>8118</v>
      </c>
      <c r="D177" s="271" t="s">
        <v>6783</v>
      </c>
      <c r="E177" s="271" t="s">
        <v>6783</v>
      </c>
    </row>
    <row r="178" spans="1:5" x14ac:dyDescent="0.35">
      <c r="A178" s="271" t="s">
        <v>6864</v>
      </c>
      <c r="B178" s="207" t="s">
        <v>8119</v>
      </c>
      <c r="C178" s="101" t="s">
        <v>8119</v>
      </c>
      <c r="D178" s="271" t="s">
        <v>7788</v>
      </c>
      <c r="E178" s="271" t="s">
        <v>7788</v>
      </c>
    </row>
    <row r="179" spans="1:5" x14ac:dyDescent="0.35">
      <c r="A179" s="271" t="s">
        <v>6727</v>
      </c>
      <c r="B179" s="207" t="s">
        <v>8120</v>
      </c>
      <c r="C179" s="101" t="s">
        <v>8120</v>
      </c>
      <c r="D179" s="271" t="s">
        <v>6700</v>
      </c>
      <c r="E179" s="271" t="s">
        <v>6700</v>
      </c>
    </row>
    <row r="180" spans="1:5" x14ac:dyDescent="0.35">
      <c r="A180" s="271" t="s">
        <v>6732</v>
      </c>
      <c r="B180" s="207" t="s">
        <v>8121</v>
      </c>
      <c r="C180" s="101" t="s">
        <v>8121</v>
      </c>
      <c r="D180" s="271" t="s">
        <v>7786</v>
      </c>
      <c r="E180" s="271" t="s">
        <v>6670</v>
      </c>
    </row>
    <row r="181" spans="1:5" x14ac:dyDescent="0.35">
      <c r="A181" s="271" t="s">
        <v>8123</v>
      </c>
      <c r="B181" s="207" t="s">
        <v>8122</v>
      </c>
      <c r="C181" s="101" t="s">
        <v>8122</v>
      </c>
      <c r="D181" s="271" t="s">
        <v>6709</v>
      </c>
      <c r="E181" s="271" t="s">
        <v>6709</v>
      </c>
    </row>
    <row r="182" spans="1:5" x14ac:dyDescent="0.35">
      <c r="A182" s="271" t="s">
        <v>6736</v>
      </c>
      <c r="B182" s="207" t="s">
        <v>8124</v>
      </c>
      <c r="C182" s="101" t="s">
        <v>8124</v>
      </c>
      <c r="D182" s="271" t="s">
        <v>7786</v>
      </c>
      <c r="E182" s="271" t="s">
        <v>8219</v>
      </c>
    </row>
    <row r="183" spans="1:5" x14ac:dyDescent="0.35">
      <c r="A183" s="271" t="s">
        <v>6740</v>
      </c>
      <c r="B183" s="207" t="s">
        <v>8125</v>
      </c>
      <c r="C183" s="101" t="s">
        <v>8125</v>
      </c>
      <c r="D183" s="271" t="s">
        <v>7786</v>
      </c>
      <c r="E183" s="271" t="s">
        <v>6670</v>
      </c>
    </row>
    <row r="184" spans="1:5" x14ac:dyDescent="0.35">
      <c r="A184" s="271" t="s">
        <v>6760</v>
      </c>
      <c r="B184" s="207" t="s">
        <v>8126</v>
      </c>
      <c r="C184" s="101" t="s">
        <v>8126</v>
      </c>
      <c r="D184" s="271" t="s">
        <v>6709</v>
      </c>
      <c r="E184" s="271" t="s">
        <v>6709</v>
      </c>
    </row>
    <row r="185" spans="1:5" x14ac:dyDescent="0.35">
      <c r="A185" s="102" t="s">
        <v>8713</v>
      </c>
      <c r="B185" s="207" t="s">
        <v>8571</v>
      </c>
      <c r="C185" s="271" t="s">
        <v>8557</v>
      </c>
      <c r="D185" s="271" t="s">
        <v>6668</v>
      </c>
      <c r="E185" s="271" t="s">
        <v>6668</v>
      </c>
    </row>
    <row r="186" spans="1:5" x14ac:dyDescent="0.35">
      <c r="A186" s="102" t="s">
        <v>8553</v>
      </c>
      <c r="B186" s="237" t="s">
        <v>8300</v>
      </c>
      <c r="C186" s="101" t="s">
        <v>8556</v>
      </c>
      <c r="D186" s="102" t="s">
        <v>6554</v>
      </c>
      <c r="E186" s="102" t="s">
        <v>6554</v>
      </c>
    </row>
    <row r="187" spans="1:5" x14ac:dyDescent="0.35">
      <c r="A187" s="271" t="s">
        <v>8128</v>
      </c>
      <c r="B187" s="207" t="s">
        <v>8127</v>
      </c>
      <c r="C187" s="101" t="s">
        <v>8127</v>
      </c>
      <c r="D187" s="271" t="s">
        <v>6783</v>
      </c>
      <c r="E187" s="271" t="s">
        <v>6783</v>
      </c>
    </row>
    <row r="188" spans="1:5" x14ac:dyDescent="0.35">
      <c r="A188" s="271" t="s">
        <v>6728</v>
      </c>
      <c r="B188" s="207" t="s">
        <v>8129</v>
      </c>
      <c r="C188" s="101" t="s">
        <v>8129</v>
      </c>
      <c r="D188" s="271" t="s">
        <v>6783</v>
      </c>
      <c r="E188" s="271" t="s">
        <v>6783</v>
      </c>
    </row>
    <row r="189" spans="1:5" x14ac:dyDescent="0.35">
      <c r="A189" s="271" t="s">
        <v>8131</v>
      </c>
      <c r="B189" s="207" t="s">
        <v>8130</v>
      </c>
      <c r="C189" s="101" t="s">
        <v>8130</v>
      </c>
      <c r="D189" s="271" t="s">
        <v>8132</v>
      </c>
      <c r="E189" s="271" t="s">
        <v>8132</v>
      </c>
    </row>
    <row r="190" spans="1:5" x14ac:dyDescent="0.35">
      <c r="A190" s="271" t="s">
        <v>6731</v>
      </c>
      <c r="B190" s="207" t="s">
        <v>8133</v>
      </c>
      <c r="C190" s="101" t="s">
        <v>8133</v>
      </c>
      <c r="D190" s="271" t="s">
        <v>6783</v>
      </c>
      <c r="E190" s="271" t="s">
        <v>6783</v>
      </c>
    </row>
    <row r="191" spans="1:5" x14ac:dyDescent="0.35">
      <c r="A191" s="271" t="s">
        <v>6698</v>
      </c>
      <c r="B191" s="207" t="s">
        <v>8134</v>
      </c>
      <c r="C191" s="101" t="s">
        <v>8134</v>
      </c>
      <c r="D191" s="271" t="s">
        <v>7904</v>
      </c>
      <c r="E191" s="271" t="s">
        <v>7904</v>
      </c>
    </row>
    <row r="192" spans="1:5" x14ac:dyDescent="0.35">
      <c r="A192" s="102" t="s">
        <v>8562</v>
      </c>
      <c r="B192" s="207" t="s">
        <v>8301</v>
      </c>
      <c r="C192" s="271" t="s">
        <v>8564</v>
      </c>
      <c r="D192" s="271" t="s">
        <v>7786</v>
      </c>
      <c r="E192" s="271" t="s">
        <v>8270</v>
      </c>
    </row>
    <row r="193" spans="1:5" x14ac:dyDescent="0.35">
      <c r="A193" s="271" t="s">
        <v>6821</v>
      </c>
      <c r="B193" s="207" t="s">
        <v>8135</v>
      </c>
      <c r="C193" s="101" t="s">
        <v>8135</v>
      </c>
      <c r="D193" s="271" t="s">
        <v>7782</v>
      </c>
      <c r="E193" s="271" t="s">
        <v>7782</v>
      </c>
    </row>
    <row r="194" spans="1:5" x14ac:dyDescent="0.35">
      <c r="A194" s="271" t="s">
        <v>6866</v>
      </c>
      <c r="B194" s="207" t="s">
        <v>8136</v>
      </c>
      <c r="C194" s="101" t="s">
        <v>8136</v>
      </c>
      <c r="D194" s="271" t="s">
        <v>7788</v>
      </c>
      <c r="E194" s="271" t="s">
        <v>7788</v>
      </c>
    </row>
    <row r="195" spans="1:5" x14ac:dyDescent="0.35">
      <c r="A195" s="271" t="s">
        <v>6876</v>
      </c>
      <c r="B195" s="207" t="s">
        <v>8231</v>
      </c>
      <c r="C195" s="101" t="s">
        <v>8231</v>
      </c>
      <c r="D195" s="271" t="s">
        <v>6844</v>
      </c>
      <c r="E195" s="271" t="s">
        <v>6844</v>
      </c>
    </row>
    <row r="196" spans="1:5" x14ac:dyDescent="0.35">
      <c r="A196" s="8" t="s">
        <v>8138</v>
      </c>
      <c r="B196" s="237" t="s">
        <v>8233</v>
      </c>
      <c r="C196" s="102" t="s">
        <v>8137</v>
      </c>
      <c r="D196" s="8" t="s">
        <v>7786</v>
      </c>
      <c r="E196" s="8" t="s">
        <v>6670</v>
      </c>
    </row>
    <row r="197" spans="1:5" x14ac:dyDescent="0.35">
      <c r="A197" s="271" t="s">
        <v>8140</v>
      </c>
      <c r="B197" s="207" t="s">
        <v>8139</v>
      </c>
      <c r="C197" s="101" t="s">
        <v>8139</v>
      </c>
      <c r="D197" s="271" t="s">
        <v>6709</v>
      </c>
      <c r="E197" s="271" t="s">
        <v>6709</v>
      </c>
    </row>
    <row r="198" spans="1:5" x14ac:dyDescent="0.35">
      <c r="A198" s="271" t="s">
        <v>6877</v>
      </c>
      <c r="B198" s="207" t="s">
        <v>8141</v>
      </c>
      <c r="C198" s="101" t="s">
        <v>8141</v>
      </c>
      <c r="D198" s="271" t="s">
        <v>6844</v>
      </c>
      <c r="E198" s="271" t="s">
        <v>6844</v>
      </c>
    </row>
    <row r="199" spans="1:5" x14ac:dyDescent="0.35">
      <c r="A199" s="271" t="s">
        <v>6764</v>
      </c>
      <c r="B199" s="207" t="s">
        <v>8142</v>
      </c>
      <c r="C199" s="101" t="s">
        <v>8142</v>
      </c>
      <c r="D199" s="271" t="s">
        <v>7784</v>
      </c>
      <c r="E199" s="271" t="s">
        <v>7784</v>
      </c>
    </row>
    <row r="200" spans="1:5" x14ac:dyDescent="0.35">
      <c r="A200" s="102" t="s">
        <v>8699</v>
      </c>
      <c r="B200" s="207" t="s">
        <v>8302</v>
      </c>
      <c r="C200" s="271" t="s">
        <v>8557</v>
      </c>
      <c r="D200" s="301" t="s">
        <v>6668</v>
      </c>
      <c r="E200" s="301" t="s">
        <v>6668</v>
      </c>
    </row>
    <row r="201" spans="1:5" x14ac:dyDescent="0.35">
      <c r="A201" s="271" t="s">
        <v>6747</v>
      </c>
      <c r="B201" s="207" t="s">
        <v>8143</v>
      </c>
      <c r="C201" s="101" t="s">
        <v>8143</v>
      </c>
      <c r="D201" s="271" t="s">
        <v>7786</v>
      </c>
      <c r="E201" s="271" t="s">
        <v>8219</v>
      </c>
    </row>
    <row r="202" spans="1:5" x14ac:dyDescent="0.35">
      <c r="A202" s="271" t="s">
        <v>8145</v>
      </c>
      <c r="B202" s="207" t="s">
        <v>8144</v>
      </c>
      <c r="C202" s="101" t="s">
        <v>8144</v>
      </c>
      <c r="D202" s="271" t="s">
        <v>7786</v>
      </c>
      <c r="E202" s="271" t="s">
        <v>8219</v>
      </c>
    </row>
    <row r="203" spans="1:5" x14ac:dyDescent="0.35">
      <c r="A203" s="271" t="s">
        <v>6702</v>
      </c>
      <c r="B203" s="207" t="s">
        <v>8146</v>
      </c>
      <c r="C203" s="101" t="s">
        <v>8146</v>
      </c>
      <c r="D203" s="271" t="s">
        <v>6554</v>
      </c>
      <c r="E203" s="271" t="s">
        <v>6554</v>
      </c>
    </row>
    <row r="204" spans="1:5" x14ac:dyDescent="0.35">
      <c r="A204" s="271" t="s">
        <v>6763</v>
      </c>
      <c r="B204" s="207" t="s">
        <v>8147</v>
      </c>
      <c r="C204" s="101" t="s">
        <v>8147</v>
      </c>
      <c r="D204" s="271" t="s">
        <v>6709</v>
      </c>
      <c r="E204" s="271" t="s">
        <v>6709</v>
      </c>
    </row>
    <row r="205" spans="1:5" x14ac:dyDescent="0.35">
      <c r="A205" s="271" t="s">
        <v>6839</v>
      </c>
      <c r="B205" s="207" t="s">
        <v>8148</v>
      </c>
      <c r="C205" s="101" t="s">
        <v>8148</v>
      </c>
      <c r="D205" s="271" t="s">
        <v>6824</v>
      </c>
      <c r="E205" s="271" t="s">
        <v>6824</v>
      </c>
    </row>
    <row r="206" spans="1:5" x14ac:dyDescent="0.35">
      <c r="A206" s="271" t="s">
        <v>8150</v>
      </c>
      <c r="B206" s="207" t="s">
        <v>8149</v>
      </c>
      <c r="C206" s="101" t="s">
        <v>8149</v>
      </c>
      <c r="D206" s="271" t="s">
        <v>6666</v>
      </c>
      <c r="E206" s="271" t="s">
        <v>6666</v>
      </c>
    </row>
    <row r="207" spans="1:5" x14ac:dyDescent="0.35">
      <c r="A207" s="271" t="s">
        <v>8152</v>
      </c>
      <c r="B207" s="207" t="s">
        <v>8151</v>
      </c>
      <c r="C207" s="101" t="s">
        <v>8151</v>
      </c>
      <c r="D207" s="271" t="s">
        <v>7786</v>
      </c>
      <c r="E207" s="271" t="s">
        <v>8219</v>
      </c>
    </row>
    <row r="208" spans="1:5" x14ac:dyDescent="0.35">
      <c r="A208" s="271" t="s">
        <v>6818</v>
      </c>
      <c r="B208" s="207" t="s">
        <v>8153</v>
      </c>
      <c r="C208" s="101" t="s">
        <v>8153</v>
      </c>
      <c r="D208" s="271" t="s">
        <v>7784</v>
      </c>
      <c r="E208" s="271" t="s">
        <v>7784</v>
      </c>
    </row>
    <row r="209" spans="1:5" x14ac:dyDescent="0.35">
      <c r="A209" s="102" t="s">
        <v>8692</v>
      </c>
      <c r="B209" s="207" t="s">
        <v>8130</v>
      </c>
      <c r="C209" s="271" t="s">
        <v>8693</v>
      </c>
      <c r="D209" s="271" t="s">
        <v>7785</v>
      </c>
      <c r="E209" s="271" t="s">
        <v>7785</v>
      </c>
    </row>
    <row r="210" spans="1:5" x14ac:dyDescent="0.35">
      <c r="A210" s="271" t="s">
        <v>8155</v>
      </c>
      <c r="B210" s="207" t="s">
        <v>8154</v>
      </c>
      <c r="C210" s="101" t="s">
        <v>8154</v>
      </c>
      <c r="D210" s="271" t="s">
        <v>6666</v>
      </c>
      <c r="E210" s="271" t="s">
        <v>6666</v>
      </c>
    </row>
    <row r="211" spans="1:5" x14ac:dyDescent="0.35">
      <c r="A211" s="271" t="s">
        <v>6826</v>
      </c>
      <c r="B211" s="207" t="s">
        <v>8156</v>
      </c>
      <c r="C211" s="101" t="s">
        <v>8156</v>
      </c>
      <c r="D211" s="271" t="s">
        <v>6783</v>
      </c>
      <c r="E211" s="271" t="s">
        <v>6783</v>
      </c>
    </row>
    <row r="212" spans="1:5" x14ac:dyDescent="0.35">
      <c r="A212" s="271" t="s">
        <v>8158</v>
      </c>
      <c r="B212" s="207" t="s">
        <v>8157</v>
      </c>
      <c r="C212" s="101" t="s">
        <v>8157</v>
      </c>
      <c r="D212" s="271" t="s">
        <v>7786</v>
      </c>
      <c r="E212" s="271" t="s">
        <v>8219</v>
      </c>
    </row>
    <row r="213" spans="1:5" x14ac:dyDescent="0.35">
      <c r="A213" s="271" t="s">
        <v>6835</v>
      </c>
      <c r="B213" s="207" t="s">
        <v>8159</v>
      </c>
      <c r="C213" s="101" t="s">
        <v>8159</v>
      </c>
      <c r="D213" s="271" t="s">
        <v>7786</v>
      </c>
      <c r="E213" s="271" t="s">
        <v>6835</v>
      </c>
    </row>
    <row r="214" spans="1:5" x14ac:dyDescent="0.35">
      <c r="A214" s="271" t="s">
        <v>6868</v>
      </c>
      <c r="B214" s="207" t="s">
        <v>8160</v>
      </c>
      <c r="C214" s="101" t="s">
        <v>8160</v>
      </c>
      <c r="D214" s="271" t="s">
        <v>7788</v>
      </c>
      <c r="E214" s="271" t="s">
        <v>7788</v>
      </c>
    </row>
    <row r="215" spans="1:5" x14ac:dyDescent="0.35">
      <c r="A215" s="271" t="s">
        <v>8162</v>
      </c>
      <c r="B215" s="207" t="s">
        <v>8161</v>
      </c>
      <c r="C215" s="101" t="s">
        <v>8161</v>
      </c>
      <c r="D215" s="271" t="s">
        <v>8053</v>
      </c>
      <c r="E215" s="271" t="s">
        <v>8053</v>
      </c>
    </row>
    <row r="216" spans="1:5" x14ac:dyDescent="0.35">
      <c r="A216" s="214" t="s">
        <v>6768</v>
      </c>
      <c r="B216" s="101" t="s">
        <v>8163</v>
      </c>
      <c r="C216" s="101" t="s">
        <v>8163</v>
      </c>
      <c r="D216" s="271" t="s">
        <v>7784</v>
      </c>
      <c r="E216" s="271" t="s">
        <v>7784</v>
      </c>
    </row>
    <row r="217" spans="1:5" s="101" customFormat="1" x14ac:dyDescent="0.35">
      <c r="A217" s="214" t="s">
        <v>6772</v>
      </c>
      <c r="B217" s="101" t="s">
        <v>8164</v>
      </c>
      <c r="C217" s="101" t="s">
        <v>8164</v>
      </c>
      <c r="D217" s="271" t="s">
        <v>6554</v>
      </c>
      <c r="E217" s="271" t="s">
        <v>6554</v>
      </c>
    </row>
    <row r="218" spans="1:5" x14ac:dyDescent="0.35">
      <c r="A218" s="214" t="s">
        <v>6878</v>
      </c>
      <c r="B218" s="101" t="s">
        <v>8165</v>
      </c>
      <c r="C218" s="101" t="s">
        <v>8165</v>
      </c>
      <c r="D218" s="271" t="s">
        <v>6844</v>
      </c>
      <c r="E218" s="271" t="s">
        <v>6844</v>
      </c>
    </row>
    <row r="219" spans="1:5" x14ac:dyDescent="0.35">
      <c r="A219" s="214" t="s">
        <v>8167</v>
      </c>
      <c r="B219" s="101" t="s">
        <v>8166</v>
      </c>
      <c r="C219" s="101" t="s">
        <v>8166</v>
      </c>
      <c r="D219" s="271" t="s">
        <v>7904</v>
      </c>
      <c r="E219" s="271" t="s">
        <v>7904</v>
      </c>
    </row>
    <row r="220" spans="1:5" x14ac:dyDescent="0.35">
      <c r="A220" s="214" t="s">
        <v>6707</v>
      </c>
      <c r="B220" s="101" t="s">
        <v>8168</v>
      </c>
      <c r="C220" s="101" t="s">
        <v>8168</v>
      </c>
      <c r="D220" s="271" t="s">
        <v>6554</v>
      </c>
      <c r="E220" s="271" t="s">
        <v>6554</v>
      </c>
    </row>
    <row r="221" spans="1:5" x14ac:dyDescent="0.35">
      <c r="A221" s="214" t="s">
        <v>6735</v>
      </c>
      <c r="B221" s="101" t="s">
        <v>8169</v>
      </c>
      <c r="C221" s="101" t="s">
        <v>8169</v>
      </c>
      <c r="D221" s="271" t="s">
        <v>6783</v>
      </c>
      <c r="E221" s="271" t="s">
        <v>6783</v>
      </c>
    </row>
    <row r="222" spans="1:5" x14ac:dyDescent="0.35">
      <c r="A222" s="214" t="s">
        <v>6691</v>
      </c>
      <c r="B222" s="101" t="s">
        <v>8170</v>
      </c>
      <c r="C222" s="101" t="s">
        <v>8170</v>
      </c>
      <c r="D222" s="271" t="s">
        <v>6666</v>
      </c>
      <c r="E222" s="271" t="s">
        <v>6666</v>
      </c>
    </row>
    <row r="223" spans="1:5" s="271" customFormat="1" x14ac:dyDescent="0.35">
      <c r="A223" s="214" t="s">
        <v>6870</v>
      </c>
      <c r="B223" s="101" t="s">
        <v>8171</v>
      </c>
      <c r="C223" s="101" t="s">
        <v>8171</v>
      </c>
      <c r="D223" s="271" t="s">
        <v>7788</v>
      </c>
      <c r="E223" s="271" t="s">
        <v>7788</v>
      </c>
    </row>
    <row r="224" spans="1:5" x14ac:dyDescent="0.35">
      <c r="A224" s="214" t="s">
        <v>8173</v>
      </c>
      <c r="B224" s="101" t="s">
        <v>8172</v>
      </c>
      <c r="C224" s="101" t="s">
        <v>8172</v>
      </c>
      <c r="D224" s="271" t="s">
        <v>8053</v>
      </c>
      <c r="E224" s="271" t="s">
        <v>8053</v>
      </c>
    </row>
    <row r="225" spans="1:5" x14ac:dyDescent="0.35">
      <c r="A225" s="304" t="s">
        <v>8714</v>
      </c>
      <c r="B225" s="271" t="s">
        <v>8572</v>
      </c>
      <c r="C225" s="271" t="s">
        <v>8557</v>
      </c>
      <c r="D225" s="271" t="s">
        <v>6668</v>
      </c>
      <c r="E225" s="271" t="s">
        <v>6668</v>
      </c>
    </row>
    <row r="226" spans="1:5" x14ac:dyDescent="0.35">
      <c r="A226" s="214" t="s">
        <v>8175</v>
      </c>
      <c r="B226" s="101" t="s">
        <v>8174</v>
      </c>
      <c r="C226" s="101" t="s">
        <v>8174</v>
      </c>
      <c r="D226" s="271" t="s">
        <v>6554</v>
      </c>
      <c r="E226" s="271" t="s">
        <v>6554</v>
      </c>
    </row>
    <row r="227" spans="1:5" x14ac:dyDescent="0.35">
      <c r="A227" s="214" t="s">
        <v>6771</v>
      </c>
      <c r="B227" s="101" t="s">
        <v>8176</v>
      </c>
      <c r="C227" s="101" t="s">
        <v>8176</v>
      </c>
      <c r="D227" s="271" t="s">
        <v>6709</v>
      </c>
      <c r="E227" s="271" t="s">
        <v>6709</v>
      </c>
    </row>
    <row r="228" spans="1:5" x14ac:dyDescent="0.35">
      <c r="A228" s="214" t="s">
        <v>6759</v>
      </c>
      <c r="B228" s="101" t="s">
        <v>8177</v>
      </c>
      <c r="C228" s="101" t="s">
        <v>8177</v>
      </c>
      <c r="D228" s="271" t="s">
        <v>7786</v>
      </c>
      <c r="E228" s="271" t="s">
        <v>6670</v>
      </c>
    </row>
    <row r="229" spans="1:5" x14ac:dyDescent="0.35">
      <c r="A229" s="214" t="s">
        <v>6872</v>
      </c>
      <c r="B229" s="101" t="s">
        <v>8178</v>
      </c>
      <c r="C229" s="101" t="s">
        <v>8178</v>
      </c>
      <c r="D229" s="271" t="s">
        <v>7788</v>
      </c>
      <c r="E229" s="271" t="s">
        <v>7788</v>
      </c>
    </row>
    <row r="230" spans="1:5" x14ac:dyDescent="0.35">
      <c r="A230" s="214" t="s">
        <v>8180</v>
      </c>
      <c r="B230" s="101" t="s">
        <v>8179</v>
      </c>
      <c r="C230" s="101" t="s">
        <v>8179</v>
      </c>
      <c r="D230" s="271" t="s">
        <v>7786</v>
      </c>
      <c r="E230" s="271" t="s">
        <v>8180</v>
      </c>
    </row>
    <row r="231" spans="1:5" x14ac:dyDescent="0.35">
      <c r="A231" s="214" t="s">
        <v>6775</v>
      </c>
      <c r="B231" s="101" t="s">
        <v>8183</v>
      </c>
      <c r="C231" s="101" t="s">
        <v>8183</v>
      </c>
      <c r="D231" s="271" t="s">
        <v>6709</v>
      </c>
      <c r="E231" s="271" t="s">
        <v>6709</v>
      </c>
    </row>
    <row r="232" spans="1:5" x14ac:dyDescent="0.35">
      <c r="A232" s="214" t="s">
        <v>8182</v>
      </c>
      <c r="B232" s="101" t="s">
        <v>8181</v>
      </c>
      <c r="C232" s="101" t="s">
        <v>8181</v>
      </c>
      <c r="D232" s="271" t="s">
        <v>7785</v>
      </c>
      <c r="E232" s="271" t="s">
        <v>7785</v>
      </c>
    </row>
    <row r="233" spans="1:5" s="271" customFormat="1" x14ac:dyDescent="0.35">
      <c r="A233" s="304" t="s">
        <v>8706</v>
      </c>
      <c r="B233" s="271" t="s">
        <v>8568</v>
      </c>
      <c r="C233" s="271" t="s">
        <v>8707</v>
      </c>
      <c r="D233" s="271" t="s">
        <v>6554</v>
      </c>
      <c r="E233" s="271" t="s">
        <v>6554</v>
      </c>
    </row>
    <row r="234" spans="1:5" s="271" customFormat="1" x14ac:dyDescent="0.35">
      <c r="A234" s="214" t="s">
        <v>6739</v>
      </c>
      <c r="B234" s="101" t="s">
        <v>8184</v>
      </c>
      <c r="C234" s="101" t="s">
        <v>8557</v>
      </c>
      <c r="D234" s="271" t="s">
        <v>6668</v>
      </c>
      <c r="E234" s="271" t="s">
        <v>6668</v>
      </c>
    </row>
    <row r="235" spans="1:5" s="271" customFormat="1" x14ac:dyDescent="0.35">
      <c r="A235" s="214" t="s">
        <v>6830</v>
      </c>
      <c r="B235" s="101" t="s">
        <v>8185</v>
      </c>
      <c r="C235" s="101" t="s">
        <v>8185</v>
      </c>
      <c r="D235" s="271" t="s">
        <v>6783</v>
      </c>
      <c r="E235" s="271" t="s">
        <v>6783</v>
      </c>
    </row>
    <row r="236" spans="1:5" s="271" customFormat="1" x14ac:dyDescent="0.35">
      <c r="A236" s="214" t="s">
        <v>8187</v>
      </c>
      <c r="B236" s="101" t="s">
        <v>8186</v>
      </c>
      <c r="C236" s="101" t="s">
        <v>8186</v>
      </c>
      <c r="D236" s="271" t="s">
        <v>8053</v>
      </c>
      <c r="E236" s="271" t="s">
        <v>8053</v>
      </c>
    </row>
    <row r="237" spans="1:5" s="271" customFormat="1" x14ac:dyDescent="0.35">
      <c r="A237" s="214" t="s">
        <v>6712</v>
      </c>
      <c r="B237" s="101" t="s">
        <v>8188</v>
      </c>
      <c r="C237" s="101" t="s">
        <v>8188</v>
      </c>
      <c r="D237" s="271" t="s">
        <v>6554</v>
      </c>
      <c r="E237" s="271" t="s">
        <v>6554</v>
      </c>
    </row>
    <row r="238" spans="1:5" s="271" customFormat="1" x14ac:dyDescent="0.35">
      <c r="A238" s="214" t="s">
        <v>8721</v>
      </c>
      <c r="B238" s="102" t="s">
        <v>8722</v>
      </c>
      <c r="C238" s="102" t="s">
        <v>8564</v>
      </c>
      <c r="D238" s="102" t="s">
        <v>7786</v>
      </c>
      <c r="E238" s="102" t="s">
        <v>8270</v>
      </c>
    </row>
    <row r="239" spans="1:5" s="271" customFormat="1" x14ac:dyDescent="0.35">
      <c r="A239" s="214" t="s">
        <v>8190</v>
      </c>
      <c r="B239" s="101" t="s">
        <v>8189</v>
      </c>
      <c r="C239" s="101" t="s">
        <v>8189</v>
      </c>
      <c r="D239" s="271" t="s">
        <v>6783</v>
      </c>
      <c r="E239" s="271" t="s">
        <v>6783</v>
      </c>
    </row>
    <row r="240" spans="1:5" s="271" customFormat="1" x14ac:dyDescent="0.35">
      <c r="A240" s="214" t="s">
        <v>8192</v>
      </c>
      <c r="B240" s="101" t="s">
        <v>8191</v>
      </c>
      <c r="C240" s="101" t="s">
        <v>8191</v>
      </c>
      <c r="D240" s="271" t="s">
        <v>6700</v>
      </c>
      <c r="E240" s="271" t="s">
        <v>6700</v>
      </c>
    </row>
    <row r="241" spans="1:5" s="271" customFormat="1" x14ac:dyDescent="0.35">
      <c r="A241" s="304" t="s">
        <v>8711</v>
      </c>
      <c r="B241" s="271" t="s">
        <v>8570</v>
      </c>
      <c r="C241" s="271" t="s">
        <v>8557</v>
      </c>
      <c r="D241" s="271" t="s">
        <v>6668</v>
      </c>
      <c r="E241" s="271" t="s">
        <v>6668</v>
      </c>
    </row>
    <row r="242" spans="1:5" s="271" customFormat="1" x14ac:dyDescent="0.35">
      <c r="A242" s="214" t="s">
        <v>8194</v>
      </c>
      <c r="B242" s="101" t="s">
        <v>8193</v>
      </c>
      <c r="C242" s="101" t="s">
        <v>8556</v>
      </c>
      <c r="D242" s="8" t="s">
        <v>6554</v>
      </c>
      <c r="E242" s="8" t="s">
        <v>6554</v>
      </c>
    </row>
    <row r="243" spans="1:5" s="271" customFormat="1" x14ac:dyDescent="0.35">
      <c r="A243" s="214" t="s">
        <v>6696</v>
      </c>
      <c r="B243" s="101" t="s">
        <v>8195</v>
      </c>
      <c r="C243" s="101" t="s">
        <v>8195</v>
      </c>
      <c r="D243" s="271" t="s">
        <v>6844</v>
      </c>
      <c r="E243" s="271" t="s">
        <v>6844</v>
      </c>
    </row>
    <row r="244" spans="1:5" s="271" customFormat="1" x14ac:dyDescent="0.35">
      <c r="A244" s="214" t="s">
        <v>6874</v>
      </c>
      <c r="B244" s="101" t="s">
        <v>8196</v>
      </c>
      <c r="C244" s="101" t="s">
        <v>8196</v>
      </c>
      <c r="D244" s="271" t="s">
        <v>7788</v>
      </c>
      <c r="E244" s="271" t="s">
        <v>7788</v>
      </c>
    </row>
    <row r="245" spans="1:5" s="271" customFormat="1" x14ac:dyDescent="0.35">
      <c r="A245" s="214" t="s">
        <v>6779</v>
      </c>
      <c r="B245" s="101" t="s">
        <v>8197</v>
      </c>
      <c r="C245" s="101" t="s">
        <v>8197</v>
      </c>
      <c r="D245" s="271" t="s">
        <v>6709</v>
      </c>
      <c r="E245" s="271" t="s">
        <v>6709</v>
      </c>
    </row>
    <row r="246" spans="1:5" s="271" customFormat="1" x14ac:dyDescent="0.35">
      <c r="A246" s="309" t="s">
        <v>6781</v>
      </c>
      <c r="B246" s="182" t="s">
        <v>8198</v>
      </c>
      <c r="C246" s="182" t="s">
        <v>8198</v>
      </c>
      <c r="D246" s="182" t="s">
        <v>6824</v>
      </c>
      <c r="E246" s="182" t="s">
        <v>6824</v>
      </c>
    </row>
    <row r="247" spans="1:5" s="271" customFormat="1" x14ac:dyDescent="0.35"/>
    <row r="248" spans="1:5" s="271" customFormat="1" x14ac:dyDescent="0.35">
      <c r="A248" s="271" t="s">
        <v>8227</v>
      </c>
      <c r="B248" s="271" t="s">
        <v>8273</v>
      </c>
    </row>
    <row r="249" spans="1:5" x14ac:dyDescent="0.35">
      <c r="A249" t="s">
        <v>8686</v>
      </c>
      <c r="B249" s="102" t="s">
        <v>8687</v>
      </c>
    </row>
    <row r="250" spans="1:5" x14ac:dyDescent="0.35">
      <c r="A250" s="102"/>
      <c r="C250" s="271"/>
      <c r="D250" s="271"/>
      <c r="E250" s="271"/>
    </row>
    <row r="251" spans="1:5" ht="23.5" x14ac:dyDescent="0.55000000000000004">
      <c r="A251" s="186"/>
      <c r="B251" s="101"/>
      <c r="C251" s="101"/>
      <c r="D251" s="101"/>
      <c r="E251" s="101"/>
    </row>
    <row r="252" spans="1:5" x14ac:dyDescent="0.35">
      <c r="A252" s="101"/>
      <c r="B252" s="101"/>
      <c r="C252" s="101"/>
      <c r="D252" s="101"/>
      <c r="E252" s="101"/>
    </row>
    <row r="253" spans="1:5" x14ac:dyDescent="0.35">
      <c r="A253" s="101"/>
      <c r="B253" s="101"/>
      <c r="C253" s="101"/>
      <c r="D253" s="101"/>
      <c r="E253" s="101"/>
    </row>
    <row r="254" spans="1:5" x14ac:dyDescent="0.35">
      <c r="A254" s="307"/>
      <c r="B254" s="307"/>
      <c r="C254" s="308"/>
      <c r="D254" s="308"/>
      <c r="E254" s="101"/>
    </row>
    <row r="255" spans="1:5" x14ac:dyDescent="0.35">
      <c r="A255" s="101"/>
      <c r="B255" s="101"/>
      <c r="C255" s="101"/>
      <c r="D255" s="101"/>
      <c r="E255" s="101"/>
    </row>
    <row r="256" spans="1:5" x14ac:dyDescent="0.35">
      <c r="A256" s="101"/>
      <c r="B256" s="101"/>
      <c r="C256" s="101"/>
      <c r="D256" s="101"/>
      <c r="E256" s="101"/>
    </row>
    <row r="257" spans="1:5" x14ac:dyDescent="0.35">
      <c r="A257" s="101"/>
      <c r="B257" s="101"/>
      <c r="C257" s="101"/>
      <c r="D257" s="101"/>
      <c r="E257" s="101"/>
    </row>
    <row r="258" spans="1:5" x14ac:dyDescent="0.35">
      <c r="A258" s="101"/>
      <c r="B258" s="101"/>
      <c r="C258" s="101"/>
      <c r="D258" s="101"/>
      <c r="E258" s="101"/>
    </row>
    <row r="259" spans="1:5" x14ac:dyDescent="0.35">
      <c r="A259" s="101"/>
      <c r="B259" s="101"/>
      <c r="C259" s="101"/>
      <c r="D259" s="101"/>
      <c r="E259" s="101"/>
    </row>
    <row r="260" spans="1:5" x14ac:dyDescent="0.35">
      <c r="A260" s="101"/>
      <c r="B260" s="101"/>
      <c r="C260" s="101"/>
      <c r="D260" s="101"/>
      <c r="E260" s="101"/>
    </row>
    <row r="261" spans="1:5" x14ac:dyDescent="0.35">
      <c r="A261" s="101"/>
      <c r="B261" s="101"/>
      <c r="C261" s="101"/>
      <c r="D261" s="101"/>
      <c r="E261" s="101"/>
    </row>
    <row r="262" spans="1:5" x14ac:dyDescent="0.35">
      <c r="A262" s="101"/>
      <c r="B262" s="101"/>
      <c r="C262" s="101"/>
      <c r="D262" s="101"/>
      <c r="E262" s="101"/>
    </row>
    <row r="263" spans="1:5" x14ac:dyDescent="0.35">
      <c r="A263" s="101"/>
      <c r="B263" s="101"/>
      <c r="C263" s="101"/>
      <c r="D263" s="101"/>
      <c r="E263" s="101"/>
    </row>
    <row r="264" spans="1:5" x14ac:dyDescent="0.35">
      <c r="A264" s="101"/>
      <c r="B264" s="101"/>
      <c r="C264" s="101"/>
      <c r="D264" s="101"/>
      <c r="E264" s="101"/>
    </row>
    <row r="265" spans="1:5" x14ac:dyDescent="0.35">
      <c r="A265" s="101"/>
      <c r="B265" s="101"/>
      <c r="C265" s="101"/>
      <c r="D265" s="101"/>
      <c r="E265" s="101"/>
    </row>
    <row r="266" spans="1:5" x14ac:dyDescent="0.35">
      <c r="A266" s="101"/>
      <c r="B266" s="101"/>
      <c r="C266" s="101"/>
      <c r="D266" s="101"/>
      <c r="E266" s="101"/>
    </row>
    <row r="267" spans="1:5" x14ac:dyDescent="0.35">
      <c r="A267" s="101"/>
      <c r="B267" s="101"/>
      <c r="C267" s="101"/>
      <c r="D267" s="101"/>
      <c r="E267" s="101"/>
    </row>
    <row r="268" spans="1:5" x14ac:dyDescent="0.35">
      <c r="A268" s="101"/>
      <c r="B268" s="101"/>
      <c r="C268" s="101"/>
      <c r="D268" s="101"/>
      <c r="E268" s="101"/>
    </row>
    <row r="269" spans="1:5" x14ac:dyDescent="0.35">
      <c r="A269" s="101"/>
      <c r="B269" s="101"/>
      <c r="C269" s="101"/>
      <c r="D269" s="101"/>
      <c r="E269" s="101"/>
    </row>
    <row r="270" spans="1:5" x14ac:dyDescent="0.35">
      <c r="A270" s="101"/>
      <c r="B270" s="101"/>
      <c r="C270" s="101"/>
      <c r="D270" s="101"/>
      <c r="E270" s="101"/>
    </row>
    <row r="271" spans="1:5" x14ac:dyDescent="0.35">
      <c r="A271" s="101"/>
      <c r="B271" s="101"/>
      <c r="C271" s="101"/>
      <c r="D271" s="101"/>
      <c r="E271" s="101"/>
    </row>
    <row r="272" spans="1:5" x14ac:dyDescent="0.35">
      <c r="A272" s="101"/>
      <c r="B272" s="101"/>
      <c r="C272" s="101"/>
      <c r="D272" s="101"/>
      <c r="E272" s="101"/>
    </row>
    <row r="273" spans="1:5" x14ac:dyDescent="0.35">
      <c r="A273" s="101"/>
      <c r="B273" s="101"/>
      <c r="C273" s="101"/>
      <c r="D273" s="101"/>
      <c r="E273" s="101"/>
    </row>
    <row r="274" spans="1:5" x14ac:dyDescent="0.35">
      <c r="A274" s="101"/>
      <c r="B274" s="101"/>
      <c r="C274" s="101"/>
      <c r="D274" s="101"/>
      <c r="E274" s="101"/>
    </row>
    <row r="275" spans="1:5" x14ac:dyDescent="0.35">
      <c r="A275" s="101"/>
      <c r="B275" s="101"/>
      <c r="C275" s="101"/>
      <c r="D275" s="101"/>
      <c r="E275" s="101"/>
    </row>
    <row r="276" spans="1:5" x14ac:dyDescent="0.35">
      <c r="A276" s="101"/>
      <c r="B276" s="101"/>
      <c r="C276" s="101"/>
      <c r="D276" s="101"/>
      <c r="E276" s="101"/>
    </row>
    <row r="277" spans="1:5" x14ac:dyDescent="0.35">
      <c r="A277" s="101"/>
      <c r="B277" s="101"/>
      <c r="C277" s="101"/>
      <c r="D277" s="101"/>
      <c r="E277" s="101"/>
    </row>
    <row r="278" spans="1:5" x14ac:dyDescent="0.35">
      <c r="A278" s="101"/>
      <c r="B278" s="101"/>
      <c r="C278" s="101"/>
      <c r="D278" s="101"/>
      <c r="E278" s="101"/>
    </row>
    <row r="279" spans="1:5" x14ac:dyDescent="0.35">
      <c r="A279" s="101"/>
      <c r="B279" s="101"/>
      <c r="C279" s="101"/>
      <c r="D279" s="101"/>
      <c r="E279" s="101"/>
    </row>
    <row r="280" spans="1:5" x14ac:dyDescent="0.35">
      <c r="A280" s="101"/>
      <c r="B280" s="101"/>
      <c r="C280" s="101"/>
      <c r="D280" s="101"/>
      <c r="E280" s="101"/>
    </row>
    <row r="281" spans="1:5" x14ac:dyDescent="0.35">
      <c r="A281" s="101"/>
      <c r="B281" s="101"/>
      <c r="C281" s="101"/>
      <c r="D281" s="101"/>
      <c r="E281" s="101"/>
    </row>
    <row r="282" spans="1:5" x14ac:dyDescent="0.35">
      <c r="A282" s="101"/>
      <c r="B282" s="101"/>
      <c r="C282" s="101"/>
      <c r="D282" s="101"/>
      <c r="E282" s="101"/>
    </row>
    <row r="283" spans="1:5" x14ac:dyDescent="0.35">
      <c r="A283" s="101"/>
      <c r="B283" s="101"/>
      <c r="C283" s="101"/>
      <c r="D283" s="101"/>
      <c r="E283" s="101"/>
    </row>
    <row r="284" spans="1:5" x14ac:dyDescent="0.35">
      <c r="A284" s="101"/>
      <c r="B284" s="101"/>
      <c r="C284" s="101"/>
      <c r="D284" s="101"/>
      <c r="E284" s="101"/>
    </row>
  </sheetData>
  <autoFilter ref="A5:E5" xr:uid="{00000000-0009-0000-0000-00000E000000}">
    <sortState xmlns:xlrd2="http://schemas.microsoft.com/office/spreadsheetml/2017/richdata2" ref="A6:E246">
      <sortCondition ref="A5"/>
    </sortState>
  </autoFilter>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B36"/>
  <sheetViews>
    <sheetView workbookViewId="0">
      <selection activeCell="I2" sqref="I2"/>
    </sheetView>
  </sheetViews>
  <sheetFormatPr defaultRowHeight="14.5" x14ac:dyDescent="0.35"/>
  <sheetData>
    <row r="2" spans="1:1" ht="23.5" x14ac:dyDescent="0.55000000000000004">
      <c r="A2" s="186" t="s">
        <v>8615</v>
      </c>
    </row>
    <row r="4" spans="1:1" x14ac:dyDescent="0.35">
      <c r="A4" s="51" t="s">
        <v>8648</v>
      </c>
    </row>
    <row r="5" spans="1:1" x14ac:dyDescent="0.35">
      <c r="A5" s="51" t="s">
        <v>8671</v>
      </c>
    </row>
    <row r="6" spans="1:1" x14ac:dyDescent="0.35">
      <c r="A6" s="51" t="s">
        <v>8679</v>
      </c>
    </row>
    <row r="7" spans="1:1" x14ac:dyDescent="0.35">
      <c r="A7" s="271" t="s">
        <v>8625</v>
      </c>
    </row>
    <row r="8" spans="1:1" x14ac:dyDescent="0.35">
      <c r="A8" t="s">
        <v>8628</v>
      </c>
    </row>
    <row r="9" spans="1:1" x14ac:dyDescent="0.35">
      <c r="A9" s="51" t="s">
        <v>8638</v>
      </c>
    </row>
    <row r="10" spans="1:1" x14ac:dyDescent="0.35">
      <c r="A10" s="271" t="s">
        <v>8626</v>
      </c>
    </row>
    <row r="11" spans="1:1" x14ac:dyDescent="0.35">
      <c r="A11" s="51" t="s">
        <v>8675</v>
      </c>
    </row>
    <row r="12" spans="1:1" x14ac:dyDescent="0.35">
      <c r="A12" s="271" t="s">
        <v>8743</v>
      </c>
    </row>
    <row r="13" spans="1:1" x14ac:dyDescent="0.35">
      <c r="A13" t="s">
        <v>8621</v>
      </c>
    </row>
    <row r="14" spans="1:1" x14ac:dyDescent="0.35">
      <c r="A14" s="51" t="s">
        <v>8635</v>
      </c>
    </row>
    <row r="15" spans="1:1" x14ac:dyDescent="0.35">
      <c r="A15" s="271" t="s">
        <v>8627</v>
      </c>
    </row>
    <row r="16" spans="1:1" x14ac:dyDescent="0.35">
      <c r="A16" s="271" t="s">
        <v>8629</v>
      </c>
    </row>
    <row r="17" spans="1:1" x14ac:dyDescent="0.35">
      <c r="A17" s="51" t="s">
        <v>8650</v>
      </c>
    </row>
    <row r="18" spans="1:1" x14ac:dyDescent="0.35">
      <c r="A18" s="271" t="s">
        <v>8619</v>
      </c>
    </row>
    <row r="19" spans="1:1" x14ac:dyDescent="0.35">
      <c r="A19" s="51" t="s">
        <v>8646</v>
      </c>
    </row>
    <row r="20" spans="1:1" x14ac:dyDescent="0.35">
      <c r="A20" s="51" t="s">
        <v>8670</v>
      </c>
    </row>
    <row r="21" spans="1:1" x14ac:dyDescent="0.35">
      <c r="A21" s="51" t="s">
        <v>8677</v>
      </c>
    </row>
    <row r="22" spans="1:1" x14ac:dyDescent="0.35">
      <c r="A22" s="51" t="s">
        <v>8640</v>
      </c>
    </row>
    <row r="23" spans="1:1" x14ac:dyDescent="0.35">
      <c r="A23" s="51" t="s">
        <v>8656</v>
      </c>
    </row>
    <row r="24" spans="1:1" x14ac:dyDescent="0.35">
      <c r="A24" s="51" t="s">
        <v>8642</v>
      </c>
    </row>
    <row r="25" spans="1:1" x14ac:dyDescent="0.35">
      <c r="A25" s="51" t="s">
        <v>8657</v>
      </c>
    </row>
    <row r="26" spans="1:1" x14ac:dyDescent="0.35">
      <c r="A26" s="51" t="s">
        <v>8634</v>
      </c>
    </row>
    <row r="27" spans="1:1" x14ac:dyDescent="0.35">
      <c r="A27" s="51" t="s">
        <v>8633</v>
      </c>
    </row>
    <row r="28" spans="1:1" x14ac:dyDescent="0.35">
      <c r="A28" s="51" t="s">
        <v>8649</v>
      </c>
    </row>
    <row r="29" spans="1:1" x14ac:dyDescent="0.35">
      <c r="A29" s="51" t="s">
        <v>8662</v>
      </c>
    </row>
    <row r="30" spans="1:1" x14ac:dyDescent="0.35">
      <c r="A30" s="271" t="s">
        <v>8616</v>
      </c>
    </row>
    <row r="31" spans="1:1" x14ac:dyDescent="0.35">
      <c r="A31" s="306" t="s">
        <v>8681</v>
      </c>
    </row>
    <row r="32" spans="1:1" x14ac:dyDescent="0.35">
      <c r="A32" s="51" t="s">
        <v>8644</v>
      </c>
    </row>
    <row r="33" spans="1:2" x14ac:dyDescent="0.35">
      <c r="A33" s="271" t="s">
        <v>8630</v>
      </c>
    </row>
    <row r="34" spans="1:2" x14ac:dyDescent="0.35">
      <c r="A34" s="51" t="s">
        <v>8678</v>
      </c>
    </row>
    <row r="35" spans="1:2" x14ac:dyDescent="0.35">
      <c r="A35" s="51" t="s">
        <v>8655</v>
      </c>
      <c r="B35" s="248"/>
    </row>
    <row r="36" spans="1:2" x14ac:dyDescent="0.35">
      <c r="A36" s="51" t="s">
        <v>8672</v>
      </c>
    </row>
  </sheetData>
  <sortState xmlns:xlrd2="http://schemas.microsoft.com/office/spreadsheetml/2017/richdata2" ref="A4:A36">
    <sortCondition ref="A4"/>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76"/>
  <sheetViews>
    <sheetView topLeftCell="A25" workbookViewId="0">
      <selection activeCell="J25" sqref="J25"/>
    </sheetView>
  </sheetViews>
  <sheetFormatPr defaultRowHeight="12.5" x14ac:dyDescent="0.25"/>
  <cols>
    <col min="1" max="1" width="20.54296875" style="81" customWidth="1"/>
    <col min="2" max="2" width="1" style="60" customWidth="1"/>
    <col min="3" max="3" width="29.26953125" style="60" customWidth="1"/>
    <col min="4" max="4" width="1" style="60" customWidth="1"/>
    <col min="5" max="5" width="25.453125" style="60" customWidth="1"/>
    <col min="6" max="6" width="1" style="60" customWidth="1"/>
    <col min="7" max="7" width="20.1796875" style="60" customWidth="1"/>
    <col min="8" max="8" width="1.1796875" style="60" customWidth="1"/>
    <col min="9" max="9" width="32.1796875" style="60" customWidth="1"/>
    <col min="10" max="256" width="8.7265625" style="60"/>
    <col min="257" max="257" width="20.54296875" style="60" customWidth="1"/>
    <col min="258" max="258" width="1" style="60" customWidth="1"/>
    <col min="259" max="259" width="29.26953125" style="60" customWidth="1"/>
    <col min="260" max="260" width="1" style="60" customWidth="1"/>
    <col min="261" max="261" width="25.453125" style="60" customWidth="1"/>
    <col min="262" max="262" width="1" style="60" customWidth="1"/>
    <col min="263" max="263" width="20.1796875" style="60" customWidth="1"/>
    <col min="264" max="264" width="1.1796875" style="60" customWidth="1"/>
    <col min="265" max="265" width="32.1796875" style="60" customWidth="1"/>
    <col min="266" max="512" width="8.7265625" style="60"/>
    <col min="513" max="513" width="20.54296875" style="60" customWidth="1"/>
    <col min="514" max="514" width="1" style="60" customWidth="1"/>
    <col min="515" max="515" width="29.26953125" style="60" customWidth="1"/>
    <col min="516" max="516" width="1" style="60" customWidth="1"/>
    <col min="517" max="517" width="25.453125" style="60" customWidth="1"/>
    <col min="518" max="518" width="1" style="60" customWidth="1"/>
    <col min="519" max="519" width="20.1796875" style="60" customWidth="1"/>
    <col min="520" max="520" width="1.1796875" style="60" customWidth="1"/>
    <col min="521" max="521" width="32.1796875" style="60" customWidth="1"/>
    <col min="522" max="768" width="8.7265625" style="60"/>
    <col min="769" max="769" width="20.54296875" style="60" customWidth="1"/>
    <col min="770" max="770" width="1" style="60" customWidth="1"/>
    <col min="771" max="771" width="29.26953125" style="60" customWidth="1"/>
    <col min="772" max="772" width="1" style="60" customWidth="1"/>
    <col min="773" max="773" width="25.453125" style="60" customWidth="1"/>
    <col min="774" max="774" width="1" style="60" customWidth="1"/>
    <col min="775" max="775" width="20.1796875" style="60" customWidth="1"/>
    <col min="776" max="776" width="1.1796875" style="60" customWidth="1"/>
    <col min="777" max="777" width="32.1796875" style="60" customWidth="1"/>
    <col min="778" max="1024" width="8.7265625" style="60"/>
    <col min="1025" max="1025" width="20.54296875" style="60" customWidth="1"/>
    <col min="1026" max="1026" width="1" style="60" customWidth="1"/>
    <col min="1027" max="1027" width="29.26953125" style="60" customWidth="1"/>
    <col min="1028" max="1028" width="1" style="60" customWidth="1"/>
    <col min="1029" max="1029" width="25.453125" style="60" customWidth="1"/>
    <col min="1030" max="1030" width="1" style="60" customWidth="1"/>
    <col min="1031" max="1031" width="20.1796875" style="60" customWidth="1"/>
    <col min="1032" max="1032" width="1.1796875" style="60" customWidth="1"/>
    <col min="1033" max="1033" width="32.1796875" style="60" customWidth="1"/>
    <col min="1034" max="1280" width="8.7265625" style="60"/>
    <col min="1281" max="1281" width="20.54296875" style="60" customWidth="1"/>
    <col min="1282" max="1282" width="1" style="60" customWidth="1"/>
    <col min="1283" max="1283" width="29.26953125" style="60" customWidth="1"/>
    <col min="1284" max="1284" width="1" style="60" customWidth="1"/>
    <col min="1285" max="1285" width="25.453125" style="60" customWidth="1"/>
    <col min="1286" max="1286" width="1" style="60" customWidth="1"/>
    <col min="1287" max="1287" width="20.1796875" style="60" customWidth="1"/>
    <col min="1288" max="1288" width="1.1796875" style="60" customWidth="1"/>
    <col min="1289" max="1289" width="32.1796875" style="60" customWidth="1"/>
    <col min="1290" max="1536" width="8.7265625" style="60"/>
    <col min="1537" max="1537" width="20.54296875" style="60" customWidth="1"/>
    <col min="1538" max="1538" width="1" style="60" customWidth="1"/>
    <col min="1539" max="1539" width="29.26953125" style="60" customWidth="1"/>
    <col min="1540" max="1540" width="1" style="60" customWidth="1"/>
    <col min="1541" max="1541" width="25.453125" style="60" customWidth="1"/>
    <col min="1542" max="1542" width="1" style="60" customWidth="1"/>
    <col min="1543" max="1543" width="20.1796875" style="60" customWidth="1"/>
    <col min="1544" max="1544" width="1.1796875" style="60" customWidth="1"/>
    <col min="1545" max="1545" width="32.1796875" style="60" customWidth="1"/>
    <col min="1546" max="1792" width="8.7265625" style="60"/>
    <col min="1793" max="1793" width="20.54296875" style="60" customWidth="1"/>
    <col min="1794" max="1794" width="1" style="60" customWidth="1"/>
    <col min="1795" max="1795" width="29.26953125" style="60" customWidth="1"/>
    <col min="1796" max="1796" width="1" style="60" customWidth="1"/>
    <col min="1797" max="1797" width="25.453125" style="60" customWidth="1"/>
    <col min="1798" max="1798" width="1" style="60" customWidth="1"/>
    <col min="1799" max="1799" width="20.1796875" style="60" customWidth="1"/>
    <col min="1800" max="1800" width="1.1796875" style="60" customWidth="1"/>
    <col min="1801" max="1801" width="32.1796875" style="60" customWidth="1"/>
    <col min="1802" max="2048" width="8.7265625" style="60"/>
    <col min="2049" max="2049" width="20.54296875" style="60" customWidth="1"/>
    <col min="2050" max="2050" width="1" style="60" customWidth="1"/>
    <col min="2051" max="2051" width="29.26953125" style="60" customWidth="1"/>
    <col min="2052" max="2052" width="1" style="60" customWidth="1"/>
    <col min="2053" max="2053" width="25.453125" style="60" customWidth="1"/>
    <col min="2054" max="2054" width="1" style="60" customWidth="1"/>
    <col min="2055" max="2055" width="20.1796875" style="60" customWidth="1"/>
    <col min="2056" max="2056" width="1.1796875" style="60" customWidth="1"/>
    <col min="2057" max="2057" width="32.1796875" style="60" customWidth="1"/>
    <col min="2058" max="2304" width="8.7265625" style="60"/>
    <col min="2305" max="2305" width="20.54296875" style="60" customWidth="1"/>
    <col min="2306" max="2306" width="1" style="60" customWidth="1"/>
    <col min="2307" max="2307" width="29.26953125" style="60" customWidth="1"/>
    <col min="2308" max="2308" width="1" style="60" customWidth="1"/>
    <col min="2309" max="2309" width="25.453125" style="60" customWidth="1"/>
    <col min="2310" max="2310" width="1" style="60" customWidth="1"/>
    <col min="2311" max="2311" width="20.1796875" style="60" customWidth="1"/>
    <col min="2312" max="2312" width="1.1796875" style="60" customWidth="1"/>
    <col min="2313" max="2313" width="32.1796875" style="60" customWidth="1"/>
    <col min="2314" max="2560" width="8.7265625" style="60"/>
    <col min="2561" max="2561" width="20.54296875" style="60" customWidth="1"/>
    <col min="2562" max="2562" width="1" style="60" customWidth="1"/>
    <col min="2563" max="2563" width="29.26953125" style="60" customWidth="1"/>
    <col min="2564" max="2564" width="1" style="60" customWidth="1"/>
    <col min="2565" max="2565" width="25.453125" style="60" customWidth="1"/>
    <col min="2566" max="2566" width="1" style="60" customWidth="1"/>
    <col min="2567" max="2567" width="20.1796875" style="60" customWidth="1"/>
    <col min="2568" max="2568" width="1.1796875" style="60" customWidth="1"/>
    <col min="2569" max="2569" width="32.1796875" style="60" customWidth="1"/>
    <col min="2570" max="2816" width="8.7265625" style="60"/>
    <col min="2817" max="2817" width="20.54296875" style="60" customWidth="1"/>
    <col min="2818" max="2818" width="1" style="60" customWidth="1"/>
    <col min="2819" max="2819" width="29.26953125" style="60" customWidth="1"/>
    <col min="2820" max="2820" width="1" style="60" customWidth="1"/>
    <col min="2821" max="2821" width="25.453125" style="60" customWidth="1"/>
    <col min="2822" max="2822" width="1" style="60" customWidth="1"/>
    <col min="2823" max="2823" width="20.1796875" style="60" customWidth="1"/>
    <col min="2824" max="2824" width="1.1796875" style="60" customWidth="1"/>
    <col min="2825" max="2825" width="32.1796875" style="60" customWidth="1"/>
    <col min="2826" max="3072" width="8.7265625" style="60"/>
    <col min="3073" max="3073" width="20.54296875" style="60" customWidth="1"/>
    <col min="3074" max="3074" width="1" style="60" customWidth="1"/>
    <col min="3075" max="3075" width="29.26953125" style="60" customWidth="1"/>
    <col min="3076" max="3076" width="1" style="60" customWidth="1"/>
    <col min="3077" max="3077" width="25.453125" style="60" customWidth="1"/>
    <col min="3078" max="3078" width="1" style="60" customWidth="1"/>
    <col min="3079" max="3079" width="20.1796875" style="60" customWidth="1"/>
    <col min="3080" max="3080" width="1.1796875" style="60" customWidth="1"/>
    <col min="3081" max="3081" width="32.1796875" style="60" customWidth="1"/>
    <col min="3082" max="3328" width="8.7265625" style="60"/>
    <col min="3329" max="3329" width="20.54296875" style="60" customWidth="1"/>
    <col min="3330" max="3330" width="1" style="60" customWidth="1"/>
    <col min="3331" max="3331" width="29.26953125" style="60" customWidth="1"/>
    <col min="3332" max="3332" width="1" style="60" customWidth="1"/>
    <col min="3333" max="3333" width="25.453125" style="60" customWidth="1"/>
    <col min="3334" max="3334" width="1" style="60" customWidth="1"/>
    <col min="3335" max="3335" width="20.1796875" style="60" customWidth="1"/>
    <col min="3336" max="3336" width="1.1796875" style="60" customWidth="1"/>
    <col min="3337" max="3337" width="32.1796875" style="60" customWidth="1"/>
    <col min="3338" max="3584" width="8.7265625" style="60"/>
    <col min="3585" max="3585" width="20.54296875" style="60" customWidth="1"/>
    <col min="3586" max="3586" width="1" style="60" customWidth="1"/>
    <col min="3587" max="3587" width="29.26953125" style="60" customWidth="1"/>
    <col min="3588" max="3588" width="1" style="60" customWidth="1"/>
    <col min="3589" max="3589" width="25.453125" style="60" customWidth="1"/>
    <col min="3590" max="3590" width="1" style="60" customWidth="1"/>
    <col min="3591" max="3591" width="20.1796875" style="60" customWidth="1"/>
    <col min="3592" max="3592" width="1.1796875" style="60" customWidth="1"/>
    <col min="3593" max="3593" width="32.1796875" style="60" customWidth="1"/>
    <col min="3594" max="3840" width="8.7265625" style="60"/>
    <col min="3841" max="3841" width="20.54296875" style="60" customWidth="1"/>
    <col min="3842" max="3842" width="1" style="60" customWidth="1"/>
    <col min="3843" max="3843" width="29.26953125" style="60" customWidth="1"/>
    <col min="3844" max="3844" width="1" style="60" customWidth="1"/>
    <col min="3845" max="3845" width="25.453125" style="60" customWidth="1"/>
    <col min="3846" max="3846" width="1" style="60" customWidth="1"/>
    <col min="3847" max="3847" width="20.1796875" style="60" customWidth="1"/>
    <col min="3848" max="3848" width="1.1796875" style="60" customWidth="1"/>
    <col min="3849" max="3849" width="32.1796875" style="60" customWidth="1"/>
    <col min="3850" max="4096" width="8.7265625" style="60"/>
    <col min="4097" max="4097" width="20.54296875" style="60" customWidth="1"/>
    <col min="4098" max="4098" width="1" style="60" customWidth="1"/>
    <col min="4099" max="4099" width="29.26953125" style="60" customWidth="1"/>
    <col min="4100" max="4100" width="1" style="60" customWidth="1"/>
    <col min="4101" max="4101" width="25.453125" style="60" customWidth="1"/>
    <col min="4102" max="4102" width="1" style="60" customWidth="1"/>
    <col min="4103" max="4103" width="20.1796875" style="60" customWidth="1"/>
    <col min="4104" max="4104" width="1.1796875" style="60" customWidth="1"/>
    <col min="4105" max="4105" width="32.1796875" style="60" customWidth="1"/>
    <col min="4106" max="4352" width="8.7265625" style="60"/>
    <col min="4353" max="4353" width="20.54296875" style="60" customWidth="1"/>
    <col min="4354" max="4354" width="1" style="60" customWidth="1"/>
    <col min="4355" max="4355" width="29.26953125" style="60" customWidth="1"/>
    <col min="4356" max="4356" width="1" style="60" customWidth="1"/>
    <col min="4357" max="4357" width="25.453125" style="60" customWidth="1"/>
    <col min="4358" max="4358" width="1" style="60" customWidth="1"/>
    <col min="4359" max="4359" width="20.1796875" style="60" customWidth="1"/>
    <col min="4360" max="4360" width="1.1796875" style="60" customWidth="1"/>
    <col min="4361" max="4361" width="32.1796875" style="60" customWidth="1"/>
    <col min="4362" max="4608" width="8.7265625" style="60"/>
    <col min="4609" max="4609" width="20.54296875" style="60" customWidth="1"/>
    <col min="4610" max="4610" width="1" style="60" customWidth="1"/>
    <col min="4611" max="4611" width="29.26953125" style="60" customWidth="1"/>
    <col min="4612" max="4612" width="1" style="60" customWidth="1"/>
    <col min="4613" max="4613" width="25.453125" style="60" customWidth="1"/>
    <col min="4614" max="4614" width="1" style="60" customWidth="1"/>
    <col min="4615" max="4615" width="20.1796875" style="60" customWidth="1"/>
    <col min="4616" max="4616" width="1.1796875" style="60" customWidth="1"/>
    <col min="4617" max="4617" width="32.1796875" style="60" customWidth="1"/>
    <col min="4618" max="4864" width="8.7265625" style="60"/>
    <col min="4865" max="4865" width="20.54296875" style="60" customWidth="1"/>
    <col min="4866" max="4866" width="1" style="60" customWidth="1"/>
    <col min="4867" max="4867" width="29.26953125" style="60" customWidth="1"/>
    <col min="4868" max="4868" width="1" style="60" customWidth="1"/>
    <col min="4869" max="4869" width="25.453125" style="60" customWidth="1"/>
    <col min="4870" max="4870" width="1" style="60" customWidth="1"/>
    <col min="4871" max="4871" width="20.1796875" style="60" customWidth="1"/>
    <col min="4872" max="4872" width="1.1796875" style="60" customWidth="1"/>
    <col min="4873" max="4873" width="32.1796875" style="60" customWidth="1"/>
    <col min="4874" max="5120" width="8.7265625" style="60"/>
    <col min="5121" max="5121" width="20.54296875" style="60" customWidth="1"/>
    <col min="5122" max="5122" width="1" style="60" customWidth="1"/>
    <col min="5123" max="5123" width="29.26953125" style="60" customWidth="1"/>
    <col min="5124" max="5124" width="1" style="60" customWidth="1"/>
    <col min="5125" max="5125" width="25.453125" style="60" customWidth="1"/>
    <col min="5126" max="5126" width="1" style="60" customWidth="1"/>
    <col min="5127" max="5127" width="20.1796875" style="60" customWidth="1"/>
    <col min="5128" max="5128" width="1.1796875" style="60" customWidth="1"/>
    <col min="5129" max="5129" width="32.1796875" style="60" customWidth="1"/>
    <col min="5130" max="5376" width="8.7265625" style="60"/>
    <col min="5377" max="5377" width="20.54296875" style="60" customWidth="1"/>
    <col min="5378" max="5378" width="1" style="60" customWidth="1"/>
    <col min="5379" max="5379" width="29.26953125" style="60" customWidth="1"/>
    <col min="5380" max="5380" width="1" style="60" customWidth="1"/>
    <col min="5381" max="5381" width="25.453125" style="60" customWidth="1"/>
    <col min="5382" max="5382" width="1" style="60" customWidth="1"/>
    <col min="5383" max="5383" width="20.1796875" style="60" customWidth="1"/>
    <col min="5384" max="5384" width="1.1796875" style="60" customWidth="1"/>
    <col min="5385" max="5385" width="32.1796875" style="60" customWidth="1"/>
    <col min="5386" max="5632" width="8.7265625" style="60"/>
    <col min="5633" max="5633" width="20.54296875" style="60" customWidth="1"/>
    <col min="5634" max="5634" width="1" style="60" customWidth="1"/>
    <col min="5635" max="5635" width="29.26953125" style="60" customWidth="1"/>
    <col min="5636" max="5636" width="1" style="60" customWidth="1"/>
    <col min="5637" max="5637" width="25.453125" style="60" customWidth="1"/>
    <col min="5638" max="5638" width="1" style="60" customWidth="1"/>
    <col min="5639" max="5639" width="20.1796875" style="60" customWidth="1"/>
    <col min="5640" max="5640" width="1.1796875" style="60" customWidth="1"/>
    <col min="5641" max="5641" width="32.1796875" style="60" customWidth="1"/>
    <col min="5642" max="5888" width="8.7265625" style="60"/>
    <col min="5889" max="5889" width="20.54296875" style="60" customWidth="1"/>
    <col min="5890" max="5890" width="1" style="60" customWidth="1"/>
    <col min="5891" max="5891" width="29.26953125" style="60" customWidth="1"/>
    <col min="5892" max="5892" width="1" style="60" customWidth="1"/>
    <col min="5893" max="5893" width="25.453125" style="60" customWidth="1"/>
    <col min="5894" max="5894" width="1" style="60" customWidth="1"/>
    <col min="5895" max="5895" width="20.1796875" style="60" customWidth="1"/>
    <col min="5896" max="5896" width="1.1796875" style="60" customWidth="1"/>
    <col min="5897" max="5897" width="32.1796875" style="60" customWidth="1"/>
    <col min="5898" max="6144" width="8.7265625" style="60"/>
    <col min="6145" max="6145" width="20.54296875" style="60" customWidth="1"/>
    <col min="6146" max="6146" width="1" style="60" customWidth="1"/>
    <col min="6147" max="6147" width="29.26953125" style="60" customWidth="1"/>
    <col min="6148" max="6148" width="1" style="60" customWidth="1"/>
    <col min="6149" max="6149" width="25.453125" style="60" customWidth="1"/>
    <col min="6150" max="6150" width="1" style="60" customWidth="1"/>
    <col min="6151" max="6151" width="20.1796875" style="60" customWidth="1"/>
    <col min="6152" max="6152" width="1.1796875" style="60" customWidth="1"/>
    <col min="6153" max="6153" width="32.1796875" style="60" customWidth="1"/>
    <col min="6154" max="6400" width="8.7265625" style="60"/>
    <col min="6401" max="6401" width="20.54296875" style="60" customWidth="1"/>
    <col min="6402" max="6402" width="1" style="60" customWidth="1"/>
    <col min="6403" max="6403" width="29.26953125" style="60" customWidth="1"/>
    <col min="6404" max="6404" width="1" style="60" customWidth="1"/>
    <col min="6405" max="6405" width="25.453125" style="60" customWidth="1"/>
    <col min="6406" max="6406" width="1" style="60" customWidth="1"/>
    <col min="6407" max="6407" width="20.1796875" style="60" customWidth="1"/>
    <col min="6408" max="6408" width="1.1796875" style="60" customWidth="1"/>
    <col min="6409" max="6409" width="32.1796875" style="60" customWidth="1"/>
    <col min="6410" max="6656" width="8.7265625" style="60"/>
    <col min="6657" max="6657" width="20.54296875" style="60" customWidth="1"/>
    <col min="6658" max="6658" width="1" style="60" customWidth="1"/>
    <col min="6659" max="6659" width="29.26953125" style="60" customWidth="1"/>
    <col min="6660" max="6660" width="1" style="60" customWidth="1"/>
    <col min="6661" max="6661" width="25.453125" style="60" customWidth="1"/>
    <col min="6662" max="6662" width="1" style="60" customWidth="1"/>
    <col min="6663" max="6663" width="20.1796875" style="60" customWidth="1"/>
    <col min="6664" max="6664" width="1.1796875" style="60" customWidth="1"/>
    <col min="6665" max="6665" width="32.1796875" style="60" customWidth="1"/>
    <col min="6666" max="6912" width="8.7265625" style="60"/>
    <col min="6913" max="6913" width="20.54296875" style="60" customWidth="1"/>
    <col min="6914" max="6914" width="1" style="60" customWidth="1"/>
    <col min="6915" max="6915" width="29.26953125" style="60" customWidth="1"/>
    <col min="6916" max="6916" width="1" style="60" customWidth="1"/>
    <col min="6917" max="6917" width="25.453125" style="60" customWidth="1"/>
    <col min="6918" max="6918" width="1" style="60" customWidth="1"/>
    <col min="6919" max="6919" width="20.1796875" style="60" customWidth="1"/>
    <col min="6920" max="6920" width="1.1796875" style="60" customWidth="1"/>
    <col min="6921" max="6921" width="32.1796875" style="60" customWidth="1"/>
    <col min="6922" max="7168" width="8.7265625" style="60"/>
    <col min="7169" max="7169" width="20.54296875" style="60" customWidth="1"/>
    <col min="7170" max="7170" width="1" style="60" customWidth="1"/>
    <col min="7171" max="7171" width="29.26953125" style="60" customWidth="1"/>
    <col min="7172" max="7172" width="1" style="60" customWidth="1"/>
    <col min="7173" max="7173" width="25.453125" style="60" customWidth="1"/>
    <col min="7174" max="7174" width="1" style="60" customWidth="1"/>
    <col min="7175" max="7175" width="20.1796875" style="60" customWidth="1"/>
    <col min="7176" max="7176" width="1.1796875" style="60" customWidth="1"/>
    <col min="7177" max="7177" width="32.1796875" style="60" customWidth="1"/>
    <col min="7178" max="7424" width="8.7265625" style="60"/>
    <col min="7425" max="7425" width="20.54296875" style="60" customWidth="1"/>
    <col min="7426" max="7426" width="1" style="60" customWidth="1"/>
    <col min="7427" max="7427" width="29.26953125" style="60" customWidth="1"/>
    <col min="7428" max="7428" width="1" style="60" customWidth="1"/>
    <col min="7429" max="7429" width="25.453125" style="60" customWidth="1"/>
    <col min="7430" max="7430" width="1" style="60" customWidth="1"/>
    <col min="7431" max="7431" width="20.1796875" style="60" customWidth="1"/>
    <col min="7432" max="7432" width="1.1796875" style="60" customWidth="1"/>
    <col min="7433" max="7433" width="32.1796875" style="60" customWidth="1"/>
    <col min="7434" max="7680" width="8.7265625" style="60"/>
    <col min="7681" max="7681" width="20.54296875" style="60" customWidth="1"/>
    <col min="7682" max="7682" width="1" style="60" customWidth="1"/>
    <col min="7683" max="7683" width="29.26953125" style="60" customWidth="1"/>
    <col min="7684" max="7684" width="1" style="60" customWidth="1"/>
    <col min="7685" max="7685" width="25.453125" style="60" customWidth="1"/>
    <col min="7686" max="7686" width="1" style="60" customWidth="1"/>
    <col min="7687" max="7687" width="20.1796875" style="60" customWidth="1"/>
    <col min="7688" max="7688" width="1.1796875" style="60" customWidth="1"/>
    <col min="7689" max="7689" width="32.1796875" style="60" customWidth="1"/>
    <col min="7690" max="7936" width="8.7265625" style="60"/>
    <col min="7937" max="7937" width="20.54296875" style="60" customWidth="1"/>
    <col min="7938" max="7938" width="1" style="60" customWidth="1"/>
    <col min="7939" max="7939" width="29.26953125" style="60" customWidth="1"/>
    <col min="7940" max="7940" width="1" style="60" customWidth="1"/>
    <col min="7941" max="7941" width="25.453125" style="60" customWidth="1"/>
    <col min="7942" max="7942" width="1" style="60" customWidth="1"/>
    <col min="7943" max="7943" width="20.1796875" style="60" customWidth="1"/>
    <col min="7944" max="7944" width="1.1796875" style="60" customWidth="1"/>
    <col min="7945" max="7945" width="32.1796875" style="60" customWidth="1"/>
    <col min="7946" max="8192" width="8.7265625" style="60"/>
    <col min="8193" max="8193" width="20.54296875" style="60" customWidth="1"/>
    <col min="8194" max="8194" width="1" style="60" customWidth="1"/>
    <col min="8195" max="8195" width="29.26953125" style="60" customWidth="1"/>
    <col min="8196" max="8196" width="1" style="60" customWidth="1"/>
    <col min="8197" max="8197" width="25.453125" style="60" customWidth="1"/>
    <col min="8198" max="8198" width="1" style="60" customWidth="1"/>
    <col min="8199" max="8199" width="20.1796875" style="60" customWidth="1"/>
    <col min="8200" max="8200" width="1.1796875" style="60" customWidth="1"/>
    <col min="8201" max="8201" width="32.1796875" style="60" customWidth="1"/>
    <col min="8202" max="8448" width="8.7265625" style="60"/>
    <col min="8449" max="8449" width="20.54296875" style="60" customWidth="1"/>
    <col min="8450" max="8450" width="1" style="60" customWidth="1"/>
    <col min="8451" max="8451" width="29.26953125" style="60" customWidth="1"/>
    <col min="8452" max="8452" width="1" style="60" customWidth="1"/>
    <col min="8453" max="8453" width="25.453125" style="60" customWidth="1"/>
    <col min="8454" max="8454" width="1" style="60" customWidth="1"/>
    <col min="8455" max="8455" width="20.1796875" style="60" customWidth="1"/>
    <col min="8456" max="8456" width="1.1796875" style="60" customWidth="1"/>
    <col min="8457" max="8457" width="32.1796875" style="60" customWidth="1"/>
    <col min="8458" max="8704" width="8.7265625" style="60"/>
    <col min="8705" max="8705" width="20.54296875" style="60" customWidth="1"/>
    <col min="8706" max="8706" width="1" style="60" customWidth="1"/>
    <col min="8707" max="8707" width="29.26953125" style="60" customWidth="1"/>
    <col min="8708" max="8708" width="1" style="60" customWidth="1"/>
    <col min="8709" max="8709" width="25.453125" style="60" customWidth="1"/>
    <col min="8710" max="8710" width="1" style="60" customWidth="1"/>
    <col min="8711" max="8711" width="20.1796875" style="60" customWidth="1"/>
    <col min="8712" max="8712" width="1.1796875" style="60" customWidth="1"/>
    <col min="8713" max="8713" width="32.1796875" style="60" customWidth="1"/>
    <col min="8714" max="8960" width="8.7265625" style="60"/>
    <col min="8961" max="8961" width="20.54296875" style="60" customWidth="1"/>
    <col min="8962" max="8962" width="1" style="60" customWidth="1"/>
    <col min="8963" max="8963" width="29.26953125" style="60" customWidth="1"/>
    <col min="8964" max="8964" width="1" style="60" customWidth="1"/>
    <col min="8965" max="8965" width="25.453125" style="60" customWidth="1"/>
    <col min="8966" max="8966" width="1" style="60" customWidth="1"/>
    <col min="8967" max="8967" width="20.1796875" style="60" customWidth="1"/>
    <col min="8968" max="8968" width="1.1796875" style="60" customWidth="1"/>
    <col min="8969" max="8969" width="32.1796875" style="60" customWidth="1"/>
    <col min="8970" max="9216" width="8.7265625" style="60"/>
    <col min="9217" max="9217" width="20.54296875" style="60" customWidth="1"/>
    <col min="9218" max="9218" width="1" style="60" customWidth="1"/>
    <col min="9219" max="9219" width="29.26953125" style="60" customWidth="1"/>
    <col min="9220" max="9220" width="1" style="60" customWidth="1"/>
    <col min="9221" max="9221" width="25.453125" style="60" customWidth="1"/>
    <col min="9222" max="9222" width="1" style="60" customWidth="1"/>
    <col min="9223" max="9223" width="20.1796875" style="60" customWidth="1"/>
    <col min="9224" max="9224" width="1.1796875" style="60" customWidth="1"/>
    <col min="9225" max="9225" width="32.1796875" style="60" customWidth="1"/>
    <col min="9226" max="9472" width="8.7265625" style="60"/>
    <col min="9473" max="9473" width="20.54296875" style="60" customWidth="1"/>
    <col min="9474" max="9474" width="1" style="60" customWidth="1"/>
    <col min="9475" max="9475" width="29.26953125" style="60" customWidth="1"/>
    <col min="9476" max="9476" width="1" style="60" customWidth="1"/>
    <col min="9477" max="9477" width="25.453125" style="60" customWidth="1"/>
    <col min="9478" max="9478" width="1" style="60" customWidth="1"/>
    <col min="9479" max="9479" width="20.1796875" style="60" customWidth="1"/>
    <col min="9480" max="9480" width="1.1796875" style="60" customWidth="1"/>
    <col min="9481" max="9481" width="32.1796875" style="60" customWidth="1"/>
    <col min="9482" max="9728" width="8.7265625" style="60"/>
    <col min="9729" max="9729" width="20.54296875" style="60" customWidth="1"/>
    <col min="9730" max="9730" width="1" style="60" customWidth="1"/>
    <col min="9731" max="9731" width="29.26953125" style="60" customWidth="1"/>
    <col min="9732" max="9732" width="1" style="60" customWidth="1"/>
    <col min="9733" max="9733" width="25.453125" style="60" customWidth="1"/>
    <col min="9734" max="9734" width="1" style="60" customWidth="1"/>
    <col min="9735" max="9735" width="20.1796875" style="60" customWidth="1"/>
    <col min="9736" max="9736" width="1.1796875" style="60" customWidth="1"/>
    <col min="9737" max="9737" width="32.1796875" style="60" customWidth="1"/>
    <col min="9738" max="9984" width="8.7265625" style="60"/>
    <col min="9985" max="9985" width="20.54296875" style="60" customWidth="1"/>
    <col min="9986" max="9986" width="1" style="60" customWidth="1"/>
    <col min="9987" max="9987" width="29.26953125" style="60" customWidth="1"/>
    <col min="9988" max="9988" width="1" style="60" customWidth="1"/>
    <col min="9989" max="9989" width="25.453125" style="60" customWidth="1"/>
    <col min="9990" max="9990" width="1" style="60" customWidth="1"/>
    <col min="9991" max="9991" width="20.1796875" style="60" customWidth="1"/>
    <col min="9992" max="9992" width="1.1796875" style="60" customWidth="1"/>
    <col min="9993" max="9993" width="32.1796875" style="60" customWidth="1"/>
    <col min="9994" max="10240" width="8.7265625" style="60"/>
    <col min="10241" max="10241" width="20.54296875" style="60" customWidth="1"/>
    <col min="10242" max="10242" width="1" style="60" customWidth="1"/>
    <col min="10243" max="10243" width="29.26953125" style="60" customWidth="1"/>
    <col min="10244" max="10244" width="1" style="60" customWidth="1"/>
    <col min="10245" max="10245" width="25.453125" style="60" customWidth="1"/>
    <col min="10246" max="10246" width="1" style="60" customWidth="1"/>
    <col min="10247" max="10247" width="20.1796875" style="60" customWidth="1"/>
    <col min="10248" max="10248" width="1.1796875" style="60" customWidth="1"/>
    <col min="10249" max="10249" width="32.1796875" style="60" customWidth="1"/>
    <col min="10250" max="10496" width="8.7265625" style="60"/>
    <col min="10497" max="10497" width="20.54296875" style="60" customWidth="1"/>
    <col min="10498" max="10498" width="1" style="60" customWidth="1"/>
    <col min="10499" max="10499" width="29.26953125" style="60" customWidth="1"/>
    <col min="10500" max="10500" width="1" style="60" customWidth="1"/>
    <col min="10501" max="10501" width="25.453125" style="60" customWidth="1"/>
    <col min="10502" max="10502" width="1" style="60" customWidth="1"/>
    <col min="10503" max="10503" width="20.1796875" style="60" customWidth="1"/>
    <col min="10504" max="10504" width="1.1796875" style="60" customWidth="1"/>
    <col min="10505" max="10505" width="32.1796875" style="60" customWidth="1"/>
    <col min="10506" max="10752" width="8.7265625" style="60"/>
    <col min="10753" max="10753" width="20.54296875" style="60" customWidth="1"/>
    <col min="10754" max="10754" width="1" style="60" customWidth="1"/>
    <col min="10755" max="10755" width="29.26953125" style="60" customWidth="1"/>
    <col min="10756" max="10756" width="1" style="60" customWidth="1"/>
    <col min="10757" max="10757" width="25.453125" style="60" customWidth="1"/>
    <col min="10758" max="10758" width="1" style="60" customWidth="1"/>
    <col min="10759" max="10759" width="20.1796875" style="60" customWidth="1"/>
    <col min="10760" max="10760" width="1.1796875" style="60" customWidth="1"/>
    <col min="10761" max="10761" width="32.1796875" style="60" customWidth="1"/>
    <col min="10762" max="11008" width="8.7265625" style="60"/>
    <col min="11009" max="11009" width="20.54296875" style="60" customWidth="1"/>
    <col min="11010" max="11010" width="1" style="60" customWidth="1"/>
    <col min="11011" max="11011" width="29.26953125" style="60" customWidth="1"/>
    <col min="11012" max="11012" width="1" style="60" customWidth="1"/>
    <col min="11013" max="11013" width="25.453125" style="60" customWidth="1"/>
    <col min="11014" max="11014" width="1" style="60" customWidth="1"/>
    <col min="11015" max="11015" width="20.1796875" style="60" customWidth="1"/>
    <col min="11016" max="11016" width="1.1796875" style="60" customWidth="1"/>
    <col min="11017" max="11017" width="32.1796875" style="60" customWidth="1"/>
    <col min="11018" max="11264" width="8.7265625" style="60"/>
    <col min="11265" max="11265" width="20.54296875" style="60" customWidth="1"/>
    <col min="11266" max="11266" width="1" style="60" customWidth="1"/>
    <col min="11267" max="11267" width="29.26953125" style="60" customWidth="1"/>
    <col min="11268" max="11268" width="1" style="60" customWidth="1"/>
    <col min="11269" max="11269" width="25.453125" style="60" customWidth="1"/>
    <col min="11270" max="11270" width="1" style="60" customWidth="1"/>
    <col min="11271" max="11271" width="20.1796875" style="60" customWidth="1"/>
    <col min="11272" max="11272" width="1.1796875" style="60" customWidth="1"/>
    <col min="11273" max="11273" width="32.1796875" style="60" customWidth="1"/>
    <col min="11274" max="11520" width="8.7265625" style="60"/>
    <col min="11521" max="11521" width="20.54296875" style="60" customWidth="1"/>
    <col min="11522" max="11522" width="1" style="60" customWidth="1"/>
    <col min="11523" max="11523" width="29.26953125" style="60" customWidth="1"/>
    <col min="11524" max="11524" width="1" style="60" customWidth="1"/>
    <col min="11525" max="11525" width="25.453125" style="60" customWidth="1"/>
    <col min="11526" max="11526" width="1" style="60" customWidth="1"/>
    <col min="11527" max="11527" width="20.1796875" style="60" customWidth="1"/>
    <col min="11528" max="11528" width="1.1796875" style="60" customWidth="1"/>
    <col min="11529" max="11529" width="32.1796875" style="60" customWidth="1"/>
    <col min="11530" max="11776" width="8.7265625" style="60"/>
    <col min="11777" max="11777" width="20.54296875" style="60" customWidth="1"/>
    <col min="11778" max="11778" width="1" style="60" customWidth="1"/>
    <col min="11779" max="11779" width="29.26953125" style="60" customWidth="1"/>
    <col min="11780" max="11780" width="1" style="60" customWidth="1"/>
    <col min="11781" max="11781" width="25.453125" style="60" customWidth="1"/>
    <col min="11782" max="11782" width="1" style="60" customWidth="1"/>
    <col min="11783" max="11783" width="20.1796875" style="60" customWidth="1"/>
    <col min="11784" max="11784" width="1.1796875" style="60" customWidth="1"/>
    <col min="11785" max="11785" width="32.1796875" style="60" customWidth="1"/>
    <col min="11786" max="12032" width="8.7265625" style="60"/>
    <col min="12033" max="12033" width="20.54296875" style="60" customWidth="1"/>
    <col min="12034" max="12034" width="1" style="60" customWidth="1"/>
    <col min="12035" max="12035" width="29.26953125" style="60" customWidth="1"/>
    <col min="12036" max="12036" width="1" style="60" customWidth="1"/>
    <col min="12037" max="12037" width="25.453125" style="60" customWidth="1"/>
    <col min="12038" max="12038" width="1" style="60" customWidth="1"/>
    <col min="12039" max="12039" width="20.1796875" style="60" customWidth="1"/>
    <col min="12040" max="12040" width="1.1796875" style="60" customWidth="1"/>
    <col min="12041" max="12041" width="32.1796875" style="60" customWidth="1"/>
    <col min="12042" max="12288" width="8.7265625" style="60"/>
    <col min="12289" max="12289" width="20.54296875" style="60" customWidth="1"/>
    <col min="12290" max="12290" width="1" style="60" customWidth="1"/>
    <col min="12291" max="12291" width="29.26953125" style="60" customWidth="1"/>
    <col min="12292" max="12292" width="1" style="60" customWidth="1"/>
    <col min="12293" max="12293" width="25.453125" style="60" customWidth="1"/>
    <col min="12294" max="12294" width="1" style="60" customWidth="1"/>
    <col min="12295" max="12295" width="20.1796875" style="60" customWidth="1"/>
    <col min="12296" max="12296" width="1.1796875" style="60" customWidth="1"/>
    <col min="12297" max="12297" width="32.1796875" style="60" customWidth="1"/>
    <col min="12298" max="12544" width="8.7265625" style="60"/>
    <col min="12545" max="12545" width="20.54296875" style="60" customWidth="1"/>
    <col min="12546" max="12546" width="1" style="60" customWidth="1"/>
    <col min="12547" max="12547" width="29.26953125" style="60" customWidth="1"/>
    <col min="12548" max="12548" width="1" style="60" customWidth="1"/>
    <col min="12549" max="12549" width="25.453125" style="60" customWidth="1"/>
    <col min="12550" max="12550" width="1" style="60" customWidth="1"/>
    <col min="12551" max="12551" width="20.1796875" style="60" customWidth="1"/>
    <col min="12552" max="12552" width="1.1796875" style="60" customWidth="1"/>
    <col min="12553" max="12553" width="32.1796875" style="60" customWidth="1"/>
    <col min="12554" max="12800" width="8.7265625" style="60"/>
    <col min="12801" max="12801" width="20.54296875" style="60" customWidth="1"/>
    <col min="12802" max="12802" width="1" style="60" customWidth="1"/>
    <col min="12803" max="12803" width="29.26953125" style="60" customWidth="1"/>
    <col min="12804" max="12804" width="1" style="60" customWidth="1"/>
    <col min="12805" max="12805" width="25.453125" style="60" customWidth="1"/>
    <col min="12806" max="12806" width="1" style="60" customWidth="1"/>
    <col min="12807" max="12807" width="20.1796875" style="60" customWidth="1"/>
    <col min="12808" max="12808" width="1.1796875" style="60" customWidth="1"/>
    <col min="12809" max="12809" width="32.1796875" style="60" customWidth="1"/>
    <col min="12810" max="13056" width="8.7265625" style="60"/>
    <col min="13057" max="13057" width="20.54296875" style="60" customWidth="1"/>
    <col min="13058" max="13058" width="1" style="60" customWidth="1"/>
    <col min="13059" max="13059" width="29.26953125" style="60" customWidth="1"/>
    <col min="13060" max="13060" width="1" style="60" customWidth="1"/>
    <col min="13061" max="13061" width="25.453125" style="60" customWidth="1"/>
    <col min="13062" max="13062" width="1" style="60" customWidth="1"/>
    <col min="13063" max="13063" width="20.1796875" style="60" customWidth="1"/>
    <col min="13064" max="13064" width="1.1796875" style="60" customWidth="1"/>
    <col min="13065" max="13065" width="32.1796875" style="60" customWidth="1"/>
    <col min="13066" max="13312" width="8.7265625" style="60"/>
    <col min="13313" max="13313" width="20.54296875" style="60" customWidth="1"/>
    <col min="13314" max="13314" width="1" style="60" customWidth="1"/>
    <col min="13315" max="13315" width="29.26953125" style="60" customWidth="1"/>
    <col min="13316" max="13316" width="1" style="60" customWidth="1"/>
    <col min="13317" max="13317" width="25.453125" style="60" customWidth="1"/>
    <col min="13318" max="13318" width="1" style="60" customWidth="1"/>
    <col min="13319" max="13319" width="20.1796875" style="60" customWidth="1"/>
    <col min="13320" max="13320" width="1.1796875" style="60" customWidth="1"/>
    <col min="13321" max="13321" width="32.1796875" style="60" customWidth="1"/>
    <col min="13322" max="13568" width="8.7265625" style="60"/>
    <col min="13569" max="13569" width="20.54296875" style="60" customWidth="1"/>
    <col min="13570" max="13570" width="1" style="60" customWidth="1"/>
    <col min="13571" max="13571" width="29.26953125" style="60" customWidth="1"/>
    <col min="13572" max="13572" width="1" style="60" customWidth="1"/>
    <col min="13573" max="13573" width="25.453125" style="60" customWidth="1"/>
    <col min="13574" max="13574" width="1" style="60" customWidth="1"/>
    <col min="13575" max="13575" width="20.1796875" style="60" customWidth="1"/>
    <col min="13576" max="13576" width="1.1796875" style="60" customWidth="1"/>
    <col min="13577" max="13577" width="32.1796875" style="60" customWidth="1"/>
    <col min="13578" max="13824" width="8.7265625" style="60"/>
    <col min="13825" max="13825" width="20.54296875" style="60" customWidth="1"/>
    <col min="13826" max="13826" width="1" style="60" customWidth="1"/>
    <col min="13827" max="13827" width="29.26953125" style="60" customWidth="1"/>
    <col min="13828" max="13828" width="1" style="60" customWidth="1"/>
    <col min="13829" max="13829" width="25.453125" style="60" customWidth="1"/>
    <col min="13830" max="13830" width="1" style="60" customWidth="1"/>
    <col min="13831" max="13831" width="20.1796875" style="60" customWidth="1"/>
    <col min="13832" max="13832" width="1.1796875" style="60" customWidth="1"/>
    <col min="13833" max="13833" width="32.1796875" style="60" customWidth="1"/>
    <col min="13834" max="14080" width="8.7265625" style="60"/>
    <col min="14081" max="14081" width="20.54296875" style="60" customWidth="1"/>
    <col min="14082" max="14082" width="1" style="60" customWidth="1"/>
    <col min="14083" max="14083" width="29.26953125" style="60" customWidth="1"/>
    <col min="14084" max="14084" width="1" style="60" customWidth="1"/>
    <col min="14085" max="14085" width="25.453125" style="60" customWidth="1"/>
    <col min="14086" max="14086" width="1" style="60" customWidth="1"/>
    <col min="14087" max="14087" width="20.1796875" style="60" customWidth="1"/>
    <col min="14088" max="14088" width="1.1796875" style="60" customWidth="1"/>
    <col min="14089" max="14089" width="32.1796875" style="60" customWidth="1"/>
    <col min="14090" max="14336" width="8.7265625" style="60"/>
    <col min="14337" max="14337" width="20.54296875" style="60" customWidth="1"/>
    <col min="14338" max="14338" width="1" style="60" customWidth="1"/>
    <col min="14339" max="14339" width="29.26953125" style="60" customWidth="1"/>
    <col min="14340" max="14340" width="1" style="60" customWidth="1"/>
    <col min="14341" max="14341" width="25.453125" style="60" customWidth="1"/>
    <col min="14342" max="14342" width="1" style="60" customWidth="1"/>
    <col min="14343" max="14343" width="20.1796875" style="60" customWidth="1"/>
    <col min="14344" max="14344" width="1.1796875" style="60" customWidth="1"/>
    <col min="14345" max="14345" width="32.1796875" style="60" customWidth="1"/>
    <col min="14346" max="14592" width="8.7265625" style="60"/>
    <col min="14593" max="14593" width="20.54296875" style="60" customWidth="1"/>
    <col min="14594" max="14594" width="1" style="60" customWidth="1"/>
    <col min="14595" max="14595" width="29.26953125" style="60" customWidth="1"/>
    <col min="14596" max="14596" width="1" style="60" customWidth="1"/>
    <col min="14597" max="14597" width="25.453125" style="60" customWidth="1"/>
    <col min="14598" max="14598" width="1" style="60" customWidth="1"/>
    <col min="14599" max="14599" width="20.1796875" style="60" customWidth="1"/>
    <col min="14600" max="14600" width="1.1796875" style="60" customWidth="1"/>
    <col min="14601" max="14601" width="32.1796875" style="60" customWidth="1"/>
    <col min="14602" max="14848" width="8.7265625" style="60"/>
    <col min="14849" max="14849" width="20.54296875" style="60" customWidth="1"/>
    <col min="14850" max="14850" width="1" style="60" customWidth="1"/>
    <col min="14851" max="14851" width="29.26953125" style="60" customWidth="1"/>
    <col min="14852" max="14852" width="1" style="60" customWidth="1"/>
    <col min="14853" max="14853" width="25.453125" style="60" customWidth="1"/>
    <col min="14854" max="14854" width="1" style="60" customWidth="1"/>
    <col min="14855" max="14855" width="20.1796875" style="60" customWidth="1"/>
    <col min="14856" max="14856" width="1.1796875" style="60" customWidth="1"/>
    <col min="14857" max="14857" width="32.1796875" style="60" customWidth="1"/>
    <col min="14858" max="15104" width="8.7265625" style="60"/>
    <col min="15105" max="15105" width="20.54296875" style="60" customWidth="1"/>
    <col min="15106" max="15106" width="1" style="60" customWidth="1"/>
    <col min="15107" max="15107" width="29.26953125" style="60" customWidth="1"/>
    <col min="15108" max="15108" width="1" style="60" customWidth="1"/>
    <col min="15109" max="15109" width="25.453125" style="60" customWidth="1"/>
    <col min="15110" max="15110" width="1" style="60" customWidth="1"/>
    <col min="15111" max="15111" width="20.1796875" style="60" customWidth="1"/>
    <col min="15112" max="15112" width="1.1796875" style="60" customWidth="1"/>
    <col min="15113" max="15113" width="32.1796875" style="60" customWidth="1"/>
    <col min="15114" max="15360" width="8.7265625" style="60"/>
    <col min="15361" max="15361" width="20.54296875" style="60" customWidth="1"/>
    <col min="15362" max="15362" width="1" style="60" customWidth="1"/>
    <col min="15363" max="15363" width="29.26953125" style="60" customWidth="1"/>
    <col min="15364" max="15364" width="1" style="60" customWidth="1"/>
    <col min="15365" max="15365" width="25.453125" style="60" customWidth="1"/>
    <col min="15366" max="15366" width="1" style="60" customWidth="1"/>
    <col min="15367" max="15367" width="20.1796875" style="60" customWidth="1"/>
    <col min="15368" max="15368" width="1.1796875" style="60" customWidth="1"/>
    <col min="15369" max="15369" width="32.1796875" style="60" customWidth="1"/>
    <col min="15370" max="15616" width="8.7265625" style="60"/>
    <col min="15617" max="15617" width="20.54296875" style="60" customWidth="1"/>
    <col min="15618" max="15618" width="1" style="60" customWidth="1"/>
    <col min="15619" max="15619" width="29.26953125" style="60" customWidth="1"/>
    <col min="15620" max="15620" width="1" style="60" customWidth="1"/>
    <col min="15621" max="15621" width="25.453125" style="60" customWidth="1"/>
    <col min="15622" max="15622" width="1" style="60" customWidth="1"/>
    <col min="15623" max="15623" width="20.1796875" style="60" customWidth="1"/>
    <col min="15624" max="15624" width="1.1796875" style="60" customWidth="1"/>
    <col min="15625" max="15625" width="32.1796875" style="60" customWidth="1"/>
    <col min="15626" max="15872" width="8.7265625" style="60"/>
    <col min="15873" max="15873" width="20.54296875" style="60" customWidth="1"/>
    <col min="15874" max="15874" width="1" style="60" customWidth="1"/>
    <col min="15875" max="15875" width="29.26953125" style="60" customWidth="1"/>
    <col min="15876" max="15876" width="1" style="60" customWidth="1"/>
    <col min="15877" max="15877" width="25.453125" style="60" customWidth="1"/>
    <col min="15878" max="15878" width="1" style="60" customWidth="1"/>
    <col min="15879" max="15879" width="20.1796875" style="60" customWidth="1"/>
    <col min="15880" max="15880" width="1.1796875" style="60" customWidth="1"/>
    <col min="15881" max="15881" width="32.1796875" style="60" customWidth="1"/>
    <col min="15882" max="16128" width="8.7265625" style="60"/>
    <col min="16129" max="16129" width="20.54296875" style="60" customWidth="1"/>
    <col min="16130" max="16130" width="1" style="60" customWidth="1"/>
    <col min="16131" max="16131" width="29.26953125" style="60" customWidth="1"/>
    <col min="16132" max="16132" width="1" style="60" customWidth="1"/>
    <col min="16133" max="16133" width="25.453125" style="60" customWidth="1"/>
    <col min="16134" max="16134" width="1" style="60" customWidth="1"/>
    <col min="16135" max="16135" width="20.1796875" style="60" customWidth="1"/>
    <col min="16136" max="16136" width="1.1796875" style="60" customWidth="1"/>
    <col min="16137" max="16137" width="32.1796875" style="60" customWidth="1"/>
    <col min="16138" max="16384" width="8.7265625" style="60"/>
  </cols>
  <sheetData>
    <row r="1" spans="1:9" ht="27" customHeight="1" x14ac:dyDescent="0.3">
      <c r="A1" s="346" t="s">
        <v>6659</v>
      </c>
      <c r="B1" s="347"/>
      <c r="C1" s="347"/>
      <c r="D1" s="347"/>
      <c r="E1" s="347"/>
      <c r="F1" s="347"/>
      <c r="G1" s="347"/>
      <c r="H1" s="347"/>
      <c r="I1" s="348"/>
    </row>
    <row r="2" spans="1:9" x14ac:dyDescent="0.25">
      <c r="A2" s="349" t="s">
        <v>6660</v>
      </c>
      <c r="B2" s="350"/>
      <c r="C2" s="350"/>
      <c r="D2" s="350"/>
      <c r="E2" s="350"/>
      <c r="F2" s="350"/>
      <c r="G2" s="350"/>
      <c r="H2" s="350"/>
      <c r="I2" s="351"/>
    </row>
    <row r="3" spans="1:9" ht="13.5" customHeight="1" x14ac:dyDescent="0.3">
      <c r="A3" s="61" t="s">
        <v>6661</v>
      </c>
      <c r="B3" s="62"/>
      <c r="C3" s="61" t="s">
        <v>6662</v>
      </c>
      <c r="D3" s="62"/>
      <c r="E3" s="63" t="s">
        <v>6663</v>
      </c>
      <c r="F3" s="62"/>
      <c r="G3" s="61" t="s">
        <v>6664</v>
      </c>
      <c r="H3" s="62"/>
      <c r="I3" s="64" t="s">
        <v>6665</v>
      </c>
    </row>
    <row r="4" spans="1:9" ht="13.5" customHeight="1" x14ac:dyDescent="0.25">
      <c r="A4" s="65"/>
      <c r="B4" s="66"/>
      <c r="C4" s="67"/>
      <c r="D4" s="68"/>
      <c r="E4" s="67"/>
      <c r="F4" s="68"/>
      <c r="G4" s="69"/>
      <c r="H4" s="68"/>
      <c r="I4" s="70"/>
    </row>
    <row r="5" spans="1:9" x14ac:dyDescent="0.25">
      <c r="A5" s="71" t="s">
        <v>6666</v>
      </c>
      <c r="B5" s="72"/>
      <c r="C5" s="71" t="s">
        <v>6667</v>
      </c>
      <c r="D5" s="72"/>
      <c r="E5" s="71" t="s">
        <v>6668</v>
      </c>
      <c r="F5" s="72"/>
      <c r="G5" s="73" t="s">
        <v>6669</v>
      </c>
      <c r="H5" s="72"/>
      <c r="I5" s="74" t="s">
        <v>6670</v>
      </c>
    </row>
    <row r="6" spans="1:9" x14ac:dyDescent="0.25">
      <c r="A6" s="73" t="s">
        <v>6671</v>
      </c>
      <c r="B6" s="72"/>
      <c r="C6" s="73" t="s">
        <v>6672</v>
      </c>
      <c r="D6" s="72"/>
      <c r="E6" s="73" t="s">
        <v>6673</v>
      </c>
      <c r="F6" s="72"/>
      <c r="G6" s="73" t="s">
        <v>6674</v>
      </c>
      <c r="H6" s="72"/>
      <c r="I6" s="75" t="s">
        <v>6675</v>
      </c>
    </row>
    <row r="7" spans="1:9" x14ac:dyDescent="0.25">
      <c r="A7" s="73" t="s">
        <v>6676</v>
      </c>
      <c r="B7" s="72"/>
      <c r="C7" s="73" t="s">
        <v>6677</v>
      </c>
      <c r="D7" s="72"/>
      <c r="E7" s="73" t="s">
        <v>6678</v>
      </c>
      <c r="F7" s="72"/>
      <c r="G7" s="73" t="s">
        <v>6679</v>
      </c>
      <c r="H7" s="72"/>
      <c r="I7" s="75" t="s">
        <v>6680</v>
      </c>
    </row>
    <row r="8" spans="1:9" x14ac:dyDescent="0.25">
      <c r="A8" s="73" t="s">
        <v>6681</v>
      </c>
      <c r="B8" s="72"/>
      <c r="C8" s="73" t="s">
        <v>6682</v>
      </c>
      <c r="D8" s="72"/>
      <c r="E8" s="73" t="s">
        <v>6683</v>
      </c>
      <c r="F8" s="72"/>
      <c r="G8" s="73" t="s">
        <v>6684</v>
      </c>
      <c r="H8" s="72"/>
      <c r="I8" s="75" t="s">
        <v>6685</v>
      </c>
    </row>
    <row r="9" spans="1:9" x14ac:dyDescent="0.25">
      <c r="A9" s="73" t="s">
        <v>6686</v>
      </c>
      <c r="B9" s="72"/>
      <c r="C9" s="73" t="s">
        <v>6687</v>
      </c>
      <c r="D9" s="72"/>
      <c r="E9" s="73" t="s">
        <v>6688</v>
      </c>
      <c r="F9" s="72"/>
      <c r="G9" s="73" t="s">
        <v>6689</v>
      </c>
      <c r="H9" s="72"/>
      <c r="I9" s="75" t="s">
        <v>6690</v>
      </c>
    </row>
    <row r="10" spans="1:9" x14ac:dyDescent="0.25">
      <c r="A10" s="73" t="s">
        <v>6691</v>
      </c>
      <c r="B10" s="72"/>
      <c r="C10" s="73" t="s">
        <v>6692</v>
      </c>
      <c r="D10" s="72"/>
      <c r="E10" s="73" t="s">
        <v>6693</v>
      </c>
      <c r="F10" s="72"/>
      <c r="G10" s="73" t="s">
        <v>6694</v>
      </c>
      <c r="H10" s="72"/>
      <c r="I10" s="75" t="s">
        <v>6695</v>
      </c>
    </row>
    <row r="11" spans="1:9" x14ac:dyDescent="0.25">
      <c r="A11" s="73" t="s">
        <v>6696</v>
      </c>
      <c r="B11" s="72"/>
      <c r="C11" s="71"/>
      <c r="D11" s="72"/>
      <c r="E11" s="73" t="s">
        <v>6697</v>
      </c>
      <c r="F11" s="72"/>
      <c r="G11" s="73" t="s">
        <v>6698</v>
      </c>
      <c r="H11" s="72"/>
      <c r="I11" s="75" t="s">
        <v>6699</v>
      </c>
    </row>
    <row r="12" spans="1:9" x14ac:dyDescent="0.25">
      <c r="A12" s="76"/>
      <c r="B12" s="72"/>
      <c r="C12" s="71" t="s">
        <v>6700</v>
      </c>
      <c r="D12" s="72"/>
      <c r="E12" s="73" t="s">
        <v>6701</v>
      </c>
      <c r="F12" s="72"/>
      <c r="G12" s="73" t="s">
        <v>6702</v>
      </c>
      <c r="H12" s="72"/>
      <c r="I12" s="75" t="s">
        <v>6703</v>
      </c>
    </row>
    <row r="13" spans="1:9" x14ac:dyDescent="0.25">
      <c r="A13" s="71" t="s">
        <v>6704</v>
      </c>
      <c r="B13" s="72"/>
      <c r="C13" s="73" t="s">
        <v>6705</v>
      </c>
      <c r="D13" s="72"/>
      <c r="E13" s="73" t="s">
        <v>6706</v>
      </c>
      <c r="F13" s="72"/>
      <c r="G13" s="73" t="s">
        <v>6707</v>
      </c>
      <c r="H13" s="72"/>
      <c r="I13" s="75" t="s">
        <v>6708</v>
      </c>
    </row>
    <row r="14" spans="1:9" x14ac:dyDescent="0.25">
      <c r="A14" s="71" t="s">
        <v>6709</v>
      </c>
      <c r="B14" s="72"/>
      <c r="C14" s="73" t="s">
        <v>6710</v>
      </c>
      <c r="D14" s="72"/>
      <c r="E14" s="73" t="s">
        <v>6711</v>
      </c>
      <c r="F14" s="72"/>
      <c r="G14" s="73" t="s">
        <v>6712</v>
      </c>
      <c r="H14" s="72"/>
      <c r="I14" s="75" t="s">
        <v>6713</v>
      </c>
    </row>
    <row r="15" spans="1:9" x14ac:dyDescent="0.25">
      <c r="A15" s="73" t="s">
        <v>6714</v>
      </c>
      <c r="B15" s="72"/>
      <c r="C15" s="73" t="s">
        <v>6715</v>
      </c>
      <c r="D15" s="72"/>
      <c r="E15" s="73" t="s">
        <v>6716</v>
      </c>
      <c r="F15" s="72"/>
      <c r="G15" s="77"/>
      <c r="H15" s="72"/>
      <c r="I15" s="75" t="s">
        <v>6717</v>
      </c>
    </row>
    <row r="16" spans="1:9" x14ac:dyDescent="0.25">
      <c r="A16" s="73" t="s">
        <v>6718</v>
      </c>
      <c r="B16" s="72"/>
      <c r="C16" s="73" t="s">
        <v>6719</v>
      </c>
      <c r="D16" s="72"/>
      <c r="E16" s="73" t="s">
        <v>6720</v>
      </c>
      <c r="F16" s="72"/>
      <c r="G16" s="77"/>
      <c r="H16" s="72"/>
      <c r="I16" s="75" t="s">
        <v>6721</v>
      </c>
    </row>
    <row r="17" spans="1:9" x14ac:dyDescent="0.25">
      <c r="A17" s="73" t="s">
        <v>6722</v>
      </c>
      <c r="B17" s="72"/>
      <c r="C17" s="73" t="s">
        <v>6723</v>
      </c>
      <c r="D17" s="72"/>
      <c r="E17" s="73" t="s">
        <v>6724</v>
      </c>
      <c r="F17" s="72"/>
      <c r="G17" s="77"/>
      <c r="H17" s="72"/>
      <c r="I17" s="75" t="s">
        <v>6725</v>
      </c>
    </row>
    <row r="18" spans="1:9" x14ac:dyDescent="0.25">
      <c r="A18" s="73" t="s">
        <v>6726</v>
      </c>
      <c r="B18" s="72"/>
      <c r="C18" s="73" t="s">
        <v>6727</v>
      </c>
      <c r="D18" s="72"/>
      <c r="E18" s="73" t="s">
        <v>6728</v>
      </c>
      <c r="F18" s="72"/>
      <c r="G18" s="77"/>
      <c r="H18" s="72"/>
      <c r="I18" s="75" t="s">
        <v>6729</v>
      </c>
    </row>
    <row r="19" spans="1:9" x14ac:dyDescent="0.25">
      <c r="A19" s="73" t="s">
        <v>6730</v>
      </c>
      <c r="B19" s="72"/>
      <c r="C19" s="71"/>
      <c r="D19" s="72"/>
      <c r="E19" s="73" t="s">
        <v>6731</v>
      </c>
      <c r="F19" s="72"/>
      <c r="G19" s="77"/>
      <c r="H19" s="72"/>
      <c r="I19" s="75" t="s">
        <v>6732</v>
      </c>
    </row>
    <row r="20" spans="1:9" x14ac:dyDescent="0.25">
      <c r="A20" s="73" t="s">
        <v>6733</v>
      </c>
      <c r="B20" s="72"/>
      <c r="C20" s="71" t="s">
        <v>6734</v>
      </c>
      <c r="D20" s="72"/>
      <c r="E20" s="73" t="s">
        <v>6735</v>
      </c>
      <c r="F20" s="72"/>
      <c r="G20" s="77"/>
      <c r="H20" s="72"/>
      <c r="I20" s="75" t="s">
        <v>6736</v>
      </c>
    </row>
    <row r="21" spans="1:9" x14ac:dyDescent="0.25">
      <c r="A21" s="73" t="s">
        <v>6737</v>
      </c>
      <c r="B21" s="72"/>
      <c r="C21" s="73" t="s">
        <v>6738</v>
      </c>
      <c r="D21" s="72"/>
      <c r="E21" s="73" t="s">
        <v>6739</v>
      </c>
      <c r="F21" s="72"/>
      <c r="G21" s="77"/>
      <c r="H21" s="72"/>
      <c r="I21" s="75" t="s">
        <v>6740</v>
      </c>
    </row>
    <row r="22" spans="1:9" x14ac:dyDescent="0.25">
      <c r="A22" s="73" t="s">
        <v>6741</v>
      </c>
      <c r="B22" s="72"/>
      <c r="C22" s="73" t="s">
        <v>6742</v>
      </c>
      <c r="D22" s="72"/>
      <c r="E22" s="71"/>
      <c r="F22" s="72"/>
      <c r="G22" s="77"/>
      <c r="H22" s="72"/>
      <c r="I22" s="75" t="s">
        <v>6743</v>
      </c>
    </row>
    <row r="23" spans="1:9" x14ac:dyDescent="0.25">
      <c r="A23" s="73" t="s">
        <v>6744</v>
      </c>
      <c r="B23" s="72"/>
      <c r="C23" s="73" t="s">
        <v>6745</v>
      </c>
      <c r="D23" s="72"/>
      <c r="E23" s="71" t="s">
        <v>6746</v>
      </c>
      <c r="F23" s="72"/>
      <c r="G23" s="77"/>
      <c r="H23" s="72"/>
      <c r="I23" s="75" t="s">
        <v>6747</v>
      </c>
    </row>
    <row r="24" spans="1:9" x14ac:dyDescent="0.25">
      <c r="A24" s="73" t="s">
        <v>6748</v>
      </c>
      <c r="B24" s="72"/>
      <c r="C24" s="73" t="s">
        <v>6749</v>
      </c>
      <c r="D24" s="72"/>
      <c r="E24" s="73" t="s">
        <v>6750</v>
      </c>
      <c r="F24" s="72"/>
      <c r="G24" s="77"/>
      <c r="H24" s="72"/>
      <c r="I24" s="75" t="s">
        <v>6751</v>
      </c>
    </row>
    <row r="25" spans="1:9" x14ac:dyDescent="0.25">
      <c r="A25" s="73" t="s">
        <v>6752</v>
      </c>
      <c r="B25" s="72"/>
      <c r="C25" s="73" t="s">
        <v>6753</v>
      </c>
      <c r="D25" s="72"/>
      <c r="E25" s="73" t="s">
        <v>6754</v>
      </c>
      <c r="F25" s="72"/>
      <c r="G25" s="77"/>
      <c r="H25" s="72"/>
      <c r="I25" s="75" t="s">
        <v>6755</v>
      </c>
    </row>
    <row r="26" spans="1:9" x14ac:dyDescent="0.25">
      <c r="A26" s="73" t="s">
        <v>6756</v>
      </c>
      <c r="B26" s="72"/>
      <c r="C26" s="73" t="s">
        <v>6757</v>
      </c>
      <c r="D26" s="72"/>
      <c r="E26" s="73" t="s">
        <v>6758</v>
      </c>
      <c r="F26" s="72"/>
      <c r="G26" s="77"/>
      <c r="H26" s="72"/>
      <c r="I26" s="75" t="s">
        <v>6759</v>
      </c>
    </row>
    <row r="27" spans="1:9" x14ac:dyDescent="0.25">
      <c r="A27" s="73" t="s">
        <v>6760</v>
      </c>
      <c r="B27" s="72"/>
      <c r="C27" s="73" t="s">
        <v>6761</v>
      </c>
      <c r="D27" s="72"/>
      <c r="E27" s="73" t="s">
        <v>6762</v>
      </c>
      <c r="F27" s="72"/>
      <c r="G27" s="77"/>
      <c r="H27" s="72"/>
      <c r="I27" s="74"/>
    </row>
    <row r="28" spans="1:9" x14ac:dyDescent="0.25">
      <c r="A28" s="73" t="s">
        <v>6763</v>
      </c>
      <c r="B28" s="72"/>
      <c r="C28" s="73" t="s">
        <v>6764</v>
      </c>
      <c r="D28" s="72"/>
      <c r="E28" s="73" t="s">
        <v>6765</v>
      </c>
      <c r="F28" s="72"/>
      <c r="G28" s="77"/>
      <c r="H28" s="72"/>
      <c r="I28" s="74" t="s">
        <v>6766</v>
      </c>
    </row>
    <row r="29" spans="1:9" x14ac:dyDescent="0.25">
      <c r="A29" s="73" t="s">
        <v>6767</v>
      </c>
      <c r="B29" s="72"/>
      <c r="C29" s="73" t="s">
        <v>6768</v>
      </c>
      <c r="D29" s="72"/>
      <c r="E29" s="73" t="s">
        <v>6769</v>
      </c>
      <c r="F29" s="72"/>
      <c r="G29" s="77"/>
      <c r="H29" s="72"/>
      <c r="I29" s="75" t="s">
        <v>6770</v>
      </c>
    </row>
    <row r="30" spans="1:9" x14ac:dyDescent="0.25">
      <c r="A30" s="73" t="s">
        <v>6771</v>
      </c>
      <c r="B30" s="72"/>
      <c r="C30" s="73" t="s">
        <v>6772</v>
      </c>
      <c r="D30" s="72"/>
      <c r="E30" s="73" t="s">
        <v>6773</v>
      </c>
      <c r="F30" s="72"/>
      <c r="G30" s="77"/>
      <c r="H30" s="72"/>
      <c r="I30" s="75" t="s">
        <v>6774</v>
      </c>
    </row>
    <row r="31" spans="1:9" x14ac:dyDescent="0.25">
      <c r="A31" s="73" t="s">
        <v>6775</v>
      </c>
      <c r="B31" s="72"/>
      <c r="C31" s="73" t="s">
        <v>6776</v>
      </c>
      <c r="D31" s="72"/>
      <c r="E31" s="73" t="s">
        <v>6777</v>
      </c>
      <c r="F31" s="72"/>
      <c r="G31" s="77"/>
      <c r="H31" s="72"/>
      <c r="I31" s="75" t="s">
        <v>6778</v>
      </c>
    </row>
    <row r="32" spans="1:9" x14ac:dyDescent="0.25">
      <c r="A32" s="73" t="s">
        <v>6779</v>
      </c>
      <c r="B32" s="72"/>
      <c r="C32" s="71"/>
      <c r="D32" s="72"/>
      <c r="E32" s="71"/>
      <c r="F32" s="72"/>
      <c r="G32" s="77"/>
      <c r="H32" s="72"/>
      <c r="I32" s="75" t="s">
        <v>6780</v>
      </c>
    </row>
    <row r="33" spans="1:9" x14ac:dyDescent="0.25">
      <c r="A33" s="73" t="s">
        <v>6781</v>
      </c>
      <c r="B33" s="72"/>
      <c r="C33" s="71" t="s">
        <v>6782</v>
      </c>
      <c r="D33" s="72"/>
      <c r="E33" s="71" t="s">
        <v>6783</v>
      </c>
      <c r="F33" s="72"/>
      <c r="G33" s="77"/>
      <c r="H33" s="72"/>
      <c r="I33" s="75" t="s">
        <v>6784</v>
      </c>
    </row>
    <row r="34" spans="1:9" x14ac:dyDescent="0.25">
      <c r="A34" s="71" t="s">
        <v>6785</v>
      </c>
      <c r="B34" s="72"/>
      <c r="C34" s="73" t="s">
        <v>6786</v>
      </c>
      <c r="D34" s="72"/>
      <c r="E34" s="73" t="s">
        <v>6787</v>
      </c>
      <c r="F34" s="72"/>
      <c r="G34" s="77"/>
      <c r="H34" s="72"/>
      <c r="I34" s="75" t="s">
        <v>6788</v>
      </c>
    </row>
    <row r="35" spans="1:9" x14ac:dyDescent="0.25">
      <c r="A35" s="73" t="s">
        <v>6789</v>
      </c>
      <c r="B35" s="72"/>
      <c r="C35" s="73" t="s">
        <v>6790</v>
      </c>
      <c r="D35" s="72"/>
      <c r="E35" s="73" t="s">
        <v>6791</v>
      </c>
      <c r="F35" s="72"/>
      <c r="G35" s="77"/>
      <c r="H35" s="72"/>
      <c r="I35" s="75" t="s">
        <v>6792</v>
      </c>
    </row>
    <row r="36" spans="1:9" x14ac:dyDescent="0.25">
      <c r="A36" s="73" t="s">
        <v>6793</v>
      </c>
      <c r="B36" s="72"/>
      <c r="C36" s="73" t="s">
        <v>6794</v>
      </c>
      <c r="D36" s="72"/>
      <c r="E36" s="73" t="s">
        <v>6795</v>
      </c>
      <c r="F36" s="72"/>
      <c r="G36" s="77"/>
      <c r="H36" s="72"/>
      <c r="I36" s="75" t="s">
        <v>6796</v>
      </c>
    </row>
    <row r="37" spans="1:9" x14ac:dyDescent="0.25">
      <c r="A37" s="73" t="s">
        <v>6797</v>
      </c>
      <c r="B37" s="72"/>
      <c r="C37" s="73" t="s">
        <v>6798</v>
      </c>
      <c r="D37" s="72"/>
      <c r="E37" s="73" t="s">
        <v>6799</v>
      </c>
      <c r="F37" s="72"/>
      <c r="G37" s="77"/>
      <c r="H37" s="72"/>
      <c r="I37" s="75" t="s">
        <v>6800</v>
      </c>
    </row>
    <row r="38" spans="1:9" x14ac:dyDescent="0.25">
      <c r="A38" s="73" t="s">
        <v>6801</v>
      </c>
      <c r="B38" s="72"/>
      <c r="C38" s="73" t="s">
        <v>6802</v>
      </c>
      <c r="D38" s="72"/>
      <c r="E38" s="73" t="s">
        <v>6803</v>
      </c>
      <c r="F38" s="72"/>
      <c r="G38" s="77"/>
      <c r="H38" s="72"/>
      <c r="I38" s="75" t="s">
        <v>6804</v>
      </c>
    </row>
    <row r="39" spans="1:9" x14ac:dyDescent="0.25">
      <c r="A39" s="73" t="s">
        <v>6805</v>
      </c>
      <c r="B39" s="72"/>
      <c r="C39" s="73" t="s">
        <v>6806</v>
      </c>
      <c r="D39" s="72"/>
      <c r="E39" s="73" t="s">
        <v>6807</v>
      </c>
      <c r="F39" s="72"/>
      <c r="G39" s="77"/>
      <c r="H39" s="72"/>
      <c r="I39" s="75" t="s">
        <v>6808</v>
      </c>
    </row>
    <row r="40" spans="1:9" x14ac:dyDescent="0.25">
      <c r="A40" s="73" t="s">
        <v>6809</v>
      </c>
      <c r="B40" s="72"/>
      <c r="C40" s="73" t="s">
        <v>6810</v>
      </c>
      <c r="D40" s="72"/>
      <c r="E40" s="73" t="s">
        <v>6811</v>
      </c>
      <c r="F40" s="72"/>
      <c r="G40" s="77"/>
      <c r="H40" s="72"/>
      <c r="I40" s="75" t="s">
        <v>6812</v>
      </c>
    </row>
    <row r="41" spans="1:9" x14ac:dyDescent="0.25">
      <c r="A41" s="73" t="s">
        <v>6813</v>
      </c>
      <c r="B41" s="72"/>
      <c r="C41" s="73" t="s">
        <v>6814</v>
      </c>
      <c r="D41" s="72"/>
      <c r="E41" s="73" t="s">
        <v>6815</v>
      </c>
      <c r="F41" s="72"/>
      <c r="G41" s="77"/>
      <c r="H41" s="72"/>
      <c r="I41" s="75" t="s">
        <v>6816</v>
      </c>
    </row>
    <row r="42" spans="1:9" x14ac:dyDescent="0.25">
      <c r="A42" s="73" t="s">
        <v>6817</v>
      </c>
      <c r="B42" s="72"/>
      <c r="C42" s="73" t="s">
        <v>6818</v>
      </c>
      <c r="D42" s="72"/>
      <c r="E42" s="73" t="s">
        <v>6819</v>
      </c>
      <c r="F42" s="72"/>
      <c r="G42" s="77"/>
      <c r="H42" s="72"/>
      <c r="I42" s="75" t="s">
        <v>6820</v>
      </c>
    </row>
    <row r="43" spans="1:9" x14ac:dyDescent="0.25">
      <c r="A43" s="73" t="s">
        <v>6821</v>
      </c>
      <c r="B43" s="72"/>
      <c r="C43" s="71"/>
      <c r="D43" s="72"/>
      <c r="E43" s="73" t="s">
        <v>6822</v>
      </c>
      <c r="F43" s="72"/>
      <c r="G43" s="77"/>
      <c r="H43" s="72"/>
      <c r="I43" s="75" t="s">
        <v>6823</v>
      </c>
    </row>
    <row r="44" spans="1:9" x14ac:dyDescent="0.25">
      <c r="A44" s="71" t="s">
        <v>6824</v>
      </c>
      <c r="B44" s="72"/>
      <c r="C44" s="71" t="s">
        <v>6825</v>
      </c>
      <c r="D44" s="72"/>
      <c r="E44" s="73" t="s">
        <v>6826</v>
      </c>
      <c r="F44" s="72"/>
      <c r="G44" s="77"/>
      <c r="H44" s="72"/>
      <c r="I44" s="75" t="s">
        <v>6827</v>
      </c>
    </row>
    <row r="45" spans="1:9" x14ac:dyDescent="0.25">
      <c r="A45" s="73" t="s">
        <v>6828</v>
      </c>
      <c r="B45" s="72"/>
      <c r="C45" s="73" t="s">
        <v>6829</v>
      </c>
      <c r="D45" s="72"/>
      <c r="E45" s="73" t="s">
        <v>6830</v>
      </c>
      <c r="F45" s="72"/>
      <c r="G45" s="77"/>
      <c r="H45" s="72"/>
      <c r="I45" s="75" t="s">
        <v>6831</v>
      </c>
    </row>
    <row r="46" spans="1:9" x14ac:dyDescent="0.25">
      <c r="A46" s="73" t="s">
        <v>6832</v>
      </c>
      <c r="B46" s="72"/>
      <c r="C46" s="73" t="s">
        <v>6833</v>
      </c>
      <c r="D46" s="72"/>
      <c r="E46" s="73" t="s">
        <v>6834</v>
      </c>
      <c r="F46" s="72"/>
      <c r="G46" s="77"/>
      <c r="H46" s="72"/>
      <c r="I46" s="75" t="s">
        <v>6835</v>
      </c>
    </row>
    <row r="47" spans="1:9" x14ac:dyDescent="0.25">
      <c r="A47" s="73" t="s">
        <v>6836</v>
      </c>
      <c r="B47" s="72"/>
      <c r="C47" s="73" t="s">
        <v>6837</v>
      </c>
      <c r="D47" s="72"/>
      <c r="E47" s="77"/>
      <c r="F47" s="72"/>
      <c r="G47" s="77"/>
      <c r="H47" s="72"/>
      <c r="I47" s="75" t="s">
        <v>6838</v>
      </c>
    </row>
    <row r="48" spans="1:9" x14ac:dyDescent="0.25">
      <c r="A48" s="73" t="s">
        <v>6839</v>
      </c>
      <c r="B48" s="72"/>
      <c r="C48" s="73" t="s">
        <v>6840</v>
      </c>
      <c r="D48" s="72"/>
      <c r="E48" s="77"/>
      <c r="F48" s="72"/>
      <c r="G48" s="77"/>
      <c r="H48" s="72"/>
      <c r="I48" s="74"/>
    </row>
    <row r="49" spans="1:9" x14ac:dyDescent="0.25">
      <c r="A49" s="73" t="s">
        <v>6841</v>
      </c>
      <c r="B49" s="72"/>
      <c r="C49" s="73" t="s">
        <v>6842</v>
      </c>
      <c r="D49" s="72"/>
      <c r="E49" s="77"/>
      <c r="F49" s="72"/>
      <c r="G49" s="77"/>
      <c r="H49" s="72"/>
      <c r="I49" s="74" t="s">
        <v>6843</v>
      </c>
    </row>
    <row r="50" spans="1:9" x14ac:dyDescent="0.25">
      <c r="A50" s="71" t="s">
        <v>6844</v>
      </c>
      <c r="B50" s="72"/>
      <c r="C50" s="73" t="s">
        <v>6845</v>
      </c>
      <c r="D50" s="72"/>
      <c r="E50" s="77"/>
      <c r="F50" s="72"/>
      <c r="G50" s="77"/>
      <c r="H50" s="72"/>
      <c r="I50" s="75" t="s">
        <v>6846</v>
      </c>
    </row>
    <row r="51" spans="1:9" x14ac:dyDescent="0.25">
      <c r="A51" s="73" t="s">
        <v>6847</v>
      </c>
      <c r="B51" s="72"/>
      <c r="C51" s="73" t="s">
        <v>6848</v>
      </c>
      <c r="D51" s="72"/>
      <c r="E51" s="77"/>
      <c r="F51" s="72"/>
      <c r="G51" s="77"/>
      <c r="H51" s="72"/>
      <c r="I51" s="75" t="s">
        <v>6849</v>
      </c>
    </row>
    <row r="52" spans="1:9" x14ac:dyDescent="0.25">
      <c r="A52" s="73" t="s">
        <v>6850</v>
      </c>
      <c r="B52" s="72"/>
      <c r="C52" s="73" t="s">
        <v>6851</v>
      </c>
      <c r="D52" s="72"/>
      <c r="E52" s="77"/>
      <c r="F52" s="72"/>
      <c r="G52" s="77"/>
      <c r="H52" s="72"/>
      <c r="I52" s="75" t="s">
        <v>6852</v>
      </c>
    </row>
    <row r="53" spans="1:9" x14ac:dyDescent="0.25">
      <c r="A53" s="73" t="s">
        <v>6853</v>
      </c>
      <c r="B53" s="72"/>
      <c r="C53" s="73" t="s">
        <v>6854</v>
      </c>
      <c r="D53" s="72"/>
      <c r="E53" s="77"/>
      <c r="F53" s="72"/>
      <c r="G53" s="77"/>
      <c r="H53" s="72"/>
      <c r="I53" s="75" t="s">
        <v>6855</v>
      </c>
    </row>
    <row r="54" spans="1:9" x14ac:dyDescent="0.25">
      <c r="A54" s="73" t="s">
        <v>6856</v>
      </c>
      <c r="B54" s="72"/>
      <c r="C54" s="73" t="s">
        <v>6857</v>
      </c>
      <c r="D54" s="72"/>
      <c r="E54" s="77"/>
      <c r="F54" s="72"/>
      <c r="G54" s="77"/>
      <c r="H54" s="72"/>
      <c r="I54" s="75" t="s">
        <v>6858</v>
      </c>
    </row>
    <row r="55" spans="1:9" x14ac:dyDescent="0.25">
      <c r="A55" s="73" t="s">
        <v>6859</v>
      </c>
      <c r="B55" s="72"/>
      <c r="C55" s="73" t="s">
        <v>6860</v>
      </c>
      <c r="D55" s="72"/>
      <c r="E55" s="77"/>
      <c r="F55" s="72"/>
      <c r="G55" s="77"/>
      <c r="H55" s="72"/>
      <c r="I55" s="72"/>
    </row>
    <row r="56" spans="1:9" x14ac:dyDescent="0.25">
      <c r="A56" s="73" t="s">
        <v>6861</v>
      </c>
      <c r="B56" s="72"/>
      <c r="C56" s="73" t="s">
        <v>6862</v>
      </c>
      <c r="D56" s="72"/>
      <c r="E56" s="77"/>
      <c r="F56" s="72"/>
      <c r="G56" s="77"/>
      <c r="H56" s="72"/>
      <c r="I56" s="72"/>
    </row>
    <row r="57" spans="1:9" x14ac:dyDescent="0.25">
      <c r="A57" s="73" t="s">
        <v>6863</v>
      </c>
      <c r="B57" s="72"/>
      <c r="C57" s="73" t="s">
        <v>6864</v>
      </c>
      <c r="D57" s="72"/>
      <c r="E57" s="77"/>
      <c r="F57" s="72"/>
      <c r="G57" s="77"/>
      <c r="H57" s="72"/>
      <c r="I57" s="72"/>
    </row>
    <row r="58" spans="1:9" x14ac:dyDescent="0.25">
      <c r="A58" s="73" t="s">
        <v>6865</v>
      </c>
      <c r="B58" s="72"/>
      <c r="C58" s="73" t="s">
        <v>6866</v>
      </c>
      <c r="D58" s="72"/>
      <c r="E58" s="77"/>
      <c r="F58" s="72"/>
      <c r="G58" s="77"/>
      <c r="H58" s="72"/>
      <c r="I58" s="72"/>
    </row>
    <row r="59" spans="1:9" x14ac:dyDescent="0.25">
      <c r="A59" s="73" t="s">
        <v>6867</v>
      </c>
      <c r="B59" s="72"/>
      <c r="C59" s="73" t="s">
        <v>6868</v>
      </c>
      <c r="D59" s="72"/>
      <c r="E59" s="77"/>
      <c r="F59" s="72"/>
      <c r="G59" s="77"/>
      <c r="H59" s="72"/>
      <c r="I59" s="72"/>
    </row>
    <row r="60" spans="1:9" x14ac:dyDescent="0.25">
      <c r="A60" s="73" t="s">
        <v>6869</v>
      </c>
      <c r="B60" s="72"/>
      <c r="C60" s="73" t="s">
        <v>6870</v>
      </c>
      <c r="D60" s="72"/>
      <c r="E60" s="77"/>
      <c r="F60" s="72"/>
      <c r="G60" s="77"/>
      <c r="H60" s="72"/>
      <c r="I60" s="72"/>
    </row>
    <row r="61" spans="1:9" x14ac:dyDescent="0.25">
      <c r="A61" s="73" t="s">
        <v>6871</v>
      </c>
      <c r="B61" s="72"/>
      <c r="C61" s="73" t="s">
        <v>6872</v>
      </c>
      <c r="D61" s="72"/>
      <c r="E61" s="77"/>
      <c r="F61" s="72"/>
      <c r="G61" s="77"/>
      <c r="H61" s="72"/>
      <c r="I61" s="72"/>
    </row>
    <row r="62" spans="1:9" x14ac:dyDescent="0.25">
      <c r="A62" s="73" t="s">
        <v>6873</v>
      </c>
      <c r="B62" s="72"/>
      <c r="C62" s="73" t="s">
        <v>6874</v>
      </c>
      <c r="D62" s="72"/>
      <c r="E62" s="77"/>
      <c r="F62" s="72"/>
      <c r="G62" s="77"/>
      <c r="H62" s="72"/>
      <c r="I62" s="72"/>
    </row>
    <row r="63" spans="1:9" x14ac:dyDescent="0.25">
      <c r="A63" s="73" t="s">
        <v>6875</v>
      </c>
      <c r="B63" s="72"/>
      <c r="C63" s="77"/>
      <c r="D63" s="72"/>
      <c r="E63" s="77"/>
      <c r="F63" s="72"/>
      <c r="G63" s="77"/>
      <c r="H63" s="72"/>
      <c r="I63" s="72"/>
    </row>
    <row r="64" spans="1:9" x14ac:dyDescent="0.25">
      <c r="A64" s="73" t="s">
        <v>6876</v>
      </c>
      <c r="B64" s="72"/>
      <c r="C64" s="77"/>
      <c r="D64" s="72"/>
      <c r="E64" s="77"/>
      <c r="F64" s="72"/>
      <c r="G64" s="77"/>
      <c r="H64" s="72"/>
      <c r="I64" s="72"/>
    </row>
    <row r="65" spans="1:9" x14ac:dyDescent="0.25">
      <c r="A65" s="73" t="s">
        <v>6877</v>
      </c>
      <c r="B65" s="72"/>
      <c r="C65" s="77"/>
      <c r="D65" s="72"/>
      <c r="E65" s="77"/>
      <c r="F65" s="72"/>
      <c r="G65" s="77"/>
      <c r="H65" s="72"/>
      <c r="I65" s="72"/>
    </row>
    <row r="66" spans="1:9" x14ac:dyDescent="0.25">
      <c r="A66" s="78" t="s">
        <v>6878</v>
      </c>
      <c r="B66" s="79"/>
      <c r="C66" s="80"/>
      <c r="D66" s="79"/>
      <c r="E66" s="80"/>
      <c r="F66" s="79"/>
      <c r="G66" s="80"/>
      <c r="H66" s="79"/>
      <c r="I66" s="79"/>
    </row>
    <row r="67" spans="1:9" x14ac:dyDescent="0.25">
      <c r="A67" s="352"/>
      <c r="B67" s="353"/>
      <c r="C67" s="353"/>
      <c r="D67" s="353"/>
      <c r="E67" s="353"/>
      <c r="F67" s="353"/>
      <c r="G67" s="353"/>
      <c r="H67" s="353"/>
      <c r="I67" s="354"/>
    </row>
    <row r="68" spans="1:9" x14ac:dyDescent="0.25">
      <c r="A68" s="355" t="s">
        <v>6634</v>
      </c>
      <c r="B68" s="356"/>
      <c r="C68" s="356"/>
      <c r="D68" s="356"/>
      <c r="E68" s="356"/>
      <c r="F68" s="356"/>
      <c r="G68" s="356"/>
      <c r="H68" s="356"/>
      <c r="I68" s="357"/>
    </row>
    <row r="69" spans="1:9" ht="13.5" customHeight="1" x14ac:dyDescent="0.25">
      <c r="A69" s="358" t="s">
        <v>6879</v>
      </c>
      <c r="B69" s="356"/>
      <c r="C69" s="356"/>
      <c r="D69" s="356"/>
      <c r="E69" s="356"/>
      <c r="F69" s="356"/>
      <c r="G69" s="356"/>
      <c r="H69" s="356"/>
      <c r="I69" s="357"/>
    </row>
    <row r="70" spans="1:9" ht="13.5" customHeight="1" x14ac:dyDescent="0.25">
      <c r="A70" s="358" t="s">
        <v>6880</v>
      </c>
      <c r="B70" s="356"/>
      <c r="C70" s="356"/>
      <c r="D70" s="356"/>
      <c r="E70" s="356"/>
      <c r="F70" s="356"/>
      <c r="G70" s="356"/>
      <c r="H70" s="356"/>
      <c r="I70" s="357"/>
    </row>
    <row r="71" spans="1:9" ht="13.5" customHeight="1" x14ac:dyDescent="0.25">
      <c r="A71" s="358" t="s">
        <v>6881</v>
      </c>
      <c r="B71" s="356"/>
      <c r="C71" s="356"/>
      <c r="D71" s="356"/>
      <c r="E71" s="356"/>
      <c r="F71" s="356"/>
      <c r="G71" s="356"/>
      <c r="H71" s="356"/>
      <c r="I71" s="357"/>
    </row>
    <row r="72" spans="1:9" ht="13.5" customHeight="1" x14ac:dyDescent="0.25">
      <c r="A72" s="358" t="s">
        <v>6882</v>
      </c>
      <c r="B72" s="356"/>
      <c r="C72" s="356"/>
      <c r="D72" s="356"/>
      <c r="E72" s="356"/>
      <c r="F72" s="356"/>
      <c r="G72" s="356"/>
      <c r="H72" s="356"/>
      <c r="I72" s="357"/>
    </row>
    <row r="73" spans="1:9" ht="13.5" customHeight="1" x14ac:dyDescent="0.25">
      <c r="A73" s="358" t="s">
        <v>6883</v>
      </c>
      <c r="B73" s="356"/>
      <c r="C73" s="356"/>
      <c r="D73" s="356"/>
      <c r="E73" s="356"/>
      <c r="F73" s="356"/>
      <c r="G73" s="356"/>
      <c r="H73" s="356"/>
      <c r="I73" s="357"/>
    </row>
    <row r="74" spans="1:9" ht="13.5" customHeight="1" x14ac:dyDescent="0.25">
      <c r="A74" s="358" t="s">
        <v>6884</v>
      </c>
      <c r="B74" s="356"/>
      <c r="C74" s="356"/>
      <c r="D74" s="356"/>
      <c r="E74" s="356"/>
      <c r="F74" s="356"/>
      <c r="G74" s="356"/>
      <c r="H74" s="356"/>
      <c r="I74" s="357"/>
    </row>
    <row r="75" spans="1:9" ht="13.5" customHeight="1" x14ac:dyDescent="0.25">
      <c r="A75" s="358" t="s">
        <v>6885</v>
      </c>
      <c r="B75" s="356"/>
      <c r="C75" s="356"/>
      <c r="D75" s="356"/>
      <c r="E75" s="356"/>
      <c r="F75" s="356"/>
      <c r="G75" s="356"/>
      <c r="H75" s="356"/>
      <c r="I75" s="357"/>
    </row>
    <row r="76" spans="1:9" ht="13.5" customHeight="1" x14ac:dyDescent="0.25">
      <c r="A76" s="343" t="s">
        <v>6886</v>
      </c>
      <c r="B76" s="344"/>
      <c r="C76" s="344"/>
      <c r="D76" s="344"/>
      <c r="E76" s="344"/>
      <c r="F76" s="344"/>
      <c r="G76" s="344"/>
      <c r="H76" s="344"/>
      <c r="I76" s="345"/>
    </row>
  </sheetData>
  <mergeCells count="12">
    <mergeCell ref="A76:I76"/>
    <mergeCell ref="A1:I1"/>
    <mergeCell ref="A2:I2"/>
    <mergeCell ref="A67:I67"/>
    <mergeCell ref="A68:I68"/>
    <mergeCell ref="A69:I69"/>
    <mergeCell ref="A70:I70"/>
    <mergeCell ref="A71:I71"/>
    <mergeCell ref="A72:I72"/>
    <mergeCell ref="A73:I73"/>
    <mergeCell ref="A74:I74"/>
    <mergeCell ref="A75:I75"/>
  </mergeCell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255"/>
  <sheetViews>
    <sheetView topLeftCell="K1" zoomScale="70" zoomScaleNormal="70" workbookViewId="0">
      <selection activeCell="J25" sqref="J25"/>
    </sheetView>
  </sheetViews>
  <sheetFormatPr defaultRowHeight="14.5" x14ac:dyDescent="0.35"/>
  <cols>
    <col min="1" max="1" width="15.36328125" style="185" customWidth="1"/>
    <col min="2" max="2" width="13.6328125" style="185" customWidth="1"/>
    <col min="3" max="3" width="21.1796875" style="185" customWidth="1"/>
    <col min="4" max="4" width="31.26953125" style="185" customWidth="1"/>
    <col min="5" max="5" width="13.26953125" style="185" customWidth="1"/>
    <col min="6" max="6" width="54.453125" style="185" customWidth="1"/>
    <col min="7" max="7" width="36.6328125" style="185" customWidth="1"/>
    <col min="8" max="9" width="21.81640625" style="185" customWidth="1"/>
    <col min="10" max="11" width="15.54296875" style="185" customWidth="1"/>
    <col min="12" max="12" width="36.08984375" style="185" customWidth="1"/>
    <col min="13" max="13" width="24.81640625" style="185" customWidth="1"/>
    <col min="14" max="15" width="22.453125" style="185" customWidth="1"/>
    <col min="16" max="16" width="15.90625" style="185" customWidth="1"/>
    <col min="17" max="26" width="8.7265625" style="185"/>
    <col min="27" max="27" width="18.453125" style="185" customWidth="1"/>
    <col min="28" max="16384" width="8.7265625" style="185"/>
  </cols>
  <sheetData>
    <row r="1" spans="1:30" x14ac:dyDescent="0.35">
      <c r="AA1" s="359" t="s">
        <v>7903</v>
      </c>
      <c r="AB1" s="359"/>
      <c r="AC1" s="359"/>
      <c r="AD1" s="359"/>
    </row>
    <row r="2" spans="1:30" ht="26" x14ac:dyDescent="0.6">
      <c r="A2" s="152" t="s">
        <v>7719</v>
      </c>
    </row>
    <row r="3" spans="1:30" ht="15.5" x14ac:dyDescent="0.35">
      <c r="A3" s="24" t="s">
        <v>7725</v>
      </c>
      <c r="H3" s="359" t="s">
        <v>7902</v>
      </c>
      <c r="I3" s="359"/>
      <c r="J3" s="359"/>
      <c r="K3" s="359"/>
      <c r="L3" s="359"/>
      <c r="M3" s="359"/>
      <c r="N3" s="359"/>
      <c r="O3" s="359"/>
      <c r="P3" s="359"/>
      <c r="Q3" s="359"/>
      <c r="R3" s="359"/>
      <c r="S3" s="359"/>
      <c r="T3" s="359"/>
      <c r="U3" s="359"/>
      <c r="V3" s="359"/>
      <c r="W3" s="359"/>
      <c r="X3" s="359"/>
      <c r="Y3" s="359"/>
      <c r="Z3" s="359"/>
      <c r="AA3" s="243">
        <v>1001</v>
      </c>
      <c r="AB3" s="99" t="s">
        <v>7231</v>
      </c>
      <c r="AC3" s="105" t="s">
        <v>2752</v>
      </c>
      <c r="AD3" s="185">
        <v>1703</v>
      </c>
    </row>
    <row r="4" spans="1:30" ht="31" x14ac:dyDescent="0.35">
      <c r="A4" s="84" t="s">
        <v>2</v>
      </c>
      <c r="B4" s="84" t="s">
        <v>3</v>
      </c>
      <c r="C4" s="84" t="s">
        <v>4</v>
      </c>
      <c r="D4" s="84" t="s">
        <v>5</v>
      </c>
      <c r="E4" s="84" t="s">
        <v>7724</v>
      </c>
      <c r="F4" s="84" t="s">
        <v>7706</v>
      </c>
      <c r="G4" s="84" t="s">
        <v>6650</v>
      </c>
      <c r="H4" s="84" t="s">
        <v>7780</v>
      </c>
      <c r="I4" s="84" t="s">
        <v>7781</v>
      </c>
      <c r="J4" s="84" t="s">
        <v>6668</v>
      </c>
      <c r="K4" s="84" t="s">
        <v>6746</v>
      </c>
      <c r="L4" s="84" t="s">
        <v>6705</v>
      </c>
      <c r="M4" s="84" t="s">
        <v>6709</v>
      </c>
      <c r="N4" s="84" t="s">
        <v>6700</v>
      </c>
      <c r="O4" s="84" t="s">
        <v>7786</v>
      </c>
      <c r="P4" s="84" t="s">
        <v>7792</v>
      </c>
      <c r="Q4" s="84" t="s">
        <v>7782</v>
      </c>
      <c r="R4" s="84" t="s">
        <v>7788</v>
      </c>
      <c r="S4" s="84" t="s">
        <v>7783</v>
      </c>
      <c r="T4" s="84" t="s">
        <v>6666</v>
      </c>
      <c r="U4" s="84" t="s">
        <v>6783</v>
      </c>
      <c r="V4" s="84" t="s">
        <v>6824</v>
      </c>
      <c r="W4" s="84" t="s">
        <v>7784</v>
      </c>
      <c r="X4" s="84" t="s">
        <v>7785</v>
      </c>
      <c r="Y4" s="84" t="s">
        <v>6844</v>
      </c>
      <c r="Z4" s="84" t="s">
        <v>6825</v>
      </c>
      <c r="AA4" s="48" t="s">
        <v>6652</v>
      </c>
      <c r="AB4" s="48" t="s">
        <v>7798</v>
      </c>
      <c r="AC4" s="48" t="s">
        <v>7797</v>
      </c>
      <c r="AD4" s="48" t="s">
        <v>7799</v>
      </c>
    </row>
    <row r="5" spans="1:30" x14ac:dyDescent="0.35">
      <c r="A5" s="1" t="s">
        <v>2549</v>
      </c>
      <c r="B5" s="1" t="s">
        <v>6487</v>
      </c>
      <c r="C5" s="1" t="s">
        <v>9</v>
      </c>
      <c r="D5" s="1" t="s">
        <v>9</v>
      </c>
      <c r="E5" s="44">
        <f>C101</f>
        <v>7.2368421052631575</v>
      </c>
      <c r="F5" s="185" t="s">
        <v>7723</v>
      </c>
      <c r="G5" s="1" t="s">
        <v>7722</v>
      </c>
      <c r="H5" s="7"/>
      <c r="I5" s="7"/>
      <c r="J5" s="7"/>
      <c r="K5" s="7"/>
      <c r="L5" s="7"/>
      <c r="M5" s="7"/>
      <c r="AA5" s="176">
        <v>0.41</v>
      </c>
      <c r="AB5" s="177">
        <v>0.13</v>
      </c>
      <c r="AC5" s="177">
        <v>0.28000000000000003</v>
      </c>
      <c r="AD5" s="178">
        <v>0.18</v>
      </c>
    </row>
    <row r="6" spans="1:30" x14ac:dyDescent="0.35">
      <c r="A6" s="1" t="s">
        <v>2551</v>
      </c>
      <c r="B6" s="1" t="s">
        <v>6487</v>
      </c>
      <c r="C6" s="1" t="s">
        <v>12</v>
      </c>
      <c r="D6" s="1" t="s">
        <v>12</v>
      </c>
      <c r="E6" s="44">
        <f>47*B65</f>
        <v>26.367000000000001</v>
      </c>
      <c r="F6" s="185" t="s">
        <v>7726</v>
      </c>
      <c r="G6" s="185" t="s">
        <v>7727</v>
      </c>
      <c r="H6" s="28">
        <v>0.31</v>
      </c>
      <c r="I6" s="28">
        <v>0.18</v>
      </c>
      <c r="J6" s="28">
        <v>0.31</v>
      </c>
      <c r="K6" s="28">
        <v>0.36</v>
      </c>
      <c r="L6" s="28">
        <v>0.1</v>
      </c>
      <c r="M6" s="28">
        <v>0.56000000000000005</v>
      </c>
      <c r="N6" s="28">
        <v>0.1</v>
      </c>
      <c r="O6" s="28">
        <v>0.15</v>
      </c>
      <c r="P6" s="28">
        <v>0.37</v>
      </c>
      <c r="Q6" s="28">
        <v>0.56000000000000005</v>
      </c>
      <c r="R6" s="28">
        <v>0.46</v>
      </c>
      <c r="S6" s="28">
        <v>0.31</v>
      </c>
      <c r="T6" s="28">
        <v>0.46</v>
      </c>
      <c r="U6" s="28">
        <v>0.36</v>
      </c>
      <c r="V6" s="28">
        <v>0.56000000000000005</v>
      </c>
      <c r="W6" s="28">
        <v>0.09</v>
      </c>
      <c r="X6" s="28">
        <v>0.18</v>
      </c>
      <c r="Y6" s="28">
        <v>0.56000000000000005</v>
      </c>
      <c r="Z6" s="28">
        <v>0.46</v>
      </c>
      <c r="AA6" s="179">
        <v>0.41</v>
      </c>
      <c r="AB6" s="101">
        <v>0.13</v>
      </c>
      <c r="AC6" s="101">
        <v>0.28000000000000003</v>
      </c>
      <c r="AD6" s="180">
        <v>0.18</v>
      </c>
    </row>
    <row r="7" spans="1:30" x14ac:dyDescent="0.35">
      <c r="A7" s="1" t="s">
        <v>2553</v>
      </c>
      <c r="B7" s="1" t="s">
        <v>6487</v>
      </c>
      <c r="C7" s="1" t="s">
        <v>13</v>
      </c>
      <c r="D7" s="1" t="s">
        <v>13</v>
      </c>
      <c r="E7" s="44">
        <f>5.8*D65</f>
        <v>4.5414000000000003</v>
      </c>
      <c r="F7" s="185" t="s">
        <v>7726</v>
      </c>
      <c r="G7" s="185" t="s">
        <v>7727</v>
      </c>
      <c r="H7" s="8"/>
      <c r="I7" s="8"/>
      <c r="J7" s="8"/>
      <c r="K7" s="8"/>
      <c r="L7" s="8"/>
      <c r="M7" s="8"/>
      <c r="AA7" s="179">
        <v>0.41</v>
      </c>
      <c r="AB7" s="101">
        <v>0.13</v>
      </c>
      <c r="AC7" s="101">
        <v>0.28000000000000003</v>
      </c>
      <c r="AD7" s="180">
        <v>0.18</v>
      </c>
    </row>
    <row r="8" spans="1:30" x14ac:dyDescent="0.35">
      <c r="A8" s="1" t="s">
        <v>2555</v>
      </c>
      <c r="B8" s="1" t="s">
        <v>6487</v>
      </c>
      <c r="C8" s="1" t="s">
        <v>14</v>
      </c>
      <c r="D8" s="1" t="s">
        <v>14</v>
      </c>
      <c r="E8" s="44">
        <f>30.2*C65</f>
        <v>17.364999999999998</v>
      </c>
      <c r="F8" s="185" t="s">
        <v>7726</v>
      </c>
      <c r="G8" s="185" t="s">
        <v>7727</v>
      </c>
      <c r="H8" s="28">
        <v>0.31</v>
      </c>
      <c r="I8" s="28">
        <v>0.18</v>
      </c>
      <c r="J8" s="28">
        <v>0.31</v>
      </c>
      <c r="K8" s="28">
        <v>0.36</v>
      </c>
      <c r="L8" s="28">
        <v>0.1</v>
      </c>
      <c r="M8" s="28">
        <v>0.56000000000000005</v>
      </c>
      <c r="N8" s="28">
        <v>0.1</v>
      </c>
      <c r="O8" s="28">
        <v>0.15</v>
      </c>
      <c r="P8" s="28">
        <v>0.37</v>
      </c>
      <c r="Q8" s="28">
        <v>0.56000000000000005</v>
      </c>
      <c r="R8" s="28">
        <v>0.46</v>
      </c>
      <c r="S8" s="28">
        <v>0.31</v>
      </c>
      <c r="T8" s="28">
        <v>0.46</v>
      </c>
      <c r="U8" s="28">
        <v>0.36</v>
      </c>
      <c r="V8" s="28">
        <v>0.56000000000000005</v>
      </c>
      <c r="W8" s="28">
        <v>0.09</v>
      </c>
      <c r="X8" s="28">
        <v>0.18</v>
      </c>
      <c r="Y8" s="28">
        <v>0.56000000000000005</v>
      </c>
      <c r="Z8" s="28">
        <v>0.46</v>
      </c>
      <c r="AA8" s="179">
        <v>0.41</v>
      </c>
      <c r="AB8" s="101">
        <v>0.13</v>
      </c>
      <c r="AC8" s="101">
        <v>0.28000000000000003</v>
      </c>
      <c r="AD8" s="180">
        <v>0.18</v>
      </c>
    </row>
    <row r="9" spans="1:30" x14ac:dyDescent="0.35">
      <c r="A9" s="1" t="s">
        <v>2557</v>
      </c>
      <c r="B9" s="1" t="s">
        <v>6487</v>
      </c>
      <c r="C9" s="1" t="s">
        <v>15</v>
      </c>
      <c r="D9" s="1" t="s">
        <v>16</v>
      </c>
      <c r="E9" s="44">
        <f>4.2*E65</f>
        <v>2.9441999999999999</v>
      </c>
      <c r="F9" s="185" t="s">
        <v>7726</v>
      </c>
      <c r="G9" s="185" t="s">
        <v>7727</v>
      </c>
      <c r="H9" s="8"/>
      <c r="I9" s="8"/>
      <c r="J9" s="8"/>
      <c r="K9" s="8"/>
      <c r="L9" s="8"/>
      <c r="M9" s="8"/>
      <c r="AA9" s="179">
        <v>0.41</v>
      </c>
      <c r="AB9" s="101">
        <v>0.13</v>
      </c>
      <c r="AC9" s="101">
        <v>0.28000000000000003</v>
      </c>
      <c r="AD9" s="180">
        <v>0.18</v>
      </c>
    </row>
    <row r="10" spans="1:30" x14ac:dyDescent="0.35">
      <c r="A10" s="1" t="s">
        <v>6999</v>
      </c>
      <c r="C10" s="1" t="s">
        <v>7721</v>
      </c>
      <c r="E10" s="185">
        <f>1.9</f>
        <v>1.9</v>
      </c>
      <c r="F10" s="185" t="s">
        <v>7713</v>
      </c>
      <c r="H10" s="28">
        <v>0.31</v>
      </c>
      <c r="I10" s="28">
        <v>0.18</v>
      </c>
      <c r="J10" s="28">
        <v>0.31</v>
      </c>
      <c r="K10" s="28">
        <v>0.36</v>
      </c>
      <c r="L10" s="28">
        <v>0.1</v>
      </c>
      <c r="M10" s="28">
        <v>0.56000000000000005</v>
      </c>
      <c r="N10" s="28">
        <v>0.1</v>
      </c>
      <c r="O10" s="28">
        <v>0.15</v>
      </c>
      <c r="P10" s="28">
        <v>0.37</v>
      </c>
      <c r="Q10" s="28">
        <v>0.56000000000000005</v>
      </c>
      <c r="R10" s="28">
        <v>0.46</v>
      </c>
      <c r="S10" s="28">
        <v>0.31</v>
      </c>
      <c r="T10" s="28">
        <v>0.46</v>
      </c>
      <c r="U10" s="28">
        <v>0.36</v>
      </c>
      <c r="V10" s="28">
        <v>0.56000000000000005</v>
      </c>
      <c r="W10" s="28">
        <v>0.09</v>
      </c>
      <c r="X10" s="28">
        <v>0.18</v>
      </c>
      <c r="Y10" s="28">
        <v>0.56000000000000005</v>
      </c>
      <c r="Z10" s="28">
        <v>0.46</v>
      </c>
      <c r="AA10" s="179">
        <v>0.41</v>
      </c>
      <c r="AB10" s="101">
        <v>0.13</v>
      </c>
      <c r="AC10" s="101">
        <v>0.28000000000000003</v>
      </c>
      <c r="AD10" s="180">
        <v>0.18</v>
      </c>
    </row>
    <row r="11" spans="1:30" x14ac:dyDescent="0.35">
      <c r="A11" s="1" t="s">
        <v>58</v>
      </c>
      <c r="B11" s="1" t="s">
        <v>6490</v>
      </c>
      <c r="C11" s="1" t="s">
        <v>59</v>
      </c>
      <c r="D11" s="1" t="s">
        <v>59</v>
      </c>
      <c r="E11" s="185">
        <f>3.1</f>
        <v>3.1</v>
      </c>
      <c r="F11" s="185" t="s">
        <v>7713</v>
      </c>
      <c r="H11" s="8"/>
      <c r="I11" s="8"/>
      <c r="J11" s="8"/>
      <c r="K11" s="8"/>
      <c r="L11" s="8"/>
      <c r="M11" s="8"/>
      <c r="AA11" s="181">
        <v>0.41</v>
      </c>
      <c r="AB11" s="182">
        <v>0.13</v>
      </c>
      <c r="AC11" s="182">
        <v>0.28000000000000003</v>
      </c>
      <c r="AD11" s="183">
        <v>0.18</v>
      </c>
    </row>
    <row r="13" spans="1:30" ht="26.5" thickBot="1" x14ac:dyDescent="0.65">
      <c r="A13" s="152" t="s">
        <v>7720</v>
      </c>
      <c r="R13" s="184" t="s">
        <v>7901</v>
      </c>
    </row>
    <row r="14" spans="1:30" s="43" customFormat="1" ht="31" x14ac:dyDescent="0.35">
      <c r="A14" s="155" t="s">
        <v>2</v>
      </c>
      <c r="B14" s="156"/>
      <c r="C14" s="156"/>
      <c r="D14" s="156"/>
      <c r="E14" s="157" t="s">
        <v>6</v>
      </c>
      <c r="F14" s="157" t="s">
        <v>6485</v>
      </c>
      <c r="G14" s="157" t="s">
        <v>6514</v>
      </c>
      <c r="H14" s="157" t="s">
        <v>6994</v>
      </c>
      <c r="I14" s="157" t="s">
        <v>7706</v>
      </c>
      <c r="J14" s="157" t="s">
        <v>6995</v>
      </c>
      <c r="K14" s="157" t="s">
        <v>7706</v>
      </c>
      <c r="L14" s="158" t="s">
        <v>6993</v>
      </c>
      <c r="M14" s="84" t="s">
        <v>6997</v>
      </c>
      <c r="N14" s="84" t="s">
        <v>6998</v>
      </c>
      <c r="O14" s="84" t="s">
        <v>6634</v>
      </c>
    </row>
    <row r="15" spans="1:30" x14ac:dyDescent="0.35">
      <c r="A15" s="159" t="s">
        <v>2549</v>
      </c>
      <c r="B15" s="100" t="s">
        <v>6487</v>
      </c>
      <c r="C15" s="100" t="s">
        <v>9</v>
      </c>
      <c r="D15" s="100" t="s">
        <v>9</v>
      </c>
      <c r="E15" s="160" t="s">
        <v>10</v>
      </c>
      <c r="F15" s="100" t="s">
        <v>6488</v>
      </c>
      <c r="G15" s="100" t="s">
        <v>6515</v>
      </c>
      <c r="H15" s="161">
        <v>1</v>
      </c>
      <c r="I15" s="161"/>
      <c r="J15" s="161">
        <v>1</v>
      </c>
      <c r="K15" s="161"/>
      <c r="L15" s="162" t="s">
        <v>2549</v>
      </c>
      <c r="M15" s="50">
        <f>E5</f>
        <v>7.2368421052631575</v>
      </c>
      <c r="N15" s="50">
        <f t="shared" ref="N15:N27" si="0">(VLOOKUP(L15,FCR_table,13,FALSE)/H15)*J15</f>
        <v>7.2368421052631575</v>
      </c>
      <c r="O15" s="8"/>
    </row>
    <row r="16" spans="1:30" x14ac:dyDescent="0.35">
      <c r="A16" s="159" t="s">
        <v>2551</v>
      </c>
      <c r="B16" s="100" t="s">
        <v>6487</v>
      </c>
      <c r="C16" s="100" t="s">
        <v>12</v>
      </c>
      <c r="D16" s="100" t="s">
        <v>12</v>
      </c>
      <c r="E16" s="160" t="s">
        <v>10</v>
      </c>
      <c r="F16" s="100" t="s">
        <v>6488</v>
      </c>
      <c r="G16" s="100" t="s">
        <v>6515</v>
      </c>
      <c r="H16" s="161">
        <v>1</v>
      </c>
      <c r="I16" s="161"/>
      <c r="J16" s="161">
        <v>1</v>
      </c>
      <c r="K16" s="161"/>
      <c r="L16" s="162" t="s">
        <v>2551</v>
      </c>
      <c r="M16" s="44">
        <f>E6</f>
        <v>26.367000000000001</v>
      </c>
      <c r="N16" s="44">
        <f t="shared" si="0"/>
        <v>26.367000000000001</v>
      </c>
      <c r="O16" s="52"/>
    </row>
    <row r="17" spans="1:35" x14ac:dyDescent="0.35">
      <c r="A17" s="159" t="s">
        <v>2553</v>
      </c>
      <c r="B17" s="100" t="s">
        <v>6487</v>
      </c>
      <c r="C17" s="100" t="s">
        <v>13</v>
      </c>
      <c r="D17" s="100" t="s">
        <v>13</v>
      </c>
      <c r="E17" s="160" t="s">
        <v>10</v>
      </c>
      <c r="F17" s="100" t="s">
        <v>6488</v>
      </c>
      <c r="G17" s="100" t="s">
        <v>6515</v>
      </c>
      <c r="H17" s="161">
        <v>1</v>
      </c>
      <c r="I17" s="161"/>
      <c r="J17" s="161">
        <v>1</v>
      </c>
      <c r="K17" s="161"/>
      <c r="L17" s="162" t="s">
        <v>2553</v>
      </c>
      <c r="M17" s="44">
        <f>E7</f>
        <v>4.5414000000000003</v>
      </c>
      <c r="N17" s="44">
        <f t="shared" si="0"/>
        <v>4.5414000000000003</v>
      </c>
      <c r="O17" s="52"/>
    </row>
    <row r="18" spans="1:35" x14ac:dyDescent="0.35">
      <c r="A18" s="159" t="s">
        <v>2555</v>
      </c>
      <c r="B18" s="100" t="s">
        <v>6487</v>
      </c>
      <c r="C18" s="100" t="s">
        <v>14</v>
      </c>
      <c r="D18" s="100" t="s">
        <v>14</v>
      </c>
      <c r="E18" s="160" t="s">
        <v>10</v>
      </c>
      <c r="F18" s="100" t="s">
        <v>6488</v>
      </c>
      <c r="G18" s="100" t="s">
        <v>6515</v>
      </c>
      <c r="H18" s="161">
        <v>1</v>
      </c>
      <c r="I18" s="161"/>
      <c r="J18" s="161">
        <v>1</v>
      </c>
      <c r="K18" s="161"/>
      <c r="L18" s="162" t="s">
        <v>2555</v>
      </c>
      <c r="M18" s="44">
        <f>E8</f>
        <v>17.364999999999998</v>
      </c>
      <c r="N18" s="44">
        <f t="shared" si="0"/>
        <v>17.364999999999998</v>
      </c>
      <c r="O18" s="52"/>
    </row>
    <row r="19" spans="1:35" x14ac:dyDescent="0.35">
      <c r="A19" s="159" t="s">
        <v>2557</v>
      </c>
      <c r="B19" s="100" t="s">
        <v>6487</v>
      </c>
      <c r="C19" s="100" t="s">
        <v>15</v>
      </c>
      <c r="D19" s="100" t="s">
        <v>16</v>
      </c>
      <c r="E19" s="160" t="s">
        <v>10</v>
      </c>
      <c r="F19" s="100" t="s">
        <v>6488</v>
      </c>
      <c r="G19" s="100" t="s">
        <v>6515</v>
      </c>
      <c r="H19" s="161">
        <v>1</v>
      </c>
      <c r="I19" s="161"/>
      <c r="J19" s="161">
        <v>1</v>
      </c>
      <c r="K19" s="161"/>
      <c r="L19" s="162" t="s">
        <v>2557</v>
      </c>
      <c r="M19" s="44">
        <f>E9</f>
        <v>2.9441999999999999</v>
      </c>
      <c r="N19" s="44">
        <f t="shared" si="0"/>
        <v>2.9441999999999999</v>
      </c>
      <c r="O19" s="52"/>
    </row>
    <row r="20" spans="1:35" x14ac:dyDescent="0.35">
      <c r="A20" s="159" t="s">
        <v>2562</v>
      </c>
      <c r="B20" s="100" t="s">
        <v>6489</v>
      </c>
      <c r="C20" s="100" t="s">
        <v>20</v>
      </c>
      <c r="D20" s="100" t="s">
        <v>20</v>
      </c>
      <c r="E20" s="160" t="s">
        <v>10</v>
      </c>
      <c r="F20" s="100" t="s">
        <v>6488</v>
      </c>
      <c r="G20" s="100" t="s">
        <v>6515</v>
      </c>
      <c r="H20" s="161">
        <f>B65</f>
        <v>0.56100000000000005</v>
      </c>
      <c r="I20" s="161" t="s">
        <v>7712</v>
      </c>
      <c r="J20" s="161">
        <f>B73</f>
        <v>0.83</v>
      </c>
      <c r="K20" s="101" t="s">
        <v>7713</v>
      </c>
      <c r="L20" s="162" t="s">
        <v>2551</v>
      </c>
      <c r="M20" s="1"/>
      <c r="N20" s="44">
        <f t="shared" si="0"/>
        <v>39.01</v>
      </c>
      <c r="O20" s="52"/>
    </row>
    <row r="21" spans="1:35" x14ac:dyDescent="0.35">
      <c r="A21" s="159" t="s">
        <v>2566</v>
      </c>
      <c r="B21" s="100" t="s">
        <v>6489</v>
      </c>
      <c r="C21" s="100" t="s">
        <v>22</v>
      </c>
      <c r="D21" s="100" t="s">
        <v>22</v>
      </c>
      <c r="E21" s="160" t="s">
        <v>10</v>
      </c>
      <c r="F21" s="100" t="s">
        <v>6488</v>
      </c>
      <c r="G21" s="100" t="s">
        <v>6515</v>
      </c>
      <c r="H21" s="161">
        <f>D65</f>
        <v>0.78300000000000003</v>
      </c>
      <c r="I21" s="161" t="s">
        <v>7712</v>
      </c>
      <c r="J21" s="161">
        <f>D73</f>
        <v>0.86</v>
      </c>
      <c r="K21" s="101" t="s">
        <v>7713</v>
      </c>
      <c r="L21" s="162" t="s">
        <v>2553</v>
      </c>
      <c r="M21" s="1"/>
      <c r="N21" s="44">
        <f t="shared" si="0"/>
        <v>4.9879999999999995</v>
      </c>
      <c r="O21" s="52"/>
      <c r="AH21" s="185" t="s">
        <v>7793</v>
      </c>
      <c r="AI21" s="185">
        <f>(4374/5312)*(0.41)</f>
        <v>0.33760165662650599</v>
      </c>
    </row>
    <row r="22" spans="1:35" x14ac:dyDescent="0.35">
      <c r="A22" s="159" t="s">
        <v>2568</v>
      </c>
      <c r="B22" s="100" t="s">
        <v>6489</v>
      </c>
      <c r="C22" s="100" t="s">
        <v>23</v>
      </c>
      <c r="D22" s="100" t="s">
        <v>23</v>
      </c>
      <c r="E22" s="160" t="s">
        <v>10</v>
      </c>
      <c r="F22" s="100" t="s">
        <v>6488</v>
      </c>
      <c r="G22" s="100" t="s">
        <v>6515</v>
      </c>
      <c r="H22" s="161">
        <f>C65</f>
        <v>0.57499999999999996</v>
      </c>
      <c r="I22" s="161" t="s">
        <v>7712</v>
      </c>
      <c r="J22" s="161">
        <f>C73</f>
        <v>0.89</v>
      </c>
      <c r="K22" s="101" t="s">
        <v>7713</v>
      </c>
      <c r="L22" s="162" t="s">
        <v>2555</v>
      </c>
      <c r="M22" s="1"/>
      <c r="N22" s="44">
        <f t="shared" si="0"/>
        <v>26.878</v>
      </c>
      <c r="O22" s="52"/>
      <c r="AH22" s="185" t="s">
        <v>7794</v>
      </c>
      <c r="AI22" s="185">
        <f>(764/5312)*(0.41)</f>
        <v>5.8968373493975906E-2</v>
      </c>
    </row>
    <row r="23" spans="1:35" x14ac:dyDescent="0.35">
      <c r="A23" s="159" t="s">
        <v>24</v>
      </c>
      <c r="B23" s="100" t="s">
        <v>6489</v>
      </c>
      <c r="C23" s="100" t="s">
        <v>25</v>
      </c>
      <c r="D23" s="100" t="s">
        <v>25</v>
      </c>
      <c r="E23" s="160" t="s">
        <v>10</v>
      </c>
      <c r="F23" s="100" t="s">
        <v>6488</v>
      </c>
      <c r="G23" s="100" t="s">
        <v>6515</v>
      </c>
      <c r="H23" s="161">
        <f>F65</f>
        <v>0.59299999999999997</v>
      </c>
      <c r="I23" s="161" t="s">
        <v>7712</v>
      </c>
      <c r="J23" s="163">
        <v>1</v>
      </c>
      <c r="K23" s="101" t="s">
        <v>7713</v>
      </c>
      <c r="L23" s="162" t="s">
        <v>2549</v>
      </c>
      <c r="N23" s="44">
        <f t="shared" si="0"/>
        <v>12.203780953226236</v>
      </c>
      <c r="O23" s="52"/>
      <c r="AH23" s="185" t="s">
        <v>7795</v>
      </c>
      <c r="AI23" s="185">
        <f>(60/5312)*(0.41)</f>
        <v>4.631024096385542E-3</v>
      </c>
    </row>
    <row r="24" spans="1:35" x14ac:dyDescent="0.35">
      <c r="A24" s="159" t="s">
        <v>2573</v>
      </c>
      <c r="B24" s="100" t="s">
        <v>6489</v>
      </c>
      <c r="C24" s="100" t="s">
        <v>28</v>
      </c>
      <c r="D24" s="100" t="s">
        <v>29</v>
      </c>
      <c r="E24" s="160" t="s">
        <v>10</v>
      </c>
      <c r="F24" s="100" t="s">
        <v>6488</v>
      </c>
      <c r="G24" s="100" t="s">
        <v>6515</v>
      </c>
      <c r="H24" s="161">
        <f>E65</f>
        <v>0.70099999999999996</v>
      </c>
      <c r="I24" s="161" t="s">
        <v>7712</v>
      </c>
      <c r="J24" s="161">
        <v>1</v>
      </c>
      <c r="K24" s="101" t="s">
        <v>7713</v>
      </c>
      <c r="L24" s="162" t="s">
        <v>2557</v>
      </c>
      <c r="M24" s="1"/>
      <c r="N24" s="44">
        <f t="shared" si="0"/>
        <v>4.2</v>
      </c>
      <c r="O24" s="52"/>
      <c r="AH24" s="185" t="s">
        <v>7796</v>
      </c>
      <c r="AI24" s="185">
        <f>(114/5312)*(0.41)</f>
        <v>8.79894578313253E-3</v>
      </c>
    </row>
    <row r="25" spans="1:35" x14ac:dyDescent="0.35">
      <c r="A25" s="159" t="s">
        <v>6580</v>
      </c>
      <c r="B25" s="164">
        <v>206</v>
      </c>
      <c r="C25" s="101" t="s">
        <v>6581</v>
      </c>
      <c r="D25" s="101" t="s">
        <v>6582</v>
      </c>
      <c r="E25" s="160" t="s">
        <v>10</v>
      </c>
      <c r="F25" s="100" t="s">
        <v>6488</v>
      </c>
      <c r="G25" s="100" t="s">
        <v>6515</v>
      </c>
      <c r="H25" s="161">
        <f>B66</f>
        <v>0.04</v>
      </c>
      <c r="I25" s="161" t="s">
        <v>7712</v>
      </c>
      <c r="J25" s="161">
        <f>B74</f>
        <v>0.1</v>
      </c>
      <c r="K25" s="101" t="s">
        <v>7713</v>
      </c>
      <c r="L25" s="162" t="s">
        <v>2551</v>
      </c>
      <c r="M25" s="1"/>
      <c r="N25" s="44">
        <f t="shared" si="0"/>
        <v>65.917500000000004</v>
      </c>
      <c r="O25" s="52"/>
    </row>
    <row r="26" spans="1:35" x14ac:dyDescent="0.35">
      <c r="A26" s="159" t="s">
        <v>6603</v>
      </c>
      <c r="B26" s="164">
        <v>206</v>
      </c>
      <c r="C26" s="101" t="s">
        <v>6604</v>
      </c>
      <c r="D26" s="101" t="s">
        <v>6605</v>
      </c>
      <c r="E26" s="160" t="s">
        <v>10</v>
      </c>
      <c r="F26" s="100" t="s">
        <v>6488</v>
      </c>
      <c r="G26" s="100" t="s">
        <v>6515</v>
      </c>
      <c r="H26" s="161">
        <f>D66</f>
        <v>0.06</v>
      </c>
      <c r="I26" s="161" t="s">
        <v>7712</v>
      </c>
      <c r="J26" s="161">
        <f>D74</f>
        <v>0.01</v>
      </c>
      <c r="K26" s="101" t="s">
        <v>7713</v>
      </c>
      <c r="L26" s="162" t="s">
        <v>2553</v>
      </c>
      <c r="M26" s="1"/>
      <c r="N26" s="44">
        <f t="shared" si="0"/>
        <v>0.75690000000000013</v>
      </c>
      <c r="O26" s="44"/>
    </row>
    <row r="27" spans="1:35" x14ac:dyDescent="0.35">
      <c r="A27" s="159" t="s">
        <v>6619</v>
      </c>
      <c r="B27" s="164">
        <v>206</v>
      </c>
      <c r="C27" s="101" t="s">
        <v>6620</v>
      </c>
      <c r="D27" s="101" t="s">
        <v>6621</v>
      </c>
      <c r="E27" s="160" t="s">
        <v>10</v>
      </c>
      <c r="F27" s="100" t="s">
        <v>6488</v>
      </c>
      <c r="G27" s="100" t="s">
        <v>6515</v>
      </c>
      <c r="H27" s="161">
        <f>C66</f>
        <v>6.0999999999999999E-2</v>
      </c>
      <c r="I27" s="161" t="s">
        <v>7712</v>
      </c>
      <c r="J27" s="161">
        <f>C74</f>
        <v>0.06</v>
      </c>
      <c r="K27" s="101" t="s">
        <v>7713</v>
      </c>
      <c r="L27" s="162" t="s">
        <v>2555</v>
      </c>
      <c r="M27" s="1"/>
      <c r="N27" s="44">
        <f t="shared" si="0"/>
        <v>17.080327868852457</v>
      </c>
      <c r="O27" s="44"/>
    </row>
    <row r="28" spans="1:35" x14ac:dyDescent="0.35">
      <c r="A28" s="165" t="s">
        <v>32</v>
      </c>
      <c r="B28" s="85" t="s">
        <v>6489</v>
      </c>
      <c r="C28" s="102" t="s">
        <v>33</v>
      </c>
      <c r="D28" s="102" t="s">
        <v>33</v>
      </c>
      <c r="E28" s="103" t="s">
        <v>10</v>
      </c>
      <c r="F28" s="102" t="s">
        <v>6488</v>
      </c>
      <c r="G28" s="100" t="s">
        <v>6515</v>
      </c>
      <c r="H28" s="161"/>
      <c r="I28" s="161"/>
      <c r="J28" s="161"/>
      <c r="K28" s="161"/>
      <c r="L28" s="166"/>
      <c r="N28" s="185">
        <v>0</v>
      </c>
    </row>
    <row r="29" spans="1:35" x14ac:dyDescent="0.35">
      <c r="A29" s="165" t="s">
        <v>6890</v>
      </c>
      <c r="B29" s="100">
        <v>401</v>
      </c>
      <c r="C29" s="101" t="s">
        <v>6891</v>
      </c>
      <c r="D29" s="101" t="s">
        <v>6892</v>
      </c>
      <c r="E29" s="160" t="s">
        <v>10</v>
      </c>
      <c r="F29" s="100" t="s">
        <v>6488</v>
      </c>
      <c r="G29" s="100" t="s">
        <v>6515</v>
      </c>
      <c r="H29" s="161">
        <v>0.93</v>
      </c>
      <c r="I29" s="101" t="s">
        <v>7713</v>
      </c>
      <c r="J29" s="161">
        <v>1</v>
      </c>
      <c r="K29" s="101" t="s">
        <v>7713</v>
      </c>
      <c r="L29" s="162" t="s">
        <v>6999</v>
      </c>
      <c r="N29" s="44">
        <f>($E$10/H29)*J29</f>
        <v>2.043010752688172</v>
      </c>
      <c r="O29" s="185" t="s">
        <v>7000</v>
      </c>
    </row>
    <row r="30" spans="1:35" x14ac:dyDescent="0.35">
      <c r="A30" s="165" t="s">
        <v>6895</v>
      </c>
      <c r="B30" s="100">
        <v>401</v>
      </c>
      <c r="C30" s="101" t="s">
        <v>6896</v>
      </c>
      <c r="D30" s="101" t="s">
        <v>6897</v>
      </c>
      <c r="E30" s="160" t="s">
        <v>10</v>
      </c>
      <c r="F30" s="100" t="s">
        <v>6488</v>
      </c>
      <c r="G30" s="100" t="s">
        <v>6515</v>
      </c>
      <c r="H30" s="161">
        <v>0.9</v>
      </c>
      <c r="I30" s="101" t="s">
        <v>7713</v>
      </c>
      <c r="J30" s="161">
        <v>1</v>
      </c>
      <c r="K30" s="101" t="s">
        <v>7713</v>
      </c>
      <c r="L30" s="162" t="s">
        <v>6999</v>
      </c>
      <c r="N30" s="44">
        <f t="shared" ref="N30:N42" si="1">($E$10/H30)*J30</f>
        <v>2.1111111111111112</v>
      </c>
    </row>
    <row r="31" spans="1:35" x14ac:dyDescent="0.35">
      <c r="A31" s="165" t="s">
        <v>7629</v>
      </c>
      <c r="B31" s="100">
        <v>401</v>
      </c>
      <c r="C31" s="101" t="s">
        <v>6901</v>
      </c>
      <c r="D31" s="101" t="s">
        <v>7631</v>
      </c>
      <c r="E31" s="160" t="s">
        <v>10</v>
      </c>
      <c r="F31" s="100" t="s">
        <v>6488</v>
      </c>
      <c r="G31" s="100" t="s">
        <v>6515</v>
      </c>
      <c r="H31" s="161">
        <v>0.5</v>
      </c>
      <c r="I31" s="101" t="s">
        <v>7713</v>
      </c>
      <c r="J31" s="161">
        <v>1</v>
      </c>
      <c r="K31" s="101" t="s">
        <v>7713</v>
      </c>
      <c r="L31" s="162" t="s">
        <v>6999</v>
      </c>
      <c r="N31" s="44">
        <f t="shared" si="1"/>
        <v>3.8</v>
      </c>
    </row>
    <row r="32" spans="1:35" x14ac:dyDescent="0.35">
      <c r="A32" s="165" t="s">
        <v>6905</v>
      </c>
      <c r="B32" s="100">
        <v>402</v>
      </c>
      <c r="C32" s="101" t="s">
        <v>6906</v>
      </c>
      <c r="D32" s="101" t="s">
        <v>6907</v>
      </c>
      <c r="E32" s="160" t="s">
        <v>10</v>
      </c>
      <c r="F32" s="100" t="s">
        <v>6488</v>
      </c>
      <c r="G32" s="100" t="s">
        <v>6515</v>
      </c>
      <c r="H32" s="161">
        <v>0.2</v>
      </c>
      <c r="I32" s="101" t="s">
        <v>7713</v>
      </c>
      <c r="J32" s="161">
        <v>1</v>
      </c>
      <c r="K32" s="101" t="s">
        <v>7713</v>
      </c>
      <c r="L32" s="162" t="s">
        <v>6999</v>
      </c>
      <c r="N32" s="44">
        <f t="shared" si="1"/>
        <v>9.4999999999999982</v>
      </c>
    </row>
    <row r="33" spans="1:15" x14ac:dyDescent="0.35">
      <c r="A33" s="165" t="s">
        <v>6913</v>
      </c>
      <c r="B33" s="100">
        <v>402</v>
      </c>
      <c r="C33" s="101" t="s">
        <v>6914</v>
      </c>
      <c r="D33" s="101" t="s">
        <v>6915</v>
      </c>
      <c r="E33" s="160" t="s">
        <v>10</v>
      </c>
      <c r="F33" s="100" t="s">
        <v>6488</v>
      </c>
      <c r="G33" s="100" t="s">
        <v>6515</v>
      </c>
      <c r="H33" s="161">
        <v>0.2</v>
      </c>
      <c r="I33" s="101" t="s">
        <v>7713</v>
      </c>
      <c r="J33" s="161">
        <v>1</v>
      </c>
      <c r="K33" s="101" t="s">
        <v>7713</v>
      </c>
      <c r="L33" s="162" t="s">
        <v>6999</v>
      </c>
      <c r="N33" s="44">
        <f t="shared" si="1"/>
        <v>9.4999999999999982</v>
      </c>
    </row>
    <row r="34" spans="1:15" x14ac:dyDescent="0.35">
      <c r="A34" s="165" t="s">
        <v>6918</v>
      </c>
      <c r="B34" s="100">
        <v>402</v>
      </c>
      <c r="C34" s="101" t="s">
        <v>6599</v>
      </c>
      <c r="D34" s="101" t="s">
        <v>6919</v>
      </c>
      <c r="E34" s="160" t="s">
        <v>10</v>
      </c>
      <c r="F34" s="100" t="s">
        <v>6488</v>
      </c>
      <c r="G34" s="100" t="s">
        <v>6515</v>
      </c>
      <c r="H34" s="161">
        <v>1</v>
      </c>
      <c r="I34" s="101" t="s">
        <v>7713</v>
      </c>
      <c r="J34" s="161">
        <v>1</v>
      </c>
      <c r="K34" s="101" t="s">
        <v>7713</v>
      </c>
      <c r="L34" s="167" t="s">
        <v>6913</v>
      </c>
      <c r="N34" s="44">
        <f>($N$33/H34)*J34</f>
        <v>9.4999999999999982</v>
      </c>
    </row>
    <row r="35" spans="1:15" x14ac:dyDescent="0.35">
      <c r="A35" s="165" t="s">
        <v>6925</v>
      </c>
      <c r="B35" s="100">
        <v>402</v>
      </c>
      <c r="C35" s="101" t="s">
        <v>6914</v>
      </c>
      <c r="D35" s="101" t="s">
        <v>6926</v>
      </c>
      <c r="E35" s="160" t="s">
        <v>10</v>
      </c>
      <c r="F35" s="100" t="s">
        <v>6488</v>
      </c>
      <c r="G35" s="100" t="s">
        <v>6515</v>
      </c>
      <c r="H35" s="161">
        <v>0.5</v>
      </c>
      <c r="I35" s="101" t="s">
        <v>7713</v>
      </c>
      <c r="J35" s="161">
        <v>0.83148809143355251</v>
      </c>
      <c r="K35" s="101" t="s">
        <v>7713</v>
      </c>
      <c r="L35" s="162" t="s">
        <v>6999</v>
      </c>
      <c r="N35" s="44">
        <f t="shared" si="1"/>
        <v>3.1596547474474992</v>
      </c>
    </row>
    <row r="36" spans="1:15" x14ac:dyDescent="0.35">
      <c r="A36" s="165" t="s">
        <v>6929</v>
      </c>
      <c r="B36" s="100">
        <v>402</v>
      </c>
      <c r="C36" s="101" t="s">
        <v>6599</v>
      </c>
      <c r="D36" s="101" t="s">
        <v>6930</v>
      </c>
      <c r="E36" s="160" t="s">
        <v>10</v>
      </c>
      <c r="F36" s="100" t="s">
        <v>6488</v>
      </c>
      <c r="G36" s="100" t="s">
        <v>6515</v>
      </c>
      <c r="H36" s="161">
        <v>1</v>
      </c>
      <c r="I36" s="101" t="s">
        <v>7713</v>
      </c>
      <c r="J36" s="161">
        <v>1</v>
      </c>
      <c r="K36" s="101" t="s">
        <v>7713</v>
      </c>
      <c r="L36" s="167" t="s">
        <v>6900</v>
      </c>
      <c r="N36" s="44">
        <f>($N$31/H36)*J36</f>
        <v>3.8</v>
      </c>
    </row>
    <row r="37" spans="1:15" x14ac:dyDescent="0.35">
      <c r="A37" s="165" t="s">
        <v>6934</v>
      </c>
      <c r="B37" s="100">
        <v>403</v>
      </c>
      <c r="C37" s="101" t="s">
        <v>6935</v>
      </c>
      <c r="D37" s="101" t="s">
        <v>6936</v>
      </c>
      <c r="E37" s="160" t="s">
        <v>10</v>
      </c>
      <c r="F37" s="100" t="s">
        <v>6488</v>
      </c>
      <c r="G37" s="100" t="s">
        <v>6515</v>
      </c>
      <c r="H37" s="161">
        <v>0.8</v>
      </c>
      <c r="I37" s="101" t="s">
        <v>7713</v>
      </c>
      <c r="J37" s="161">
        <v>1</v>
      </c>
      <c r="K37" s="101" t="s">
        <v>7713</v>
      </c>
      <c r="L37" s="162" t="s">
        <v>6999</v>
      </c>
      <c r="N37" s="44">
        <f t="shared" si="1"/>
        <v>2.3749999999999996</v>
      </c>
    </row>
    <row r="38" spans="1:15" x14ac:dyDescent="0.35">
      <c r="A38" s="165" t="s">
        <v>6939</v>
      </c>
      <c r="B38" s="100">
        <v>403</v>
      </c>
      <c r="C38" s="101" t="s">
        <v>6922</v>
      </c>
      <c r="D38" s="101" t="s">
        <v>6940</v>
      </c>
      <c r="E38" s="160" t="s">
        <v>10</v>
      </c>
      <c r="F38" s="100" t="s">
        <v>6488</v>
      </c>
      <c r="G38" s="100" t="s">
        <v>6515</v>
      </c>
      <c r="H38" s="161">
        <v>0.1</v>
      </c>
      <c r="I38" s="101" t="s">
        <v>7713</v>
      </c>
      <c r="J38" s="161">
        <v>0.1685119085664476</v>
      </c>
      <c r="K38" s="101" t="s">
        <v>7713</v>
      </c>
      <c r="L38" s="162" t="s">
        <v>6999</v>
      </c>
      <c r="N38" s="44">
        <f t="shared" si="1"/>
        <v>3.2017262627625036</v>
      </c>
    </row>
    <row r="39" spans="1:15" x14ac:dyDescent="0.35">
      <c r="A39" s="165" t="s">
        <v>6944</v>
      </c>
      <c r="B39" s="100">
        <v>404</v>
      </c>
      <c r="C39" s="101" t="s">
        <v>6945</v>
      </c>
      <c r="D39" s="101" t="s">
        <v>6946</v>
      </c>
      <c r="E39" s="160" t="s">
        <v>10</v>
      </c>
      <c r="F39" s="100" t="s">
        <v>6488</v>
      </c>
      <c r="G39" s="100" t="s">
        <v>6515</v>
      </c>
      <c r="H39" s="161">
        <v>0.73</v>
      </c>
      <c r="I39" s="101" t="s">
        <v>7713</v>
      </c>
      <c r="J39" s="161">
        <v>0.49768157156436071</v>
      </c>
      <c r="K39" s="101" t="s">
        <v>7713</v>
      </c>
      <c r="L39" s="162" t="s">
        <v>6999</v>
      </c>
      <c r="N39" s="44">
        <f t="shared" si="1"/>
        <v>1.2953355972223086</v>
      </c>
    </row>
    <row r="40" spans="1:15" x14ac:dyDescent="0.35">
      <c r="A40" s="165" t="s">
        <v>6949</v>
      </c>
      <c r="B40" s="100">
        <v>404</v>
      </c>
      <c r="C40" s="101" t="s">
        <v>6922</v>
      </c>
      <c r="D40" s="101" t="s">
        <v>6950</v>
      </c>
      <c r="E40" s="160" t="s">
        <v>10</v>
      </c>
      <c r="F40" s="100" t="s">
        <v>6488</v>
      </c>
      <c r="G40" s="100" t="s">
        <v>6515</v>
      </c>
      <c r="H40" s="161">
        <v>0.8</v>
      </c>
      <c r="I40" s="101" t="s">
        <v>7713</v>
      </c>
      <c r="J40" s="161">
        <v>1</v>
      </c>
      <c r="K40" s="101" t="s">
        <v>7713</v>
      </c>
      <c r="L40" s="162" t="s">
        <v>6999</v>
      </c>
      <c r="N40" s="44">
        <f t="shared" si="1"/>
        <v>2.3749999999999996</v>
      </c>
    </row>
    <row r="41" spans="1:15" x14ac:dyDescent="0.35">
      <c r="A41" s="165" t="s">
        <v>6954</v>
      </c>
      <c r="B41" s="100">
        <v>405</v>
      </c>
      <c r="C41" s="101" t="s">
        <v>6955</v>
      </c>
      <c r="D41" s="101" t="s">
        <v>6956</v>
      </c>
      <c r="E41" s="160" t="s">
        <v>10</v>
      </c>
      <c r="F41" s="100" t="s">
        <v>6488</v>
      </c>
      <c r="G41" s="100" t="s">
        <v>6515</v>
      </c>
      <c r="H41" s="161">
        <v>4.7E-2</v>
      </c>
      <c r="I41" s="101" t="s">
        <v>7713</v>
      </c>
      <c r="J41" s="161">
        <v>0.27503882958715858</v>
      </c>
      <c r="K41" s="101" t="s">
        <v>7713</v>
      </c>
      <c r="L41" s="162" t="s">
        <v>6999</v>
      </c>
      <c r="N41" s="44">
        <f t="shared" si="1"/>
        <v>11.118590983310666</v>
      </c>
    </row>
    <row r="42" spans="1:15" x14ac:dyDescent="0.35">
      <c r="A42" s="165" t="s">
        <v>6969</v>
      </c>
      <c r="B42" s="100">
        <v>406</v>
      </c>
      <c r="C42" s="101" t="s">
        <v>6970</v>
      </c>
      <c r="D42" s="101" t="s">
        <v>6971</v>
      </c>
      <c r="E42" s="160" t="s">
        <v>10</v>
      </c>
      <c r="F42" s="100" t="s">
        <v>6488</v>
      </c>
      <c r="G42" s="100" t="s">
        <v>6515</v>
      </c>
      <c r="H42" s="161">
        <v>0.15</v>
      </c>
      <c r="I42" s="101" t="s">
        <v>7713</v>
      </c>
      <c r="J42" s="161">
        <v>0.50231842843563923</v>
      </c>
      <c r="K42" s="101" t="s">
        <v>7713</v>
      </c>
      <c r="L42" s="162" t="s">
        <v>6999</v>
      </c>
      <c r="N42" s="44">
        <f t="shared" si="1"/>
        <v>6.3627000935180966</v>
      </c>
    </row>
    <row r="43" spans="1:15" x14ac:dyDescent="0.35">
      <c r="A43" s="165" t="s">
        <v>6974</v>
      </c>
      <c r="B43" s="100">
        <v>406</v>
      </c>
      <c r="C43" s="101" t="s">
        <v>6975</v>
      </c>
      <c r="D43" s="101" t="s">
        <v>6976</v>
      </c>
      <c r="E43" s="160" t="s">
        <v>10</v>
      </c>
      <c r="F43" s="100" t="s">
        <v>6488</v>
      </c>
      <c r="G43" s="100" t="s">
        <v>6515</v>
      </c>
      <c r="H43" s="161">
        <v>0.63</v>
      </c>
      <c r="I43" s="101" t="s">
        <v>7713</v>
      </c>
      <c r="J43" s="161">
        <v>1</v>
      </c>
      <c r="K43" s="101" t="s">
        <v>7713</v>
      </c>
      <c r="L43" s="167" t="s">
        <v>6969</v>
      </c>
      <c r="N43" s="44">
        <f>($N$42/H43)*J43</f>
        <v>10.099523957965232</v>
      </c>
    </row>
    <row r="44" spans="1:15" x14ac:dyDescent="0.35">
      <c r="A44" s="165" t="s">
        <v>6979</v>
      </c>
      <c r="B44" s="100">
        <v>406</v>
      </c>
      <c r="C44" s="101" t="s">
        <v>6980</v>
      </c>
      <c r="D44" s="101" t="s">
        <v>6981</v>
      </c>
      <c r="E44" s="160" t="s">
        <v>10</v>
      </c>
      <c r="F44" s="100" t="s">
        <v>6488</v>
      </c>
      <c r="G44" s="100" t="s">
        <v>6515</v>
      </c>
      <c r="H44" s="161">
        <v>0.63</v>
      </c>
      <c r="I44" s="101" t="s">
        <v>7713</v>
      </c>
      <c r="J44" s="161">
        <v>1</v>
      </c>
      <c r="K44" s="101" t="s">
        <v>7713</v>
      </c>
      <c r="L44" s="167" t="s">
        <v>6969</v>
      </c>
      <c r="N44" s="44">
        <f t="shared" ref="N44:N46" si="2">($N$42/H44)*J44</f>
        <v>10.099523957965232</v>
      </c>
    </row>
    <row r="45" spans="1:15" x14ac:dyDescent="0.35">
      <c r="A45" s="165" t="s">
        <v>6984</v>
      </c>
      <c r="B45" s="100">
        <v>406</v>
      </c>
      <c r="C45" s="101" t="s">
        <v>6985</v>
      </c>
      <c r="D45" s="101" t="s">
        <v>6986</v>
      </c>
      <c r="E45" s="160" t="s">
        <v>10</v>
      </c>
      <c r="F45" s="100" t="s">
        <v>6488</v>
      </c>
      <c r="G45" s="100" t="s">
        <v>6515</v>
      </c>
      <c r="H45" s="161">
        <v>0.63</v>
      </c>
      <c r="I45" s="101" t="s">
        <v>7713</v>
      </c>
      <c r="J45" s="161">
        <v>1</v>
      </c>
      <c r="K45" s="101" t="s">
        <v>7713</v>
      </c>
      <c r="L45" s="167" t="s">
        <v>6969</v>
      </c>
      <c r="N45" s="44">
        <f t="shared" si="2"/>
        <v>10.099523957965232</v>
      </c>
    </row>
    <row r="46" spans="1:15" x14ac:dyDescent="0.35">
      <c r="A46" s="165" t="s">
        <v>6989</v>
      </c>
      <c r="B46" s="100">
        <v>406</v>
      </c>
      <c r="C46" s="101" t="s">
        <v>6990</v>
      </c>
      <c r="D46" s="101" t="s">
        <v>6991</v>
      </c>
      <c r="E46" s="160" t="s">
        <v>10</v>
      </c>
      <c r="F46" s="100" t="s">
        <v>6488</v>
      </c>
      <c r="G46" s="100" t="s">
        <v>6515</v>
      </c>
      <c r="H46" s="161">
        <v>0.63</v>
      </c>
      <c r="I46" s="101" t="s">
        <v>7713</v>
      </c>
      <c r="J46" s="161">
        <v>1</v>
      </c>
      <c r="K46" s="101" t="s">
        <v>7713</v>
      </c>
      <c r="L46" s="167" t="s">
        <v>6969</v>
      </c>
      <c r="N46" s="44">
        <f t="shared" si="2"/>
        <v>10.099523957965232</v>
      </c>
    </row>
    <row r="47" spans="1:15" x14ac:dyDescent="0.35">
      <c r="A47" s="159" t="s">
        <v>58</v>
      </c>
      <c r="B47" s="100" t="s">
        <v>6490</v>
      </c>
      <c r="C47" s="100" t="s">
        <v>59</v>
      </c>
      <c r="D47" s="100" t="s">
        <v>59</v>
      </c>
      <c r="E47" s="160" t="s">
        <v>10</v>
      </c>
      <c r="F47" s="100" t="s">
        <v>6488</v>
      </c>
      <c r="G47" s="100" t="s">
        <v>6515</v>
      </c>
      <c r="H47" s="161">
        <v>1</v>
      </c>
      <c r="I47" s="161"/>
      <c r="J47" s="161">
        <v>1</v>
      </c>
      <c r="K47" s="161"/>
      <c r="L47" s="162" t="s">
        <v>58</v>
      </c>
      <c r="M47" s="185">
        <f>E11</f>
        <v>3.1</v>
      </c>
      <c r="N47" s="44">
        <f>(VLOOKUP(L47,FCR_table,13,FALSE)/H47)*J47</f>
        <v>3.1</v>
      </c>
    </row>
    <row r="48" spans="1:15" x14ac:dyDescent="0.35">
      <c r="A48" s="159" t="s">
        <v>2609</v>
      </c>
      <c r="B48" s="100" t="s">
        <v>6490</v>
      </c>
      <c r="C48" s="100" t="s">
        <v>60</v>
      </c>
      <c r="D48" s="100" t="s">
        <v>60</v>
      </c>
      <c r="E48" s="160" t="s">
        <v>10</v>
      </c>
      <c r="F48" s="100" t="s">
        <v>6488</v>
      </c>
      <c r="G48" s="100" t="s">
        <v>6515</v>
      </c>
      <c r="H48" s="161">
        <v>0.88</v>
      </c>
      <c r="I48" s="161" t="s">
        <v>7716</v>
      </c>
      <c r="J48" s="161">
        <v>1</v>
      </c>
      <c r="K48" s="101" t="s">
        <v>7713</v>
      </c>
      <c r="L48" s="162" t="s">
        <v>58</v>
      </c>
      <c r="M48" s="1"/>
      <c r="N48" s="44">
        <f>(VLOOKUP(L48,FCR_table,13,FALSE)/H48)*J48</f>
        <v>3.5227272727272729</v>
      </c>
      <c r="O48" s="44"/>
    </row>
    <row r="49" spans="1:30" x14ac:dyDescent="0.35">
      <c r="A49" s="159" t="s">
        <v>274</v>
      </c>
      <c r="B49" s="100" t="s">
        <v>6414</v>
      </c>
      <c r="C49" s="100" t="s">
        <v>275</v>
      </c>
      <c r="D49" s="100" t="s">
        <v>276</v>
      </c>
      <c r="E49" s="160" t="s">
        <v>10</v>
      </c>
      <c r="F49" s="100" t="s">
        <v>6488</v>
      </c>
      <c r="G49" s="100" t="s">
        <v>6515</v>
      </c>
      <c r="H49" s="161">
        <f>D65</f>
        <v>0.78300000000000003</v>
      </c>
      <c r="I49" s="161" t="s">
        <v>7712</v>
      </c>
      <c r="J49" s="161">
        <f>D73</f>
        <v>0.86</v>
      </c>
      <c r="K49" s="101" t="s">
        <v>7713</v>
      </c>
      <c r="L49" s="162" t="s">
        <v>2553</v>
      </c>
      <c r="M49" s="1"/>
      <c r="N49" s="44">
        <f>(VLOOKUP(L49,FCR_table,13,FALSE)/H49)*J49</f>
        <v>4.9879999999999995</v>
      </c>
      <c r="O49" s="44"/>
      <c r="Q49" s="1"/>
    </row>
    <row r="50" spans="1:30" x14ac:dyDescent="0.35">
      <c r="A50" s="159" t="s">
        <v>3444</v>
      </c>
      <c r="B50" s="100" t="s">
        <v>6504</v>
      </c>
      <c r="C50" s="100" t="s">
        <v>942</v>
      </c>
      <c r="D50" s="100" t="s">
        <v>943</v>
      </c>
      <c r="E50" s="160" t="s">
        <v>10</v>
      </c>
      <c r="F50" s="100" t="s">
        <v>6488</v>
      </c>
      <c r="G50" s="100" t="s">
        <v>6515</v>
      </c>
      <c r="H50" s="161">
        <f>B67</f>
        <v>0.10100000000000001</v>
      </c>
      <c r="I50" s="161" t="s">
        <v>7714</v>
      </c>
      <c r="J50" s="161">
        <f>B75</f>
        <v>0.05</v>
      </c>
      <c r="K50" s="101" t="s">
        <v>7713</v>
      </c>
      <c r="L50" s="162" t="s">
        <v>2551</v>
      </c>
      <c r="M50" s="1"/>
      <c r="N50" s="44">
        <f>(VLOOKUP(L50,FCR_table,13,FALSE)/H50)*J50</f>
        <v>13.052970297029702</v>
      </c>
      <c r="O50" s="44"/>
    </row>
    <row r="51" spans="1:30" x14ac:dyDescent="0.35">
      <c r="A51" s="159" t="s">
        <v>3446</v>
      </c>
      <c r="B51" s="100" t="s">
        <v>6504</v>
      </c>
      <c r="C51" s="100" t="s">
        <v>944</v>
      </c>
      <c r="D51" s="100" t="s">
        <v>945</v>
      </c>
      <c r="E51" s="160" t="s">
        <v>10</v>
      </c>
      <c r="F51" s="100" t="s">
        <v>6488</v>
      </c>
      <c r="G51" s="100" t="s">
        <v>6515</v>
      </c>
      <c r="H51" s="161">
        <f>C67</f>
        <v>0.06</v>
      </c>
      <c r="I51" s="161" t="s">
        <v>7715</v>
      </c>
      <c r="J51" s="161">
        <f>C75</f>
        <v>0.08</v>
      </c>
      <c r="K51" s="101" t="s">
        <v>7713</v>
      </c>
      <c r="L51" s="162" t="s">
        <v>2555</v>
      </c>
      <c r="M51" s="1"/>
      <c r="N51" s="44">
        <f>(VLOOKUP(L51,FCR_table,13,FALSE)/H51)*J51</f>
        <v>23.153333333333332</v>
      </c>
      <c r="O51" s="44"/>
    </row>
    <row r="52" spans="1:30" x14ac:dyDescent="0.35">
      <c r="A52" s="159" t="s">
        <v>3450</v>
      </c>
      <c r="B52" s="100" t="s">
        <v>6504</v>
      </c>
      <c r="C52" s="100" t="s">
        <v>948</v>
      </c>
      <c r="D52" s="100" t="s">
        <v>949</v>
      </c>
      <c r="E52" s="160" t="s">
        <v>10</v>
      </c>
      <c r="F52" s="100" t="s">
        <v>6488</v>
      </c>
      <c r="G52" s="100" t="s">
        <v>6515</v>
      </c>
      <c r="H52" s="161">
        <f>H107</f>
        <v>0.57099999999999995</v>
      </c>
      <c r="I52" s="161" t="s">
        <v>7717</v>
      </c>
      <c r="J52" s="161">
        <v>1</v>
      </c>
      <c r="K52" s="101" t="s">
        <v>7713</v>
      </c>
      <c r="L52" s="162" t="s">
        <v>3444</v>
      </c>
      <c r="M52" s="1"/>
      <c r="N52" s="44">
        <f>(N50/H52)*J52</f>
        <v>22.859842901978464</v>
      </c>
      <c r="O52" s="44"/>
    </row>
    <row r="53" spans="1:30" x14ac:dyDescent="0.35">
      <c r="A53" s="159" t="s">
        <v>3452</v>
      </c>
      <c r="B53" s="100" t="s">
        <v>6504</v>
      </c>
      <c r="C53" s="100" t="s">
        <v>950</v>
      </c>
      <c r="D53" s="100" t="s">
        <v>951</v>
      </c>
      <c r="E53" s="160" t="s">
        <v>10</v>
      </c>
      <c r="F53" s="100" t="s">
        <v>6488</v>
      </c>
      <c r="G53" s="100" t="s">
        <v>6515</v>
      </c>
      <c r="H53" s="161">
        <f>H107</f>
        <v>0.57099999999999995</v>
      </c>
      <c r="I53" s="161" t="s">
        <v>7717</v>
      </c>
      <c r="J53" s="161">
        <v>1</v>
      </c>
      <c r="K53" s="101" t="s">
        <v>7713</v>
      </c>
      <c r="L53" s="162" t="s">
        <v>3446</v>
      </c>
      <c r="M53" s="1"/>
      <c r="N53" s="44">
        <f>(N50/H53)*J53</f>
        <v>22.859842901978464</v>
      </c>
      <c r="O53" s="44"/>
    </row>
    <row r="54" spans="1:30" x14ac:dyDescent="0.35">
      <c r="A54" s="159" t="s">
        <v>3614</v>
      </c>
      <c r="B54" s="100" t="s">
        <v>6510</v>
      </c>
      <c r="C54" s="100" t="s">
        <v>1149</v>
      </c>
      <c r="D54" s="100" t="s">
        <v>1150</v>
      </c>
      <c r="E54" s="160" t="s">
        <v>10</v>
      </c>
      <c r="F54" s="100" t="s">
        <v>6488</v>
      </c>
      <c r="G54" s="100" t="s">
        <v>6515</v>
      </c>
      <c r="H54" s="161">
        <v>1</v>
      </c>
      <c r="I54" s="161"/>
      <c r="J54" s="161">
        <v>1</v>
      </c>
      <c r="K54" s="161"/>
      <c r="L54" s="162" t="s">
        <v>3446</v>
      </c>
      <c r="M54" s="1"/>
      <c r="N54" s="44">
        <f>(N51/H54)*J54</f>
        <v>23.153333333333332</v>
      </c>
      <c r="O54" s="185" t="s">
        <v>6996</v>
      </c>
    </row>
    <row r="55" spans="1:30" x14ac:dyDescent="0.35">
      <c r="A55" s="159" t="s">
        <v>3623</v>
      </c>
      <c r="B55" s="100" t="s">
        <v>6510</v>
      </c>
      <c r="C55" s="100" t="s">
        <v>1160</v>
      </c>
      <c r="D55" s="100" t="s">
        <v>1161</v>
      </c>
      <c r="E55" s="160" t="s">
        <v>10</v>
      </c>
      <c r="F55" s="100" t="s">
        <v>6488</v>
      </c>
      <c r="G55" s="100" t="s">
        <v>6515</v>
      </c>
      <c r="H55" s="161">
        <f>H110</f>
        <v>0.88495575221238942</v>
      </c>
      <c r="I55" s="161" t="s">
        <v>7718</v>
      </c>
      <c r="J55" s="161">
        <v>1</v>
      </c>
      <c r="K55" s="101" t="s">
        <v>7713</v>
      </c>
      <c r="L55" s="162" t="s">
        <v>3614</v>
      </c>
      <c r="M55" s="1"/>
      <c r="N55" s="44">
        <f>(N54/H55)*J55</f>
        <v>26.163266666666665</v>
      </c>
      <c r="O55" s="44"/>
      <c r="P55" s="1"/>
    </row>
    <row r="56" spans="1:30" x14ac:dyDescent="0.35">
      <c r="A56" s="165" t="s">
        <v>3456</v>
      </c>
      <c r="B56" s="100" t="s">
        <v>6504</v>
      </c>
      <c r="C56" s="102" t="s">
        <v>954</v>
      </c>
      <c r="D56" s="102" t="s">
        <v>955</v>
      </c>
      <c r="E56" s="160" t="s">
        <v>10</v>
      </c>
      <c r="F56" s="100" t="s">
        <v>6488</v>
      </c>
      <c r="G56" s="100" t="s">
        <v>6515</v>
      </c>
      <c r="H56" s="161">
        <f>H108</f>
        <v>0.2</v>
      </c>
      <c r="I56" s="161" t="s">
        <v>7717</v>
      </c>
      <c r="J56" s="161">
        <v>1</v>
      </c>
      <c r="K56" s="101" t="s">
        <v>7713</v>
      </c>
      <c r="L56" s="162" t="s">
        <v>3444</v>
      </c>
      <c r="M56" s="1"/>
      <c r="N56" s="44">
        <f>(N50/H56)*J56</f>
        <v>65.264851485148512</v>
      </c>
      <c r="O56" s="44"/>
    </row>
    <row r="57" spans="1:30" ht="15" thickBot="1" x14ac:dyDescent="0.4">
      <c r="A57" s="168" t="s">
        <v>956</v>
      </c>
      <c r="B57" s="169" t="s">
        <v>6504</v>
      </c>
      <c r="C57" s="170" t="s">
        <v>957</v>
      </c>
      <c r="D57" s="170" t="s">
        <v>958</v>
      </c>
      <c r="E57" s="171" t="s">
        <v>10</v>
      </c>
      <c r="F57" s="169" t="s">
        <v>6488</v>
      </c>
      <c r="G57" s="169" t="s">
        <v>6515</v>
      </c>
      <c r="H57" s="172">
        <f>H108</f>
        <v>0.2</v>
      </c>
      <c r="I57" s="172" t="s">
        <v>7717</v>
      </c>
      <c r="J57" s="172">
        <v>1</v>
      </c>
      <c r="K57" s="173" t="s">
        <v>7713</v>
      </c>
      <c r="L57" s="174" t="s">
        <v>3446</v>
      </c>
      <c r="M57" s="1"/>
      <c r="N57" s="44">
        <f>(N51/H57)*J57</f>
        <v>115.76666666666665</v>
      </c>
      <c r="O57" s="44"/>
    </row>
    <row r="58" spans="1:30" x14ac:dyDescent="0.35">
      <c r="A58" s="28"/>
    </row>
    <row r="59" spans="1:30" x14ac:dyDescent="0.35">
      <c r="A59" s="150" t="s">
        <v>7711</v>
      </c>
      <c r="B59" s="149"/>
      <c r="C59" s="149"/>
      <c r="D59" s="149"/>
      <c r="E59" s="149"/>
      <c r="F59" s="149"/>
      <c r="G59" s="149"/>
      <c r="H59" s="149"/>
      <c r="I59" s="149"/>
      <c r="J59" s="149"/>
      <c r="K59" s="149"/>
      <c r="L59" s="149"/>
    </row>
    <row r="60" spans="1:30" x14ac:dyDescent="0.35">
      <c r="A60" s="149"/>
      <c r="B60" s="149" t="s">
        <v>7709</v>
      </c>
      <c r="C60" s="149"/>
      <c r="D60" s="149"/>
      <c r="E60" s="149"/>
      <c r="F60" s="149"/>
      <c r="G60" s="149"/>
      <c r="H60" s="149"/>
      <c r="I60" s="149"/>
      <c r="J60" s="149"/>
      <c r="K60" s="149"/>
      <c r="L60" s="149"/>
    </row>
    <row r="62" spans="1:30" x14ac:dyDescent="0.35">
      <c r="A62" s="185" t="s">
        <v>6557</v>
      </c>
    </row>
    <row r="63" spans="1:30" x14ac:dyDescent="0.35">
      <c r="AC63" s="175"/>
      <c r="AD63" s="175"/>
    </row>
    <row r="64" spans="1:30" x14ac:dyDescent="0.35">
      <c r="A64" s="29"/>
      <c r="B64" s="29" t="s">
        <v>6546</v>
      </c>
      <c r="C64" s="29" t="s">
        <v>6547</v>
      </c>
      <c r="D64" s="29" t="s">
        <v>6548</v>
      </c>
      <c r="E64" s="29" t="s">
        <v>6549</v>
      </c>
      <c r="F64" s="46" t="s">
        <v>6575</v>
      </c>
    </row>
    <row r="65" spans="1:39" x14ac:dyDescent="0.35">
      <c r="A65" s="30" t="s">
        <v>6550</v>
      </c>
      <c r="B65" s="31">
        <v>0.56100000000000005</v>
      </c>
      <c r="C65" s="31">
        <v>0.57499999999999996</v>
      </c>
      <c r="D65" s="32">
        <v>0.78300000000000003</v>
      </c>
      <c r="E65" s="31">
        <v>0.70099999999999996</v>
      </c>
      <c r="F65" s="47">
        <v>0.59299999999999997</v>
      </c>
      <c r="H65" s="185">
        <f>248/478</f>
        <v>0.51882845188284521</v>
      </c>
    </row>
    <row r="66" spans="1:39" x14ac:dyDescent="0.35">
      <c r="A66" s="30" t="s">
        <v>6551</v>
      </c>
      <c r="B66" s="31">
        <v>0.04</v>
      </c>
      <c r="C66" s="31">
        <v>6.0999999999999999E-2</v>
      </c>
      <c r="D66" s="32">
        <v>0.06</v>
      </c>
      <c r="E66" s="31">
        <v>0.02</v>
      </c>
      <c r="H66" s="185">
        <f>60.8/478</f>
        <v>0.12719665271966527</v>
      </c>
    </row>
    <row r="67" spans="1:39" x14ac:dyDescent="0.35">
      <c r="A67" s="33" t="s">
        <v>6552</v>
      </c>
      <c r="B67" s="34">
        <v>0.10100000000000001</v>
      </c>
      <c r="C67" s="34">
        <v>0.06</v>
      </c>
      <c r="D67" s="35"/>
      <c r="E67" s="34"/>
      <c r="H67" s="185">
        <f>35.7/478</f>
        <v>7.4686192468619253E-2</v>
      </c>
    </row>
    <row r="68" spans="1:39" x14ac:dyDescent="0.35">
      <c r="A68" s="33" t="s">
        <v>6553</v>
      </c>
      <c r="B68" s="34">
        <v>0.123</v>
      </c>
      <c r="C68" s="34"/>
      <c r="D68" s="35">
        <v>0.14000000000000001</v>
      </c>
      <c r="E68" s="34"/>
      <c r="H68" s="185">
        <f>20/478</f>
        <v>4.1841004184100417E-2</v>
      </c>
    </row>
    <row r="69" spans="1:39" x14ac:dyDescent="0.35">
      <c r="A69" s="33" t="s">
        <v>6554</v>
      </c>
      <c r="B69" s="34"/>
      <c r="C69" s="34">
        <v>0.26</v>
      </c>
      <c r="D69" s="35"/>
      <c r="E69" s="34">
        <v>0.27</v>
      </c>
    </row>
    <row r="70" spans="1:39" x14ac:dyDescent="0.35">
      <c r="A70" s="36" t="s">
        <v>6555</v>
      </c>
      <c r="B70" s="37">
        <v>8.7999999999999995E-2</v>
      </c>
      <c r="C70" s="37"/>
      <c r="D70" s="38"/>
      <c r="E70" s="37"/>
      <c r="L70" s="185" t="s">
        <v>6642</v>
      </c>
    </row>
    <row r="71" spans="1:39" x14ac:dyDescent="0.35">
      <c r="A71" s="39" t="s">
        <v>6556</v>
      </c>
      <c r="B71" s="40">
        <v>8.6999999999999994E-2</v>
      </c>
      <c r="C71" s="40">
        <v>0.03</v>
      </c>
      <c r="D71" s="41">
        <v>0.02</v>
      </c>
      <c r="E71" s="40">
        <v>0.01</v>
      </c>
    </row>
    <row r="72" spans="1:39" x14ac:dyDescent="0.35">
      <c r="A72" s="360" t="s">
        <v>6636</v>
      </c>
      <c r="B72" s="360"/>
      <c r="C72" s="360"/>
      <c r="D72" s="360"/>
      <c r="E72" s="360"/>
    </row>
    <row r="73" spans="1:39" x14ac:dyDescent="0.35">
      <c r="A73" s="53" t="s">
        <v>6550</v>
      </c>
      <c r="B73" s="54">
        <v>0.83</v>
      </c>
      <c r="C73" s="54">
        <v>0.89</v>
      </c>
      <c r="D73" s="55">
        <v>0.86</v>
      </c>
      <c r="E73" s="54"/>
      <c r="G73" s="185" t="s">
        <v>7002</v>
      </c>
      <c r="H73" s="185" t="s">
        <v>6643</v>
      </c>
      <c r="AD73" s="185" t="s">
        <v>6646</v>
      </c>
      <c r="AM73" s="185" t="s">
        <v>7789</v>
      </c>
    </row>
    <row r="74" spans="1:39" x14ac:dyDescent="0.35">
      <c r="A74" s="185" t="s">
        <v>6637</v>
      </c>
      <c r="B74" s="54">
        <v>0.1</v>
      </c>
      <c r="C74" s="54">
        <v>0.06</v>
      </c>
      <c r="D74" s="55">
        <v>0.01</v>
      </c>
      <c r="E74" s="54"/>
      <c r="G74" s="185" t="s">
        <v>7003</v>
      </c>
      <c r="AD74" s="185" t="s">
        <v>6647</v>
      </c>
      <c r="AM74" s="185" t="s">
        <v>7790</v>
      </c>
    </row>
    <row r="75" spans="1:39" x14ac:dyDescent="0.35">
      <c r="A75" s="53" t="s">
        <v>6552</v>
      </c>
      <c r="B75" s="54">
        <v>0.05</v>
      </c>
      <c r="C75" s="54">
        <v>0.08</v>
      </c>
      <c r="D75" s="55">
        <v>0.1</v>
      </c>
      <c r="E75" s="54"/>
    </row>
    <row r="77" spans="1:39" x14ac:dyDescent="0.35">
      <c r="AM77" s="185" t="s">
        <v>7791</v>
      </c>
    </row>
    <row r="78" spans="1:39" x14ac:dyDescent="0.35">
      <c r="A78" s="185" t="s">
        <v>6558</v>
      </c>
    </row>
    <row r="80" spans="1:39" s="43" customFormat="1" ht="43.5" x14ac:dyDescent="0.35">
      <c r="A80" s="43" t="s">
        <v>6565</v>
      </c>
      <c r="B80" s="43" t="s">
        <v>6566</v>
      </c>
      <c r="C80" s="43" t="s">
        <v>6567</v>
      </c>
    </row>
    <row r="81" spans="1:4" x14ac:dyDescent="0.35">
      <c r="A81" s="185" t="s">
        <v>6559</v>
      </c>
      <c r="B81" s="185">
        <v>3.6</v>
      </c>
      <c r="C81" s="42">
        <v>0</v>
      </c>
      <c r="D81" s="185" t="s">
        <v>6641</v>
      </c>
    </row>
    <row r="82" spans="1:4" x14ac:dyDescent="0.35">
      <c r="A82" s="185" t="s">
        <v>6560</v>
      </c>
      <c r="B82" s="185">
        <v>2</v>
      </c>
      <c r="C82" s="42">
        <v>0</v>
      </c>
      <c r="D82" s="185" t="s">
        <v>6641</v>
      </c>
    </row>
    <row r="83" spans="1:4" x14ac:dyDescent="0.35">
      <c r="A83" s="185" t="s">
        <v>6561</v>
      </c>
      <c r="B83" s="185">
        <v>1.1000000000000001</v>
      </c>
      <c r="C83" s="42">
        <v>0.75</v>
      </c>
      <c r="D83" s="185" t="s">
        <v>6641</v>
      </c>
    </row>
    <row r="84" spans="1:4" x14ac:dyDescent="0.35">
      <c r="A84" s="185" t="s">
        <v>6638</v>
      </c>
      <c r="B84" s="185">
        <v>18.5</v>
      </c>
      <c r="C84" s="42">
        <v>0.75</v>
      </c>
      <c r="D84" s="185" t="s">
        <v>6641</v>
      </c>
    </row>
    <row r="85" spans="1:4" x14ac:dyDescent="0.35">
      <c r="A85" s="185" t="s">
        <v>6563</v>
      </c>
      <c r="B85" s="185">
        <v>2.2000000000000002</v>
      </c>
      <c r="C85" s="42">
        <v>0</v>
      </c>
      <c r="D85" s="185" t="s">
        <v>6641</v>
      </c>
    </row>
    <row r="86" spans="1:4" x14ac:dyDescent="0.35">
      <c r="A86" s="185" t="s">
        <v>6564</v>
      </c>
      <c r="B86" s="185">
        <v>31.7</v>
      </c>
      <c r="C86" s="42">
        <v>0.9</v>
      </c>
      <c r="D86" s="185" t="s">
        <v>6641</v>
      </c>
    </row>
    <row r="87" spans="1:4" x14ac:dyDescent="0.35">
      <c r="A87" s="185" t="s">
        <v>6576</v>
      </c>
      <c r="B87" s="48"/>
    </row>
    <row r="88" spans="1:4" x14ac:dyDescent="0.35">
      <c r="A88" s="185" t="s">
        <v>6639</v>
      </c>
      <c r="B88" s="185">
        <v>59</v>
      </c>
      <c r="D88" s="185" t="s">
        <v>6644</v>
      </c>
    </row>
    <row r="89" spans="1:4" x14ac:dyDescent="0.35">
      <c r="A89" s="185" t="s">
        <v>6640</v>
      </c>
      <c r="B89" s="185">
        <v>53</v>
      </c>
      <c r="D89" s="185" t="s">
        <v>6644</v>
      </c>
    </row>
    <row r="90" spans="1:4" x14ac:dyDescent="0.35">
      <c r="A90" s="185" t="s">
        <v>6628</v>
      </c>
    </row>
    <row r="92" spans="1:4" x14ac:dyDescent="0.35">
      <c r="A92" s="185" t="s">
        <v>6645</v>
      </c>
    </row>
    <row r="94" spans="1:4" x14ac:dyDescent="0.35">
      <c r="A94" s="185" t="s">
        <v>6568</v>
      </c>
    </row>
    <row r="96" spans="1:4" ht="43.5" x14ac:dyDescent="0.35">
      <c r="A96" s="185" t="s">
        <v>6569</v>
      </c>
      <c r="B96" s="43" t="s">
        <v>6573</v>
      </c>
      <c r="C96" s="82" t="s">
        <v>6574</v>
      </c>
      <c r="D96" s="56"/>
    </row>
    <row r="97" spans="1:30" x14ac:dyDescent="0.35">
      <c r="A97" s="185" t="s">
        <v>6570</v>
      </c>
      <c r="B97" s="45">
        <f>B81</f>
        <v>3.6</v>
      </c>
      <c r="C97" s="83">
        <f>B97*D65</f>
        <v>2.8188</v>
      </c>
      <c r="D97" s="57"/>
    </row>
    <row r="98" spans="1:30" x14ac:dyDescent="0.35">
      <c r="A98" s="185" t="s">
        <v>6571</v>
      </c>
      <c r="B98" s="45">
        <f>B82</f>
        <v>2</v>
      </c>
      <c r="C98" s="83">
        <f>B98*E65</f>
        <v>1.4019999999999999</v>
      </c>
      <c r="D98" s="57"/>
    </row>
    <row r="99" spans="1:30" x14ac:dyDescent="0.35">
      <c r="A99" s="185" t="s">
        <v>6562</v>
      </c>
      <c r="B99" s="45">
        <v>28</v>
      </c>
      <c r="C99" s="83">
        <f>B99*B65</f>
        <v>15.708000000000002</v>
      </c>
      <c r="D99" s="128" t="s">
        <v>7374</v>
      </c>
    </row>
    <row r="100" spans="1:30" x14ac:dyDescent="0.35">
      <c r="A100" s="185" t="s">
        <v>6572</v>
      </c>
      <c r="B100" s="45">
        <f>B86</f>
        <v>31.7</v>
      </c>
      <c r="C100" s="83">
        <f>B100*C65</f>
        <v>18.227499999999999</v>
      </c>
      <c r="D100" s="57"/>
    </row>
    <row r="101" spans="1:30" x14ac:dyDescent="0.35">
      <c r="A101" s="185" t="s">
        <v>6576</v>
      </c>
      <c r="B101" s="115">
        <f>C101/F65</f>
        <v>12.203780953226236</v>
      </c>
      <c r="C101" s="116">
        <f>J208</f>
        <v>7.2368421052631575</v>
      </c>
      <c r="D101" s="185" t="s">
        <v>7361</v>
      </c>
    </row>
    <row r="103" spans="1:30" x14ac:dyDescent="0.35">
      <c r="A103" s="185" t="s">
        <v>6627</v>
      </c>
    </row>
    <row r="104" spans="1:30" x14ac:dyDescent="0.35">
      <c r="A104" s="185" t="s">
        <v>7001</v>
      </c>
    </row>
    <row r="106" spans="1:30" x14ac:dyDescent="0.35">
      <c r="A106" s="51" t="s">
        <v>6630</v>
      </c>
      <c r="AD106" s="154" t="s">
        <v>7787</v>
      </c>
    </row>
    <row r="107" spans="1:30" x14ac:dyDescent="0.35">
      <c r="G107" s="185" t="s">
        <v>6631</v>
      </c>
      <c r="H107" s="44">
        <f>571/1000</f>
        <v>0.57099999999999995</v>
      </c>
      <c r="I107" s="44"/>
      <c r="J107" s="44"/>
      <c r="K107" s="44"/>
    </row>
    <row r="108" spans="1:30" x14ac:dyDescent="0.35">
      <c r="G108" s="185" t="s">
        <v>6632</v>
      </c>
      <c r="H108" s="185">
        <f>200/1000</f>
        <v>0.2</v>
      </c>
    </row>
    <row r="110" spans="1:30" x14ac:dyDescent="0.35">
      <c r="G110" s="185" t="s">
        <v>6633</v>
      </c>
      <c r="H110" s="44">
        <f>1/1.13</f>
        <v>0.88495575221238942</v>
      </c>
      <c r="I110" s="44"/>
      <c r="L110" s="51" t="s">
        <v>6635</v>
      </c>
      <c r="M110" s="51"/>
    </row>
    <row r="201" spans="1:12" x14ac:dyDescent="0.35">
      <c r="A201" s="185" t="s">
        <v>7362</v>
      </c>
    </row>
    <row r="203" spans="1:12" ht="15" thickBot="1" x14ac:dyDescent="0.4">
      <c r="A203" s="185" t="s">
        <v>7363</v>
      </c>
      <c r="C203" s="23" t="s">
        <v>7364</v>
      </c>
    </row>
    <row r="204" spans="1:12" x14ac:dyDescent="0.35">
      <c r="H204" s="118"/>
      <c r="I204" s="119"/>
      <c r="J204" s="119"/>
      <c r="K204" s="119"/>
      <c r="L204" s="120"/>
    </row>
    <row r="205" spans="1:12" x14ac:dyDescent="0.35">
      <c r="H205" s="121" t="s">
        <v>7367</v>
      </c>
      <c r="I205" s="122"/>
      <c r="J205" s="129">
        <v>10</v>
      </c>
      <c r="K205" s="129"/>
      <c r="L205" s="123" t="s">
        <v>7371</v>
      </c>
    </row>
    <row r="206" spans="1:12" x14ac:dyDescent="0.35">
      <c r="H206" s="121" t="s">
        <v>7368</v>
      </c>
      <c r="I206" s="122"/>
      <c r="J206" s="122">
        <f>30*11</f>
        <v>330</v>
      </c>
      <c r="K206" s="122"/>
      <c r="L206" s="123"/>
    </row>
    <row r="207" spans="1:12" x14ac:dyDescent="0.35">
      <c r="H207" s="121" t="s">
        <v>7369</v>
      </c>
      <c r="I207" s="122"/>
      <c r="J207" s="122">
        <v>456</v>
      </c>
      <c r="K207" s="122"/>
      <c r="L207" s="123" t="s">
        <v>7370</v>
      </c>
    </row>
    <row r="208" spans="1:12" x14ac:dyDescent="0.35">
      <c r="H208" s="121" t="s">
        <v>7372</v>
      </c>
      <c r="I208" s="122"/>
      <c r="J208" s="124">
        <f>J205*J206/J207</f>
        <v>7.2368421052631575</v>
      </c>
      <c r="K208" s="124"/>
      <c r="L208" s="123" t="s">
        <v>7373</v>
      </c>
    </row>
    <row r="209" spans="8:12" x14ac:dyDescent="0.35">
      <c r="H209" s="121"/>
      <c r="I209" s="122"/>
      <c r="J209" s="122"/>
      <c r="K209" s="122"/>
      <c r="L209" s="123"/>
    </row>
    <row r="210" spans="8:12" x14ac:dyDescent="0.35">
      <c r="H210" s="121" t="s">
        <v>7394</v>
      </c>
      <c r="I210" s="122"/>
      <c r="J210" s="125">
        <v>0.35</v>
      </c>
      <c r="K210" s="125"/>
      <c r="L210" s="123"/>
    </row>
    <row r="211" spans="8:12" x14ac:dyDescent="0.35">
      <c r="H211" s="121" t="s">
        <v>7395</v>
      </c>
      <c r="I211" s="122"/>
      <c r="J211" s="125">
        <v>0.65</v>
      </c>
      <c r="K211" s="125"/>
      <c r="L211" s="123"/>
    </row>
    <row r="212" spans="8:12" x14ac:dyDescent="0.35">
      <c r="H212" s="121"/>
      <c r="I212" s="122"/>
      <c r="J212" s="122"/>
      <c r="K212" s="122"/>
      <c r="L212" s="123"/>
    </row>
    <row r="213" spans="8:12" x14ac:dyDescent="0.35">
      <c r="H213" s="121" t="s">
        <v>7396</v>
      </c>
      <c r="I213" s="122"/>
      <c r="J213" s="130">
        <f>$J$208*J210</f>
        <v>2.5328947368421049</v>
      </c>
      <c r="K213" s="130"/>
      <c r="L213" s="123" t="s">
        <v>7373</v>
      </c>
    </row>
    <row r="214" spans="8:12" x14ac:dyDescent="0.35">
      <c r="H214" s="121" t="s">
        <v>7397</v>
      </c>
      <c r="I214" s="122"/>
      <c r="J214" s="130">
        <f t="shared" ref="J214" si="3">$J$208*J211</f>
        <v>4.7039473684210522</v>
      </c>
      <c r="K214" s="130"/>
      <c r="L214" s="123" t="s">
        <v>7373</v>
      </c>
    </row>
    <row r="215" spans="8:12" x14ac:dyDescent="0.35">
      <c r="H215" s="121"/>
      <c r="I215" s="122"/>
      <c r="J215" s="130"/>
      <c r="K215" s="130"/>
      <c r="L215" s="123"/>
    </row>
    <row r="216" spans="8:12" x14ac:dyDescent="0.35">
      <c r="H216" s="121" t="s">
        <v>7396</v>
      </c>
      <c r="I216" s="122"/>
      <c r="J216" s="130">
        <f>J213/0.89</f>
        <v>2.8459491425192187</v>
      </c>
      <c r="K216" s="130"/>
      <c r="L216" s="123" t="s">
        <v>7398</v>
      </c>
    </row>
    <row r="217" spans="8:12" ht="15" thickBot="1" x14ac:dyDescent="0.4">
      <c r="H217" s="126" t="s">
        <v>7397</v>
      </c>
      <c r="I217" s="151"/>
      <c r="J217" s="131">
        <f>J214/0.8</f>
        <v>5.879934210526315</v>
      </c>
      <c r="K217" s="131"/>
      <c r="L217" s="127" t="s">
        <v>7398</v>
      </c>
    </row>
    <row r="231" spans="1:12" ht="15" thickBot="1" x14ac:dyDescent="0.4"/>
    <row r="232" spans="1:12" ht="15" thickBot="1" x14ac:dyDescent="0.4">
      <c r="L232" s="117"/>
    </row>
    <row r="233" spans="1:12" x14ac:dyDescent="0.35">
      <c r="A233" s="185" t="s">
        <v>7365</v>
      </c>
      <c r="C233" s="185" t="s">
        <v>7366</v>
      </c>
    </row>
    <row r="235" spans="1:12" x14ac:dyDescent="0.35">
      <c r="A235" s="185" t="s">
        <v>7393</v>
      </c>
    </row>
    <row r="255" ht="21.5" customHeight="1" x14ac:dyDescent="0.35"/>
  </sheetData>
  <mergeCells count="3">
    <mergeCell ref="AA1:AD1"/>
    <mergeCell ref="H3:Z3"/>
    <mergeCell ref="A72:E72"/>
  </mergeCells>
  <hyperlinks>
    <hyperlink ref="C203" r:id="rId1" xr:uid="{00000000-0004-0000-1100-000000000000}"/>
  </hyperlinks>
  <pageMargins left="0.7" right="0.7" top="0.75" bottom="0.75" header="0.3" footer="0.3"/>
  <pageSetup orientation="portrait"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03"/>
  <sheetViews>
    <sheetView topLeftCell="D1" zoomScale="70" zoomScaleNormal="70" workbookViewId="0">
      <pane ySplit="3" topLeftCell="A4" activePane="bottomLeft" state="frozen"/>
      <selection activeCell="E21" sqref="E21"/>
      <selection pane="bottomLeft" activeCell="E21" sqref="E21"/>
    </sheetView>
  </sheetViews>
  <sheetFormatPr defaultRowHeight="14.5" x14ac:dyDescent="0.35"/>
  <cols>
    <col min="1" max="1" width="8.7265625" hidden="1" customWidth="1"/>
    <col min="2" max="2" width="0" hidden="1" customWidth="1"/>
    <col min="3" max="3" width="8.7265625" hidden="1" customWidth="1"/>
    <col min="4" max="4" width="15.54296875" bestFit="1" customWidth="1"/>
    <col min="6" max="6" width="13.81640625" customWidth="1"/>
    <col min="7" max="7" width="20.54296875" customWidth="1"/>
    <col min="8" max="8" width="81" customWidth="1"/>
  </cols>
  <sheetData>
    <row r="1" spans="1:9" ht="54.65" customHeight="1" x14ac:dyDescent="0.45">
      <c r="E1" s="12" t="s">
        <v>6521</v>
      </c>
    </row>
    <row r="2" spans="1:9" ht="15" customHeight="1" x14ac:dyDescent="0.45">
      <c r="I2" s="15">
        <f>COUNTA(E5:E221,E223:E503)</f>
        <v>498</v>
      </c>
    </row>
    <row r="3" spans="1:9" ht="15.5" x14ac:dyDescent="0.35">
      <c r="A3" s="24" t="s">
        <v>0</v>
      </c>
      <c r="B3" s="24" t="s">
        <v>1</v>
      </c>
      <c r="C3" s="16" t="s">
        <v>2</v>
      </c>
      <c r="D3" s="16" t="s">
        <v>3</v>
      </c>
      <c r="E3" s="16" t="s">
        <v>2</v>
      </c>
      <c r="F3" s="24" t="s">
        <v>3</v>
      </c>
      <c r="G3" s="24" t="s">
        <v>4</v>
      </c>
      <c r="H3" s="24" t="s">
        <v>5</v>
      </c>
    </row>
    <row r="4" spans="1:9" s="86" customFormat="1" ht="18.5" x14ac:dyDescent="0.45">
      <c r="A4" s="333" t="s">
        <v>6519</v>
      </c>
      <c r="B4" s="333"/>
      <c r="C4" s="333"/>
      <c r="D4" s="333"/>
      <c r="E4" s="333"/>
      <c r="F4" s="333"/>
      <c r="G4" s="333"/>
      <c r="H4" s="333"/>
    </row>
    <row r="5" spans="1:9" x14ac:dyDescent="0.35">
      <c r="A5" s="8">
        <v>152694</v>
      </c>
      <c r="B5" s="8">
        <v>3</v>
      </c>
      <c r="C5" s="7" t="s">
        <v>2547</v>
      </c>
      <c r="D5" s="7" t="s">
        <v>2548</v>
      </c>
      <c r="E5" s="7" t="s">
        <v>2549</v>
      </c>
      <c r="F5" s="8">
        <v>1</v>
      </c>
      <c r="G5" s="8" t="s">
        <v>9</v>
      </c>
      <c r="H5" s="8" t="s">
        <v>9</v>
      </c>
    </row>
    <row r="6" spans="1:9" x14ac:dyDescent="0.35">
      <c r="A6" s="8">
        <v>152697</v>
      </c>
      <c r="B6" s="8">
        <v>3</v>
      </c>
      <c r="C6" s="7" t="s">
        <v>2550</v>
      </c>
      <c r="D6" s="7" t="s">
        <v>2548</v>
      </c>
      <c r="E6" s="7" t="s">
        <v>2551</v>
      </c>
      <c r="F6" s="8">
        <v>1</v>
      </c>
      <c r="G6" s="8" t="s">
        <v>12</v>
      </c>
      <c r="H6" s="8" t="s">
        <v>12</v>
      </c>
    </row>
    <row r="7" spans="1:9" x14ac:dyDescent="0.35">
      <c r="A7" s="8">
        <v>152700</v>
      </c>
      <c r="B7" s="8">
        <v>3</v>
      </c>
      <c r="C7" s="7" t="s">
        <v>2552</v>
      </c>
      <c r="D7" s="7" t="s">
        <v>2548</v>
      </c>
      <c r="E7" s="7" t="s">
        <v>2553</v>
      </c>
      <c r="F7" s="8">
        <v>1</v>
      </c>
      <c r="G7" s="8" t="s">
        <v>13</v>
      </c>
      <c r="H7" s="8" t="s">
        <v>13</v>
      </c>
    </row>
    <row r="8" spans="1:9" x14ac:dyDescent="0.35">
      <c r="A8" s="8">
        <v>152705</v>
      </c>
      <c r="B8" s="8">
        <v>3</v>
      </c>
      <c r="C8" s="7" t="s">
        <v>2554</v>
      </c>
      <c r="D8" s="7" t="s">
        <v>2548</v>
      </c>
      <c r="E8" s="7" t="s">
        <v>2555</v>
      </c>
      <c r="F8" s="8">
        <v>1</v>
      </c>
      <c r="G8" s="8" t="s">
        <v>14</v>
      </c>
      <c r="H8" s="8" t="s">
        <v>14</v>
      </c>
    </row>
    <row r="9" spans="1:9" x14ac:dyDescent="0.35">
      <c r="A9" s="8">
        <v>152708</v>
      </c>
      <c r="B9" s="8">
        <v>3</v>
      </c>
      <c r="C9" s="7" t="s">
        <v>2556</v>
      </c>
      <c r="D9" s="7" t="s">
        <v>2548</v>
      </c>
      <c r="E9" s="7" t="s">
        <v>2557</v>
      </c>
      <c r="F9" s="8">
        <v>1</v>
      </c>
      <c r="G9" s="8" t="s">
        <v>15</v>
      </c>
      <c r="H9" s="8" t="s">
        <v>16</v>
      </c>
    </row>
    <row r="10" spans="1:9" x14ac:dyDescent="0.35">
      <c r="A10" s="8">
        <v>152717</v>
      </c>
      <c r="B10" s="8">
        <v>3</v>
      </c>
      <c r="C10" s="7" t="s">
        <v>2558</v>
      </c>
      <c r="D10" s="7" t="s">
        <v>2548</v>
      </c>
      <c r="E10" s="7" t="s">
        <v>2559</v>
      </c>
      <c r="F10" s="8">
        <v>1</v>
      </c>
      <c r="G10" s="8" t="s">
        <v>17</v>
      </c>
      <c r="H10" s="8" t="s">
        <v>18</v>
      </c>
    </row>
    <row r="11" spans="1:9" x14ac:dyDescent="0.35">
      <c r="A11" s="8">
        <v>152729</v>
      </c>
      <c r="B11" s="8">
        <v>3</v>
      </c>
      <c r="C11" s="7" t="s">
        <v>2560</v>
      </c>
      <c r="D11" s="7" t="s">
        <v>2561</v>
      </c>
      <c r="E11" s="7" t="s">
        <v>2562</v>
      </c>
      <c r="F11" s="8">
        <v>2</v>
      </c>
      <c r="G11" s="8" t="s">
        <v>20</v>
      </c>
      <c r="H11" s="8" t="s">
        <v>20</v>
      </c>
    </row>
    <row r="12" spans="1:9" x14ac:dyDescent="0.35">
      <c r="A12" s="8">
        <v>152733</v>
      </c>
      <c r="B12" s="8">
        <v>3</v>
      </c>
      <c r="C12" s="7" t="s">
        <v>2563</v>
      </c>
      <c r="D12" s="7" t="s">
        <v>2561</v>
      </c>
      <c r="E12" s="7" t="s">
        <v>2564</v>
      </c>
      <c r="F12" s="8">
        <v>2</v>
      </c>
      <c r="G12" s="8" t="s">
        <v>21</v>
      </c>
      <c r="H12" s="8" t="s">
        <v>21</v>
      </c>
    </row>
    <row r="13" spans="1:9" x14ac:dyDescent="0.35">
      <c r="A13" s="8">
        <v>152737</v>
      </c>
      <c r="B13" s="8">
        <v>3</v>
      </c>
      <c r="C13" s="7" t="s">
        <v>2565</v>
      </c>
      <c r="D13" s="7" t="s">
        <v>2561</v>
      </c>
      <c r="E13" s="7" t="s">
        <v>2566</v>
      </c>
      <c r="F13" s="8">
        <v>2</v>
      </c>
      <c r="G13" s="8" t="s">
        <v>22</v>
      </c>
      <c r="H13" s="8" t="s">
        <v>22</v>
      </c>
    </row>
    <row r="14" spans="1:9" x14ac:dyDescent="0.35">
      <c r="A14" s="8">
        <v>152746</v>
      </c>
      <c r="B14" s="8">
        <v>3</v>
      </c>
      <c r="C14" s="7" t="s">
        <v>2567</v>
      </c>
      <c r="D14" s="7" t="s">
        <v>2561</v>
      </c>
      <c r="E14" s="7" t="s">
        <v>2568</v>
      </c>
      <c r="F14" s="8">
        <v>2</v>
      </c>
      <c r="G14" s="8" t="s">
        <v>23</v>
      </c>
      <c r="H14" s="8" t="s">
        <v>23</v>
      </c>
    </row>
    <row r="15" spans="1:9" x14ac:dyDescent="0.35">
      <c r="A15" s="8">
        <v>152758</v>
      </c>
      <c r="B15" s="8">
        <v>3</v>
      </c>
      <c r="C15" s="7" t="s">
        <v>2569</v>
      </c>
      <c r="D15" s="7" t="s">
        <v>2561</v>
      </c>
      <c r="E15" s="7" t="s">
        <v>24</v>
      </c>
      <c r="F15" s="8">
        <v>2</v>
      </c>
      <c r="G15" s="8" t="s">
        <v>25</v>
      </c>
      <c r="H15" s="8" t="s">
        <v>25</v>
      </c>
    </row>
    <row r="16" spans="1:9" x14ac:dyDescent="0.35">
      <c r="A16" s="8">
        <v>152771</v>
      </c>
      <c r="B16" s="8">
        <v>3</v>
      </c>
      <c r="C16" s="7" t="s">
        <v>2572</v>
      </c>
      <c r="D16" s="7" t="s">
        <v>2561</v>
      </c>
      <c r="E16" s="7" t="s">
        <v>2573</v>
      </c>
      <c r="F16" s="8">
        <v>2</v>
      </c>
      <c r="G16" s="8" t="s">
        <v>28</v>
      </c>
      <c r="H16" s="8" t="s">
        <v>29</v>
      </c>
    </row>
    <row r="17" spans="1:8" x14ac:dyDescent="0.35">
      <c r="A17" s="8">
        <v>152788</v>
      </c>
      <c r="B17" s="8">
        <v>3</v>
      </c>
      <c r="C17" s="7" t="s">
        <v>2574</v>
      </c>
      <c r="D17" s="7" t="s">
        <v>2561</v>
      </c>
      <c r="E17" s="7" t="s">
        <v>2575</v>
      </c>
      <c r="F17" s="8">
        <v>2</v>
      </c>
      <c r="G17" s="8" t="s">
        <v>30</v>
      </c>
      <c r="H17" s="8" t="s">
        <v>31</v>
      </c>
    </row>
    <row r="18" spans="1:8" x14ac:dyDescent="0.35">
      <c r="A18" s="8">
        <v>152796</v>
      </c>
      <c r="B18" s="8">
        <v>3</v>
      </c>
      <c r="C18" s="7" t="s">
        <v>2577</v>
      </c>
      <c r="D18" s="7" t="s">
        <v>2561</v>
      </c>
      <c r="E18" s="7" t="s">
        <v>2578</v>
      </c>
      <c r="F18" s="8">
        <v>2</v>
      </c>
      <c r="G18" s="8" t="s">
        <v>34</v>
      </c>
      <c r="H18" s="8" t="s">
        <v>35</v>
      </c>
    </row>
    <row r="19" spans="1:8" x14ac:dyDescent="0.35">
      <c r="A19" s="8">
        <v>152958</v>
      </c>
      <c r="B19" s="8">
        <v>3</v>
      </c>
      <c r="C19" s="7" t="s">
        <v>2607</v>
      </c>
      <c r="D19" s="7" t="s">
        <v>2595</v>
      </c>
      <c r="E19" s="7" t="s">
        <v>58</v>
      </c>
      <c r="F19" s="8">
        <v>4</v>
      </c>
      <c r="G19" s="8" t="s">
        <v>59</v>
      </c>
      <c r="H19" s="8" t="s">
        <v>59</v>
      </c>
    </row>
    <row r="20" spans="1:8" x14ac:dyDescent="0.35">
      <c r="A20" s="8">
        <v>152959</v>
      </c>
      <c r="B20" s="8">
        <v>3</v>
      </c>
      <c r="C20" s="7" t="s">
        <v>2608</v>
      </c>
      <c r="D20" s="7" t="s">
        <v>2595</v>
      </c>
      <c r="E20" s="7" t="s">
        <v>2609</v>
      </c>
      <c r="F20" s="8">
        <v>4</v>
      </c>
      <c r="G20" s="8" t="s">
        <v>60</v>
      </c>
      <c r="H20" s="8" t="s">
        <v>60</v>
      </c>
    </row>
    <row r="21" spans="1:8" x14ac:dyDescent="0.35">
      <c r="A21" s="8">
        <v>153012</v>
      </c>
      <c r="B21" s="8">
        <v>3</v>
      </c>
      <c r="C21" s="7" t="s">
        <v>2638</v>
      </c>
      <c r="D21" s="7" t="s">
        <v>2639</v>
      </c>
      <c r="E21" s="7" t="s">
        <v>2640</v>
      </c>
      <c r="F21" s="8">
        <v>7</v>
      </c>
      <c r="G21" s="8" t="s">
        <v>96</v>
      </c>
      <c r="H21" s="8" t="s">
        <v>96</v>
      </c>
    </row>
    <row r="22" spans="1:8" x14ac:dyDescent="0.35">
      <c r="A22" s="8">
        <v>153015</v>
      </c>
      <c r="B22" s="8">
        <v>3</v>
      </c>
      <c r="C22" s="7" t="s">
        <v>2641</v>
      </c>
      <c r="D22" s="7" t="s">
        <v>2639</v>
      </c>
      <c r="E22" s="7" t="s">
        <v>97</v>
      </c>
      <c r="F22" s="8">
        <v>7</v>
      </c>
      <c r="G22" s="8" t="s">
        <v>98</v>
      </c>
      <c r="H22" s="8" t="s">
        <v>98</v>
      </c>
    </row>
    <row r="23" spans="1:8" x14ac:dyDescent="0.35">
      <c r="A23" s="8">
        <v>153016</v>
      </c>
      <c r="B23" s="8">
        <v>3</v>
      </c>
      <c r="C23" s="7" t="s">
        <v>2642</v>
      </c>
      <c r="D23" s="7" t="s">
        <v>2639</v>
      </c>
      <c r="E23" s="7" t="s">
        <v>2643</v>
      </c>
      <c r="F23" s="8">
        <v>7</v>
      </c>
      <c r="G23" s="8" t="s">
        <v>99</v>
      </c>
      <c r="H23" s="8" t="s">
        <v>99</v>
      </c>
    </row>
    <row r="24" spans="1:8" x14ac:dyDescent="0.35">
      <c r="A24" s="8">
        <v>153020</v>
      </c>
      <c r="B24" s="8">
        <v>3</v>
      </c>
      <c r="C24" s="7" t="s">
        <v>2644</v>
      </c>
      <c r="D24" s="7" t="s">
        <v>2639</v>
      </c>
      <c r="E24" s="7" t="s">
        <v>2645</v>
      </c>
      <c r="F24" s="8">
        <v>7</v>
      </c>
      <c r="G24" s="8" t="s">
        <v>100</v>
      </c>
      <c r="H24" s="8" t="s">
        <v>100</v>
      </c>
    </row>
    <row r="25" spans="1:8" x14ac:dyDescent="0.35">
      <c r="A25" s="8">
        <v>153024</v>
      </c>
      <c r="B25" s="8">
        <v>3</v>
      </c>
      <c r="C25" s="7" t="s">
        <v>2646</v>
      </c>
      <c r="D25" s="7" t="s">
        <v>2639</v>
      </c>
      <c r="E25" s="7" t="s">
        <v>2647</v>
      </c>
      <c r="F25" s="8">
        <v>7</v>
      </c>
      <c r="G25" s="8" t="s">
        <v>101</v>
      </c>
      <c r="H25" s="8" t="s">
        <v>102</v>
      </c>
    </row>
    <row r="26" spans="1:8" x14ac:dyDescent="0.35">
      <c r="A26" s="8">
        <v>153031</v>
      </c>
      <c r="B26" s="8">
        <v>3</v>
      </c>
      <c r="C26" s="7" t="s">
        <v>2648</v>
      </c>
      <c r="D26" s="7" t="s">
        <v>2639</v>
      </c>
      <c r="E26" s="7" t="s">
        <v>2649</v>
      </c>
      <c r="F26" s="8">
        <v>7</v>
      </c>
      <c r="G26" s="8" t="s">
        <v>103</v>
      </c>
      <c r="H26" s="8" t="s">
        <v>103</v>
      </c>
    </row>
    <row r="27" spans="1:8" x14ac:dyDescent="0.35">
      <c r="A27" s="8">
        <v>153034</v>
      </c>
      <c r="B27" s="8">
        <v>3</v>
      </c>
      <c r="C27" s="7" t="s">
        <v>2650</v>
      </c>
      <c r="D27" s="7" t="s">
        <v>2639</v>
      </c>
      <c r="E27" s="7" t="s">
        <v>104</v>
      </c>
      <c r="F27" s="8">
        <v>7</v>
      </c>
      <c r="G27" s="8" t="s">
        <v>105</v>
      </c>
      <c r="H27" s="8" t="s">
        <v>105</v>
      </c>
    </row>
    <row r="28" spans="1:8" x14ac:dyDescent="0.35">
      <c r="A28" s="8">
        <v>153035</v>
      </c>
      <c r="B28" s="8">
        <v>3</v>
      </c>
      <c r="C28" s="7" t="s">
        <v>2651</v>
      </c>
      <c r="D28" s="7" t="s">
        <v>2639</v>
      </c>
      <c r="E28" s="7" t="s">
        <v>2652</v>
      </c>
      <c r="F28" s="8">
        <v>7</v>
      </c>
      <c r="G28" s="8" t="s">
        <v>106</v>
      </c>
      <c r="H28" s="8" t="s">
        <v>106</v>
      </c>
    </row>
    <row r="29" spans="1:8" x14ac:dyDescent="0.35">
      <c r="A29" s="8">
        <v>153039</v>
      </c>
      <c r="B29" s="8">
        <v>3</v>
      </c>
      <c r="C29" s="7" t="s">
        <v>2653</v>
      </c>
      <c r="D29" s="7" t="s">
        <v>2639</v>
      </c>
      <c r="E29" s="7" t="s">
        <v>2654</v>
      </c>
      <c r="F29" s="8">
        <v>7</v>
      </c>
      <c r="G29" s="8" t="s">
        <v>107</v>
      </c>
      <c r="H29" s="8" t="s">
        <v>108</v>
      </c>
    </row>
    <row r="30" spans="1:8" x14ac:dyDescent="0.35">
      <c r="A30" s="8">
        <v>153051</v>
      </c>
      <c r="B30" s="8">
        <v>3</v>
      </c>
      <c r="C30" s="7" t="s">
        <v>2655</v>
      </c>
      <c r="D30" s="7" t="s">
        <v>2639</v>
      </c>
      <c r="E30" s="7" t="s">
        <v>2656</v>
      </c>
      <c r="F30" s="8">
        <v>7</v>
      </c>
      <c r="G30" s="8" t="s">
        <v>109</v>
      </c>
      <c r="H30" s="8" t="s">
        <v>110</v>
      </c>
    </row>
    <row r="31" spans="1:8" x14ac:dyDescent="0.35">
      <c r="A31" s="8">
        <v>153069</v>
      </c>
      <c r="B31" s="8">
        <v>3</v>
      </c>
      <c r="C31" s="7" t="s">
        <v>2659</v>
      </c>
      <c r="D31" s="7" t="s">
        <v>2639</v>
      </c>
      <c r="E31" s="7" t="s">
        <v>2660</v>
      </c>
      <c r="F31" s="8">
        <v>7</v>
      </c>
      <c r="G31" s="8" t="s">
        <v>113</v>
      </c>
      <c r="H31" s="8" t="s">
        <v>113</v>
      </c>
    </row>
    <row r="32" spans="1:8" x14ac:dyDescent="0.35">
      <c r="A32" s="8">
        <v>153077</v>
      </c>
      <c r="B32" s="8">
        <v>3</v>
      </c>
      <c r="C32" s="7" t="s">
        <v>2661</v>
      </c>
      <c r="D32" s="7" t="s">
        <v>2639</v>
      </c>
      <c r="E32" s="7" t="s">
        <v>2662</v>
      </c>
      <c r="F32" s="8">
        <v>7</v>
      </c>
      <c r="G32" s="8" t="s">
        <v>114</v>
      </c>
      <c r="H32" s="8" t="s">
        <v>114</v>
      </c>
    </row>
    <row r="33" spans="1:8" x14ac:dyDescent="0.35">
      <c r="A33" s="8">
        <v>153088</v>
      </c>
      <c r="B33" s="8">
        <v>3</v>
      </c>
      <c r="C33" s="7" t="s">
        <v>2663</v>
      </c>
      <c r="D33" s="7" t="s">
        <v>2639</v>
      </c>
      <c r="E33" s="7" t="s">
        <v>2664</v>
      </c>
      <c r="F33" s="8">
        <v>7</v>
      </c>
      <c r="G33" s="8" t="s">
        <v>115</v>
      </c>
      <c r="H33" s="8" t="s">
        <v>116</v>
      </c>
    </row>
    <row r="34" spans="1:8" x14ac:dyDescent="0.35">
      <c r="A34" s="8">
        <v>153093</v>
      </c>
      <c r="B34" s="8">
        <v>3</v>
      </c>
      <c r="C34" s="7" t="s">
        <v>2665</v>
      </c>
      <c r="D34" s="7" t="s">
        <v>2666</v>
      </c>
      <c r="E34" s="7" t="s">
        <v>2667</v>
      </c>
      <c r="F34" s="8">
        <v>8</v>
      </c>
      <c r="G34" s="8" t="s">
        <v>117</v>
      </c>
      <c r="H34" s="8" t="s">
        <v>117</v>
      </c>
    </row>
    <row r="35" spans="1:8" x14ac:dyDescent="0.35">
      <c r="A35" s="8">
        <v>153103</v>
      </c>
      <c r="B35" s="8">
        <v>3</v>
      </c>
      <c r="C35" s="7" t="s">
        <v>2668</v>
      </c>
      <c r="D35" s="7" t="s">
        <v>2666</v>
      </c>
      <c r="E35" s="7" t="s">
        <v>2669</v>
      </c>
      <c r="F35" s="8">
        <v>8</v>
      </c>
      <c r="G35" s="8" t="s">
        <v>118</v>
      </c>
      <c r="H35" s="8" t="s">
        <v>119</v>
      </c>
    </row>
    <row r="36" spans="1:8" x14ac:dyDescent="0.35">
      <c r="A36" s="8">
        <v>153116</v>
      </c>
      <c r="B36" s="8">
        <v>3</v>
      </c>
      <c r="C36" s="7" t="s">
        <v>2670</v>
      </c>
      <c r="D36" s="7" t="s">
        <v>2666</v>
      </c>
      <c r="E36" s="7" t="s">
        <v>120</v>
      </c>
      <c r="F36" s="8">
        <v>8</v>
      </c>
      <c r="G36" s="8" t="s">
        <v>121</v>
      </c>
      <c r="H36" s="8" t="s">
        <v>122</v>
      </c>
    </row>
    <row r="37" spans="1:8" x14ac:dyDescent="0.35">
      <c r="A37" s="8">
        <v>153117</v>
      </c>
      <c r="B37" s="8">
        <v>3</v>
      </c>
      <c r="C37" s="7" t="s">
        <v>2671</v>
      </c>
      <c r="D37" s="7" t="s">
        <v>2666</v>
      </c>
      <c r="E37" s="7" t="s">
        <v>2672</v>
      </c>
      <c r="F37" s="8">
        <v>8</v>
      </c>
      <c r="G37" s="8" t="s">
        <v>123</v>
      </c>
      <c r="H37" s="8" t="s">
        <v>123</v>
      </c>
    </row>
    <row r="38" spans="1:8" x14ac:dyDescent="0.35">
      <c r="A38" s="8">
        <v>153123</v>
      </c>
      <c r="B38" s="8">
        <v>3</v>
      </c>
      <c r="C38" s="7" t="s">
        <v>2673</v>
      </c>
      <c r="D38" s="7" t="s">
        <v>2666</v>
      </c>
      <c r="E38" s="7" t="s">
        <v>2674</v>
      </c>
      <c r="F38" s="8">
        <v>8</v>
      </c>
      <c r="G38" s="8" t="s">
        <v>124</v>
      </c>
      <c r="H38" s="8" t="s">
        <v>124</v>
      </c>
    </row>
    <row r="39" spans="1:8" x14ac:dyDescent="0.35">
      <c r="A39" s="8">
        <v>153129</v>
      </c>
      <c r="B39" s="8">
        <v>3</v>
      </c>
      <c r="C39" s="7" t="s">
        <v>2675</v>
      </c>
      <c r="D39" s="7" t="s">
        <v>2666</v>
      </c>
      <c r="E39" s="7" t="s">
        <v>2676</v>
      </c>
      <c r="F39" s="8">
        <v>8</v>
      </c>
      <c r="G39" s="8" t="s">
        <v>125</v>
      </c>
      <c r="H39" s="8" t="s">
        <v>125</v>
      </c>
    </row>
    <row r="40" spans="1:8" x14ac:dyDescent="0.35">
      <c r="A40" s="8">
        <v>153132</v>
      </c>
      <c r="B40" s="8">
        <v>3</v>
      </c>
      <c r="C40" s="7" t="s">
        <v>2677</v>
      </c>
      <c r="D40" s="7" t="s">
        <v>2666</v>
      </c>
      <c r="E40" s="7" t="s">
        <v>2678</v>
      </c>
      <c r="F40" s="8">
        <v>8</v>
      </c>
      <c r="G40" s="8" t="s">
        <v>126</v>
      </c>
      <c r="H40" s="8" t="s">
        <v>127</v>
      </c>
    </row>
    <row r="41" spans="1:8" x14ac:dyDescent="0.35">
      <c r="A41" s="8">
        <v>153145</v>
      </c>
      <c r="B41" s="8">
        <v>3</v>
      </c>
      <c r="C41" s="7" t="s">
        <v>2683</v>
      </c>
      <c r="D41" s="7" t="s">
        <v>2666</v>
      </c>
      <c r="E41" s="7" t="s">
        <v>2684</v>
      </c>
      <c r="F41" s="8">
        <v>8</v>
      </c>
      <c r="G41" s="8" t="s">
        <v>131</v>
      </c>
      <c r="H41" s="8" t="s">
        <v>132</v>
      </c>
    </row>
    <row r="42" spans="1:8" x14ac:dyDescent="0.35">
      <c r="A42" s="8">
        <v>153153</v>
      </c>
      <c r="B42" s="8">
        <v>3</v>
      </c>
      <c r="C42" s="7" t="s">
        <v>2685</v>
      </c>
      <c r="D42" s="7" t="s">
        <v>2666</v>
      </c>
      <c r="E42" s="7" t="s">
        <v>2686</v>
      </c>
      <c r="F42" s="8">
        <v>8</v>
      </c>
      <c r="G42" s="8" t="s">
        <v>133</v>
      </c>
      <c r="H42" s="8" t="s">
        <v>133</v>
      </c>
    </row>
    <row r="43" spans="1:8" x14ac:dyDescent="0.35">
      <c r="A43" s="8">
        <v>153157</v>
      </c>
      <c r="B43" s="8">
        <v>3</v>
      </c>
      <c r="C43" s="7" t="s">
        <v>2687</v>
      </c>
      <c r="D43" s="7" t="s">
        <v>2666</v>
      </c>
      <c r="E43" s="7" t="s">
        <v>2688</v>
      </c>
      <c r="F43" s="8">
        <v>8</v>
      </c>
      <c r="G43" s="8" t="s">
        <v>134</v>
      </c>
      <c r="H43" s="8" t="s">
        <v>135</v>
      </c>
    </row>
    <row r="44" spans="1:8" x14ac:dyDescent="0.35">
      <c r="A44" s="8">
        <v>153168</v>
      </c>
      <c r="B44" s="8">
        <v>3</v>
      </c>
      <c r="C44" s="7" t="s">
        <v>2692</v>
      </c>
      <c r="D44" s="7" t="s">
        <v>2693</v>
      </c>
      <c r="E44" s="7" t="s">
        <v>2694</v>
      </c>
      <c r="F44" s="8">
        <v>9</v>
      </c>
      <c r="G44" s="8" t="s">
        <v>142</v>
      </c>
      <c r="H44" s="8" t="s">
        <v>142</v>
      </c>
    </row>
    <row r="45" spans="1:8" x14ac:dyDescent="0.35">
      <c r="A45" s="8">
        <v>153176</v>
      </c>
      <c r="B45" s="8">
        <v>3</v>
      </c>
      <c r="C45" s="7" t="s">
        <v>2695</v>
      </c>
      <c r="D45" s="7" t="s">
        <v>2693</v>
      </c>
      <c r="E45" s="7" t="s">
        <v>2696</v>
      </c>
      <c r="F45" s="8">
        <v>9</v>
      </c>
      <c r="G45" s="8" t="s">
        <v>143</v>
      </c>
      <c r="H45" s="8" t="s">
        <v>143</v>
      </c>
    </row>
    <row r="46" spans="1:8" x14ac:dyDescent="0.35">
      <c r="A46" s="8">
        <v>153181</v>
      </c>
      <c r="B46" s="8">
        <v>3</v>
      </c>
      <c r="C46" s="7" t="s">
        <v>2697</v>
      </c>
      <c r="D46" s="7" t="s">
        <v>2693</v>
      </c>
      <c r="E46" s="7" t="s">
        <v>144</v>
      </c>
      <c r="F46" s="8">
        <v>9</v>
      </c>
      <c r="G46" s="8" t="s">
        <v>145</v>
      </c>
      <c r="H46" s="8" t="s">
        <v>146</v>
      </c>
    </row>
    <row r="47" spans="1:8" x14ac:dyDescent="0.35">
      <c r="A47" s="8">
        <v>153182</v>
      </c>
      <c r="B47" s="8">
        <v>3</v>
      </c>
      <c r="C47" s="7" t="s">
        <v>2698</v>
      </c>
      <c r="D47" s="7" t="s">
        <v>2693</v>
      </c>
      <c r="E47" s="7" t="s">
        <v>2699</v>
      </c>
      <c r="F47" s="8">
        <v>9</v>
      </c>
      <c r="G47" s="8" t="s">
        <v>147</v>
      </c>
      <c r="H47" s="8" t="s">
        <v>147</v>
      </c>
    </row>
    <row r="48" spans="1:8" x14ac:dyDescent="0.35">
      <c r="A48" s="8">
        <v>153187</v>
      </c>
      <c r="B48" s="8">
        <v>3</v>
      </c>
      <c r="C48" s="7" t="s">
        <v>2700</v>
      </c>
      <c r="D48" s="7" t="s">
        <v>2693</v>
      </c>
      <c r="E48" s="7" t="s">
        <v>148</v>
      </c>
      <c r="F48" s="8">
        <v>9</v>
      </c>
      <c r="G48" s="8" t="s">
        <v>149</v>
      </c>
      <c r="H48" s="8" t="s">
        <v>149</v>
      </c>
    </row>
    <row r="49" spans="1:8" x14ac:dyDescent="0.35">
      <c r="A49" s="8">
        <v>153188</v>
      </c>
      <c r="B49" s="8">
        <v>3</v>
      </c>
      <c r="C49" s="7" t="s">
        <v>2701</v>
      </c>
      <c r="D49" s="7" t="s">
        <v>2693</v>
      </c>
      <c r="E49" s="7" t="s">
        <v>2702</v>
      </c>
      <c r="F49" s="8">
        <v>9</v>
      </c>
      <c r="G49" s="8" t="s">
        <v>150</v>
      </c>
      <c r="H49" s="8" t="s">
        <v>150</v>
      </c>
    </row>
    <row r="50" spans="1:8" x14ac:dyDescent="0.35">
      <c r="A50" s="8">
        <v>153191</v>
      </c>
      <c r="B50" s="8">
        <v>3</v>
      </c>
      <c r="C50" s="7" t="s">
        <v>2703</v>
      </c>
      <c r="D50" s="7" t="s">
        <v>2693</v>
      </c>
      <c r="E50" s="7" t="s">
        <v>151</v>
      </c>
      <c r="F50" s="8">
        <v>9</v>
      </c>
      <c r="G50" s="8" t="s">
        <v>152</v>
      </c>
      <c r="H50" s="8" t="s">
        <v>153</v>
      </c>
    </row>
    <row r="51" spans="1:8" x14ac:dyDescent="0.35">
      <c r="A51" s="8">
        <v>153192</v>
      </c>
      <c r="B51" s="8">
        <v>3</v>
      </c>
      <c r="C51" s="7" t="s">
        <v>2704</v>
      </c>
      <c r="D51" s="7" t="s">
        <v>2693</v>
      </c>
      <c r="E51" s="7" t="s">
        <v>2705</v>
      </c>
      <c r="F51" s="8">
        <v>9</v>
      </c>
      <c r="G51" s="8" t="s">
        <v>154</v>
      </c>
      <c r="H51" s="8" t="s">
        <v>154</v>
      </c>
    </row>
    <row r="52" spans="1:8" x14ac:dyDescent="0.35">
      <c r="A52" s="8">
        <v>153196</v>
      </c>
      <c r="B52" s="8">
        <v>3</v>
      </c>
      <c r="C52" s="7" t="s">
        <v>2706</v>
      </c>
      <c r="D52" s="7" t="s">
        <v>2693</v>
      </c>
      <c r="E52" s="7" t="s">
        <v>2707</v>
      </c>
      <c r="F52" s="8">
        <v>9</v>
      </c>
      <c r="G52" s="8" t="s">
        <v>155</v>
      </c>
      <c r="H52" s="8" t="s">
        <v>156</v>
      </c>
    </row>
    <row r="53" spans="1:8" x14ac:dyDescent="0.35">
      <c r="A53" s="8">
        <v>153202</v>
      </c>
      <c r="B53" s="8">
        <v>3</v>
      </c>
      <c r="C53" s="7" t="s">
        <v>2708</v>
      </c>
      <c r="D53" s="7" t="s">
        <v>2693</v>
      </c>
      <c r="E53" s="7" t="s">
        <v>2709</v>
      </c>
      <c r="F53" s="8">
        <v>9</v>
      </c>
      <c r="G53" s="8" t="s">
        <v>157</v>
      </c>
      <c r="H53" s="8" t="s">
        <v>158</v>
      </c>
    </row>
    <row r="54" spans="1:8" x14ac:dyDescent="0.35">
      <c r="A54" s="8">
        <v>153212</v>
      </c>
      <c r="B54" s="8">
        <v>3</v>
      </c>
      <c r="C54" s="7" t="s">
        <v>2710</v>
      </c>
      <c r="D54" s="7" t="s">
        <v>2711</v>
      </c>
      <c r="E54" s="7" t="s">
        <v>2712</v>
      </c>
      <c r="F54" s="8">
        <v>10</v>
      </c>
      <c r="G54" s="8" t="s">
        <v>159</v>
      </c>
      <c r="H54" s="8" t="s">
        <v>159</v>
      </c>
    </row>
    <row r="55" spans="1:8" x14ac:dyDescent="0.35">
      <c r="A55" s="8">
        <v>153215</v>
      </c>
      <c r="B55" s="8">
        <v>3</v>
      </c>
      <c r="C55" s="7" t="s">
        <v>2713</v>
      </c>
      <c r="D55" s="7" t="s">
        <v>2711</v>
      </c>
      <c r="E55" s="7" t="s">
        <v>160</v>
      </c>
      <c r="F55" s="8">
        <v>10</v>
      </c>
      <c r="G55" s="8" t="s">
        <v>161</v>
      </c>
      <c r="H55" s="8" t="s">
        <v>161</v>
      </c>
    </row>
    <row r="56" spans="1:8" x14ac:dyDescent="0.35">
      <c r="A56" s="8">
        <v>153216</v>
      </c>
      <c r="B56" s="8">
        <v>3</v>
      </c>
      <c r="C56" s="7" t="s">
        <v>2714</v>
      </c>
      <c r="D56" s="7" t="s">
        <v>2711</v>
      </c>
      <c r="E56" s="7" t="s">
        <v>162</v>
      </c>
      <c r="F56" s="8">
        <v>10</v>
      </c>
      <c r="G56" s="8" t="s">
        <v>163</v>
      </c>
      <c r="H56" s="8" t="s">
        <v>163</v>
      </c>
    </row>
    <row r="57" spans="1:8" x14ac:dyDescent="0.35">
      <c r="A57" s="8">
        <v>153217</v>
      </c>
      <c r="B57" s="8">
        <v>3</v>
      </c>
      <c r="C57" s="7" t="s">
        <v>2715</v>
      </c>
      <c r="D57" s="7" t="s">
        <v>2711</v>
      </c>
      <c r="E57" s="7" t="s">
        <v>164</v>
      </c>
      <c r="F57" s="8">
        <v>10</v>
      </c>
      <c r="G57" s="8" t="s">
        <v>165</v>
      </c>
      <c r="H57" s="8" t="s">
        <v>165</v>
      </c>
    </row>
    <row r="58" spans="1:8" x14ac:dyDescent="0.35">
      <c r="A58" s="8">
        <v>153218</v>
      </c>
      <c r="B58" s="8">
        <v>3</v>
      </c>
      <c r="C58" s="7" t="s">
        <v>2716</v>
      </c>
      <c r="D58" s="7" t="s">
        <v>2711</v>
      </c>
      <c r="E58" s="7" t="s">
        <v>2717</v>
      </c>
      <c r="F58" s="8">
        <v>10</v>
      </c>
      <c r="G58" s="8" t="s">
        <v>166</v>
      </c>
      <c r="H58" s="8" t="s">
        <v>167</v>
      </c>
    </row>
    <row r="59" spans="1:8" x14ac:dyDescent="0.35">
      <c r="A59" s="8">
        <v>153221</v>
      </c>
      <c r="B59" s="8">
        <v>3</v>
      </c>
      <c r="C59" s="7" t="s">
        <v>2718</v>
      </c>
      <c r="D59" s="7" t="s">
        <v>2711</v>
      </c>
      <c r="E59" s="7" t="s">
        <v>2719</v>
      </c>
      <c r="F59" s="8">
        <v>10</v>
      </c>
      <c r="G59" s="8" t="s">
        <v>168</v>
      </c>
      <c r="H59" s="8" t="s">
        <v>168</v>
      </c>
    </row>
    <row r="60" spans="1:8" x14ac:dyDescent="0.35">
      <c r="A60" s="8">
        <v>153226</v>
      </c>
      <c r="B60" s="8">
        <v>3</v>
      </c>
      <c r="C60" s="7" t="s">
        <v>2720</v>
      </c>
      <c r="D60" s="7" t="s">
        <v>2711</v>
      </c>
      <c r="E60" s="7" t="s">
        <v>169</v>
      </c>
      <c r="F60" s="8">
        <v>10</v>
      </c>
      <c r="G60" s="8" t="s">
        <v>170</v>
      </c>
      <c r="H60" s="8" t="s">
        <v>170</v>
      </c>
    </row>
    <row r="61" spans="1:8" x14ac:dyDescent="0.35">
      <c r="A61" s="8">
        <v>153227</v>
      </c>
      <c r="B61" s="8">
        <v>3</v>
      </c>
      <c r="C61" s="7" t="s">
        <v>2721</v>
      </c>
      <c r="D61" s="7" t="s">
        <v>2711</v>
      </c>
      <c r="E61" s="7" t="s">
        <v>2722</v>
      </c>
      <c r="F61" s="8">
        <v>10</v>
      </c>
      <c r="G61" s="8" t="s">
        <v>171</v>
      </c>
      <c r="H61" s="8" t="s">
        <v>172</v>
      </c>
    </row>
    <row r="62" spans="1:8" x14ac:dyDescent="0.35">
      <c r="A62" s="8">
        <v>153233</v>
      </c>
      <c r="B62" s="8">
        <v>3</v>
      </c>
      <c r="C62" s="7" t="s">
        <v>2723</v>
      </c>
      <c r="D62" s="7" t="s">
        <v>2724</v>
      </c>
      <c r="E62" s="7" t="s">
        <v>173</v>
      </c>
      <c r="F62" s="8">
        <v>11</v>
      </c>
      <c r="G62" s="8" t="s">
        <v>174</v>
      </c>
      <c r="H62" s="8" t="s">
        <v>174</v>
      </c>
    </row>
    <row r="63" spans="1:8" x14ac:dyDescent="0.35">
      <c r="A63" s="8">
        <v>153254</v>
      </c>
      <c r="B63" s="8">
        <v>3</v>
      </c>
      <c r="C63" s="7" t="s">
        <v>2731</v>
      </c>
      <c r="D63" s="7" t="s">
        <v>2724</v>
      </c>
      <c r="E63" s="7" t="s">
        <v>2732</v>
      </c>
      <c r="F63" s="8">
        <v>11</v>
      </c>
      <c r="G63" s="8" t="s">
        <v>180</v>
      </c>
      <c r="H63" s="8" t="s">
        <v>180</v>
      </c>
    </row>
    <row r="64" spans="1:8" x14ac:dyDescent="0.35">
      <c r="A64" s="8">
        <v>153257</v>
      </c>
      <c r="B64" s="8">
        <v>3</v>
      </c>
      <c r="C64" s="7" t="s">
        <v>2733</v>
      </c>
      <c r="D64" s="7" t="s">
        <v>2724</v>
      </c>
      <c r="E64" s="7" t="s">
        <v>2734</v>
      </c>
      <c r="F64" s="8">
        <v>11</v>
      </c>
      <c r="G64" s="8" t="s">
        <v>181</v>
      </c>
      <c r="H64" s="8" t="s">
        <v>182</v>
      </c>
    </row>
    <row r="65" spans="1:8" x14ac:dyDescent="0.35">
      <c r="A65" s="8">
        <v>153272</v>
      </c>
      <c r="B65" s="8">
        <v>3</v>
      </c>
      <c r="C65" s="7" t="s">
        <v>2739</v>
      </c>
      <c r="D65" s="7" t="s">
        <v>2724</v>
      </c>
      <c r="E65" s="7" t="s">
        <v>185</v>
      </c>
      <c r="F65" s="8">
        <v>11</v>
      </c>
      <c r="G65" s="8" t="s">
        <v>186</v>
      </c>
      <c r="H65" s="8" t="s">
        <v>186</v>
      </c>
    </row>
    <row r="66" spans="1:8" x14ac:dyDescent="0.35">
      <c r="A66" s="8">
        <v>153274</v>
      </c>
      <c r="B66" s="8">
        <v>3</v>
      </c>
      <c r="C66" s="7" t="s">
        <v>2740</v>
      </c>
      <c r="D66" s="7" t="s">
        <v>2741</v>
      </c>
      <c r="E66" s="7" t="s">
        <v>187</v>
      </c>
      <c r="F66" s="8">
        <v>12</v>
      </c>
      <c r="G66" s="8" t="s">
        <v>188</v>
      </c>
      <c r="H66" s="8" t="s">
        <v>188</v>
      </c>
    </row>
    <row r="67" spans="1:8" x14ac:dyDescent="0.35">
      <c r="A67" s="8">
        <v>153275</v>
      </c>
      <c r="B67" s="8">
        <v>3</v>
      </c>
      <c r="C67" s="7" t="s">
        <v>2742</v>
      </c>
      <c r="D67" s="7" t="s">
        <v>2741</v>
      </c>
      <c r="E67" s="7" t="s">
        <v>2743</v>
      </c>
      <c r="F67" s="8">
        <v>12</v>
      </c>
      <c r="G67" s="8" t="s">
        <v>189</v>
      </c>
      <c r="H67" s="8" t="s">
        <v>190</v>
      </c>
    </row>
    <row r="68" spans="1:8" x14ac:dyDescent="0.35">
      <c r="A68" s="8">
        <v>153278</v>
      </c>
      <c r="B68" s="8">
        <v>3</v>
      </c>
      <c r="C68" s="7" t="s">
        <v>2744</v>
      </c>
      <c r="D68" s="7" t="s">
        <v>2741</v>
      </c>
      <c r="E68" s="7" t="s">
        <v>191</v>
      </c>
      <c r="F68" s="8">
        <v>12</v>
      </c>
      <c r="G68" s="8" t="s">
        <v>192</v>
      </c>
      <c r="H68" s="8" t="s">
        <v>192</v>
      </c>
    </row>
    <row r="69" spans="1:8" x14ac:dyDescent="0.35">
      <c r="A69" s="8">
        <v>153279</v>
      </c>
      <c r="B69" s="8">
        <v>3</v>
      </c>
      <c r="C69" s="7" t="s">
        <v>2745</v>
      </c>
      <c r="D69" s="7" t="s">
        <v>2741</v>
      </c>
      <c r="E69" s="7" t="s">
        <v>193</v>
      </c>
      <c r="F69" s="8">
        <v>12</v>
      </c>
      <c r="G69" s="8" t="s">
        <v>194</v>
      </c>
      <c r="H69" s="8" t="s">
        <v>194</v>
      </c>
    </row>
    <row r="70" spans="1:8" x14ac:dyDescent="0.35">
      <c r="A70" s="8">
        <v>153280</v>
      </c>
      <c r="B70" s="8">
        <v>3</v>
      </c>
      <c r="C70" s="7" t="s">
        <v>2746</v>
      </c>
      <c r="D70" s="7" t="s">
        <v>2741</v>
      </c>
      <c r="E70" s="7" t="s">
        <v>2747</v>
      </c>
      <c r="F70" s="8">
        <v>12</v>
      </c>
      <c r="G70" s="8" t="s">
        <v>195</v>
      </c>
      <c r="H70" s="8" t="s">
        <v>195</v>
      </c>
    </row>
    <row r="71" spans="1:8" x14ac:dyDescent="0.35">
      <c r="A71" s="8">
        <v>153283</v>
      </c>
      <c r="B71" s="8">
        <v>3</v>
      </c>
      <c r="C71" s="7" t="s">
        <v>2748</v>
      </c>
      <c r="D71" s="7" t="s">
        <v>2741</v>
      </c>
      <c r="E71" s="7" t="s">
        <v>196</v>
      </c>
      <c r="F71" s="8">
        <v>12</v>
      </c>
      <c r="G71" s="8" t="s">
        <v>197</v>
      </c>
      <c r="H71" s="8" t="s">
        <v>197</v>
      </c>
    </row>
    <row r="72" spans="1:8" x14ac:dyDescent="0.35">
      <c r="A72" s="8">
        <v>153294</v>
      </c>
      <c r="B72" s="8">
        <v>3</v>
      </c>
      <c r="C72" s="7" t="s">
        <v>2751</v>
      </c>
      <c r="D72" s="7" t="s">
        <v>2741</v>
      </c>
      <c r="E72" s="7" t="s">
        <v>2752</v>
      </c>
      <c r="F72" s="8">
        <v>12</v>
      </c>
      <c r="G72" s="8" t="s">
        <v>200</v>
      </c>
      <c r="H72" s="8" t="s">
        <v>201</v>
      </c>
    </row>
    <row r="73" spans="1:8" x14ac:dyDescent="0.35">
      <c r="A73" s="8">
        <v>153311</v>
      </c>
      <c r="B73" s="8">
        <v>3</v>
      </c>
      <c r="C73" s="7" t="s">
        <v>2755</v>
      </c>
      <c r="D73" s="7" t="s">
        <v>2741</v>
      </c>
      <c r="E73" s="7" t="s">
        <v>2756</v>
      </c>
      <c r="F73" s="8">
        <v>12</v>
      </c>
      <c r="G73" s="8" t="s">
        <v>204</v>
      </c>
      <c r="H73" s="8" t="s">
        <v>204</v>
      </c>
    </row>
    <row r="74" spans="1:8" x14ac:dyDescent="0.35">
      <c r="A74" s="8">
        <v>153328</v>
      </c>
      <c r="B74" s="8">
        <v>3</v>
      </c>
      <c r="C74" s="7" t="s">
        <v>2762</v>
      </c>
      <c r="D74" s="7" t="s">
        <v>2741</v>
      </c>
      <c r="E74" s="7" t="s">
        <v>2763</v>
      </c>
      <c r="F74" s="8">
        <v>12</v>
      </c>
      <c r="G74" s="8" t="s">
        <v>212</v>
      </c>
      <c r="H74" s="8" t="s">
        <v>213</v>
      </c>
    </row>
    <row r="75" spans="1:8" x14ac:dyDescent="0.35">
      <c r="A75" s="8">
        <v>153370</v>
      </c>
      <c r="B75" s="8">
        <v>3</v>
      </c>
      <c r="C75" s="7" t="s">
        <v>2784</v>
      </c>
      <c r="D75" s="7" t="s">
        <v>2777</v>
      </c>
      <c r="E75" s="7" t="s">
        <v>2785</v>
      </c>
      <c r="F75" s="8">
        <v>15</v>
      </c>
      <c r="G75" s="8" t="s">
        <v>245</v>
      </c>
      <c r="H75" s="8" t="s">
        <v>246</v>
      </c>
    </row>
    <row r="76" spans="1:8" x14ac:dyDescent="0.35">
      <c r="A76" s="8">
        <v>153373</v>
      </c>
      <c r="B76" s="8">
        <v>3</v>
      </c>
      <c r="C76" s="7" t="s">
        <v>2786</v>
      </c>
      <c r="D76" s="7" t="s">
        <v>2777</v>
      </c>
      <c r="E76" s="7" t="s">
        <v>2787</v>
      </c>
      <c r="F76" s="8">
        <v>15</v>
      </c>
      <c r="G76" s="8" t="s">
        <v>247</v>
      </c>
      <c r="H76" s="8" t="s">
        <v>247</v>
      </c>
    </row>
    <row r="77" spans="1:8" x14ac:dyDescent="0.35">
      <c r="A77" s="8">
        <v>153376</v>
      </c>
      <c r="B77" s="8">
        <v>3</v>
      </c>
      <c r="C77" s="7" t="s">
        <v>2788</v>
      </c>
      <c r="D77" s="7" t="s">
        <v>2777</v>
      </c>
      <c r="E77" s="7" t="s">
        <v>2789</v>
      </c>
      <c r="F77" s="8">
        <v>15</v>
      </c>
      <c r="G77" s="8" t="s">
        <v>248</v>
      </c>
      <c r="H77" s="8" t="s">
        <v>249</v>
      </c>
    </row>
    <row r="78" spans="1:8" x14ac:dyDescent="0.35">
      <c r="A78" s="8">
        <v>153379</v>
      </c>
      <c r="B78" s="8">
        <v>3</v>
      </c>
      <c r="C78" s="7" t="s">
        <v>2790</v>
      </c>
      <c r="D78" s="7" t="s">
        <v>2777</v>
      </c>
      <c r="E78" s="7" t="s">
        <v>250</v>
      </c>
      <c r="F78" s="8">
        <v>15</v>
      </c>
      <c r="G78" s="8" t="s">
        <v>251</v>
      </c>
      <c r="H78" s="8" t="s">
        <v>252</v>
      </c>
    </row>
    <row r="79" spans="1:8" x14ac:dyDescent="0.35">
      <c r="A79" s="8">
        <v>153380</v>
      </c>
      <c r="B79" s="8">
        <v>3</v>
      </c>
      <c r="C79" s="7" t="s">
        <v>2791</v>
      </c>
      <c r="D79" s="7" t="s">
        <v>2777</v>
      </c>
      <c r="E79" s="7" t="s">
        <v>2792</v>
      </c>
      <c r="F79" s="8">
        <v>15</v>
      </c>
      <c r="G79" s="8" t="s">
        <v>253</v>
      </c>
      <c r="H79" s="8" t="s">
        <v>254</v>
      </c>
    </row>
    <row r="80" spans="1:8" x14ac:dyDescent="0.35">
      <c r="A80" s="8">
        <v>153383</v>
      </c>
      <c r="B80" s="8">
        <v>3</v>
      </c>
      <c r="C80" s="7" t="s">
        <v>2793</v>
      </c>
      <c r="D80" s="7" t="s">
        <v>2777</v>
      </c>
      <c r="E80" s="7" t="s">
        <v>2794</v>
      </c>
      <c r="F80" s="8">
        <v>15</v>
      </c>
      <c r="G80" s="8" t="s">
        <v>255</v>
      </c>
      <c r="H80" s="8" t="s">
        <v>255</v>
      </c>
    </row>
    <row r="81" spans="1:8" x14ac:dyDescent="0.35">
      <c r="A81" s="8">
        <v>153397</v>
      </c>
      <c r="B81" s="8">
        <v>3</v>
      </c>
      <c r="C81" s="7" t="s">
        <v>2797</v>
      </c>
      <c r="D81" s="7" t="s">
        <v>2777</v>
      </c>
      <c r="E81" s="7" t="s">
        <v>2798</v>
      </c>
      <c r="F81" s="8">
        <v>15</v>
      </c>
      <c r="G81" s="8" t="s">
        <v>258</v>
      </c>
      <c r="H81" s="8" t="s">
        <v>258</v>
      </c>
    </row>
    <row r="82" spans="1:8" x14ac:dyDescent="0.35">
      <c r="A82" s="8">
        <v>153404</v>
      </c>
      <c r="B82" s="8">
        <v>3</v>
      </c>
      <c r="C82" s="7" t="s">
        <v>2799</v>
      </c>
      <c r="D82" s="7" t="s">
        <v>2777</v>
      </c>
      <c r="E82" s="7" t="s">
        <v>2800</v>
      </c>
      <c r="F82" s="8">
        <v>15</v>
      </c>
      <c r="G82" s="8" t="s">
        <v>259</v>
      </c>
      <c r="H82" s="8" t="s">
        <v>260</v>
      </c>
    </row>
    <row r="83" spans="1:8" x14ac:dyDescent="0.35">
      <c r="A83" s="8">
        <v>153415</v>
      </c>
      <c r="B83" s="8">
        <v>3</v>
      </c>
      <c r="C83" s="7" t="s">
        <v>2801</v>
      </c>
      <c r="D83" s="7" t="s">
        <v>2777</v>
      </c>
      <c r="E83" s="7" t="s">
        <v>2802</v>
      </c>
      <c r="F83" s="8">
        <v>15</v>
      </c>
      <c r="G83" s="8" t="s">
        <v>261</v>
      </c>
      <c r="H83" s="8" t="s">
        <v>262</v>
      </c>
    </row>
    <row r="84" spans="1:8" x14ac:dyDescent="0.35">
      <c r="A84" s="8">
        <v>153418</v>
      </c>
      <c r="B84" s="8">
        <v>3</v>
      </c>
      <c r="C84" s="7" t="s">
        <v>2803</v>
      </c>
      <c r="D84" s="7" t="s">
        <v>2777</v>
      </c>
      <c r="E84" s="7" t="s">
        <v>2804</v>
      </c>
      <c r="F84" s="8">
        <v>15</v>
      </c>
      <c r="G84" s="8" t="s">
        <v>263</v>
      </c>
      <c r="H84" s="8" t="s">
        <v>264</v>
      </c>
    </row>
    <row r="85" spans="1:8" x14ac:dyDescent="0.35">
      <c r="A85" s="8">
        <v>153421</v>
      </c>
      <c r="B85" s="8">
        <v>3</v>
      </c>
      <c r="C85" s="7" t="s">
        <v>2805</v>
      </c>
      <c r="D85" s="7" t="s">
        <v>2777</v>
      </c>
      <c r="E85" s="7" t="s">
        <v>265</v>
      </c>
      <c r="F85" s="8">
        <v>15</v>
      </c>
      <c r="G85" s="8" t="s">
        <v>266</v>
      </c>
      <c r="H85" s="8" t="s">
        <v>267</v>
      </c>
    </row>
    <row r="86" spans="1:8" x14ac:dyDescent="0.35">
      <c r="A86" s="8">
        <v>153429</v>
      </c>
      <c r="B86" s="8">
        <v>3</v>
      </c>
      <c r="C86" s="7" t="s">
        <v>2810</v>
      </c>
      <c r="D86" s="7" t="s">
        <v>2811</v>
      </c>
      <c r="E86" s="7" t="s">
        <v>274</v>
      </c>
      <c r="F86" s="8">
        <v>16</v>
      </c>
      <c r="G86" s="8" t="s">
        <v>275</v>
      </c>
      <c r="H86" s="8" t="s">
        <v>276</v>
      </c>
    </row>
    <row r="87" spans="1:8" x14ac:dyDescent="0.35">
      <c r="A87" s="8">
        <v>153430</v>
      </c>
      <c r="B87" s="8">
        <v>3</v>
      </c>
      <c r="C87" s="7" t="s">
        <v>2812</v>
      </c>
      <c r="D87" s="7" t="s">
        <v>2811</v>
      </c>
      <c r="E87" s="7" t="s">
        <v>2813</v>
      </c>
      <c r="F87" s="8">
        <v>16</v>
      </c>
      <c r="G87" s="8" t="s">
        <v>277</v>
      </c>
      <c r="H87" s="8" t="s">
        <v>278</v>
      </c>
    </row>
    <row r="88" spans="1:8" x14ac:dyDescent="0.35">
      <c r="A88" s="1" t="s">
        <v>7102</v>
      </c>
      <c r="B88">
        <v>3</v>
      </c>
      <c r="C88" s="1" t="s">
        <v>2824</v>
      </c>
      <c r="D88" s="1" t="s">
        <v>2820</v>
      </c>
      <c r="E88" s="7" t="s">
        <v>2825</v>
      </c>
      <c r="F88" s="8">
        <v>17</v>
      </c>
      <c r="G88" s="8" t="s">
        <v>287</v>
      </c>
      <c r="H88" s="8" t="s">
        <v>287</v>
      </c>
    </row>
    <row r="89" spans="1:8" x14ac:dyDescent="0.35">
      <c r="A89" s="8">
        <v>153482</v>
      </c>
      <c r="B89" s="8">
        <v>3</v>
      </c>
      <c r="C89" s="7" t="s">
        <v>2826</v>
      </c>
      <c r="D89" s="7" t="s">
        <v>2820</v>
      </c>
      <c r="E89" s="7" t="s">
        <v>2827</v>
      </c>
      <c r="F89" s="8">
        <v>17</v>
      </c>
      <c r="G89" s="8" t="s">
        <v>289</v>
      </c>
      <c r="H89" s="8" t="s">
        <v>290</v>
      </c>
    </row>
    <row r="90" spans="1:8" x14ac:dyDescent="0.35">
      <c r="A90" s="8">
        <v>153486</v>
      </c>
      <c r="B90" s="8">
        <v>3</v>
      </c>
      <c r="C90" s="7" t="s">
        <v>2828</v>
      </c>
      <c r="D90" s="7" t="s">
        <v>2829</v>
      </c>
      <c r="E90" s="7" t="s">
        <v>291</v>
      </c>
      <c r="F90" s="8">
        <v>18</v>
      </c>
      <c r="G90" s="8" t="s">
        <v>292</v>
      </c>
      <c r="H90" s="8" t="s">
        <v>292</v>
      </c>
    </row>
    <row r="91" spans="1:8" x14ac:dyDescent="0.35">
      <c r="A91" s="8">
        <v>153488</v>
      </c>
      <c r="B91" s="8">
        <v>3</v>
      </c>
      <c r="C91" s="7" t="s">
        <v>2831</v>
      </c>
      <c r="D91" s="7" t="s">
        <v>2829</v>
      </c>
      <c r="E91" s="7" t="s">
        <v>2832</v>
      </c>
      <c r="F91" s="8">
        <v>18</v>
      </c>
      <c r="G91" s="8" t="s">
        <v>295</v>
      </c>
      <c r="H91" s="8" t="s">
        <v>295</v>
      </c>
    </row>
    <row r="92" spans="1:8" x14ac:dyDescent="0.35">
      <c r="A92" s="8">
        <v>153491</v>
      </c>
      <c r="B92" s="8">
        <v>3</v>
      </c>
      <c r="C92" s="7" t="s">
        <v>2833</v>
      </c>
      <c r="D92" s="7" t="s">
        <v>2829</v>
      </c>
      <c r="E92" s="7" t="s">
        <v>296</v>
      </c>
      <c r="F92" s="8">
        <v>18</v>
      </c>
      <c r="G92" s="8" t="s">
        <v>297</v>
      </c>
      <c r="H92" s="8" t="s">
        <v>297</v>
      </c>
    </row>
    <row r="93" spans="1:8" x14ac:dyDescent="0.35">
      <c r="A93" s="8">
        <v>153492</v>
      </c>
      <c r="B93" s="8">
        <v>3</v>
      </c>
      <c r="C93" s="7" t="s">
        <v>2834</v>
      </c>
      <c r="D93" s="7" t="s">
        <v>2829</v>
      </c>
      <c r="E93" s="7" t="s">
        <v>298</v>
      </c>
      <c r="F93" s="8">
        <v>18</v>
      </c>
      <c r="G93" s="8" t="s">
        <v>299</v>
      </c>
      <c r="H93" s="8" t="s">
        <v>299</v>
      </c>
    </row>
    <row r="94" spans="1:8" x14ac:dyDescent="0.35">
      <c r="A94" s="8">
        <v>153493</v>
      </c>
      <c r="B94" s="8">
        <v>3</v>
      </c>
      <c r="C94" s="7" t="s">
        <v>2835</v>
      </c>
      <c r="D94" s="7" t="s">
        <v>2829</v>
      </c>
      <c r="E94" s="7" t="s">
        <v>2836</v>
      </c>
      <c r="F94" s="8">
        <v>18</v>
      </c>
      <c r="G94" s="8" t="s">
        <v>300</v>
      </c>
      <c r="H94" s="8" t="s">
        <v>300</v>
      </c>
    </row>
    <row r="95" spans="1:8" x14ac:dyDescent="0.35">
      <c r="A95" s="8">
        <v>153513</v>
      </c>
      <c r="B95" s="8">
        <v>3</v>
      </c>
      <c r="C95" s="7" t="s">
        <v>2843</v>
      </c>
      <c r="D95" s="7" t="s">
        <v>2838</v>
      </c>
      <c r="E95" s="7" t="s">
        <v>2844</v>
      </c>
      <c r="F95" s="8">
        <v>19</v>
      </c>
      <c r="G95" s="8" t="s">
        <v>307</v>
      </c>
      <c r="H95" s="8" t="s">
        <v>308</v>
      </c>
    </row>
    <row r="96" spans="1:8" x14ac:dyDescent="0.35">
      <c r="A96" s="8">
        <v>153518</v>
      </c>
      <c r="B96" s="8">
        <v>3</v>
      </c>
      <c r="C96" s="7" t="s">
        <v>2845</v>
      </c>
      <c r="D96" s="7" t="s">
        <v>2838</v>
      </c>
      <c r="E96" s="7" t="s">
        <v>2846</v>
      </c>
      <c r="F96" s="8">
        <v>19</v>
      </c>
      <c r="G96" s="8" t="s">
        <v>309</v>
      </c>
      <c r="H96" s="8" t="s">
        <v>309</v>
      </c>
    </row>
    <row r="97" spans="1:12" x14ac:dyDescent="0.35">
      <c r="A97" s="8">
        <v>153527</v>
      </c>
      <c r="B97" s="8">
        <v>3</v>
      </c>
      <c r="C97" s="7" t="s">
        <v>2847</v>
      </c>
      <c r="D97" s="7" t="s">
        <v>2848</v>
      </c>
      <c r="E97" s="7" t="s">
        <v>2849</v>
      </c>
      <c r="F97" s="8">
        <v>20</v>
      </c>
      <c r="G97" s="8" t="s">
        <v>310</v>
      </c>
      <c r="H97" s="8" t="s">
        <v>310</v>
      </c>
    </row>
    <row r="98" spans="1:12" x14ac:dyDescent="0.35">
      <c r="A98" s="8">
        <v>153530</v>
      </c>
      <c r="B98" s="8">
        <v>3</v>
      </c>
      <c r="C98" s="7" t="s">
        <v>2850</v>
      </c>
      <c r="D98" s="7" t="s">
        <v>2848</v>
      </c>
      <c r="E98" s="7" t="s">
        <v>2851</v>
      </c>
      <c r="F98" s="8">
        <v>20</v>
      </c>
      <c r="G98" s="8" t="s">
        <v>311</v>
      </c>
      <c r="H98" s="8" t="s">
        <v>312</v>
      </c>
    </row>
    <row r="99" spans="1:12" x14ac:dyDescent="0.35">
      <c r="A99" s="8">
        <v>153533</v>
      </c>
      <c r="B99" s="8">
        <v>3</v>
      </c>
      <c r="C99" s="7" t="s">
        <v>2852</v>
      </c>
      <c r="D99" s="7" t="s">
        <v>2848</v>
      </c>
      <c r="E99" s="7" t="s">
        <v>2853</v>
      </c>
      <c r="F99" s="8">
        <v>20</v>
      </c>
      <c r="G99" s="8" t="s">
        <v>313</v>
      </c>
      <c r="H99" s="8" t="s">
        <v>313</v>
      </c>
    </row>
    <row r="100" spans="1:12" x14ac:dyDescent="0.35">
      <c r="A100" s="8">
        <v>153537</v>
      </c>
      <c r="B100" s="8">
        <v>3</v>
      </c>
      <c r="C100" s="7" t="s">
        <v>2854</v>
      </c>
      <c r="D100" s="7" t="s">
        <v>2848</v>
      </c>
      <c r="E100" s="7" t="s">
        <v>2855</v>
      </c>
      <c r="F100" s="8">
        <v>20</v>
      </c>
      <c r="G100" s="8" t="s">
        <v>314</v>
      </c>
      <c r="H100" s="8" t="s">
        <v>315</v>
      </c>
    </row>
    <row r="101" spans="1:12" x14ac:dyDescent="0.35">
      <c r="A101" s="8">
        <v>153540</v>
      </c>
      <c r="B101" s="8">
        <v>3</v>
      </c>
      <c r="C101" s="7" t="s">
        <v>2856</v>
      </c>
      <c r="D101" s="7" t="s">
        <v>2848</v>
      </c>
      <c r="E101" s="7" t="s">
        <v>2857</v>
      </c>
      <c r="F101" s="8">
        <v>20</v>
      </c>
      <c r="G101" s="8" t="s">
        <v>316</v>
      </c>
      <c r="H101" s="8" t="s">
        <v>317</v>
      </c>
    </row>
    <row r="102" spans="1:12" x14ac:dyDescent="0.35">
      <c r="A102" s="8">
        <v>153551</v>
      </c>
      <c r="B102" s="8">
        <v>3</v>
      </c>
      <c r="C102" s="7" t="s">
        <v>2858</v>
      </c>
      <c r="D102" s="7" t="s">
        <v>2848</v>
      </c>
      <c r="E102" s="7" t="s">
        <v>318</v>
      </c>
      <c r="F102" s="8">
        <v>20</v>
      </c>
      <c r="G102" s="8" t="s">
        <v>319</v>
      </c>
      <c r="H102" s="8" t="s">
        <v>320</v>
      </c>
    </row>
    <row r="103" spans="1:12" x14ac:dyDescent="0.35">
      <c r="A103" s="8">
        <v>153552</v>
      </c>
      <c r="B103" s="8">
        <v>3</v>
      </c>
      <c r="C103" s="7" t="s">
        <v>2859</v>
      </c>
      <c r="D103" s="7" t="s">
        <v>2848</v>
      </c>
      <c r="E103" s="7" t="s">
        <v>2860</v>
      </c>
      <c r="F103" s="8">
        <v>20</v>
      </c>
      <c r="G103" s="8" t="s">
        <v>321</v>
      </c>
      <c r="H103" s="8" t="s">
        <v>322</v>
      </c>
    </row>
    <row r="104" spans="1:12" x14ac:dyDescent="0.35">
      <c r="A104" s="8">
        <v>153557</v>
      </c>
      <c r="B104" s="8">
        <v>3</v>
      </c>
      <c r="C104" s="7" t="s">
        <v>2861</v>
      </c>
      <c r="D104" s="7" t="s">
        <v>2848</v>
      </c>
      <c r="E104" s="7" t="s">
        <v>2862</v>
      </c>
      <c r="F104" s="8">
        <v>20</v>
      </c>
      <c r="G104" s="8" t="s">
        <v>323</v>
      </c>
      <c r="H104" s="8" t="s">
        <v>324</v>
      </c>
    </row>
    <row r="105" spans="1:12" x14ac:dyDescent="0.35">
      <c r="A105" s="8">
        <v>153614</v>
      </c>
      <c r="B105" s="8">
        <v>3</v>
      </c>
      <c r="C105" s="7" t="s">
        <v>2874</v>
      </c>
      <c r="D105" s="7" t="s">
        <v>2866</v>
      </c>
      <c r="E105" s="7" t="s">
        <v>336</v>
      </c>
      <c r="F105" s="8">
        <v>21</v>
      </c>
      <c r="G105" s="8" t="s">
        <v>337</v>
      </c>
      <c r="H105" s="8" t="s">
        <v>337</v>
      </c>
    </row>
    <row r="106" spans="1:12" x14ac:dyDescent="0.35">
      <c r="A106" s="8">
        <v>153625</v>
      </c>
      <c r="B106" s="8">
        <v>3</v>
      </c>
      <c r="C106" s="7" t="s">
        <v>2882</v>
      </c>
      <c r="D106" s="7" t="s">
        <v>2878</v>
      </c>
      <c r="E106" s="7" t="s">
        <v>344</v>
      </c>
      <c r="F106" s="8">
        <v>22</v>
      </c>
      <c r="G106" s="8" t="s">
        <v>345</v>
      </c>
      <c r="H106" s="8" t="s">
        <v>345</v>
      </c>
    </row>
    <row r="107" spans="1:12" x14ac:dyDescent="0.35">
      <c r="A107" s="8">
        <v>153626</v>
      </c>
      <c r="B107" s="8">
        <v>3</v>
      </c>
      <c r="C107" s="7" t="s">
        <v>2883</v>
      </c>
      <c r="D107" s="7" t="s">
        <v>2878</v>
      </c>
      <c r="E107" s="7" t="s">
        <v>2884</v>
      </c>
      <c r="F107" s="8">
        <v>22</v>
      </c>
      <c r="G107" s="8" t="s">
        <v>346</v>
      </c>
      <c r="H107" s="8" t="s">
        <v>347</v>
      </c>
    </row>
    <row r="108" spans="1:12" x14ac:dyDescent="0.35">
      <c r="A108" s="8">
        <v>153632</v>
      </c>
      <c r="B108" s="8">
        <v>3</v>
      </c>
      <c r="C108" s="7" t="s">
        <v>2885</v>
      </c>
      <c r="D108" s="7" t="s">
        <v>2878</v>
      </c>
      <c r="E108" s="7" t="s">
        <v>2886</v>
      </c>
      <c r="F108" s="8">
        <v>22</v>
      </c>
      <c r="G108" s="8" t="s">
        <v>348</v>
      </c>
      <c r="H108" s="8" t="s">
        <v>349</v>
      </c>
    </row>
    <row r="109" spans="1:12" x14ac:dyDescent="0.35">
      <c r="A109" s="8">
        <v>153635</v>
      </c>
      <c r="B109" s="8">
        <v>3</v>
      </c>
      <c r="C109" s="7" t="s">
        <v>2887</v>
      </c>
      <c r="D109" s="7" t="s">
        <v>2878</v>
      </c>
      <c r="E109" s="7" t="s">
        <v>350</v>
      </c>
      <c r="F109" s="8">
        <v>22</v>
      </c>
      <c r="G109" s="8" t="s">
        <v>351</v>
      </c>
      <c r="H109" s="8" t="s">
        <v>352</v>
      </c>
    </row>
    <row r="110" spans="1:12" x14ac:dyDescent="0.35">
      <c r="A110" s="8">
        <v>153647</v>
      </c>
      <c r="B110" s="8">
        <v>3</v>
      </c>
      <c r="C110" s="7" t="s">
        <v>2892</v>
      </c>
      <c r="D110" s="7" t="s">
        <v>2878</v>
      </c>
      <c r="E110" s="7" t="s">
        <v>357</v>
      </c>
      <c r="F110" s="8">
        <v>22</v>
      </c>
      <c r="G110" s="8" t="s">
        <v>358</v>
      </c>
      <c r="H110" s="8" t="s">
        <v>359</v>
      </c>
    </row>
    <row r="111" spans="1:12" s="8" customFormat="1" x14ac:dyDescent="0.35">
      <c r="A111" s="8">
        <v>153662</v>
      </c>
      <c r="B111" s="8">
        <v>3</v>
      </c>
      <c r="C111" s="7" t="s">
        <v>2900</v>
      </c>
      <c r="D111" s="7" t="s">
        <v>2894</v>
      </c>
      <c r="E111" s="7" t="s">
        <v>363</v>
      </c>
      <c r="F111" s="8">
        <v>23</v>
      </c>
      <c r="G111" s="8" t="s">
        <v>364</v>
      </c>
      <c r="H111" s="8" t="s">
        <v>364</v>
      </c>
      <c r="I111" s="8" t="s">
        <v>10</v>
      </c>
      <c r="L111"/>
    </row>
    <row r="112" spans="1:12" s="8" customFormat="1" x14ac:dyDescent="0.35">
      <c r="A112" s="8">
        <v>153663</v>
      </c>
      <c r="B112" s="8">
        <v>3</v>
      </c>
      <c r="C112" s="7" t="s">
        <v>2901</v>
      </c>
      <c r="D112" s="7" t="s">
        <v>2894</v>
      </c>
      <c r="E112" s="7" t="s">
        <v>365</v>
      </c>
      <c r="F112" s="8">
        <v>23</v>
      </c>
      <c r="G112" s="8" t="s">
        <v>366</v>
      </c>
      <c r="H112" s="8" t="s">
        <v>366</v>
      </c>
      <c r="I112" s="8" t="s">
        <v>10</v>
      </c>
      <c r="L112"/>
    </row>
    <row r="113" spans="1:8" x14ac:dyDescent="0.35">
      <c r="A113" s="8">
        <v>153681</v>
      </c>
      <c r="B113" s="8">
        <v>3</v>
      </c>
      <c r="C113" s="7" t="s">
        <v>2908</v>
      </c>
      <c r="D113" s="7" t="s">
        <v>2909</v>
      </c>
      <c r="E113" s="7" t="s">
        <v>2910</v>
      </c>
      <c r="F113" s="8">
        <v>24</v>
      </c>
      <c r="G113" s="8" t="s">
        <v>375</v>
      </c>
      <c r="H113" s="8" t="s">
        <v>375</v>
      </c>
    </row>
    <row r="114" spans="1:8" x14ac:dyDescent="0.35">
      <c r="A114" s="8">
        <v>153685</v>
      </c>
      <c r="B114" s="8">
        <v>3</v>
      </c>
      <c r="C114" s="7" t="s">
        <v>2911</v>
      </c>
      <c r="D114" s="7" t="s">
        <v>2909</v>
      </c>
      <c r="E114" s="7" t="s">
        <v>2912</v>
      </c>
      <c r="F114" s="8">
        <v>24</v>
      </c>
      <c r="G114" s="8" t="s">
        <v>376</v>
      </c>
      <c r="H114" s="8" t="s">
        <v>377</v>
      </c>
    </row>
    <row r="115" spans="1:8" x14ac:dyDescent="0.35">
      <c r="A115" s="8">
        <v>153689</v>
      </c>
      <c r="B115" s="8">
        <v>3</v>
      </c>
      <c r="C115" s="7" t="s">
        <v>2913</v>
      </c>
      <c r="D115" s="7" t="s">
        <v>2909</v>
      </c>
      <c r="E115" s="7" t="s">
        <v>2914</v>
      </c>
      <c r="F115" s="8">
        <v>24</v>
      </c>
      <c r="G115" s="8" t="s">
        <v>378</v>
      </c>
      <c r="H115" s="8" t="s">
        <v>379</v>
      </c>
    </row>
    <row r="116" spans="1:8" x14ac:dyDescent="0.35">
      <c r="A116" s="8">
        <v>155173</v>
      </c>
      <c r="B116" s="8">
        <v>3</v>
      </c>
      <c r="C116" s="7" t="s">
        <v>3411</v>
      </c>
      <c r="D116" s="7" t="s">
        <v>3412</v>
      </c>
      <c r="E116" s="7" t="s">
        <v>3413</v>
      </c>
      <c r="F116" s="8">
        <v>40</v>
      </c>
      <c r="G116" s="8" t="s">
        <v>910</v>
      </c>
      <c r="H116" s="8" t="s">
        <v>910</v>
      </c>
    </row>
    <row r="117" spans="1:8" x14ac:dyDescent="0.35">
      <c r="A117" s="8">
        <v>155294</v>
      </c>
      <c r="B117" s="8">
        <v>3</v>
      </c>
      <c r="C117" s="7" t="s">
        <v>3442</v>
      </c>
      <c r="D117" s="7" t="s">
        <v>3443</v>
      </c>
      <c r="E117" s="7" t="s">
        <v>3444</v>
      </c>
      <c r="F117" s="8">
        <v>41</v>
      </c>
      <c r="G117" s="8" t="s">
        <v>942</v>
      </c>
      <c r="H117" s="8" t="s">
        <v>943</v>
      </c>
    </row>
    <row r="118" spans="1:8" x14ac:dyDescent="0.35">
      <c r="A118" s="8">
        <v>155298</v>
      </c>
      <c r="B118" s="8">
        <v>3</v>
      </c>
      <c r="C118" s="7" t="s">
        <v>3445</v>
      </c>
      <c r="D118" s="7" t="s">
        <v>3443</v>
      </c>
      <c r="E118" s="7" t="s">
        <v>3446</v>
      </c>
      <c r="F118" s="8">
        <v>41</v>
      </c>
      <c r="G118" s="8" t="s">
        <v>944</v>
      </c>
      <c r="H118" s="8" t="s">
        <v>945</v>
      </c>
    </row>
    <row r="119" spans="1:8" x14ac:dyDescent="0.35">
      <c r="A119" s="8">
        <v>155303</v>
      </c>
      <c r="B119" s="8">
        <v>3</v>
      </c>
      <c r="C119" s="7" t="s">
        <v>3447</v>
      </c>
      <c r="D119" s="7" t="s">
        <v>3443</v>
      </c>
      <c r="E119" s="7" t="s">
        <v>3448</v>
      </c>
      <c r="F119" s="8">
        <v>41</v>
      </c>
      <c r="G119" s="8" t="s">
        <v>946</v>
      </c>
      <c r="H119" s="8" t="s">
        <v>947</v>
      </c>
    </row>
    <row r="120" spans="1:8" x14ac:dyDescent="0.35">
      <c r="A120" s="8">
        <v>155308</v>
      </c>
      <c r="B120" s="8">
        <v>3</v>
      </c>
      <c r="C120" s="7" t="s">
        <v>3449</v>
      </c>
      <c r="D120" s="7" t="s">
        <v>3443</v>
      </c>
      <c r="E120" s="7" t="s">
        <v>3450</v>
      </c>
      <c r="F120" s="8">
        <v>41</v>
      </c>
      <c r="G120" s="8" t="s">
        <v>948</v>
      </c>
      <c r="H120" s="8" t="s">
        <v>949</v>
      </c>
    </row>
    <row r="121" spans="1:8" x14ac:dyDescent="0.35">
      <c r="A121" s="8">
        <v>155315</v>
      </c>
      <c r="B121" s="8">
        <v>3</v>
      </c>
      <c r="C121" s="7" t="s">
        <v>3451</v>
      </c>
      <c r="D121" s="7" t="s">
        <v>3443</v>
      </c>
      <c r="E121" s="7" t="s">
        <v>3452</v>
      </c>
      <c r="F121" s="8">
        <v>41</v>
      </c>
      <c r="G121" s="8" t="s">
        <v>950</v>
      </c>
      <c r="H121" s="8" t="s">
        <v>951</v>
      </c>
    </row>
    <row r="122" spans="1:8" x14ac:dyDescent="0.35">
      <c r="A122" s="8">
        <v>155318</v>
      </c>
      <c r="B122" s="8">
        <v>3</v>
      </c>
      <c r="C122" s="7" t="s">
        <v>3453</v>
      </c>
      <c r="D122" s="7" t="s">
        <v>3443</v>
      </c>
      <c r="E122" s="7" t="s">
        <v>3454</v>
      </c>
      <c r="F122" s="8">
        <v>41</v>
      </c>
      <c r="G122" s="8" t="s">
        <v>952</v>
      </c>
      <c r="H122" s="8" t="s">
        <v>953</v>
      </c>
    </row>
    <row r="123" spans="1:8" x14ac:dyDescent="0.35">
      <c r="A123" s="8">
        <v>155329</v>
      </c>
      <c r="B123" s="8">
        <v>3</v>
      </c>
      <c r="C123" s="7" t="s">
        <v>3455</v>
      </c>
      <c r="D123" s="7" t="s">
        <v>3443</v>
      </c>
      <c r="E123" s="7" t="s">
        <v>3456</v>
      </c>
      <c r="F123" s="8">
        <v>41</v>
      </c>
      <c r="G123" s="8" t="s">
        <v>954</v>
      </c>
      <c r="H123" s="8" t="s">
        <v>955</v>
      </c>
    </row>
    <row r="124" spans="1:8" x14ac:dyDescent="0.35">
      <c r="A124" s="8">
        <v>155338</v>
      </c>
      <c r="B124" s="8">
        <v>3</v>
      </c>
      <c r="C124" s="7" t="s">
        <v>3457</v>
      </c>
      <c r="D124" s="7" t="s">
        <v>3443</v>
      </c>
      <c r="E124" s="7" t="s">
        <v>956</v>
      </c>
      <c r="F124" s="8">
        <v>41</v>
      </c>
      <c r="G124" s="8" t="s">
        <v>957</v>
      </c>
      <c r="H124" s="8" t="s">
        <v>958</v>
      </c>
    </row>
    <row r="125" spans="1:8" x14ac:dyDescent="0.35">
      <c r="A125" s="8">
        <v>155339</v>
      </c>
      <c r="B125" s="8">
        <v>3</v>
      </c>
      <c r="C125" s="7" t="s">
        <v>3458</v>
      </c>
      <c r="D125" s="7" t="s">
        <v>3443</v>
      </c>
      <c r="E125" s="7" t="s">
        <v>3459</v>
      </c>
      <c r="F125" s="8">
        <v>41</v>
      </c>
      <c r="G125" s="8" t="s">
        <v>959</v>
      </c>
      <c r="H125" s="8" t="s">
        <v>960</v>
      </c>
    </row>
    <row r="126" spans="1:8" x14ac:dyDescent="0.35">
      <c r="A126" s="8">
        <v>155344</v>
      </c>
      <c r="B126" s="8">
        <v>3</v>
      </c>
      <c r="C126" s="7" t="s">
        <v>3460</v>
      </c>
      <c r="D126" s="7" t="s">
        <v>3443</v>
      </c>
      <c r="E126" s="7" t="s">
        <v>3461</v>
      </c>
      <c r="F126" s="8">
        <v>41</v>
      </c>
      <c r="G126" s="8" t="s">
        <v>961</v>
      </c>
      <c r="H126" s="8" t="s">
        <v>962</v>
      </c>
    </row>
    <row r="127" spans="1:8" x14ac:dyDescent="0.35">
      <c r="A127" s="8">
        <v>155402</v>
      </c>
      <c r="B127" s="8">
        <v>3</v>
      </c>
      <c r="C127" s="7" t="s">
        <v>3482</v>
      </c>
      <c r="D127" s="7" t="s">
        <v>3483</v>
      </c>
      <c r="E127" s="7" t="s">
        <v>3484</v>
      </c>
      <c r="F127" s="8">
        <v>44</v>
      </c>
      <c r="G127" s="8" t="s">
        <v>987</v>
      </c>
      <c r="H127" s="8" t="s">
        <v>988</v>
      </c>
    </row>
    <row r="128" spans="1:8" x14ac:dyDescent="0.35">
      <c r="A128" s="8">
        <v>155408</v>
      </c>
      <c r="B128" s="8">
        <v>3</v>
      </c>
      <c r="C128" s="7" t="s">
        <v>3485</v>
      </c>
      <c r="D128" s="7" t="s">
        <v>3483</v>
      </c>
      <c r="E128" s="7" t="s">
        <v>989</v>
      </c>
      <c r="F128" s="8">
        <v>44</v>
      </c>
      <c r="G128" s="8" t="s">
        <v>990</v>
      </c>
      <c r="H128" s="8" t="s">
        <v>991</v>
      </c>
    </row>
    <row r="129" spans="1:8" x14ac:dyDescent="0.35">
      <c r="A129" s="8">
        <v>155409</v>
      </c>
      <c r="B129" s="8">
        <v>3</v>
      </c>
      <c r="C129" s="7" t="s">
        <v>3486</v>
      </c>
      <c r="D129" s="7" t="s">
        <v>3483</v>
      </c>
      <c r="E129" s="7" t="s">
        <v>3487</v>
      </c>
      <c r="F129" s="8">
        <v>44</v>
      </c>
      <c r="G129" s="8" t="s">
        <v>992</v>
      </c>
      <c r="H129" s="8" t="s">
        <v>993</v>
      </c>
    </row>
    <row r="130" spans="1:8" x14ac:dyDescent="0.35">
      <c r="A130" s="8">
        <v>155419</v>
      </c>
      <c r="B130" s="8">
        <v>3</v>
      </c>
      <c r="C130" s="7" t="s">
        <v>3488</v>
      </c>
      <c r="D130" s="7" t="s">
        <v>3483</v>
      </c>
      <c r="E130" s="7" t="s">
        <v>3489</v>
      </c>
      <c r="F130" s="8">
        <v>44</v>
      </c>
      <c r="G130" s="8" t="s">
        <v>994</v>
      </c>
      <c r="H130" s="8" t="s">
        <v>995</v>
      </c>
    </row>
    <row r="131" spans="1:8" x14ac:dyDescent="0.35">
      <c r="A131" s="8">
        <v>155422</v>
      </c>
      <c r="B131" s="8">
        <v>3</v>
      </c>
      <c r="C131" s="7" t="s">
        <v>3490</v>
      </c>
      <c r="D131" s="7" t="s">
        <v>3483</v>
      </c>
      <c r="E131" s="7" t="s">
        <v>996</v>
      </c>
      <c r="F131" s="8">
        <v>44</v>
      </c>
      <c r="G131" s="8" t="s">
        <v>997</v>
      </c>
      <c r="H131" s="8" t="s">
        <v>998</v>
      </c>
    </row>
    <row r="132" spans="1:8" x14ac:dyDescent="0.35">
      <c r="A132" s="8">
        <v>155423</v>
      </c>
      <c r="B132" s="8">
        <v>3</v>
      </c>
      <c r="C132" s="7" t="s">
        <v>3491</v>
      </c>
      <c r="D132" s="7" t="s">
        <v>3483</v>
      </c>
      <c r="E132" s="7" t="s">
        <v>3492</v>
      </c>
      <c r="F132" s="8">
        <v>44</v>
      </c>
      <c r="G132" s="8" t="s">
        <v>999</v>
      </c>
      <c r="H132" s="8" t="s">
        <v>1000</v>
      </c>
    </row>
    <row r="133" spans="1:8" x14ac:dyDescent="0.35">
      <c r="A133" s="8">
        <v>155426</v>
      </c>
      <c r="B133" s="8">
        <v>3</v>
      </c>
      <c r="C133" s="7" t="s">
        <v>3493</v>
      </c>
      <c r="D133" s="7" t="s">
        <v>3483</v>
      </c>
      <c r="E133" s="7" t="s">
        <v>3494</v>
      </c>
      <c r="F133" s="8">
        <v>44</v>
      </c>
      <c r="G133" s="8" t="s">
        <v>1001</v>
      </c>
      <c r="H133" s="8" t="s">
        <v>1002</v>
      </c>
    </row>
    <row r="134" spans="1:8" x14ac:dyDescent="0.35">
      <c r="A134" s="8">
        <v>155437</v>
      </c>
      <c r="B134" s="8">
        <v>3</v>
      </c>
      <c r="C134" s="7" t="s">
        <v>3495</v>
      </c>
      <c r="D134" s="7" t="s">
        <v>3483</v>
      </c>
      <c r="E134" s="7" t="s">
        <v>3496</v>
      </c>
      <c r="F134" s="8">
        <v>44</v>
      </c>
      <c r="G134" s="8" t="s">
        <v>1003</v>
      </c>
      <c r="H134" s="8" t="s">
        <v>1004</v>
      </c>
    </row>
    <row r="135" spans="1:8" x14ac:dyDescent="0.35">
      <c r="A135" s="8">
        <v>155443</v>
      </c>
      <c r="B135" s="8">
        <v>3</v>
      </c>
      <c r="C135" s="7" t="s">
        <v>3497</v>
      </c>
      <c r="D135" s="7" t="s">
        <v>3483</v>
      </c>
      <c r="E135" s="7" t="s">
        <v>3498</v>
      </c>
      <c r="F135" s="8">
        <v>44</v>
      </c>
      <c r="G135" s="8" t="s">
        <v>1005</v>
      </c>
      <c r="H135" s="8" t="s">
        <v>1006</v>
      </c>
    </row>
    <row r="136" spans="1:8" x14ac:dyDescent="0.35">
      <c r="A136" s="8">
        <v>155446</v>
      </c>
      <c r="B136" s="8">
        <v>3</v>
      </c>
      <c r="C136" s="7" t="s">
        <v>3499</v>
      </c>
      <c r="D136" s="7" t="s">
        <v>3483</v>
      </c>
      <c r="E136" s="7" t="s">
        <v>3500</v>
      </c>
      <c r="F136" s="8">
        <v>44</v>
      </c>
      <c r="G136" s="8" t="s">
        <v>1007</v>
      </c>
      <c r="H136" s="8" t="s">
        <v>1008</v>
      </c>
    </row>
    <row r="137" spans="1:8" x14ac:dyDescent="0.35">
      <c r="A137" s="8">
        <v>155456</v>
      </c>
      <c r="B137" s="8">
        <v>3</v>
      </c>
      <c r="C137" s="7" t="s">
        <v>3501</v>
      </c>
      <c r="D137" s="7" t="s">
        <v>3483</v>
      </c>
      <c r="E137" s="7" t="s">
        <v>3502</v>
      </c>
      <c r="F137" s="8">
        <v>44</v>
      </c>
      <c r="G137" s="8" t="s">
        <v>1009</v>
      </c>
      <c r="H137" s="8" t="s">
        <v>1010</v>
      </c>
    </row>
    <row r="138" spans="1:8" x14ac:dyDescent="0.35">
      <c r="A138" s="8">
        <v>155469</v>
      </c>
      <c r="B138" s="8">
        <v>3</v>
      </c>
      <c r="C138" s="7" t="s">
        <v>3503</v>
      </c>
      <c r="D138" s="7" t="s">
        <v>3483</v>
      </c>
      <c r="E138" s="7" t="s">
        <v>3504</v>
      </c>
      <c r="F138" s="8">
        <v>44</v>
      </c>
      <c r="G138" s="8" t="s">
        <v>1011</v>
      </c>
      <c r="H138" s="8" t="s">
        <v>1012</v>
      </c>
    </row>
    <row r="139" spans="1:8" x14ac:dyDescent="0.35">
      <c r="A139" s="8">
        <v>155482</v>
      </c>
      <c r="B139" s="8">
        <v>3</v>
      </c>
      <c r="C139" s="7" t="s">
        <v>3505</v>
      </c>
      <c r="D139" s="7" t="s">
        <v>3483</v>
      </c>
      <c r="E139" s="7" t="s">
        <v>1013</v>
      </c>
      <c r="F139" s="8">
        <v>44</v>
      </c>
      <c r="G139" s="8" t="s">
        <v>1014</v>
      </c>
      <c r="H139" s="8" t="s">
        <v>1015</v>
      </c>
    </row>
    <row r="140" spans="1:8" x14ac:dyDescent="0.35">
      <c r="A140" s="8">
        <v>155483</v>
      </c>
      <c r="B140" s="8">
        <v>3</v>
      </c>
      <c r="C140" s="7" t="s">
        <v>3506</v>
      </c>
      <c r="D140" s="7" t="s">
        <v>3483</v>
      </c>
      <c r="E140" s="7" t="s">
        <v>1016</v>
      </c>
      <c r="F140" s="8">
        <v>44</v>
      </c>
      <c r="G140" s="8" t="s">
        <v>1017</v>
      </c>
      <c r="H140" s="8" t="s">
        <v>1017</v>
      </c>
    </row>
    <row r="141" spans="1:8" x14ac:dyDescent="0.35">
      <c r="A141" s="8">
        <v>155484</v>
      </c>
      <c r="B141" s="8">
        <v>3</v>
      </c>
      <c r="C141" s="7" t="s">
        <v>3507</v>
      </c>
      <c r="D141" s="7" t="s">
        <v>3483</v>
      </c>
      <c r="E141" s="7" t="s">
        <v>3508</v>
      </c>
      <c r="F141" s="8">
        <v>44</v>
      </c>
      <c r="G141" s="8" t="s">
        <v>1018</v>
      </c>
      <c r="H141" s="8" t="s">
        <v>1019</v>
      </c>
    </row>
    <row r="142" spans="1:8" x14ac:dyDescent="0.35">
      <c r="A142" s="8">
        <v>155487</v>
      </c>
      <c r="B142" s="8">
        <v>3</v>
      </c>
      <c r="C142" s="7" t="s">
        <v>3509</v>
      </c>
      <c r="D142" s="7" t="s">
        <v>3483</v>
      </c>
      <c r="E142" s="7" t="s">
        <v>1020</v>
      </c>
      <c r="F142" s="8">
        <v>44</v>
      </c>
      <c r="G142" s="8" t="s">
        <v>1021</v>
      </c>
      <c r="H142" s="8" t="s">
        <v>1022</v>
      </c>
    </row>
    <row r="143" spans="1:8" x14ac:dyDescent="0.35">
      <c r="A143" s="8">
        <v>155488</v>
      </c>
      <c r="B143" s="8">
        <v>3</v>
      </c>
      <c r="C143" s="7" t="s">
        <v>3510</v>
      </c>
      <c r="D143" s="7" t="s">
        <v>3483</v>
      </c>
      <c r="E143" s="7" t="s">
        <v>1023</v>
      </c>
      <c r="F143" s="8">
        <v>44</v>
      </c>
      <c r="G143" s="8" t="s">
        <v>1024</v>
      </c>
      <c r="H143" s="8" t="s">
        <v>1025</v>
      </c>
    </row>
    <row r="144" spans="1:8" x14ac:dyDescent="0.35">
      <c r="A144" s="8">
        <v>155489</v>
      </c>
      <c r="B144" s="8">
        <v>3</v>
      </c>
      <c r="C144" s="7" t="s">
        <v>3511</v>
      </c>
      <c r="D144" s="7" t="s">
        <v>3483</v>
      </c>
      <c r="E144" s="7" t="s">
        <v>3512</v>
      </c>
      <c r="F144" s="8">
        <v>44</v>
      </c>
      <c r="G144" s="8" t="s">
        <v>1026</v>
      </c>
      <c r="H144" s="8" t="s">
        <v>1027</v>
      </c>
    </row>
    <row r="145" spans="1:8" x14ac:dyDescent="0.35">
      <c r="A145" s="8">
        <v>155496</v>
      </c>
      <c r="B145" s="8">
        <v>3</v>
      </c>
      <c r="C145" s="7" t="s">
        <v>3513</v>
      </c>
      <c r="D145" s="7" t="s">
        <v>3483</v>
      </c>
      <c r="E145" s="7" t="s">
        <v>1028</v>
      </c>
      <c r="F145" s="8">
        <v>44</v>
      </c>
      <c r="G145" s="8" t="s">
        <v>1029</v>
      </c>
      <c r="H145" s="8" t="s">
        <v>1030</v>
      </c>
    </row>
    <row r="146" spans="1:8" x14ac:dyDescent="0.35">
      <c r="A146" s="8">
        <v>155497</v>
      </c>
      <c r="B146" s="8">
        <v>3</v>
      </c>
      <c r="C146" s="7" t="s">
        <v>3514</v>
      </c>
      <c r="D146" s="7" t="s">
        <v>3483</v>
      </c>
      <c r="E146" s="7" t="s">
        <v>3515</v>
      </c>
      <c r="F146" s="8">
        <v>44</v>
      </c>
      <c r="G146" s="8" t="s">
        <v>1031</v>
      </c>
      <c r="H146" s="8" t="s">
        <v>1032</v>
      </c>
    </row>
    <row r="147" spans="1:8" x14ac:dyDescent="0.35">
      <c r="A147" s="8">
        <v>155500</v>
      </c>
      <c r="B147" s="8">
        <v>3</v>
      </c>
      <c r="C147" s="7" t="s">
        <v>3516</v>
      </c>
      <c r="D147" s="7" t="s">
        <v>3483</v>
      </c>
      <c r="E147" s="7" t="s">
        <v>3517</v>
      </c>
      <c r="F147" s="8">
        <v>44</v>
      </c>
      <c r="G147" s="8" t="s">
        <v>1033</v>
      </c>
      <c r="H147" s="8" t="s">
        <v>1034</v>
      </c>
    </row>
    <row r="148" spans="1:8" x14ac:dyDescent="0.35">
      <c r="A148" s="8">
        <v>155504</v>
      </c>
      <c r="B148" s="8">
        <v>3</v>
      </c>
      <c r="C148" s="7" t="s">
        <v>3518</v>
      </c>
      <c r="D148" s="7" t="s">
        <v>3519</v>
      </c>
      <c r="E148" s="7" t="s">
        <v>3520</v>
      </c>
      <c r="F148" s="8">
        <v>45</v>
      </c>
      <c r="G148" s="8" t="s">
        <v>1035</v>
      </c>
      <c r="H148" s="8" t="s">
        <v>1036</v>
      </c>
    </row>
    <row r="149" spans="1:8" x14ac:dyDescent="0.35">
      <c r="A149" s="8">
        <v>155507</v>
      </c>
      <c r="B149" s="8">
        <v>3</v>
      </c>
      <c r="C149" s="7" t="s">
        <v>3521</v>
      </c>
      <c r="D149" s="7" t="s">
        <v>3519</v>
      </c>
      <c r="E149" s="7" t="s">
        <v>1037</v>
      </c>
      <c r="F149" s="8">
        <v>45</v>
      </c>
      <c r="G149" s="8" t="s">
        <v>1038</v>
      </c>
      <c r="H149" s="8" t="s">
        <v>1039</v>
      </c>
    </row>
    <row r="150" spans="1:8" x14ac:dyDescent="0.35">
      <c r="A150" s="8">
        <v>155508</v>
      </c>
      <c r="B150" s="8">
        <v>3</v>
      </c>
      <c r="C150" s="7" t="s">
        <v>3522</v>
      </c>
      <c r="D150" s="7" t="s">
        <v>3519</v>
      </c>
      <c r="E150" s="7" t="s">
        <v>3523</v>
      </c>
      <c r="F150" s="8">
        <v>45</v>
      </c>
      <c r="G150" s="8" t="s">
        <v>1040</v>
      </c>
      <c r="H150" s="8" t="s">
        <v>1041</v>
      </c>
    </row>
    <row r="151" spans="1:8" x14ac:dyDescent="0.35">
      <c r="A151" s="8">
        <v>155511</v>
      </c>
      <c r="B151" s="8">
        <v>3</v>
      </c>
      <c r="C151" s="7" t="s">
        <v>3524</v>
      </c>
      <c r="D151" s="7" t="s">
        <v>3519</v>
      </c>
      <c r="E151" s="7" t="s">
        <v>3525</v>
      </c>
      <c r="F151" s="8">
        <v>45</v>
      </c>
      <c r="G151" s="8" t="s">
        <v>1042</v>
      </c>
      <c r="H151" s="8" t="s">
        <v>1043</v>
      </c>
    </row>
    <row r="152" spans="1:8" x14ac:dyDescent="0.35">
      <c r="A152" s="8">
        <v>155525</v>
      </c>
      <c r="B152" s="8">
        <v>3</v>
      </c>
      <c r="C152" s="7" t="s">
        <v>3531</v>
      </c>
      <c r="D152" s="7" t="s">
        <v>3532</v>
      </c>
      <c r="E152" s="7" t="s">
        <v>1048</v>
      </c>
      <c r="F152" s="8">
        <v>47</v>
      </c>
      <c r="G152" s="8" t="s">
        <v>1049</v>
      </c>
      <c r="H152" s="8" t="s">
        <v>1050</v>
      </c>
    </row>
    <row r="153" spans="1:8" x14ac:dyDescent="0.35">
      <c r="A153" s="8">
        <v>155526</v>
      </c>
      <c r="B153" s="8">
        <v>3</v>
      </c>
      <c r="C153" s="7" t="s">
        <v>3533</v>
      </c>
      <c r="D153" s="7" t="s">
        <v>3532</v>
      </c>
      <c r="E153" s="7" t="s">
        <v>1051</v>
      </c>
      <c r="F153" s="8">
        <v>47</v>
      </c>
      <c r="G153" s="8" t="s">
        <v>1052</v>
      </c>
      <c r="H153" s="8" t="s">
        <v>1052</v>
      </c>
    </row>
    <row r="154" spans="1:8" x14ac:dyDescent="0.35">
      <c r="A154" s="8">
        <v>155527</v>
      </c>
      <c r="B154" s="8">
        <v>3</v>
      </c>
      <c r="C154" s="7" t="s">
        <v>3534</v>
      </c>
      <c r="D154" s="7" t="s">
        <v>3532</v>
      </c>
      <c r="E154" s="7" t="s">
        <v>3535</v>
      </c>
      <c r="F154" s="8">
        <v>47</v>
      </c>
      <c r="G154" s="8" t="s">
        <v>1053</v>
      </c>
      <c r="H154" s="8" t="s">
        <v>1054</v>
      </c>
    </row>
    <row r="155" spans="1:8" x14ac:dyDescent="0.35">
      <c r="A155" s="8">
        <v>155534</v>
      </c>
      <c r="B155" s="8">
        <v>3</v>
      </c>
      <c r="C155" s="7" t="s">
        <v>3536</v>
      </c>
      <c r="D155" s="7" t="s">
        <v>3532</v>
      </c>
      <c r="E155" s="7" t="s">
        <v>3537</v>
      </c>
      <c r="F155" s="8">
        <v>47</v>
      </c>
      <c r="G155" s="8" t="s">
        <v>1055</v>
      </c>
      <c r="H155" s="8" t="s">
        <v>1056</v>
      </c>
    </row>
    <row r="156" spans="1:8" x14ac:dyDescent="0.35">
      <c r="A156" s="8">
        <v>155541</v>
      </c>
      <c r="B156" s="8">
        <v>3</v>
      </c>
      <c r="C156" s="7" t="s">
        <v>3538</v>
      </c>
      <c r="D156" s="7" t="s">
        <v>3532</v>
      </c>
      <c r="E156" s="7" t="s">
        <v>1057</v>
      </c>
      <c r="F156" s="8">
        <v>47</v>
      </c>
      <c r="G156" s="8" t="s">
        <v>1058</v>
      </c>
      <c r="H156" s="8" t="s">
        <v>1058</v>
      </c>
    </row>
    <row r="157" spans="1:8" x14ac:dyDescent="0.35">
      <c r="A157" s="8">
        <v>155555</v>
      </c>
      <c r="B157" s="8">
        <v>3</v>
      </c>
      <c r="C157" s="7" t="s">
        <v>3543</v>
      </c>
      <c r="D157" s="7" t="s">
        <v>3544</v>
      </c>
      <c r="E157" s="7" t="s">
        <v>1063</v>
      </c>
      <c r="F157" s="8">
        <v>48</v>
      </c>
      <c r="G157" s="8" t="s">
        <v>1064</v>
      </c>
      <c r="H157" s="8" t="s">
        <v>1065</v>
      </c>
    </row>
    <row r="158" spans="1:8" x14ac:dyDescent="0.35">
      <c r="A158" s="8">
        <v>155556</v>
      </c>
      <c r="B158" s="8">
        <v>3</v>
      </c>
      <c r="C158" s="7" t="s">
        <v>3545</v>
      </c>
      <c r="D158" s="7" t="s">
        <v>3544</v>
      </c>
      <c r="E158" s="7" t="s">
        <v>3546</v>
      </c>
      <c r="F158" s="8">
        <v>48</v>
      </c>
      <c r="G158" s="8" t="s">
        <v>1066</v>
      </c>
      <c r="H158" s="8" t="s">
        <v>1067</v>
      </c>
    </row>
    <row r="159" spans="1:8" x14ac:dyDescent="0.35">
      <c r="A159" s="8">
        <v>155571</v>
      </c>
      <c r="B159" s="8">
        <v>3</v>
      </c>
      <c r="C159" s="7" t="s">
        <v>3547</v>
      </c>
      <c r="D159" s="7" t="s">
        <v>3544</v>
      </c>
      <c r="E159" s="7" t="s">
        <v>1068</v>
      </c>
      <c r="F159" s="8">
        <v>48</v>
      </c>
      <c r="G159" s="8" t="s">
        <v>1069</v>
      </c>
      <c r="H159" s="8" t="s">
        <v>1070</v>
      </c>
    </row>
    <row r="160" spans="1:8" x14ac:dyDescent="0.35">
      <c r="A160" s="8">
        <v>155572</v>
      </c>
      <c r="B160" s="8">
        <v>3</v>
      </c>
      <c r="C160" s="7" t="s">
        <v>3548</v>
      </c>
      <c r="D160" s="7" t="s">
        <v>3544</v>
      </c>
      <c r="E160" s="7" t="s">
        <v>3549</v>
      </c>
      <c r="F160" s="8">
        <v>48</v>
      </c>
      <c r="G160" s="8" t="s">
        <v>1071</v>
      </c>
      <c r="H160" s="8" t="s">
        <v>1072</v>
      </c>
    </row>
    <row r="161" spans="1:8" x14ac:dyDescent="0.35">
      <c r="A161" s="8">
        <v>155590</v>
      </c>
      <c r="B161" s="8">
        <v>3</v>
      </c>
      <c r="C161" s="7" t="s">
        <v>3550</v>
      </c>
      <c r="D161" s="7" t="s">
        <v>3544</v>
      </c>
      <c r="E161" s="7" t="s">
        <v>3551</v>
      </c>
      <c r="F161" s="8">
        <v>48</v>
      </c>
      <c r="G161" s="8" t="s">
        <v>1073</v>
      </c>
      <c r="H161" s="8" t="s">
        <v>1074</v>
      </c>
    </row>
    <row r="162" spans="1:8" x14ac:dyDescent="0.35">
      <c r="A162" s="8">
        <v>155605</v>
      </c>
      <c r="B162" s="8">
        <v>3</v>
      </c>
      <c r="C162" s="7" t="s">
        <v>3552</v>
      </c>
      <c r="D162" s="7" t="s">
        <v>3544</v>
      </c>
      <c r="E162" s="7" t="s">
        <v>3553</v>
      </c>
      <c r="F162" s="8">
        <v>48</v>
      </c>
      <c r="G162" s="8" t="s">
        <v>1075</v>
      </c>
      <c r="H162" s="8" t="s">
        <v>1076</v>
      </c>
    </row>
    <row r="163" spans="1:8" x14ac:dyDescent="0.35">
      <c r="A163" s="8">
        <v>155610</v>
      </c>
      <c r="B163" s="8">
        <v>3</v>
      </c>
      <c r="C163" s="7" t="s">
        <v>3554</v>
      </c>
      <c r="D163" s="7" t="s">
        <v>3544</v>
      </c>
      <c r="E163" s="7" t="s">
        <v>1077</v>
      </c>
      <c r="F163" s="8">
        <v>48</v>
      </c>
      <c r="G163" s="8" t="s">
        <v>1078</v>
      </c>
      <c r="H163" s="8" t="s">
        <v>1079</v>
      </c>
    </row>
    <row r="164" spans="1:8" x14ac:dyDescent="0.35">
      <c r="A164" s="8">
        <v>155611</v>
      </c>
      <c r="B164" s="8">
        <v>3</v>
      </c>
      <c r="C164" s="7" t="s">
        <v>3555</v>
      </c>
      <c r="D164" s="7" t="s">
        <v>3544</v>
      </c>
      <c r="E164" s="7" t="s">
        <v>3556</v>
      </c>
      <c r="F164" s="8">
        <v>48</v>
      </c>
      <c r="G164" s="8" t="s">
        <v>1080</v>
      </c>
      <c r="H164" s="8" t="s">
        <v>1081</v>
      </c>
    </row>
    <row r="165" spans="1:8" x14ac:dyDescent="0.35">
      <c r="A165" s="8">
        <v>155616</v>
      </c>
      <c r="B165" s="8">
        <v>3</v>
      </c>
      <c r="C165" s="7" t="s">
        <v>3557</v>
      </c>
      <c r="D165" s="7" t="s">
        <v>3544</v>
      </c>
      <c r="E165" s="7" t="s">
        <v>3558</v>
      </c>
      <c r="F165" s="8">
        <v>48</v>
      </c>
      <c r="G165" s="8" t="s">
        <v>1082</v>
      </c>
      <c r="H165" s="8" t="s">
        <v>1083</v>
      </c>
    </row>
    <row r="166" spans="1:8" x14ac:dyDescent="0.35">
      <c r="A166" s="8">
        <v>155620</v>
      </c>
      <c r="B166" s="8">
        <v>3</v>
      </c>
      <c r="C166" s="7" t="s">
        <v>3559</v>
      </c>
      <c r="D166" s="7" t="s">
        <v>3544</v>
      </c>
      <c r="E166" s="7" t="s">
        <v>3560</v>
      </c>
      <c r="F166" s="8">
        <v>48</v>
      </c>
      <c r="G166" s="8" t="s">
        <v>1084</v>
      </c>
      <c r="H166" s="8" t="s">
        <v>1085</v>
      </c>
    </row>
    <row r="167" spans="1:8" x14ac:dyDescent="0.35">
      <c r="A167" s="8">
        <v>155635</v>
      </c>
      <c r="B167" s="8">
        <v>3</v>
      </c>
      <c r="C167" s="7" t="s">
        <v>3561</v>
      </c>
      <c r="D167" s="7" t="s">
        <v>3544</v>
      </c>
      <c r="E167" s="7" t="s">
        <v>3562</v>
      </c>
      <c r="F167" s="8">
        <v>48</v>
      </c>
      <c r="G167" s="8" t="s">
        <v>1086</v>
      </c>
      <c r="H167" s="8" t="s">
        <v>1087</v>
      </c>
    </row>
    <row r="168" spans="1:8" x14ac:dyDescent="0.35">
      <c r="A168" s="8">
        <v>155645</v>
      </c>
      <c r="B168" s="8">
        <v>3</v>
      </c>
      <c r="C168" s="7" t="s">
        <v>3563</v>
      </c>
      <c r="D168" s="7" t="s">
        <v>3544</v>
      </c>
      <c r="E168" s="7" t="s">
        <v>1088</v>
      </c>
      <c r="F168" s="8">
        <v>48</v>
      </c>
      <c r="G168" s="8" t="s">
        <v>1089</v>
      </c>
      <c r="H168" s="8" t="s">
        <v>1089</v>
      </c>
    </row>
    <row r="169" spans="1:8" x14ac:dyDescent="0.35">
      <c r="A169" s="8">
        <v>155646</v>
      </c>
      <c r="B169" s="8">
        <v>3</v>
      </c>
      <c r="C169" s="7" t="s">
        <v>3564</v>
      </c>
      <c r="D169" s="7" t="s">
        <v>3544</v>
      </c>
      <c r="E169" s="7" t="s">
        <v>3565</v>
      </c>
      <c r="F169" s="8">
        <v>48</v>
      </c>
      <c r="G169" s="8" t="s">
        <v>1090</v>
      </c>
      <c r="H169" s="8" t="s">
        <v>1090</v>
      </c>
    </row>
    <row r="170" spans="1:8" x14ac:dyDescent="0.35">
      <c r="A170" s="8">
        <v>155650</v>
      </c>
      <c r="B170" s="8">
        <v>3</v>
      </c>
      <c r="C170" s="7" t="s">
        <v>3566</v>
      </c>
      <c r="D170" s="7" t="s">
        <v>3544</v>
      </c>
      <c r="E170" s="7" t="s">
        <v>3567</v>
      </c>
      <c r="F170" s="8">
        <v>48</v>
      </c>
      <c r="G170" s="8" t="s">
        <v>1091</v>
      </c>
      <c r="H170" s="8" t="s">
        <v>1092</v>
      </c>
    </row>
    <row r="171" spans="1:8" x14ac:dyDescent="0.35">
      <c r="A171" s="8">
        <v>155656</v>
      </c>
      <c r="B171" s="8">
        <v>3</v>
      </c>
      <c r="C171" s="7" t="s">
        <v>3569</v>
      </c>
      <c r="D171" s="7" t="s">
        <v>3544</v>
      </c>
      <c r="E171" s="7" t="s">
        <v>3570</v>
      </c>
      <c r="F171" s="8">
        <v>48</v>
      </c>
      <c r="G171" s="8" t="s">
        <v>1096</v>
      </c>
      <c r="H171" s="8" t="s">
        <v>1097</v>
      </c>
    </row>
    <row r="172" spans="1:8" x14ac:dyDescent="0.35">
      <c r="A172" s="8">
        <v>155661</v>
      </c>
      <c r="B172" s="8">
        <v>3</v>
      </c>
      <c r="C172" s="7" t="s">
        <v>3571</v>
      </c>
      <c r="D172" s="7" t="s">
        <v>3544</v>
      </c>
      <c r="E172" s="7" t="s">
        <v>3572</v>
      </c>
      <c r="F172" s="8">
        <v>48</v>
      </c>
      <c r="G172" s="8" t="s">
        <v>1098</v>
      </c>
      <c r="H172" s="8" t="s">
        <v>1099</v>
      </c>
    </row>
    <row r="173" spans="1:8" x14ac:dyDescent="0.35">
      <c r="A173" s="8">
        <v>155665</v>
      </c>
      <c r="B173" s="8">
        <v>3</v>
      </c>
      <c r="C173" s="7" t="s">
        <v>3573</v>
      </c>
      <c r="D173" s="7" t="s">
        <v>3544</v>
      </c>
      <c r="E173" s="7" t="s">
        <v>3574</v>
      </c>
      <c r="F173" s="8">
        <v>48</v>
      </c>
      <c r="G173" s="8" t="s">
        <v>1100</v>
      </c>
      <c r="H173" s="8" t="s">
        <v>1101</v>
      </c>
    </row>
    <row r="174" spans="1:8" x14ac:dyDescent="0.35">
      <c r="A174" s="8">
        <v>155672</v>
      </c>
      <c r="B174" s="8">
        <v>3</v>
      </c>
      <c r="C174" s="7" t="s">
        <v>3575</v>
      </c>
      <c r="D174" s="7" t="s">
        <v>3544</v>
      </c>
      <c r="E174" s="7" t="s">
        <v>3576</v>
      </c>
      <c r="F174" s="8">
        <v>48</v>
      </c>
      <c r="G174" s="8" t="s">
        <v>1102</v>
      </c>
      <c r="H174" s="8" t="s">
        <v>1103</v>
      </c>
    </row>
    <row r="175" spans="1:8" x14ac:dyDescent="0.35">
      <c r="A175" s="8">
        <v>155679</v>
      </c>
      <c r="B175" s="8">
        <v>3</v>
      </c>
      <c r="C175" s="7" t="s">
        <v>3577</v>
      </c>
      <c r="D175" s="7" t="s">
        <v>3544</v>
      </c>
      <c r="E175" s="7" t="s">
        <v>3578</v>
      </c>
      <c r="F175" s="8">
        <v>48</v>
      </c>
      <c r="G175" s="8" t="s">
        <v>1104</v>
      </c>
      <c r="H175" s="8" t="s">
        <v>1105</v>
      </c>
    </row>
    <row r="176" spans="1:8" x14ac:dyDescent="0.35">
      <c r="A176" s="8">
        <v>155686</v>
      </c>
      <c r="B176" s="8">
        <v>3</v>
      </c>
      <c r="C176" s="7" t="s">
        <v>3579</v>
      </c>
      <c r="D176" s="7" t="s">
        <v>3544</v>
      </c>
      <c r="E176" s="7" t="s">
        <v>3580</v>
      </c>
      <c r="F176" s="8">
        <v>48</v>
      </c>
      <c r="G176" s="8" t="s">
        <v>1106</v>
      </c>
      <c r="H176" s="8" t="s">
        <v>1106</v>
      </c>
    </row>
    <row r="177" spans="1:8" x14ac:dyDescent="0.35">
      <c r="A177" s="8">
        <v>155689</v>
      </c>
      <c r="B177" s="8">
        <v>3</v>
      </c>
      <c r="C177" s="7" t="s">
        <v>3581</v>
      </c>
      <c r="D177" s="7" t="s">
        <v>3544</v>
      </c>
      <c r="E177" s="7" t="s">
        <v>3582</v>
      </c>
      <c r="F177" s="8">
        <v>48</v>
      </c>
      <c r="G177" s="8" t="s">
        <v>1107</v>
      </c>
      <c r="H177" s="8" t="s">
        <v>1108</v>
      </c>
    </row>
    <row r="178" spans="1:8" x14ac:dyDescent="0.35">
      <c r="A178" s="8">
        <v>155692</v>
      </c>
      <c r="B178" s="8">
        <v>3</v>
      </c>
      <c r="C178" s="7" t="s">
        <v>3583</v>
      </c>
      <c r="D178" s="7" t="s">
        <v>3544</v>
      </c>
      <c r="E178" s="7" t="s">
        <v>3584</v>
      </c>
      <c r="F178" s="8">
        <v>48</v>
      </c>
      <c r="G178" s="8" t="s">
        <v>1109</v>
      </c>
      <c r="H178" s="8" t="s">
        <v>1110</v>
      </c>
    </row>
    <row r="179" spans="1:8" x14ac:dyDescent="0.35">
      <c r="A179" s="8">
        <v>155702</v>
      </c>
      <c r="B179" s="8">
        <v>3</v>
      </c>
      <c r="C179" s="7" t="s">
        <v>3585</v>
      </c>
      <c r="D179" s="7" t="s">
        <v>3586</v>
      </c>
      <c r="E179" s="7" t="s">
        <v>3587</v>
      </c>
      <c r="F179" s="8">
        <v>49</v>
      </c>
      <c r="G179" s="8" t="s">
        <v>1111</v>
      </c>
      <c r="H179" s="8" t="s">
        <v>1112</v>
      </c>
    </row>
    <row r="180" spans="1:8" x14ac:dyDescent="0.35">
      <c r="A180" s="8">
        <v>155707</v>
      </c>
      <c r="B180" s="8">
        <v>3</v>
      </c>
      <c r="C180" s="7" t="s">
        <v>3588</v>
      </c>
      <c r="D180" s="7" t="s">
        <v>3586</v>
      </c>
      <c r="E180" s="7" t="s">
        <v>3589</v>
      </c>
      <c r="F180" s="8">
        <v>49</v>
      </c>
      <c r="G180" s="8" t="s">
        <v>1113</v>
      </c>
      <c r="H180" s="8" t="s">
        <v>1113</v>
      </c>
    </row>
    <row r="181" spans="1:8" x14ac:dyDescent="0.35">
      <c r="A181" s="8">
        <v>155710</v>
      </c>
      <c r="B181" s="8">
        <v>3</v>
      </c>
      <c r="C181" s="7" t="s">
        <v>3590</v>
      </c>
      <c r="D181" s="7" t="s">
        <v>3586</v>
      </c>
      <c r="E181" s="7" t="s">
        <v>1114</v>
      </c>
      <c r="F181" s="8">
        <v>49</v>
      </c>
      <c r="G181" s="8" t="s">
        <v>1115</v>
      </c>
      <c r="H181" s="8" t="s">
        <v>1115</v>
      </c>
    </row>
    <row r="182" spans="1:8" x14ac:dyDescent="0.35">
      <c r="A182" s="8">
        <v>155711</v>
      </c>
      <c r="B182" s="8">
        <v>3</v>
      </c>
      <c r="C182" s="7" t="s">
        <v>3591</v>
      </c>
      <c r="D182" s="7" t="s">
        <v>3586</v>
      </c>
      <c r="E182" s="7" t="s">
        <v>1116</v>
      </c>
      <c r="F182" s="8">
        <v>49</v>
      </c>
      <c r="G182" s="8" t="s">
        <v>1117</v>
      </c>
      <c r="H182" s="8" t="s">
        <v>1117</v>
      </c>
    </row>
    <row r="183" spans="1:8" x14ac:dyDescent="0.35">
      <c r="A183" s="8">
        <v>155712</v>
      </c>
      <c r="B183" s="8">
        <v>3</v>
      </c>
      <c r="C183" s="7" t="s">
        <v>3592</v>
      </c>
      <c r="D183" s="7" t="s">
        <v>3586</v>
      </c>
      <c r="E183" s="7" t="s">
        <v>3593</v>
      </c>
      <c r="F183" s="8">
        <v>49</v>
      </c>
      <c r="G183" s="8" t="s">
        <v>1118</v>
      </c>
      <c r="H183" s="8" t="s">
        <v>1119</v>
      </c>
    </row>
    <row r="184" spans="1:8" x14ac:dyDescent="0.35">
      <c r="A184" s="8">
        <v>155717</v>
      </c>
      <c r="B184" s="8">
        <v>3</v>
      </c>
      <c r="C184" s="7" t="s">
        <v>3594</v>
      </c>
      <c r="D184" s="7" t="s">
        <v>3586</v>
      </c>
      <c r="E184" s="7" t="s">
        <v>1120</v>
      </c>
      <c r="F184" s="8">
        <v>49</v>
      </c>
      <c r="G184" s="8" t="s">
        <v>1121</v>
      </c>
      <c r="H184" s="8" t="s">
        <v>1121</v>
      </c>
    </row>
    <row r="185" spans="1:8" x14ac:dyDescent="0.35">
      <c r="A185" s="8">
        <v>155718</v>
      </c>
      <c r="B185" s="8">
        <v>3</v>
      </c>
      <c r="C185" s="7" t="s">
        <v>3595</v>
      </c>
      <c r="D185" s="7" t="s">
        <v>3586</v>
      </c>
      <c r="E185" s="7" t="s">
        <v>1122</v>
      </c>
      <c r="F185" s="8">
        <v>49</v>
      </c>
      <c r="G185" s="8" t="s">
        <v>1123</v>
      </c>
      <c r="H185" s="8" t="s">
        <v>1123</v>
      </c>
    </row>
    <row r="186" spans="1:8" x14ac:dyDescent="0.35">
      <c r="A186" s="8">
        <v>155722</v>
      </c>
      <c r="B186" s="8">
        <v>3</v>
      </c>
      <c r="C186" s="7" t="s">
        <v>3598</v>
      </c>
      <c r="D186" s="7" t="s">
        <v>3586</v>
      </c>
      <c r="E186" s="7" t="s">
        <v>1126</v>
      </c>
      <c r="F186" s="8">
        <v>49</v>
      </c>
      <c r="G186" s="8" t="s">
        <v>1127</v>
      </c>
      <c r="H186" s="8" t="s">
        <v>1127</v>
      </c>
    </row>
    <row r="187" spans="1:8" x14ac:dyDescent="0.35">
      <c r="A187" s="8">
        <v>155723</v>
      </c>
      <c r="B187" s="8">
        <v>3</v>
      </c>
      <c r="C187" s="7" t="s">
        <v>3599</v>
      </c>
      <c r="D187" s="7" t="s">
        <v>3586</v>
      </c>
      <c r="E187" s="7" t="s">
        <v>1128</v>
      </c>
      <c r="F187" s="8">
        <v>49</v>
      </c>
      <c r="G187" s="8" t="s">
        <v>1129</v>
      </c>
      <c r="H187" s="8" t="s">
        <v>1130</v>
      </c>
    </row>
    <row r="188" spans="1:8" x14ac:dyDescent="0.35">
      <c r="A188" s="8">
        <v>155724</v>
      </c>
      <c r="B188" s="8">
        <v>3</v>
      </c>
      <c r="C188" s="7" t="s">
        <v>3600</v>
      </c>
      <c r="D188" s="7" t="s">
        <v>3586</v>
      </c>
      <c r="E188" s="7" t="s">
        <v>3601</v>
      </c>
      <c r="F188" s="8">
        <v>49</v>
      </c>
      <c r="G188" s="8" t="s">
        <v>1131</v>
      </c>
      <c r="H188" s="8" t="s">
        <v>1132</v>
      </c>
    </row>
    <row r="189" spans="1:8" x14ac:dyDescent="0.35">
      <c r="A189" s="8">
        <v>155744</v>
      </c>
      <c r="B189" s="8">
        <v>3</v>
      </c>
      <c r="C189" s="7" t="s">
        <v>3612</v>
      </c>
      <c r="D189" s="7" t="s">
        <v>3613</v>
      </c>
      <c r="E189" s="7" t="s">
        <v>3614</v>
      </c>
      <c r="F189" s="8">
        <v>51</v>
      </c>
      <c r="G189" s="8" t="s">
        <v>1149</v>
      </c>
      <c r="H189" s="8" t="s">
        <v>1150</v>
      </c>
    </row>
    <row r="190" spans="1:8" x14ac:dyDescent="0.35">
      <c r="A190" s="8">
        <v>155752</v>
      </c>
      <c r="B190" s="8">
        <v>3</v>
      </c>
      <c r="C190" s="7" t="s">
        <v>3615</v>
      </c>
      <c r="D190" s="7" t="s">
        <v>3613</v>
      </c>
      <c r="E190" s="7" t="s">
        <v>3616</v>
      </c>
      <c r="F190" s="8">
        <v>51</v>
      </c>
      <c r="G190" s="8" t="s">
        <v>1151</v>
      </c>
      <c r="H190" s="8" t="s">
        <v>1152</v>
      </c>
    </row>
    <row r="191" spans="1:8" x14ac:dyDescent="0.35">
      <c r="A191" s="8">
        <v>155761</v>
      </c>
      <c r="B191" s="8">
        <v>3</v>
      </c>
      <c r="C191" s="7" t="s">
        <v>3619</v>
      </c>
      <c r="D191" s="7" t="s">
        <v>3613</v>
      </c>
      <c r="E191" s="7" t="s">
        <v>1155</v>
      </c>
      <c r="F191" s="8">
        <v>51</v>
      </c>
      <c r="G191" s="8" t="s">
        <v>1156</v>
      </c>
      <c r="H191" s="8" t="s">
        <v>1157</v>
      </c>
    </row>
    <row r="192" spans="1:8" x14ac:dyDescent="0.35">
      <c r="A192" s="8">
        <v>155762</v>
      </c>
      <c r="B192" s="8">
        <v>3</v>
      </c>
      <c r="C192" s="7" t="s">
        <v>3620</v>
      </c>
      <c r="D192" s="7" t="s">
        <v>3613</v>
      </c>
      <c r="E192" s="7" t="s">
        <v>3621</v>
      </c>
      <c r="F192" s="8">
        <v>51</v>
      </c>
      <c r="G192" s="8" t="s">
        <v>1158</v>
      </c>
      <c r="H192" s="8" t="s">
        <v>1159</v>
      </c>
    </row>
    <row r="193" spans="1:8" x14ac:dyDescent="0.35">
      <c r="A193" s="8">
        <v>155771</v>
      </c>
      <c r="B193" s="8">
        <v>3</v>
      </c>
      <c r="C193" s="7" t="s">
        <v>3622</v>
      </c>
      <c r="D193" s="7" t="s">
        <v>3613</v>
      </c>
      <c r="E193" s="7" t="s">
        <v>3623</v>
      </c>
      <c r="F193" s="8">
        <v>51</v>
      </c>
      <c r="G193" s="8" t="s">
        <v>1160</v>
      </c>
      <c r="H193" s="8" t="s">
        <v>1161</v>
      </c>
    </row>
    <row r="194" spans="1:8" x14ac:dyDescent="0.35">
      <c r="A194" s="8">
        <v>155774</v>
      </c>
      <c r="B194" s="8">
        <v>3</v>
      </c>
      <c r="C194" s="7" t="s">
        <v>3624</v>
      </c>
      <c r="D194" s="7" t="s">
        <v>3613</v>
      </c>
      <c r="E194" s="7" t="s">
        <v>3625</v>
      </c>
      <c r="F194" s="8">
        <v>51</v>
      </c>
      <c r="G194" s="8" t="s">
        <v>1162</v>
      </c>
      <c r="H194" s="8" t="s">
        <v>1163</v>
      </c>
    </row>
    <row r="195" spans="1:8" x14ac:dyDescent="0.35">
      <c r="A195" s="8">
        <v>155777</v>
      </c>
      <c r="B195" s="8">
        <v>3</v>
      </c>
      <c r="C195" s="7" t="s">
        <v>3626</v>
      </c>
      <c r="D195" s="7" t="s">
        <v>3613</v>
      </c>
      <c r="E195" s="7" t="s">
        <v>3627</v>
      </c>
      <c r="F195" s="8">
        <v>51</v>
      </c>
      <c r="G195" s="8" t="s">
        <v>1164</v>
      </c>
      <c r="H195" s="8" t="s">
        <v>1165</v>
      </c>
    </row>
    <row r="196" spans="1:8" x14ac:dyDescent="0.35">
      <c r="A196" s="8">
        <v>155780</v>
      </c>
      <c r="B196" s="8">
        <v>3</v>
      </c>
      <c r="C196" s="7" t="s">
        <v>3628</v>
      </c>
      <c r="D196" s="7" t="s">
        <v>3613</v>
      </c>
      <c r="E196" s="7" t="s">
        <v>3629</v>
      </c>
      <c r="F196" s="8">
        <v>51</v>
      </c>
      <c r="G196" s="8" t="s">
        <v>1166</v>
      </c>
      <c r="H196" s="8" t="s">
        <v>1167</v>
      </c>
    </row>
    <row r="197" spans="1:8" x14ac:dyDescent="0.35">
      <c r="A197" s="8">
        <v>155783</v>
      </c>
      <c r="B197" s="8">
        <v>3</v>
      </c>
      <c r="C197" s="7" t="s">
        <v>3630</v>
      </c>
      <c r="D197" s="7" t="s">
        <v>3613</v>
      </c>
      <c r="E197" s="7" t="s">
        <v>1168</v>
      </c>
      <c r="F197" s="8">
        <v>51</v>
      </c>
      <c r="G197" s="8" t="s">
        <v>1169</v>
      </c>
      <c r="H197" s="8" t="s">
        <v>1170</v>
      </c>
    </row>
    <row r="198" spans="1:8" x14ac:dyDescent="0.35">
      <c r="A198" s="8">
        <v>155784</v>
      </c>
      <c r="B198" s="8">
        <v>3</v>
      </c>
      <c r="C198" s="7" t="s">
        <v>3631</v>
      </c>
      <c r="D198" s="7" t="s">
        <v>3613</v>
      </c>
      <c r="E198" s="7" t="s">
        <v>3632</v>
      </c>
      <c r="F198" s="8">
        <v>51</v>
      </c>
      <c r="G198" s="8" t="s">
        <v>1171</v>
      </c>
      <c r="H198" s="8" t="s">
        <v>1172</v>
      </c>
    </row>
    <row r="199" spans="1:8" x14ac:dyDescent="0.35">
      <c r="A199" s="8">
        <v>155791</v>
      </c>
      <c r="B199" s="8">
        <v>3</v>
      </c>
      <c r="C199" s="7" t="s">
        <v>3633</v>
      </c>
      <c r="D199" s="7" t="s">
        <v>3613</v>
      </c>
      <c r="E199" s="7" t="s">
        <v>3634</v>
      </c>
      <c r="F199" s="8">
        <v>51</v>
      </c>
      <c r="G199" s="8" t="s">
        <v>1173</v>
      </c>
      <c r="H199" s="8" t="s">
        <v>1174</v>
      </c>
    </row>
    <row r="200" spans="1:8" x14ac:dyDescent="0.35">
      <c r="A200" s="8">
        <v>155798</v>
      </c>
      <c r="B200" s="8">
        <v>3</v>
      </c>
      <c r="C200" s="7" t="s">
        <v>3635</v>
      </c>
      <c r="D200" s="7" t="s">
        <v>3613</v>
      </c>
      <c r="E200" s="7" t="s">
        <v>1175</v>
      </c>
      <c r="F200" s="8">
        <v>51</v>
      </c>
      <c r="G200" s="8" t="s">
        <v>1176</v>
      </c>
      <c r="H200" s="8" t="s">
        <v>1177</v>
      </c>
    </row>
    <row r="201" spans="1:8" x14ac:dyDescent="0.35">
      <c r="A201" s="8">
        <v>155800</v>
      </c>
      <c r="B201" s="8">
        <v>3</v>
      </c>
      <c r="C201" s="7" t="s">
        <v>3636</v>
      </c>
      <c r="D201" s="7" t="s">
        <v>3637</v>
      </c>
      <c r="E201" s="7" t="s">
        <v>1178</v>
      </c>
      <c r="F201" s="8">
        <v>52</v>
      </c>
      <c r="G201" s="8" t="s">
        <v>1179</v>
      </c>
      <c r="H201" s="8" t="s">
        <v>1180</v>
      </c>
    </row>
    <row r="202" spans="1:8" x14ac:dyDescent="0.35">
      <c r="A202" s="8">
        <v>155806</v>
      </c>
      <c r="B202" s="8">
        <v>3</v>
      </c>
      <c r="C202" s="7" t="s">
        <v>3640</v>
      </c>
      <c r="D202" s="7" t="s">
        <v>3637</v>
      </c>
      <c r="E202" s="7" t="s">
        <v>1183</v>
      </c>
      <c r="F202" s="8">
        <v>52</v>
      </c>
      <c r="G202" s="8" t="s">
        <v>1184</v>
      </c>
      <c r="H202" s="8" t="s">
        <v>1184</v>
      </c>
    </row>
    <row r="203" spans="1:8" x14ac:dyDescent="0.35">
      <c r="A203" s="8">
        <v>155807</v>
      </c>
      <c r="B203" s="8">
        <v>3</v>
      </c>
      <c r="C203" s="7" t="s">
        <v>3641</v>
      </c>
      <c r="D203" s="7" t="s">
        <v>3637</v>
      </c>
      <c r="E203" s="7" t="s">
        <v>3642</v>
      </c>
      <c r="F203" s="8">
        <v>52</v>
      </c>
      <c r="G203" s="8" t="s">
        <v>1185</v>
      </c>
      <c r="H203" s="8" t="s">
        <v>1185</v>
      </c>
    </row>
    <row r="204" spans="1:8" x14ac:dyDescent="0.35">
      <c r="A204" s="8">
        <v>155812</v>
      </c>
      <c r="B204" s="8">
        <v>3</v>
      </c>
      <c r="C204" s="7" t="s">
        <v>3643</v>
      </c>
      <c r="D204" s="7" t="s">
        <v>3637</v>
      </c>
      <c r="E204" s="7" t="s">
        <v>3644</v>
      </c>
      <c r="F204" s="8">
        <v>52</v>
      </c>
      <c r="G204" s="8" t="s">
        <v>1186</v>
      </c>
      <c r="H204" s="8" t="s">
        <v>1187</v>
      </c>
    </row>
    <row r="205" spans="1:8" x14ac:dyDescent="0.35">
      <c r="A205" s="8">
        <v>155841</v>
      </c>
      <c r="B205" s="8">
        <v>3</v>
      </c>
      <c r="C205" s="7" t="s">
        <v>3645</v>
      </c>
      <c r="D205" s="7" t="s">
        <v>3637</v>
      </c>
      <c r="E205" s="7" t="s">
        <v>3646</v>
      </c>
      <c r="F205" s="8">
        <v>52</v>
      </c>
      <c r="G205" s="8" t="s">
        <v>1188</v>
      </c>
      <c r="H205" s="8" t="s">
        <v>1189</v>
      </c>
    </row>
    <row r="206" spans="1:8" x14ac:dyDescent="0.35">
      <c r="A206" s="8">
        <v>155866</v>
      </c>
      <c r="B206" s="8">
        <v>3</v>
      </c>
      <c r="C206" s="7" t="s">
        <v>3647</v>
      </c>
      <c r="D206" s="7" t="s">
        <v>3637</v>
      </c>
      <c r="E206" s="7" t="s">
        <v>3648</v>
      </c>
      <c r="F206" s="8">
        <v>52</v>
      </c>
      <c r="G206" s="8" t="s">
        <v>1190</v>
      </c>
      <c r="H206" s="8" t="s">
        <v>1191</v>
      </c>
    </row>
    <row r="207" spans="1:8" x14ac:dyDescent="0.35">
      <c r="A207" s="8">
        <v>155869</v>
      </c>
      <c r="B207" s="8">
        <v>3</v>
      </c>
      <c r="C207" s="7" t="s">
        <v>3649</v>
      </c>
      <c r="D207" s="7" t="s">
        <v>3637</v>
      </c>
      <c r="E207" s="7" t="s">
        <v>3650</v>
      </c>
      <c r="F207" s="8">
        <v>52</v>
      </c>
      <c r="G207" s="8" t="s">
        <v>1192</v>
      </c>
      <c r="H207" s="8" t="s">
        <v>1193</v>
      </c>
    </row>
    <row r="208" spans="1:8" x14ac:dyDescent="0.35">
      <c r="A208" s="8">
        <v>155895</v>
      </c>
      <c r="B208" s="8">
        <v>3</v>
      </c>
      <c r="C208" s="7" t="s">
        <v>3651</v>
      </c>
      <c r="D208" s="7" t="s">
        <v>3637</v>
      </c>
      <c r="E208" s="7" t="s">
        <v>3652</v>
      </c>
      <c r="F208" s="8">
        <v>52</v>
      </c>
      <c r="G208" s="8" t="s">
        <v>1194</v>
      </c>
      <c r="H208" s="8" t="s">
        <v>1195</v>
      </c>
    </row>
    <row r="209" spans="1:8" x14ac:dyDescent="0.35">
      <c r="A209" s="8">
        <v>155917</v>
      </c>
      <c r="B209" s="8">
        <v>3</v>
      </c>
      <c r="C209" s="7" t="s">
        <v>3653</v>
      </c>
      <c r="D209" s="7" t="s">
        <v>3637</v>
      </c>
      <c r="E209" s="7" t="s">
        <v>3654</v>
      </c>
      <c r="F209" s="8">
        <v>52</v>
      </c>
      <c r="G209" s="8" t="s">
        <v>1196</v>
      </c>
      <c r="H209" s="8" t="s">
        <v>1197</v>
      </c>
    </row>
    <row r="210" spans="1:8" x14ac:dyDescent="0.35">
      <c r="A210" s="8">
        <v>155938</v>
      </c>
      <c r="B210" s="8">
        <v>3</v>
      </c>
      <c r="C210" s="7" t="s">
        <v>3655</v>
      </c>
      <c r="D210" s="7" t="s">
        <v>3637</v>
      </c>
      <c r="E210" s="7" t="s">
        <v>3656</v>
      </c>
      <c r="F210" s="8">
        <v>52</v>
      </c>
      <c r="G210" s="8" t="s">
        <v>1198</v>
      </c>
      <c r="H210" s="8" t="s">
        <v>1199</v>
      </c>
    </row>
    <row r="211" spans="1:8" x14ac:dyDescent="0.35">
      <c r="A211" s="8">
        <v>155960</v>
      </c>
      <c r="B211" s="8">
        <v>3</v>
      </c>
      <c r="C211" s="7" t="s">
        <v>3657</v>
      </c>
      <c r="D211" s="7" t="s">
        <v>3637</v>
      </c>
      <c r="E211" s="7" t="s">
        <v>3658</v>
      </c>
      <c r="F211" s="8">
        <v>52</v>
      </c>
      <c r="G211" s="8" t="s">
        <v>1200</v>
      </c>
      <c r="H211" s="8" t="s">
        <v>1201</v>
      </c>
    </row>
    <row r="212" spans="1:8" x14ac:dyDescent="0.35">
      <c r="A212" s="8">
        <v>155974</v>
      </c>
      <c r="B212" s="8">
        <v>3</v>
      </c>
      <c r="C212" s="7" t="s">
        <v>3659</v>
      </c>
      <c r="D212" s="7" t="s">
        <v>3660</v>
      </c>
      <c r="E212" s="7" t="s">
        <v>3661</v>
      </c>
      <c r="F212" s="8">
        <v>53</v>
      </c>
      <c r="G212" s="8" t="s">
        <v>1202</v>
      </c>
      <c r="H212" s="8" t="s">
        <v>1203</v>
      </c>
    </row>
    <row r="213" spans="1:8" x14ac:dyDescent="0.35">
      <c r="A213" s="8">
        <v>155980</v>
      </c>
      <c r="B213" s="8">
        <v>3</v>
      </c>
      <c r="C213" s="7" t="s">
        <v>3662</v>
      </c>
      <c r="D213" s="7" t="s">
        <v>3660</v>
      </c>
      <c r="E213" s="7" t="s">
        <v>3663</v>
      </c>
      <c r="F213" s="8">
        <v>53</v>
      </c>
      <c r="G213" s="8" t="s">
        <v>1204</v>
      </c>
      <c r="H213" s="8" t="s">
        <v>1205</v>
      </c>
    </row>
    <row r="214" spans="1:8" x14ac:dyDescent="0.35">
      <c r="A214" s="8">
        <v>155983</v>
      </c>
      <c r="B214" s="8">
        <v>3</v>
      </c>
      <c r="C214" s="7" t="s">
        <v>3664</v>
      </c>
      <c r="D214" s="7" t="s">
        <v>3660</v>
      </c>
      <c r="E214" s="7" t="s">
        <v>3665</v>
      </c>
      <c r="F214" s="8">
        <v>53</v>
      </c>
      <c r="G214" s="8" t="s">
        <v>1206</v>
      </c>
      <c r="H214" s="8" t="s">
        <v>1207</v>
      </c>
    </row>
    <row r="215" spans="1:8" x14ac:dyDescent="0.35">
      <c r="A215" s="8">
        <v>155989</v>
      </c>
      <c r="B215" s="8">
        <v>3</v>
      </c>
      <c r="C215" s="7" t="s">
        <v>3668</v>
      </c>
      <c r="D215" s="7" t="s">
        <v>3660</v>
      </c>
      <c r="E215" s="7" t="s">
        <v>3669</v>
      </c>
      <c r="F215" s="8">
        <v>53</v>
      </c>
      <c r="G215" s="8" t="s">
        <v>1210</v>
      </c>
      <c r="H215" s="8" t="s">
        <v>1211</v>
      </c>
    </row>
    <row r="216" spans="1:8" x14ac:dyDescent="0.35">
      <c r="A216" s="8">
        <v>155997</v>
      </c>
      <c r="B216" s="8">
        <v>3</v>
      </c>
      <c r="C216" s="7" t="s">
        <v>3670</v>
      </c>
      <c r="D216" s="7" t="s">
        <v>3660</v>
      </c>
      <c r="E216" s="7" t="s">
        <v>3671</v>
      </c>
      <c r="F216" s="8">
        <v>53</v>
      </c>
      <c r="G216" s="8" t="s">
        <v>1212</v>
      </c>
      <c r="H216" s="8" t="s">
        <v>1212</v>
      </c>
    </row>
    <row r="217" spans="1:8" x14ac:dyDescent="0.35">
      <c r="A217" s="8">
        <v>156000</v>
      </c>
      <c r="B217" s="8">
        <v>3</v>
      </c>
      <c r="C217" s="7" t="s">
        <v>3672</v>
      </c>
      <c r="D217" s="7" t="s">
        <v>3660</v>
      </c>
      <c r="E217" s="7" t="s">
        <v>3673</v>
      </c>
      <c r="F217" s="8">
        <v>53</v>
      </c>
      <c r="G217" s="8" t="s">
        <v>1213</v>
      </c>
      <c r="H217" s="8" t="s">
        <v>1214</v>
      </c>
    </row>
    <row r="218" spans="1:8" x14ac:dyDescent="0.35">
      <c r="A218" s="8">
        <v>156003</v>
      </c>
      <c r="B218" s="8">
        <v>3</v>
      </c>
      <c r="C218" s="7" t="s">
        <v>3674</v>
      </c>
      <c r="D218" s="7" t="s">
        <v>3660</v>
      </c>
      <c r="E218" s="7" t="s">
        <v>3675</v>
      </c>
      <c r="F218" s="8">
        <v>53</v>
      </c>
      <c r="G218" s="8" t="s">
        <v>1215</v>
      </c>
      <c r="H218" s="8" t="s">
        <v>1216</v>
      </c>
    </row>
    <row r="219" spans="1:8" x14ac:dyDescent="0.35">
      <c r="A219" s="8">
        <v>156007</v>
      </c>
      <c r="B219" s="8">
        <v>3</v>
      </c>
      <c r="C219" s="7" t="s">
        <v>3676</v>
      </c>
      <c r="D219" s="7" t="s">
        <v>3660</v>
      </c>
      <c r="E219" s="7" t="s">
        <v>3677</v>
      </c>
      <c r="F219" s="8">
        <v>53</v>
      </c>
      <c r="G219" s="8" t="s">
        <v>1217</v>
      </c>
      <c r="H219" s="8" t="s">
        <v>1217</v>
      </c>
    </row>
    <row r="220" spans="1:8" x14ac:dyDescent="0.35">
      <c r="A220" s="8">
        <v>156014</v>
      </c>
      <c r="B220" s="8">
        <v>3</v>
      </c>
      <c r="C220" s="7" t="s">
        <v>3678</v>
      </c>
      <c r="D220" s="7" t="s">
        <v>3660</v>
      </c>
      <c r="E220" s="7" t="s">
        <v>3679</v>
      </c>
      <c r="F220" s="8">
        <v>53</v>
      </c>
      <c r="G220" s="8" t="s">
        <v>1218</v>
      </c>
      <c r="H220" s="8" t="s">
        <v>1218</v>
      </c>
    </row>
    <row r="221" spans="1:8" x14ac:dyDescent="0.35">
      <c r="A221" s="8">
        <v>156017</v>
      </c>
      <c r="B221" s="8">
        <v>3</v>
      </c>
      <c r="C221" s="7" t="s">
        <v>3680</v>
      </c>
      <c r="D221" s="7" t="s">
        <v>3660</v>
      </c>
      <c r="E221" s="7" t="s">
        <v>1219</v>
      </c>
      <c r="F221" s="8">
        <v>53</v>
      </c>
      <c r="G221" s="8" t="s">
        <v>1220</v>
      </c>
      <c r="H221" s="8" t="s">
        <v>1221</v>
      </c>
    </row>
    <row r="222" spans="1:8" s="86" customFormat="1" ht="18.5" x14ac:dyDescent="0.45">
      <c r="A222" s="333" t="s">
        <v>6520</v>
      </c>
      <c r="B222" s="333"/>
      <c r="C222" s="333"/>
      <c r="D222" s="333"/>
      <c r="E222" s="333"/>
      <c r="F222" s="333"/>
      <c r="G222" s="333"/>
      <c r="H222" s="333"/>
    </row>
    <row r="223" spans="1:8" x14ac:dyDescent="0.35">
      <c r="A223" s="4" t="s">
        <v>5985</v>
      </c>
      <c r="B223" s="147">
        <v>4</v>
      </c>
      <c r="C223" s="4" t="s">
        <v>5986</v>
      </c>
      <c r="D223" s="4" t="s">
        <v>2579</v>
      </c>
      <c r="E223" s="7" t="s">
        <v>5987</v>
      </c>
      <c r="F223" s="141" t="s">
        <v>5979</v>
      </c>
      <c r="G223" s="7" t="s">
        <v>5988</v>
      </c>
      <c r="H223" s="7" t="s">
        <v>5989</v>
      </c>
    </row>
    <row r="224" spans="1:8" x14ac:dyDescent="0.35">
      <c r="A224" s="4" t="s">
        <v>5991</v>
      </c>
      <c r="B224" s="147">
        <v>4</v>
      </c>
      <c r="C224" s="4" t="s">
        <v>5992</v>
      </c>
      <c r="D224" s="4" t="s">
        <v>2579</v>
      </c>
      <c r="E224" s="7" t="s">
        <v>5993</v>
      </c>
      <c r="F224" s="141" t="s">
        <v>5979</v>
      </c>
      <c r="G224" s="7" t="s">
        <v>5994</v>
      </c>
      <c r="H224" s="7" t="s">
        <v>5995</v>
      </c>
    </row>
    <row r="225" spans="1:8" x14ac:dyDescent="0.35">
      <c r="A225" s="4" t="s">
        <v>5997</v>
      </c>
      <c r="B225" s="147">
        <v>4</v>
      </c>
      <c r="C225" s="4" t="s">
        <v>5998</v>
      </c>
      <c r="D225" s="4" t="s">
        <v>2579</v>
      </c>
      <c r="E225" s="7" t="s">
        <v>5999</v>
      </c>
      <c r="F225" s="141" t="s">
        <v>5979</v>
      </c>
      <c r="G225" s="7" t="s">
        <v>6000</v>
      </c>
      <c r="H225" s="7" t="s">
        <v>6001</v>
      </c>
    </row>
    <row r="226" spans="1:8" x14ac:dyDescent="0.35">
      <c r="A226" s="4" t="s">
        <v>6002</v>
      </c>
      <c r="B226" s="147">
        <v>4</v>
      </c>
      <c r="C226" s="4" t="s">
        <v>6003</v>
      </c>
      <c r="D226" s="4" t="s">
        <v>2579</v>
      </c>
      <c r="E226" s="7" t="s">
        <v>6004</v>
      </c>
      <c r="F226" s="141" t="s">
        <v>5979</v>
      </c>
      <c r="G226" s="7" t="s">
        <v>5028</v>
      </c>
      <c r="H226" s="7" t="s">
        <v>6005</v>
      </c>
    </row>
    <row r="227" spans="1:8" x14ac:dyDescent="0.35">
      <c r="A227" s="4" t="s">
        <v>6012</v>
      </c>
      <c r="B227" s="147">
        <v>4</v>
      </c>
      <c r="C227" s="4" t="s">
        <v>6013</v>
      </c>
      <c r="D227" s="4" t="s">
        <v>2582</v>
      </c>
      <c r="E227" s="7" t="s">
        <v>6014</v>
      </c>
      <c r="F227" s="141" t="s">
        <v>6010</v>
      </c>
      <c r="G227" s="7" t="s">
        <v>5988</v>
      </c>
      <c r="H227" s="7" t="s">
        <v>6015</v>
      </c>
    </row>
    <row r="228" spans="1:8" x14ac:dyDescent="0.35">
      <c r="A228" s="4" t="s">
        <v>6016</v>
      </c>
      <c r="B228" s="147">
        <v>4</v>
      </c>
      <c r="C228" s="4" t="s">
        <v>6017</v>
      </c>
      <c r="D228" s="4" t="s">
        <v>2582</v>
      </c>
      <c r="E228" s="136" t="s">
        <v>7399</v>
      </c>
      <c r="F228" s="141" t="s">
        <v>6010</v>
      </c>
      <c r="G228" s="7" t="s">
        <v>7654</v>
      </c>
      <c r="H228" s="137" t="s">
        <v>7400</v>
      </c>
    </row>
    <row r="229" spans="1:8" x14ac:dyDescent="0.35">
      <c r="A229" s="4"/>
      <c r="B229" s="146"/>
      <c r="C229" s="4" t="s">
        <v>6017</v>
      </c>
      <c r="D229" s="4" t="s">
        <v>2582</v>
      </c>
      <c r="E229" s="136" t="s">
        <v>7401</v>
      </c>
      <c r="F229" s="141" t="s">
        <v>6010</v>
      </c>
      <c r="G229" s="7" t="s">
        <v>7655</v>
      </c>
      <c r="H229" s="137" t="s">
        <v>7402</v>
      </c>
    </row>
    <row r="230" spans="1:8" x14ac:dyDescent="0.35">
      <c r="A230" s="4" t="s">
        <v>6019</v>
      </c>
      <c r="B230" s="147">
        <v>4</v>
      </c>
      <c r="C230" s="4" t="s">
        <v>6020</v>
      </c>
      <c r="D230" s="4" t="s">
        <v>2582</v>
      </c>
      <c r="E230" s="7" t="s">
        <v>6021</v>
      </c>
      <c r="F230" s="141" t="s">
        <v>6010</v>
      </c>
      <c r="G230" s="7" t="s">
        <v>5028</v>
      </c>
      <c r="H230" s="7" t="s">
        <v>6022</v>
      </c>
    </row>
    <row r="231" spans="1:8" x14ac:dyDescent="0.35">
      <c r="A231" s="4" t="s">
        <v>6119</v>
      </c>
      <c r="B231" s="147">
        <v>4</v>
      </c>
      <c r="C231" s="4" t="s">
        <v>6120</v>
      </c>
      <c r="D231" s="4" t="s">
        <v>2582</v>
      </c>
      <c r="E231" s="7" t="s">
        <v>7405</v>
      </c>
      <c r="F231" s="141" t="s">
        <v>6010</v>
      </c>
      <c r="G231" s="7" t="s">
        <v>7657</v>
      </c>
      <c r="H231" s="7" t="s">
        <v>7406</v>
      </c>
    </row>
    <row r="232" spans="1:8" x14ac:dyDescent="0.35">
      <c r="A232" s="4"/>
      <c r="B232" s="147">
        <v>4</v>
      </c>
      <c r="C232" s="4" t="s">
        <v>6120</v>
      </c>
      <c r="D232" s="4" t="s">
        <v>2582</v>
      </c>
      <c r="E232" s="7" t="s">
        <v>7407</v>
      </c>
      <c r="F232" s="141" t="s">
        <v>6010</v>
      </c>
      <c r="G232" s="7" t="s">
        <v>7658</v>
      </c>
      <c r="H232" s="7" t="s">
        <v>7408</v>
      </c>
    </row>
    <row r="233" spans="1:8" x14ac:dyDescent="0.35">
      <c r="A233" s="4" t="s">
        <v>6121</v>
      </c>
      <c r="B233" s="147">
        <v>4</v>
      </c>
      <c r="C233" s="4" t="s">
        <v>6122</v>
      </c>
      <c r="D233" s="4" t="s">
        <v>2582</v>
      </c>
      <c r="E233" s="7" t="s">
        <v>7410</v>
      </c>
      <c r="F233" s="141" t="s">
        <v>6010</v>
      </c>
      <c r="G233" s="7" t="s">
        <v>7659</v>
      </c>
      <c r="H233" s="7" t="s">
        <v>7411</v>
      </c>
    </row>
    <row r="234" spans="1:8" x14ac:dyDescent="0.35">
      <c r="A234" s="4"/>
      <c r="B234" s="147">
        <v>4</v>
      </c>
      <c r="C234" s="4" t="s">
        <v>6123</v>
      </c>
      <c r="D234" s="4" t="s">
        <v>2582</v>
      </c>
      <c r="E234" s="7" t="s">
        <v>7416</v>
      </c>
      <c r="F234" s="141" t="s">
        <v>6010</v>
      </c>
      <c r="G234" s="7" t="s">
        <v>7662</v>
      </c>
      <c r="H234" s="7" t="s">
        <v>7417</v>
      </c>
    </row>
    <row r="235" spans="1:8" x14ac:dyDescent="0.35">
      <c r="A235" s="4"/>
      <c r="B235" s="147">
        <v>4</v>
      </c>
      <c r="C235" s="4" t="s">
        <v>6123</v>
      </c>
      <c r="D235" s="4" t="s">
        <v>2582</v>
      </c>
      <c r="E235" s="7" t="s">
        <v>7430</v>
      </c>
      <c r="F235" s="141" t="s">
        <v>6010</v>
      </c>
      <c r="G235" s="7" t="s">
        <v>7667</v>
      </c>
      <c r="H235" s="7" t="s">
        <v>7431</v>
      </c>
    </row>
    <row r="236" spans="1:8" x14ac:dyDescent="0.35">
      <c r="A236" s="4"/>
      <c r="B236" s="147">
        <v>4</v>
      </c>
      <c r="C236" s="4" t="s">
        <v>6123</v>
      </c>
      <c r="D236" s="4" t="s">
        <v>2582</v>
      </c>
      <c r="E236" s="7" t="s">
        <v>7432</v>
      </c>
      <c r="F236" s="141" t="s">
        <v>6010</v>
      </c>
      <c r="G236" s="7" t="s">
        <v>7668</v>
      </c>
      <c r="H236" s="7" t="s">
        <v>7433</v>
      </c>
    </row>
    <row r="237" spans="1:8" x14ac:dyDescent="0.35">
      <c r="A237" s="4"/>
      <c r="B237" s="147">
        <v>4</v>
      </c>
      <c r="C237" s="4" t="s">
        <v>6123</v>
      </c>
      <c r="D237" s="4" t="s">
        <v>2582</v>
      </c>
      <c r="E237" s="7" t="s">
        <v>7434</v>
      </c>
      <c r="F237" s="141" t="s">
        <v>6010</v>
      </c>
      <c r="G237" s="7" t="s">
        <v>7669</v>
      </c>
      <c r="H237" s="7" t="s">
        <v>7435</v>
      </c>
    </row>
    <row r="238" spans="1:8" x14ac:dyDescent="0.35">
      <c r="A238" s="4"/>
      <c r="B238" s="147">
        <v>4</v>
      </c>
      <c r="C238" s="4" t="s">
        <v>6123</v>
      </c>
      <c r="D238" s="4" t="s">
        <v>2582</v>
      </c>
      <c r="E238" s="7" t="s">
        <v>7436</v>
      </c>
      <c r="F238" s="141" t="s">
        <v>6010</v>
      </c>
      <c r="G238" s="7" t="s">
        <v>7656</v>
      </c>
      <c r="H238" s="7" t="s">
        <v>7437</v>
      </c>
    </row>
    <row r="239" spans="1:8" x14ac:dyDescent="0.35">
      <c r="A239" s="4"/>
      <c r="B239" s="147">
        <v>4</v>
      </c>
      <c r="C239" s="4" t="s">
        <v>6123</v>
      </c>
      <c r="D239" s="4" t="s">
        <v>2582</v>
      </c>
      <c r="E239" s="7" t="s">
        <v>7438</v>
      </c>
      <c r="F239" s="141" t="s">
        <v>6010</v>
      </c>
      <c r="G239" s="7" t="s">
        <v>7670</v>
      </c>
      <c r="H239" s="7" t="s">
        <v>7439</v>
      </c>
    </row>
    <row r="240" spans="1:8" x14ac:dyDescent="0.35">
      <c r="A240" s="4"/>
      <c r="B240" s="147">
        <v>4</v>
      </c>
      <c r="C240" s="4" t="s">
        <v>6123</v>
      </c>
      <c r="D240" s="4" t="s">
        <v>2582</v>
      </c>
      <c r="E240" s="7" t="s">
        <v>7442</v>
      </c>
      <c r="F240" s="141" t="s">
        <v>6010</v>
      </c>
      <c r="G240" s="7" t="s">
        <v>7672</v>
      </c>
      <c r="H240" s="7" t="s">
        <v>7443</v>
      </c>
    </row>
    <row r="241" spans="1:8" x14ac:dyDescent="0.35">
      <c r="A241" s="4"/>
      <c r="B241" s="147">
        <v>4</v>
      </c>
      <c r="C241" s="4" t="s">
        <v>6123</v>
      </c>
      <c r="D241" s="4" t="s">
        <v>2582</v>
      </c>
      <c r="E241" s="7" t="s">
        <v>7444</v>
      </c>
      <c r="F241" s="141" t="s">
        <v>6010</v>
      </c>
      <c r="G241" s="7" t="s">
        <v>7673</v>
      </c>
      <c r="H241" s="7" t="s">
        <v>7445</v>
      </c>
    </row>
    <row r="242" spans="1:8" x14ac:dyDescent="0.35">
      <c r="A242" s="4"/>
      <c r="B242" s="147">
        <v>4</v>
      </c>
      <c r="C242" s="4" t="s">
        <v>6123</v>
      </c>
      <c r="D242" s="4" t="s">
        <v>2582</v>
      </c>
      <c r="E242" s="7" t="s">
        <v>7446</v>
      </c>
      <c r="F242" s="141" t="s">
        <v>6010</v>
      </c>
      <c r="G242" s="7" t="s">
        <v>7656</v>
      </c>
      <c r="H242" s="7" t="s">
        <v>7447</v>
      </c>
    </row>
    <row r="243" spans="1:8" x14ac:dyDescent="0.35">
      <c r="A243" s="4" t="s">
        <v>6130</v>
      </c>
      <c r="B243" s="147">
        <v>4</v>
      </c>
      <c r="C243" s="4" t="s">
        <v>6131</v>
      </c>
      <c r="D243" s="4" t="s">
        <v>2584</v>
      </c>
      <c r="E243" s="7" t="s">
        <v>6132</v>
      </c>
      <c r="F243" s="141" t="s">
        <v>6128</v>
      </c>
      <c r="G243" s="7" t="s">
        <v>6133</v>
      </c>
      <c r="H243" s="7" t="s">
        <v>6134</v>
      </c>
    </row>
    <row r="244" spans="1:8" x14ac:dyDescent="0.35">
      <c r="A244" s="4" t="s">
        <v>6135</v>
      </c>
      <c r="B244" s="147">
        <v>4</v>
      </c>
      <c r="C244" s="4" t="s">
        <v>6136</v>
      </c>
      <c r="D244" s="4" t="s">
        <v>2584</v>
      </c>
      <c r="E244" s="7" t="s">
        <v>6137</v>
      </c>
      <c r="F244" s="141" t="s">
        <v>6128</v>
      </c>
      <c r="G244" s="1" t="s">
        <v>7656</v>
      </c>
      <c r="H244" s="1" t="s">
        <v>7825</v>
      </c>
    </row>
    <row r="245" spans="1:8" x14ac:dyDescent="0.35">
      <c r="A245" s="4" t="s">
        <v>6141</v>
      </c>
      <c r="B245" s="147">
        <v>4</v>
      </c>
      <c r="C245" s="4" t="s">
        <v>6142</v>
      </c>
      <c r="D245" s="4" t="s">
        <v>2584</v>
      </c>
      <c r="E245" s="7" t="s">
        <v>7448</v>
      </c>
      <c r="F245" s="141" t="s">
        <v>6128</v>
      </c>
      <c r="G245" s="7" t="s">
        <v>7674</v>
      </c>
      <c r="H245" s="7" t="s">
        <v>7449</v>
      </c>
    </row>
    <row r="246" spans="1:8" x14ac:dyDescent="0.35">
      <c r="A246" s="4"/>
      <c r="B246" s="147"/>
      <c r="C246" s="4"/>
      <c r="D246" s="4" t="s">
        <v>2584</v>
      </c>
      <c r="E246" s="7" t="s">
        <v>7822</v>
      </c>
      <c r="F246" s="141" t="s">
        <v>6128</v>
      </c>
      <c r="G246" s="58" t="s">
        <v>7823</v>
      </c>
      <c r="H246" s="58" t="s">
        <v>7824</v>
      </c>
    </row>
    <row r="247" spans="1:8" x14ac:dyDescent="0.35">
      <c r="A247" s="4" t="s">
        <v>6143</v>
      </c>
      <c r="B247" s="147">
        <v>4</v>
      </c>
      <c r="C247" s="4" t="s">
        <v>6144</v>
      </c>
      <c r="D247" s="4" t="s">
        <v>2584</v>
      </c>
      <c r="E247" s="7" t="s">
        <v>7452</v>
      </c>
      <c r="F247" s="141" t="s">
        <v>6128</v>
      </c>
      <c r="G247" s="7" t="s">
        <v>7655</v>
      </c>
      <c r="H247" s="7" t="s">
        <v>7453</v>
      </c>
    </row>
    <row r="248" spans="1:8" x14ac:dyDescent="0.35">
      <c r="A248" s="4" t="s">
        <v>6220</v>
      </c>
      <c r="B248" s="147">
        <v>4</v>
      </c>
      <c r="C248" s="4" t="s">
        <v>6221</v>
      </c>
      <c r="D248" s="4" t="s">
        <v>2584</v>
      </c>
      <c r="E248" s="7" t="s">
        <v>7454</v>
      </c>
      <c r="F248" s="141" t="s">
        <v>6128</v>
      </c>
      <c r="G248" s="7" t="s">
        <v>7657</v>
      </c>
      <c r="H248" s="7" t="s">
        <v>7455</v>
      </c>
    </row>
    <row r="249" spans="1:8" x14ac:dyDescent="0.35">
      <c r="A249" s="4"/>
      <c r="B249" s="147">
        <v>4</v>
      </c>
      <c r="C249" s="4" t="s">
        <v>6221</v>
      </c>
      <c r="D249" s="4" t="s">
        <v>2584</v>
      </c>
      <c r="E249" s="7" t="s">
        <v>7456</v>
      </c>
      <c r="F249" s="141" t="s">
        <v>6128</v>
      </c>
      <c r="G249" s="7" t="s">
        <v>7658</v>
      </c>
      <c r="H249" s="7" t="s">
        <v>7457</v>
      </c>
    </row>
    <row r="250" spans="1:8" x14ac:dyDescent="0.35">
      <c r="A250" s="4" t="s">
        <v>6222</v>
      </c>
      <c r="B250" s="147">
        <v>4</v>
      </c>
      <c r="C250" s="4" t="s">
        <v>6223</v>
      </c>
      <c r="D250" s="4" t="s">
        <v>2584</v>
      </c>
      <c r="E250" s="7" t="s">
        <v>7458</v>
      </c>
      <c r="F250" s="141" t="s">
        <v>6128</v>
      </c>
      <c r="G250" s="7" t="s">
        <v>7659</v>
      </c>
      <c r="H250" s="7" t="s">
        <v>7459</v>
      </c>
    </row>
    <row r="251" spans="1:8" x14ac:dyDescent="0.35">
      <c r="A251" s="4" t="s">
        <v>6224</v>
      </c>
      <c r="B251" s="147">
        <v>4</v>
      </c>
      <c r="C251" s="4" t="s">
        <v>6225</v>
      </c>
      <c r="D251" s="4" t="s">
        <v>2584</v>
      </c>
      <c r="E251" s="7" t="s">
        <v>7460</v>
      </c>
      <c r="F251" s="141" t="s">
        <v>6128</v>
      </c>
      <c r="G251" s="7" t="s">
        <v>7672</v>
      </c>
      <c r="H251" s="7" t="s">
        <v>7461</v>
      </c>
    </row>
    <row r="252" spans="1:8" x14ac:dyDescent="0.35">
      <c r="A252" s="4" t="s">
        <v>6231</v>
      </c>
      <c r="B252" s="147">
        <v>4</v>
      </c>
      <c r="C252" s="4" t="s">
        <v>6232</v>
      </c>
      <c r="D252" s="4" t="s">
        <v>2584</v>
      </c>
      <c r="E252" s="7" t="s">
        <v>7462</v>
      </c>
      <c r="F252" s="141" t="s">
        <v>6128</v>
      </c>
      <c r="G252" s="7" t="s">
        <v>7667</v>
      </c>
      <c r="H252" s="7" t="s">
        <v>7463</v>
      </c>
    </row>
    <row r="253" spans="1:8" x14ac:dyDescent="0.35">
      <c r="A253" s="4"/>
      <c r="B253" s="147">
        <v>4</v>
      </c>
      <c r="C253" s="4" t="s">
        <v>6232</v>
      </c>
      <c r="D253" s="4" t="s">
        <v>2584</v>
      </c>
      <c r="E253" s="7" t="s">
        <v>7464</v>
      </c>
      <c r="F253" s="141" t="s">
        <v>6128</v>
      </c>
      <c r="G253" s="7" t="s">
        <v>7668</v>
      </c>
      <c r="H253" s="7" t="s">
        <v>7465</v>
      </c>
    </row>
    <row r="254" spans="1:8" x14ac:dyDescent="0.35">
      <c r="A254" s="4"/>
      <c r="B254" s="147">
        <v>4</v>
      </c>
      <c r="C254" s="4" t="s">
        <v>6232</v>
      </c>
      <c r="D254" s="4" t="s">
        <v>2584</v>
      </c>
      <c r="E254" s="7" t="s">
        <v>7466</v>
      </c>
      <c r="F254" s="141" t="s">
        <v>6128</v>
      </c>
      <c r="G254" s="7" t="s">
        <v>7669</v>
      </c>
      <c r="H254" s="7" t="s">
        <v>7467</v>
      </c>
    </row>
    <row r="255" spans="1:8" x14ac:dyDescent="0.35">
      <c r="A255" s="4"/>
      <c r="B255" s="147">
        <v>4</v>
      </c>
      <c r="C255" s="4" t="s">
        <v>6232</v>
      </c>
      <c r="D255" s="4" t="s">
        <v>2584</v>
      </c>
      <c r="E255" s="7" t="s">
        <v>6145</v>
      </c>
      <c r="F255" s="141" t="s">
        <v>6128</v>
      </c>
      <c r="G255" s="7" t="s">
        <v>7656</v>
      </c>
      <c r="H255" s="7" t="s">
        <v>7468</v>
      </c>
    </row>
    <row r="256" spans="1:8" x14ac:dyDescent="0.35">
      <c r="A256" s="4"/>
      <c r="B256" s="147">
        <v>4</v>
      </c>
      <c r="C256" s="4" t="s">
        <v>6232</v>
      </c>
      <c r="D256" s="4" t="s">
        <v>2584</v>
      </c>
      <c r="E256" s="7" t="s">
        <v>7471</v>
      </c>
      <c r="F256" s="141" t="s">
        <v>6128</v>
      </c>
      <c r="G256" s="7" t="s">
        <v>7662</v>
      </c>
      <c r="H256" s="7" t="s">
        <v>7472</v>
      </c>
    </row>
    <row r="257" spans="1:8" x14ac:dyDescent="0.35">
      <c r="A257" s="4"/>
      <c r="B257" s="147">
        <v>4</v>
      </c>
      <c r="C257" s="4" t="s">
        <v>6232</v>
      </c>
      <c r="D257" s="4" t="s">
        <v>2584</v>
      </c>
      <c r="E257" s="7" t="s">
        <v>7483</v>
      </c>
      <c r="F257" s="141" t="s">
        <v>6128</v>
      </c>
      <c r="G257" s="7" t="s">
        <v>7670</v>
      </c>
      <c r="H257" s="7" t="s">
        <v>7484</v>
      </c>
    </row>
    <row r="258" spans="1:8" x14ac:dyDescent="0.35">
      <c r="A258" s="4"/>
      <c r="B258" s="147">
        <v>4</v>
      </c>
      <c r="C258" s="4" t="s">
        <v>6232</v>
      </c>
      <c r="D258" s="4" t="s">
        <v>2584</v>
      </c>
      <c r="E258" s="7" t="s">
        <v>7487</v>
      </c>
      <c r="F258" s="141" t="s">
        <v>6128</v>
      </c>
      <c r="G258" s="7" t="s">
        <v>7656</v>
      </c>
      <c r="H258" s="7" t="s">
        <v>7488</v>
      </c>
    </row>
    <row r="259" spans="1:8" x14ac:dyDescent="0.35">
      <c r="A259" s="4" t="s">
        <v>6238</v>
      </c>
      <c r="B259" s="147">
        <v>4</v>
      </c>
      <c r="C259" s="4" t="s">
        <v>6239</v>
      </c>
      <c r="D259" s="4" t="s">
        <v>2586</v>
      </c>
      <c r="E259" s="7" t="s">
        <v>7489</v>
      </c>
      <c r="F259" s="141" t="s">
        <v>6240</v>
      </c>
      <c r="G259" s="7" t="s">
        <v>7667</v>
      </c>
      <c r="H259" s="7" t="s">
        <v>7490</v>
      </c>
    </row>
    <row r="260" spans="1:8" x14ac:dyDescent="0.35">
      <c r="A260" s="4"/>
      <c r="B260" s="147">
        <v>4</v>
      </c>
      <c r="C260" s="4" t="s">
        <v>6239</v>
      </c>
      <c r="D260" s="4" t="s">
        <v>2586</v>
      </c>
      <c r="E260" s="7" t="s">
        <v>7491</v>
      </c>
      <c r="F260" s="141" t="s">
        <v>6240</v>
      </c>
      <c r="G260" s="7" t="s">
        <v>7668</v>
      </c>
      <c r="H260" s="7" t="s">
        <v>7492</v>
      </c>
    </row>
    <row r="261" spans="1:8" x14ac:dyDescent="0.35">
      <c r="A261" s="4"/>
      <c r="B261" s="147">
        <v>4</v>
      </c>
      <c r="C261" s="4" t="s">
        <v>6239</v>
      </c>
      <c r="D261" s="4" t="s">
        <v>2586</v>
      </c>
      <c r="E261" s="7" t="s">
        <v>7493</v>
      </c>
      <c r="F261" s="141" t="s">
        <v>6240</v>
      </c>
      <c r="G261" s="7" t="s">
        <v>7675</v>
      </c>
      <c r="H261" s="7" t="s">
        <v>7494</v>
      </c>
    </row>
    <row r="262" spans="1:8" x14ac:dyDescent="0.35">
      <c r="A262" s="4"/>
      <c r="B262" s="147">
        <v>4</v>
      </c>
      <c r="C262" s="4" t="s">
        <v>6239</v>
      </c>
      <c r="D262" s="4" t="s">
        <v>2586</v>
      </c>
      <c r="E262" s="7" t="s">
        <v>7495</v>
      </c>
      <c r="F262" s="141" t="s">
        <v>6240</v>
      </c>
      <c r="G262" s="7" t="s">
        <v>7656</v>
      </c>
      <c r="H262" s="7" t="s">
        <v>7496</v>
      </c>
    </row>
    <row r="263" spans="1:8" x14ac:dyDescent="0.35">
      <c r="A263" s="4"/>
      <c r="B263" s="147">
        <v>4</v>
      </c>
      <c r="C263" s="4" t="s">
        <v>6239</v>
      </c>
      <c r="D263" s="4" t="s">
        <v>2586</v>
      </c>
      <c r="E263" s="7" t="s">
        <v>7497</v>
      </c>
      <c r="F263" s="141" t="s">
        <v>6240</v>
      </c>
      <c r="G263" s="7" t="s">
        <v>7676</v>
      </c>
      <c r="H263" s="7" t="s">
        <v>7498</v>
      </c>
    </row>
    <row r="264" spans="1:8" x14ac:dyDescent="0.35">
      <c r="A264" s="4"/>
      <c r="B264" s="147">
        <v>4</v>
      </c>
      <c r="C264" s="4" t="s">
        <v>6239</v>
      </c>
      <c r="D264" s="4" t="s">
        <v>2586</v>
      </c>
      <c r="E264" s="7" t="s">
        <v>7499</v>
      </c>
      <c r="F264" s="141" t="s">
        <v>6240</v>
      </c>
      <c r="G264" s="7" t="s">
        <v>7674</v>
      </c>
      <c r="H264" s="7" t="s">
        <v>7500</v>
      </c>
    </row>
    <row r="265" spans="1:8" x14ac:dyDescent="0.35">
      <c r="A265" s="4"/>
      <c r="B265" s="147">
        <v>4</v>
      </c>
      <c r="C265" s="4" t="s">
        <v>6239</v>
      </c>
      <c r="D265" s="4" t="s">
        <v>2586</v>
      </c>
      <c r="E265" s="7" t="s">
        <v>7509</v>
      </c>
      <c r="F265" s="141" t="s">
        <v>6240</v>
      </c>
      <c r="G265" s="7" t="s">
        <v>7657</v>
      </c>
      <c r="H265" s="7" t="s">
        <v>7510</v>
      </c>
    </row>
    <row r="266" spans="1:8" x14ac:dyDescent="0.35">
      <c r="A266" s="4"/>
      <c r="B266" s="147">
        <v>4</v>
      </c>
      <c r="C266" s="4" t="s">
        <v>6239</v>
      </c>
      <c r="D266" s="4" t="s">
        <v>2586</v>
      </c>
      <c r="E266" s="7" t="s">
        <v>7511</v>
      </c>
      <c r="F266" s="141" t="s">
        <v>6240</v>
      </c>
      <c r="G266" s="7" t="s">
        <v>7670</v>
      </c>
      <c r="H266" s="7" t="s">
        <v>7512</v>
      </c>
    </row>
    <row r="267" spans="1:8" x14ac:dyDescent="0.35">
      <c r="A267" s="4"/>
      <c r="B267" s="147">
        <v>4</v>
      </c>
      <c r="C267" s="4" t="s">
        <v>6239</v>
      </c>
      <c r="D267" s="4" t="s">
        <v>2586</v>
      </c>
      <c r="E267" s="7" t="s">
        <v>7513</v>
      </c>
      <c r="F267" s="141" t="s">
        <v>6240</v>
      </c>
      <c r="G267" s="7" t="s">
        <v>7656</v>
      </c>
      <c r="H267" s="7" t="s">
        <v>7514</v>
      </c>
    </row>
    <row r="268" spans="1:8" x14ac:dyDescent="0.35">
      <c r="A268" s="4" t="s">
        <v>6242</v>
      </c>
      <c r="B268" s="147">
        <v>4</v>
      </c>
      <c r="C268" s="4" t="s">
        <v>6243</v>
      </c>
      <c r="D268" s="4" t="s">
        <v>2586</v>
      </c>
      <c r="E268" s="7" t="s">
        <v>7531</v>
      </c>
      <c r="F268" s="141" t="s">
        <v>6240</v>
      </c>
      <c r="G268" s="7" t="s">
        <v>7667</v>
      </c>
      <c r="H268" s="7" t="s">
        <v>7532</v>
      </c>
    </row>
    <row r="269" spans="1:8" x14ac:dyDescent="0.35">
      <c r="A269" s="4"/>
      <c r="B269" s="147">
        <v>4</v>
      </c>
      <c r="C269" s="4" t="s">
        <v>6243</v>
      </c>
      <c r="D269" s="4" t="s">
        <v>2586</v>
      </c>
      <c r="E269" s="7" t="s">
        <v>7533</v>
      </c>
      <c r="F269" s="141" t="s">
        <v>6240</v>
      </c>
      <c r="G269" s="7" t="s">
        <v>7668</v>
      </c>
      <c r="H269" s="7" t="s">
        <v>7534</v>
      </c>
    </row>
    <row r="270" spans="1:8" x14ac:dyDescent="0.35">
      <c r="A270" s="4"/>
      <c r="B270" s="147">
        <v>4</v>
      </c>
      <c r="C270" s="4" t="s">
        <v>6243</v>
      </c>
      <c r="D270" s="4" t="s">
        <v>2586</v>
      </c>
      <c r="E270" s="7" t="s">
        <v>7535</v>
      </c>
      <c r="F270" s="141" t="s">
        <v>6240</v>
      </c>
      <c r="G270" s="7" t="s">
        <v>7675</v>
      </c>
      <c r="H270" s="7" t="s">
        <v>7536</v>
      </c>
    </row>
    <row r="271" spans="1:8" x14ac:dyDescent="0.35">
      <c r="A271" s="4"/>
      <c r="B271" s="147">
        <v>4</v>
      </c>
      <c r="C271" s="4" t="s">
        <v>6243</v>
      </c>
      <c r="D271" s="4" t="s">
        <v>2586</v>
      </c>
      <c r="E271" s="7" t="s">
        <v>7537</v>
      </c>
      <c r="F271" s="141" t="s">
        <v>6240</v>
      </c>
      <c r="G271" s="7" t="s">
        <v>7656</v>
      </c>
      <c r="H271" s="7" t="s">
        <v>7538</v>
      </c>
    </row>
    <row r="272" spans="1:8" x14ac:dyDescent="0.35">
      <c r="A272" s="4"/>
      <c r="B272" s="147">
        <v>4</v>
      </c>
      <c r="C272" s="4" t="s">
        <v>6243</v>
      </c>
      <c r="D272" s="4" t="s">
        <v>2586</v>
      </c>
      <c r="E272" s="7" t="s">
        <v>7551</v>
      </c>
      <c r="F272" s="141" t="s">
        <v>6240</v>
      </c>
      <c r="G272" s="7" t="s">
        <v>7676</v>
      </c>
      <c r="H272" s="7" t="s">
        <v>7552</v>
      </c>
    </row>
    <row r="273" spans="1:8" x14ac:dyDescent="0.35">
      <c r="A273" s="4"/>
      <c r="B273" s="147">
        <v>4</v>
      </c>
      <c r="C273" s="4" t="s">
        <v>6243</v>
      </c>
      <c r="D273" s="4" t="s">
        <v>2586</v>
      </c>
      <c r="E273" s="7" t="s">
        <v>7553</v>
      </c>
      <c r="F273" s="141" t="s">
        <v>6240</v>
      </c>
      <c r="G273" s="7" t="s">
        <v>7674</v>
      </c>
      <c r="H273" s="7" t="s">
        <v>7554</v>
      </c>
    </row>
    <row r="274" spans="1:8" x14ac:dyDescent="0.35">
      <c r="A274" s="4"/>
      <c r="B274" s="147">
        <v>4</v>
      </c>
      <c r="C274" s="4" t="s">
        <v>6243</v>
      </c>
      <c r="D274" s="4" t="s">
        <v>2586</v>
      </c>
      <c r="E274" s="7" t="s">
        <v>7565</v>
      </c>
      <c r="F274" s="141" t="s">
        <v>6240</v>
      </c>
      <c r="G274" s="7" t="s">
        <v>7686</v>
      </c>
      <c r="H274" s="7" t="s">
        <v>7566</v>
      </c>
    </row>
    <row r="275" spans="1:8" x14ac:dyDescent="0.35">
      <c r="A275" s="4"/>
      <c r="B275" s="147">
        <v>4</v>
      </c>
      <c r="C275" s="4" t="s">
        <v>6243</v>
      </c>
      <c r="D275" s="4" t="s">
        <v>2586</v>
      </c>
      <c r="E275" s="7" t="s">
        <v>7567</v>
      </c>
      <c r="F275" s="141" t="s">
        <v>6240</v>
      </c>
      <c r="G275" s="7" t="s">
        <v>7656</v>
      </c>
      <c r="H275" s="7" t="s">
        <v>7568</v>
      </c>
    </row>
    <row r="276" spans="1:8" x14ac:dyDescent="0.35">
      <c r="A276" s="4" t="s">
        <v>6258</v>
      </c>
      <c r="B276" s="147">
        <v>4</v>
      </c>
      <c r="C276" s="4" t="s">
        <v>6259</v>
      </c>
      <c r="D276" s="4" t="s">
        <v>2588</v>
      </c>
      <c r="E276" s="7" t="s">
        <v>7586</v>
      </c>
      <c r="F276" s="141" t="s">
        <v>6250</v>
      </c>
      <c r="G276" s="7" t="s">
        <v>7679</v>
      </c>
      <c r="H276" s="7" t="s">
        <v>7587</v>
      </c>
    </row>
    <row r="277" spans="1:8" x14ac:dyDescent="0.35">
      <c r="A277" s="134"/>
      <c r="B277" s="147">
        <v>4</v>
      </c>
      <c r="C277" s="4" t="s">
        <v>6259</v>
      </c>
      <c r="D277" s="4" t="s">
        <v>2588</v>
      </c>
      <c r="E277" s="7" t="s">
        <v>7590</v>
      </c>
      <c r="F277" s="141" t="s">
        <v>6250</v>
      </c>
      <c r="G277" s="7" t="s">
        <v>7656</v>
      </c>
      <c r="H277" s="7" t="s">
        <v>7591</v>
      </c>
    </row>
    <row r="278" spans="1:8" x14ac:dyDescent="0.35">
      <c r="A278" s="4" t="s">
        <v>6263</v>
      </c>
      <c r="B278" s="147">
        <v>4</v>
      </c>
      <c r="C278" s="4" t="s">
        <v>6264</v>
      </c>
      <c r="D278" s="4" t="s">
        <v>2588</v>
      </c>
      <c r="E278" s="7" t="s">
        <v>6265</v>
      </c>
      <c r="F278" s="141" t="s">
        <v>6250</v>
      </c>
      <c r="G278" s="7" t="s">
        <v>6018</v>
      </c>
      <c r="H278" s="7" t="s">
        <v>6266</v>
      </c>
    </row>
    <row r="279" spans="1:8" x14ac:dyDescent="0.35">
      <c r="A279" s="4"/>
      <c r="B279" s="147"/>
      <c r="C279" s="4"/>
      <c r="D279" s="4" t="s">
        <v>2588</v>
      </c>
      <c r="E279" s="7" t="s">
        <v>7839</v>
      </c>
      <c r="F279" s="141" t="s">
        <v>6250</v>
      </c>
      <c r="G279" s="58" t="s">
        <v>7674</v>
      </c>
      <c r="H279" s="58" t="s">
        <v>7841</v>
      </c>
    </row>
    <row r="280" spans="1:8" x14ac:dyDescent="0.35">
      <c r="A280" s="4"/>
      <c r="B280" s="147"/>
      <c r="C280" s="4"/>
      <c r="D280" s="4" t="s">
        <v>2588</v>
      </c>
      <c r="E280" s="7" t="s">
        <v>7840</v>
      </c>
      <c r="F280" s="141" t="s">
        <v>6250</v>
      </c>
      <c r="G280" s="58" t="s">
        <v>7842</v>
      </c>
      <c r="H280" s="58" t="s">
        <v>7843</v>
      </c>
    </row>
    <row r="281" spans="1:8" x14ac:dyDescent="0.35">
      <c r="A281" s="4" t="s">
        <v>6273</v>
      </c>
      <c r="B281" s="147">
        <v>4</v>
      </c>
      <c r="C281" s="4" t="s">
        <v>6274</v>
      </c>
      <c r="D281" s="4" t="s">
        <v>2588</v>
      </c>
      <c r="E281" s="7" t="s">
        <v>6275</v>
      </c>
      <c r="F281" s="141" t="s">
        <v>6250</v>
      </c>
      <c r="G281" s="7" t="s">
        <v>5028</v>
      </c>
      <c r="H281" s="7" t="s">
        <v>6276</v>
      </c>
    </row>
    <row r="282" spans="1:8" x14ac:dyDescent="0.35">
      <c r="A282" s="4"/>
      <c r="B282" s="147"/>
      <c r="C282" s="4"/>
      <c r="D282" s="4" t="s">
        <v>2588</v>
      </c>
      <c r="E282" s="7" t="s">
        <v>7844</v>
      </c>
      <c r="F282" s="141" t="s">
        <v>6250</v>
      </c>
      <c r="G282" s="58" t="s">
        <v>7847</v>
      </c>
      <c r="H282" s="58" t="s">
        <v>7848</v>
      </c>
    </row>
    <row r="283" spans="1:8" x14ac:dyDescent="0.35">
      <c r="A283" s="4" t="s">
        <v>6285</v>
      </c>
      <c r="B283" s="147">
        <v>4</v>
      </c>
      <c r="C283" s="4" t="s">
        <v>6286</v>
      </c>
      <c r="D283" s="4" t="s">
        <v>2588</v>
      </c>
      <c r="E283" s="7" t="s">
        <v>6287</v>
      </c>
      <c r="F283" s="141" t="s">
        <v>6250</v>
      </c>
      <c r="G283" s="7" t="s">
        <v>5028</v>
      </c>
      <c r="H283" s="7" t="s">
        <v>6288</v>
      </c>
    </row>
    <row r="284" spans="1:8" x14ac:dyDescent="0.35">
      <c r="A284" s="4"/>
      <c r="B284" s="147"/>
      <c r="C284" s="4"/>
      <c r="D284" s="4" t="s">
        <v>2588</v>
      </c>
      <c r="E284" s="7" t="s">
        <v>7853</v>
      </c>
      <c r="F284" s="141" t="s">
        <v>6250</v>
      </c>
      <c r="G284" s="58" t="s">
        <v>7679</v>
      </c>
      <c r="H284" s="58" t="s">
        <v>7854</v>
      </c>
    </row>
    <row r="285" spans="1:8" x14ac:dyDescent="0.35">
      <c r="A285" s="4" t="s">
        <v>6305</v>
      </c>
      <c r="B285" s="147">
        <v>4</v>
      </c>
      <c r="C285" s="4" t="s">
        <v>6306</v>
      </c>
      <c r="D285" s="4" t="s">
        <v>2588</v>
      </c>
      <c r="E285" s="7" t="s">
        <v>6307</v>
      </c>
      <c r="F285" s="141" t="s">
        <v>6250</v>
      </c>
      <c r="G285" s="7" t="s">
        <v>5028</v>
      </c>
      <c r="H285" s="7" t="s">
        <v>6308</v>
      </c>
    </row>
    <row r="286" spans="1:8" x14ac:dyDescent="0.35">
      <c r="A286" s="4"/>
      <c r="B286" s="147"/>
      <c r="C286" s="4"/>
      <c r="D286" s="4" t="s">
        <v>2588</v>
      </c>
      <c r="E286" s="7" t="s">
        <v>7855</v>
      </c>
      <c r="F286" s="141" t="s">
        <v>6250</v>
      </c>
      <c r="G286" s="58" t="s">
        <v>7658</v>
      </c>
      <c r="H286" s="58" t="s">
        <v>7858</v>
      </c>
    </row>
    <row r="287" spans="1:8" x14ac:dyDescent="0.35">
      <c r="A287" s="4" t="s">
        <v>6314</v>
      </c>
      <c r="B287" s="147">
        <v>4</v>
      </c>
      <c r="C287" s="4" t="s">
        <v>6315</v>
      </c>
      <c r="D287" s="4" t="s">
        <v>2588</v>
      </c>
      <c r="E287" s="7" t="s">
        <v>6316</v>
      </c>
      <c r="F287" s="141" t="s">
        <v>6312</v>
      </c>
      <c r="G287" s="7" t="s">
        <v>6317</v>
      </c>
      <c r="H287" s="7" t="s">
        <v>6318</v>
      </c>
    </row>
    <row r="288" spans="1:8" x14ac:dyDescent="0.35">
      <c r="A288" s="4" t="s">
        <v>6320</v>
      </c>
      <c r="B288" s="147">
        <v>4</v>
      </c>
      <c r="C288" s="4" t="s">
        <v>6321</v>
      </c>
      <c r="D288" s="4" t="s">
        <v>2588</v>
      </c>
      <c r="E288" s="7" t="s">
        <v>6322</v>
      </c>
      <c r="F288" s="141" t="s">
        <v>6312</v>
      </c>
      <c r="G288" s="7" t="s">
        <v>6323</v>
      </c>
      <c r="H288" s="7" t="s">
        <v>6324</v>
      </c>
    </row>
    <row r="289" spans="1:8" x14ac:dyDescent="0.35">
      <c r="A289" s="4" t="s">
        <v>6325</v>
      </c>
      <c r="B289" s="147">
        <v>4</v>
      </c>
      <c r="C289" s="4" t="s">
        <v>6326</v>
      </c>
      <c r="D289" s="4" t="s">
        <v>2588</v>
      </c>
      <c r="E289" s="7" t="s">
        <v>7592</v>
      </c>
      <c r="F289" s="141" t="s">
        <v>6312</v>
      </c>
      <c r="G289" s="7" t="s">
        <v>7593</v>
      </c>
      <c r="H289" s="7"/>
    </row>
    <row r="290" spans="1:8" x14ac:dyDescent="0.35">
      <c r="A290" s="4"/>
      <c r="B290" s="147">
        <v>4</v>
      </c>
      <c r="C290" s="4" t="s">
        <v>6326</v>
      </c>
      <c r="D290" s="4" t="s">
        <v>2588</v>
      </c>
      <c r="E290" s="7" t="s">
        <v>7594</v>
      </c>
      <c r="F290" s="141" t="s">
        <v>6312</v>
      </c>
      <c r="G290" s="7" t="s">
        <v>7595</v>
      </c>
      <c r="H290" s="7"/>
    </row>
    <row r="291" spans="1:8" x14ac:dyDescent="0.35">
      <c r="A291" s="4" t="s">
        <v>6327</v>
      </c>
      <c r="B291" s="147">
        <v>4</v>
      </c>
      <c r="C291" s="4" t="s">
        <v>6328</v>
      </c>
      <c r="D291" s="4" t="s">
        <v>2588</v>
      </c>
      <c r="E291" s="7" t="s">
        <v>6329</v>
      </c>
      <c r="F291" s="141" t="s">
        <v>6312</v>
      </c>
      <c r="G291" s="7" t="s">
        <v>6330</v>
      </c>
      <c r="H291" s="7" t="s">
        <v>6331</v>
      </c>
    </row>
    <row r="292" spans="1:8" x14ac:dyDescent="0.35">
      <c r="A292" s="4"/>
      <c r="B292" s="147"/>
      <c r="C292" s="4"/>
      <c r="D292" s="4" t="s">
        <v>2588</v>
      </c>
      <c r="E292" s="7" t="s">
        <v>7862</v>
      </c>
      <c r="F292" s="141" t="s">
        <v>6312</v>
      </c>
      <c r="G292" s="58" t="s">
        <v>7694</v>
      </c>
      <c r="H292" s="58" t="s">
        <v>7863</v>
      </c>
    </row>
    <row r="293" spans="1:8" x14ac:dyDescent="0.35">
      <c r="A293" s="4" t="s">
        <v>6332</v>
      </c>
      <c r="B293" s="147">
        <v>4</v>
      </c>
      <c r="C293" s="4" t="s">
        <v>6333</v>
      </c>
      <c r="D293" s="4" t="s">
        <v>2590</v>
      </c>
      <c r="E293" s="7" t="s">
        <v>6334</v>
      </c>
      <c r="F293" s="141" t="s">
        <v>6312</v>
      </c>
      <c r="G293" s="7" t="s">
        <v>6335</v>
      </c>
      <c r="H293" s="7" t="s">
        <v>6336</v>
      </c>
    </row>
    <row r="294" spans="1:8" x14ac:dyDescent="0.35">
      <c r="A294" s="4" t="s">
        <v>6340</v>
      </c>
      <c r="B294" s="147">
        <v>4</v>
      </c>
      <c r="C294" s="4" t="s">
        <v>6341</v>
      </c>
      <c r="D294" s="4" t="s">
        <v>2590</v>
      </c>
      <c r="E294" s="7" t="s">
        <v>7596</v>
      </c>
      <c r="F294" s="141" t="s">
        <v>6312</v>
      </c>
      <c r="G294" s="7" t="s">
        <v>7688</v>
      </c>
      <c r="H294" s="7" t="s">
        <v>7597</v>
      </c>
    </row>
    <row r="295" spans="1:8" x14ac:dyDescent="0.35">
      <c r="A295" s="4"/>
      <c r="B295" s="147">
        <v>4</v>
      </c>
      <c r="C295" s="4" t="s">
        <v>6341</v>
      </c>
      <c r="D295" s="4" t="s">
        <v>2590</v>
      </c>
      <c r="E295" s="7" t="s">
        <v>7598</v>
      </c>
      <c r="F295" s="141" t="s">
        <v>6312</v>
      </c>
      <c r="G295" s="7" t="s">
        <v>7688</v>
      </c>
      <c r="H295" s="7" t="s">
        <v>7599</v>
      </c>
    </row>
    <row r="296" spans="1:8" x14ac:dyDescent="0.35">
      <c r="A296" s="4" t="s">
        <v>6342</v>
      </c>
      <c r="B296" s="147">
        <v>4</v>
      </c>
      <c r="C296" s="4" t="s">
        <v>6343</v>
      </c>
      <c r="D296" s="4" t="s">
        <v>2590</v>
      </c>
      <c r="E296" s="7" t="s">
        <v>7600</v>
      </c>
      <c r="F296" s="141" t="s">
        <v>6312</v>
      </c>
      <c r="G296" s="7" t="s">
        <v>7689</v>
      </c>
      <c r="H296" s="7" t="s">
        <v>7601</v>
      </c>
    </row>
    <row r="297" spans="1:8" x14ac:dyDescent="0.35">
      <c r="A297" s="4"/>
      <c r="B297" s="147">
        <v>4</v>
      </c>
      <c r="C297" s="4" t="s">
        <v>6343</v>
      </c>
      <c r="D297" s="4" t="s">
        <v>2590</v>
      </c>
      <c r="E297" s="7" t="s">
        <v>7602</v>
      </c>
      <c r="F297" s="141" t="s">
        <v>6312</v>
      </c>
      <c r="G297" s="7" t="s">
        <v>7689</v>
      </c>
      <c r="H297" s="7" t="s">
        <v>7603</v>
      </c>
    </row>
    <row r="298" spans="1:8" x14ac:dyDescent="0.35">
      <c r="A298" s="4" t="s">
        <v>6344</v>
      </c>
      <c r="B298" s="147">
        <v>4</v>
      </c>
      <c r="C298" s="4" t="s">
        <v>6345</v>
      </c>
      <c r="D298" s="4" t="s">
        <v>2590</v>
      </c>
      <c r="E298" s="7" t="s">
        <v>7604</v>
      </c>
      <c r="F298" s="141" t="s">
        <v>6312</v>
      </c>
      <c r="G298" s="7" t="s">
        <v>7690</v>
      </c>
      <c r="H298" s="7" t="s">
        <v>7605</v>
      </c>
    </row>
    <row r="299" spans="1:8" x14ac:dyDescent="0.35">
      <c r="A299" s="4"/>
      <c r="B299" s="147">
        <v>4</v>
      </c>
      <c r="C299" s="4" t="s">
        <v>6345</v>
      </c>
      <c r="D299" s="4" t="s">
        <v>2590</v>
      </c>
      <c r="E299" s="7" t="s">
        <v>7606</v>
      </c>
      <c r="F299" s="141" t="s">
        <v>6312</v>
      </c>
      <c r="G299" s="7" t="s">
        <v>7691</v>
      </c>
      <c r="H299" s="7" t="s">
        <v>7607</v>
      </c>
    </row>
    <row r="300" spans="1:8" x14ac:dyDescent="0.35">
      <c r="A300" s="4"/>
      <c r="B300" s="147">
        <v>4</v>
      </c>
      <c r="C300" s="4" t="s">
        <v>6345</v>
      </c>
      <c r="D300" s="4" t="s">
        <v>2590</v>
      </c>
      <c r="E300" s="7" t="s">
        <v>7608</v>
      </c>
      <c r="F300" s="141" t="s">
        <v>6312</v>
      </c>
      <c r="G300" s="7" t="s">
        <v>7692</v>
      </c>
      <c r="H300" s="7" t="s">
        <v>7609</v>
      </c>
    </row>
    <row r="301" spans="1:8" x14ac:dyDescent="0.35">
      <c r="A301" s="4" t="s">
        <v>6346</v>
      </c>
      <c r="B301" s="147">
        <v>4</v>
      </c>
      <c r="C301" s="4" t="s">
        <v>6347</v>
      </c>
      <c r="D301" s="4" t="s">
        <v>2590</v>
      </c>
      <c r="E301" s="7" t="s">
        <v>7610</v>
      </c>
      <c r="F301" s="141" t="s">
        <v>6312</v>
      </c>
      <c r="G301" s="7" t="s">
        <v>7693</v>
      </c>
      <c r="H301" s="7" t="s">
        <v>7611</v>
      </c>
    </row>
    <row r="302" spans="1:8" x14ac:dyDescent="0.35">
      <c r="A302" s="4"/>
      <c r="B302" s="147">
        <v>4</v>
      </c>
      <c r="C302" s="4" t="s">
        <v>6347</v>
      </c>
      <c r="D302" s="4" t="s">
        <v>2590</v>
      </c>
      <c r="E302" s="7" t="s">
        <v>7612</v>
      </c>
      <c r="F302" s="141" t="s">
        <v>6312</v>
      </c>
      <c r="G302" s="7" t="s">
        <v>7693</v>
      </c>
      <c r="H302" s="7" t="s">
        <v>7613</v>
      </c>
    </row>
    <row r="303" spans="1:8" x14ac:dyDescent="0.35">
      <c r="A303" s="4" t="s">
        <v>6348</v>
      </c>
      <c r="B303" s="147">
        <v>4</v>
      </c>
      <c r="C303" s="4" t="s">
        <v>6349</v>
      </c>
      <c r="D303" s="4" t="s">
        <v>2590</v>
      </c>
      <c r="E303" s="7" t="s">
        <v>7614</v>
      </c>
      <c r="F303" s="141" t="s">
        <v>6312</v>
      </c>
      <c r="G303" s="7" t="s">
        <v>7694</v>
      </c>
      <c r="H303" s="7" t="s">
        <v>7615</v>
      </c>
    </row>
    <row r="304" spans="1:8" x14ac:dyDescent="0.35">
      <c r="A304" s="4"/>
      <c r="B304" s="147">
        <v>4</v>
      </c>
      <c r="C304" s="4" t="s">
        <v>6349</v>
      </c>
      <c r="D304" s="4" t="s">
        <v>2590</v>
      </c>
      <c r="E304" s="7" t="s">
        <v>7616</v>
      </c>
      <c r="F304" s="141" t="s">
        <v>6312</v>
      </c>
      <c r="G304" s="7" t="s">
        <v>7695</v>
      </c>
      <c r="H304" s="7" t="s">
        <v>7617</v>
      </c>
    </row>
    <row r="305" spans="1:8" x14ac:dyDescent="0.35">
      <c r="A305" s="4"/>
      <c r="B305" s="147">
        <v>4</v>
      </c>
      <c r="C305" s="4" t="s">
        <v>6349</v>
      </c>
      <c r="D305" s="4" t="s">
        <v>2590</v>
      </c>
      <c r="E305" s="7" t="s">
        <v>7618</v>
      </c>
      <c r="F305" s="141" t="s">
        <v>6312</v>
      </c>
      <c r="G305" s="7" t="s">
        <v>7694</v>
      </c>
      <c r="H305" s="7" t="s">
        <v>7619</v>
      </c>
    </row>
    <row r="306" spans="1:8" x14ac:dyDescent="0.35">
      <c r="A306" s="134"/>
      <c r="B306" s="147">
        <v>4</v>
      </c>
      <c r="C306" s="4" t="s">
        <v>6349</v>
      </c>
      <c r="D306" s="4" t="s">
        <v>2590</v>
      </c>
      <c r="E306" s="7" t="s">
        <v>7620</v>
      </c>
      <c r="F306" s="141" t="s">
        <v>6312</v>
      </c>
      <c r="G306" s="7" t="s">
        <v>7695</v>
      </c>
      <c r="H306" s="7" t="s">
        <v>7621</v>
      </c>
    </row>
    <row r="307" spans="1:8" x14ac:dyDescent="0.35">
      <c r="A307" s="1" t="s">
        <v>6888</v>
      </c>
      <c r="B307" s="20">
        <v>4</v>
      </c>
      <c r="C307" s="1" t="s">
        <v>6889</v>
      </c>
      <c r="D307" s="1" t="s">
        <v>2594</v>
      </c>
      <c r="E307" s="7" t="s">
        <v>6890</v>
      </c>
      <c r="F307">
        <v>401</v>
      </c>
      <c r="G307" t="s">
        <v>6891</v>
      </c>
      <c r="H307" t="s">
        <v>6892</v>
      </c>
    </row>
    <row r="308" spans="1:8" x14ac:dyDescent="0.35">
      <c r="A308" s="1" t="s">
        <v>6893</v>
      </c>
      <c r="B308" s="20">
        <v>4</v>
      </c>
      <c r="C308" s="1" t="s">
        <v>6894</v>
      </c>
      <c r="D308" s="1" t="s">
        <v>2594</v>
      </c>
      <c r="E308" s="7" t="s">
        <v>6895</v>
      </c>
      <c r="F308">
        <v>401</v>
      </c>
      <c r="G308" t="s">
        <v>6896</v>
      </c>
      <c r="H308" t="s">
        <v>6897</v>
      </c>
    </row>
    <row r="309" spans="1:8" x14ac:dyDescent="0.35">
      <c r="A309" s="1" t="s">
        <v>6898</v>
      </c>
      <c r="B309" s="20">
        <v>4</v>
      </c>
      <c r="C309" s="1" t="s">
        <v>6899</v>
      </c>
      <c r="D309" s="1" t="s">
        <v>2594</v>
      </c>
      <c r="E309" s="7" t="s">
        <v>7629</v>
      </c>
      <c r="F309">
        <v>401</v>
      </c>
      <c r="G309" t="s">
        <v>7632</v>
      </c>
      <c r="H309" t="s">
        <v>7631</v>
      </c>
    </row>
    <row r="310" spans="1:8" x14ac:dyDescent="0.35">
      <c r="A310" s="1"/>
      <c r="B310" s="20">
        <v>4</v>
      </c>
      <c r="C310" s="1"/>
      <c r="D310" s="1"/>
      <c r="E310" s="7" t="s">
        <v>7630</v>
      </c>
      <c r="F310">
        <v>401</v>
      </c>
      <c r="G310" t="s">
        <v>7633</v>
      </c>
      <c r="H310" t="s">
        <v>7634</v>
      </c>
    </row>
    <row r="311" spans="1:8" x14ac:dyDescent="0.35">
      <c r="A311" s="1" t="s">
        <v>6903</v>
      </c>
      <c r="B311" s="20">
        <v>4</v>
      </c>
      <c r="C311" s="1" t="s">
        <v>6904</v>
      </c>
      <c r="D311" s="1" t="s">
        <v>2597</v>
      </c>
      <c r="E311" s="7" t="s">
        <v>6905</v>
      </c>
      <c r="F311">
        <v>402</v>
      </c>
      <c r="G311" t="s">
        <v>6906</v>
      </c>
      <c r="H311" t="s">
        <v>6907</v>
      </c>
    </row>
    <row r="312" spans="1:8" x14ac:dyDescent="0.35">
      <c r="A312" s="1" t="s">
        <v>6911</v>
      </c>
      <c r="B312" s="20">
        <v>4</v>
      </c>
      <c r="C312" s="1" t="s">
        <v>6912</v>
      </c>
      <c r="D312" s="1" t="s">
        <v>2597</v>
      </c>
      <c r="E312" s="7" t="s">
        <v>6913</v>
      </c>
      <c r="F312">
        <v>402</v>
      </c>
      <c r="G312" t="s">
        <v>6914</v>
      </c>
      <c r="H312" t="s">
        <v>6915</v>
      </c>
    </row>
    <row r="313" spans="1:8" x14ac:dyDescent="0.35">
      <c r="A313" s="1" t="s">
        <v>6916</v>
      </c>
      <c r="B313" s="20">
        <v>4</v>
      </c>
      <c r="C313" s="1" t="s">
        <v>6917</v>
      </c>
      <c r="D313" s="1" t="s">
        <v>2597</v>
      </c>
      <c r="E313" s="7" t="s">
        <v>6918</v>
      </c>
      <c r="F313">
        <v>402</v>
      </c>
      <c r="G313" t="s">
        <v>6599</v>
      </c>
      <c r="H313" t="s">
        <v>6919</v>
      </c>
    </row>
    <row r="314" spans="1:8" x14ac:dyDescent="0.35">
      <c r="A314" s="1" t="s">
        <v>6923</v>
      </c>
      <c r="B314" s="20">
        <v>4</v>
      </c>
      <c r="C314" s="1" t="s">
        <v>6924</v>
      </c>
      <c r="D314" s="1" t="s">
        <v>2597</v>
      </c>
      <c r="E314" s="7" t="s">
        <v>6925</v>
      </c>
      <c r="F314">
        <v>402</v>
      </c>
      <c r="G314" t="s">
        <v>6914</v>
      </c>
      <c r="H314" t="s">
        <v>6926</v>
      </c>
    </row>
    <row r="315" spans="1:8" x14ac:dyDescent="0.35">
      <c r="A315" s="1" t="s">
        <v>6927</v>
      </c>
      <c r="B315" s="20">
        <v>4</v>
      </c>
      <c r="C315" s="1" t="s">
        <v>6928</v>
      </c>
      <c r="D315" s="1" t="s">
        <v>2597</v>
      </c>
      <c r="E315" s="7" t="s">
        <v>6929</v>
      </c>
      <c r="F315">
        <v>402</v>
      </c>
      <c r="G315" t="s">
        <v>6599</v>
      </c>
      <c r="H315" t="s">
        <v>6930</v>
      </c>
    </row>
    <row r="316" spans="1:8" x14ac:dyDescent="0.35">
      <c r="A316" s="1" t="s">
        <v>6932</v>
      </c>
      <c r="B316" s="20">
        <v>4</v>
      </c>
      <c r="C316" s="1" t="s">
        <v>6933</v>
      </c>
      <c r="D316" s="1" t="s">
        <v>2599</v>
      </c>
      <c r="E316" s="7" t="s">
        <v>6934</v>
      </c>
      <c r="F316">
        <v>403</v>
      </c>
      <c r="G316" t="s">
        <v>6935</v>
      </c>
      <c r="H316" t="s">
        <v>6936</v>
      </c>
    </row>
    <row r="317" spans="1:8" x14ac:dyDescent="0.35">
      <c r="A317" s="1" t="s">
        <v>6937</v>
      </c>
      <c r="B317" s="20">
        <v>4</v>
      </c>
      <c r="C317" s="1" t="s">
        <v>6938</v>
      </c>
      <c r="D317" s="1" t="s">
        <v>2599</v>
      </c>
      <c r="E317" s="7" t="s">
        <v>6939</v>
      </c>
      <c r="F317">
        <v>403</v>
      </c>
      <c r="G317" t="s">
        <v>6922</v>
      </c>
      <c r="H317" t="s">
        <v>6940</v>
      </c>
    </row>
    <row r="318" spans="1:8" x14ac:dyDescent="0.35">
      <c r="A318" s="1" t="s">
        <v>6942</v>
      </c>
      <c r="B318" s="20">
        <v>4</v>
      </c>
      <c r="C318" s="1" t="s">
        <v>6943</v>
      </c>
      <c r="D318" s="1" t="s">
        <v>2601</v>
      </c>
      <c r="E318" s="7" t="s">
        <v>6944</v>
      </c>
      <c r="F318">
        <v>404</v>
      </c>
      <c r="G318" t="s">
        <v>6945</v>
      </c>
      <c r="H318" t="s">
        <v>6946</v>
      </c>
    </row>
    <row r="319" spans="1:8" x14ac:dyDescent="0.35">
      <c r="A319" s="1" t="s">
        <v>6947</v>
      </c>
      <c r="B319" s="20">
        <v>4</v>
      </c>
      <c r="C319" s="1" t="s">
        <v>6948</v>
      </c>
      <c r="D319" s="1" t="s">
        <v>2601</v>
      </c>
      <c r="E319" s="7" t="s">
        <v>6949</v>
      </c>
      <c r="F319">
        <v>404</v>
      </c>
      <c r="G319" t="s">
        <v>6922</v>
      </c>
      <c r="H319" t="s">
        <v>6950</v>
      </c>
    </row>
    <row r="320" spans="1:8" x14ac:dyDescent="0.35">
      <c r="A320" s="1" t="s">
        <v>6952</v>
      </c>
      <c r="B320" s="20">
        <v>4</v>
      </c>
      <c r="C320" s="1" t="s">
        <v>6953</v>
      </c>
      <c r="D320" s="1" t="s">
        <v>2603</v>
      </c>
      <c r="E320" s="7" t="s">
        <v>6954</v>
      </c>
      <c r="F320">
        <v>405</v>
      </c>
      <c r="G320" t="s">
        <v>6955</v>
      </c>
      <c r="H320" t="s">
        <v>6956</v>
      </c>
    </row>
    <row r="321" spans="1:13" x14ac:dyDescent="0.35">
      <c r="A321" s="1" t="s">
        <v>6967</v>
      </c>
      <c r="B321" s="20">
        <v>4</v>
      </c>
      <c r="C321" s="1" t="s">
        <v>6968</v>
      </c>
      <c r="D321" s="1" t="s">
        <v>2605</v>
      </c>
      <c r="E321" s="7" t="s">
        <v>6969</v>
      </c>
      <c r="F321">
        <v>406</v>
      </c>
      <c r="G321" t="s">
        <v>6970</v>
      </c>
      <c r="H321" t="s">
        <v>6971</v>
      </c>
    </row>
    <row r="322" spans="1:13" x14ac:dyDescent="0.35">
      <c r="A322" s="1" t="s">
        <v>6972</v>
      </c>
      <c r="B322" s="20">
        <v>4</v>
      </c>
      <c r="C322" s="1" t="s">
        <v>6973</v>
      </c>
      <c r="D322" s="1" t="s">
        <v>2605</v>
      </c>
      <c r="E322" s="7" t="s">
        <v>6974</v>
      </c>
      <c r="F322">
        <v>406</v>
      </c>
      <c r="G322" t="s">
        <v>6975</v>
      </c>
      <c r="H322" t="s">
        <v>6976</v>
      </c>
    </row>
    <row r="323" spans="1:13" x14ac:dyDescent="0.35">
      <c r="A323" s="1" t="s">
        <v>6977</v>
      </c>
      <c r="B323" s="20">
        <v>4</v>
      </c>
      <c r="C323" s="1" t="s">
        <v>6978</v>
      </c>
      <c r="D323" s="1" t="s">
        <v>2605</v>
      </c>
      <c r="E323" s="7" t="s">
        <v>6979</v>
      </c>
      <c r="F323">
        <v>406</v>
      </c>
      <c r="G323" t="s">
        <v>6980</v>
      </c>
      <c r="H323" t="s">
        <v>6981</v>
      </c>
    </row>
    <row r="324" spans="1:13" x14ac:dyDescent="0.35">
      <c r="A324" s="1" t="s">
        <v>6982</v>
      </c>
      <c r="B324" s="20">
        <v>4</v>
      </c>
      <c r="C324" s="1" t="s">
        <v>6983</v>
      </c>
      <c r="D324" s="1" t="s">
        <v>2605</v>
      </c>
      <c r="E324" s="7" t="s">
        <v>6984</v>
      </c>
      <c r="F324">
        <v>406</v>
      </c>
      <c r="G324" t="s">
        <v>6985</v>
      </c>
      <c r="H324" t="s">
        <v>6986</v>
      </c>
    </row>
    <row r="325" spans="1:13" ht="13.5" customHeight="1" x14ac:dyDescent="0.35">
      <c r="A325" s="1" t="s">
        <v>6987</v>
      </c>
      <c r="B325" s="20">
        <v>4</v>
      </c>
      <c r="C325" s="1" t="s">
        <v>6988</v>
      </c>
      <c r="D325" s="1" t="s">
        <v>2605</v>
      </c>
      <c r="E325" s="7" t="s">
        <v>6989</v>
      </c>
      <c r="F325">
        <v>406</v>
      </c>
      <c r="G325" t="s">
        <v>6990</v>
      </c>
      <c r="H325" t="s">
        <v>6991</v>
      </c>
    </row>
    <row r="326" spans="1:13" ht="13.5" customHeight="1" x14ac:dyDescent="0.35">
      <c r="A326" s="1" t="s">
        <v>7015</v>
      </c>
      <c r="B326">
        <v>4</v>
      </c>
      <c r="C326" s="1" t="s">
        <v>7016</v>
      </c>
      <c r="D326" s="1" t="s">
        <v>2657</v>
      </c>
      <c r="E326" s="1" t="s">
        <v>7017</v>
      </c>
      <c r="F326">
        <v>711</v>
      </c>
      <c r="G326" t="s">
        <v>7018</v>
      </c>
      <c r="H326" t="s">
        <v>7019</v>
      </c>
    </row>
    <row r="327" spans="1:13" ht="13.5" customHeight="1" x14ac:dyDescent="0.35">
      <c r="A327" s="1" t="s">
        <v>7020</v>
      </c>
      <c r="B327">
        <v>4</v>
      </c>
      <c r="C327" s="1" t="s">
        <v>7021</v>
      </c>
      <c r="D327" s="1" t="s">
        <v>2657</v>
      </c>
      <c r="E327" s="1" t="s">
        <v>7635</v>
      </c>
      <c r="F327">
        <v>711</v>
      </c>
      <c r="G327" t="s">
        <v>7637</v>
      </c>
      <c r="H327" t="s">
        <v>7636</v>
      </c>
    </row>
    <row r="328" spans="1:13" ht="13.5" customHeight="1" x14ac:dyDescent="0.35">
      <c r="A328" s="1" t="s">
        <v>7022</v>
      </c>
      <c r="B328">
        <v>4</v>
      </c>
      <c r="C328" s="1" t="s">
        <v>7023</v>
      </c>
      <c r="D328" s="1" t="s">
        <v>2657</v>
      </c>
      <c r="E328" s="1" t="s">
        <v>7024</v>
      </c>
      <c r="F328">
        <v>711</v>
      </c>
      <c r="G328" t="s">
        <v>7025</v>
      </c>
      <c r="H328" t="s">
        <v>7026</v>
      </c>
    </row>
    <row r="329" spans="1:13" x14ac:dyDescent="0.35">
      <c r="A329" s="1" t="s">
        <v>7155</v>
      </c>
      <c r="B329">
        <v>4</v>
      </c>
      <c r="C329" s="1" t="s">
        <v>7156</v>
      </c>
      <c r="D329" s="1" t="s">
        <v>2679</v>
      </c>
      <c r="E329" s="1" t="s">
        <v>7157</v>
      </c>
      <c r="F329">
        <v>808</v>
      </c>
      <c r="G329" t="s">
        <v>7158</v>
      </c>
      <c r="H329" t="s">
        <v>7159</v>
      </c>
      <c r="I329" s="1"/>
      <c r="J329" s="1"/>
      <c r="M329" s="1"/>
    </row>
    <row r="330" spans="1:13" x14ac:dyDescent="0.35">
      <c r="A330" s="1"/>
      <c r="B330">
        <v>4</v>
      </c>
      <c r="C330" s="1"/>
      <c r="D330" s="1"/>
      <c r="E330" s="1" t="s">
        <v>7639</v>
      </c>
      <c r="F330">
        <v>808</v>
      </c>
      <c r="G330" t="s">
        <v>7640</v>
      </c>
      <c r="H330" t="s">
        <v>7642</v>
      </c>
      <c r="I330" s="1"/>
      <c r="J330" s="1"/>
      <c r="M330" s="1"/>
    </row>
    <row r="331" spans="1:13" x14ac:dyDescent="0.35">
      <c r="A331" s="1"/>
      <c r="B331">
        <v>4</v>
      </c>
      <c r="C331" s="1"/>
      <c r="D331" s="1"/>
      <c r="E331" s="1" t="s">
        <v>7638</v>
      </c>
      <c r="F331">
        <v>808</v>
      </c>
      <c r="G331" t="s">
        <v>7641</v>
      </c>
      <c r="H331" t="s">
        <v>7643</v>
      </c>
      <c r="I331" s="1"/>
      <c r="J331" s="1"/>
      <c r="M331" s="1"/>
    </row>
    <row r="332" spans="1:13" x14ac:dyDescent="0.35">
      <c r="A332" s="1" t="s">
        <v>7160</v>
      </c>
      <c r="B332">
        <v>4</v>
      </c>
      <c r="C332" s="1" t="s">
        <v>7161</v>
      </c>
      <c r="D332" s="1" t="s">
        <v>2681</v>
      </c>
      <c r="E332" s="1" t="s">
        <v>7162</v>
      </c>
      <c r="F332">
        <v>809</v>
      </c>
      <c r="G332" t="s">
        <v>7163</v>
      </c>
      <c r="H332" t="s">
        <v>7164</v>
      </c>
      <c r="I332" s="1"/>
      <c r="J332" s="1"/>
      <c r="M332" s="1"/>
    </row>
    <row r="333" spans="1:13" x14ac:dyDescent="0.35">
      <c r="A333" s="1" t="s">
        <v>7165</v>
      </c>
      <c r="B333">
        <v>4</v>
      </c>
      <c r="C333" s="1" t="s">
        <v>7166</v>
      </c>
      <c r="D333" s="1" t="s">
        <v>2681</v>
      </c>
      <c r="E333" s="1" t="s">
        <v>7644</v>
      </c>
      <c r="F333">
        <v>809</v>
      </c>
      <c r="G333" t="s">
        <v>7648</v>
      </c>
      <c r="H333" s="49" t="s">
        <v>7646</v>
      </c>
      <c r="I333" s="1"/>
      <c r="J333" s="1"/>
      <c r="M333" s="1"/>
    </row>
    <row r="334" spans="1:13" x14ac:dyDescent="0.35">
      <c r="A334" s="1"/>
      <c r="B334">
        <v>4</v>
      </c>
      <c r="C334" s="1"/>
      <c r="D334" s="1"/>
      <c r="E334" s="1" t="s">
        <v>7645</v>
      </c>
      <c r="F334">
        <v>809</v>
      </c>
      <c r="G334" t="s">
        <v>7167</v>
      </c>
      <c r="H334" s="49" t="s">
        <v>7647</v>
      </c>
      <c r="I334" s="1"/>
      <c r="J334" s="1"/>
      <c r="M334" s="1"/>
    </row>
    <row r="335" spans="1:13" x14ac:dyDescent="0.35">
      <c r="A335" s="1" t="s">
        <v>7168</v>
      </c>
      <c r="B335">
        <v>4</v>
      </c>
      <c r="C335" s="1" t="s">
        <v>7169</v>
      </c>
      <c r="D335" s="1" t="s">
        <v>2681</v>
      </c>
      <c r="E335" s="1" t="s">
        <v>7170</v>
      </c>
      <c r="F335">
        <v>809</v>
      </c>
      <c r="G335" t="s">
        <v>7171</v>
      </c>
      <c r="H335" t="s">
        <v>7172</v>
      </c>
      <c r="I335" s="1"/>
      <c r="J335" s="1"/>
      <c r="M335" s="1"/>
    </row>
    <row r="336" spans="1:13" x14ac:dyDescent="0.35">
      <c r="A336" s="1" t="s">
        <v>7173</v>
      </c>
      <c r="B336">
        <v>4</v>
      </c>
      <c r="C336" s="1" t="s">
        <v>7174</v>
      </c>
      <c r="D336" s="1" t="s">
        <v>2681</v>
      </c>
      <c r="E336" s="1" t="s">
        <v>7175</v>
      </c>
      <c r="F336">
        <v>809</v>
      </c>
      <c r="G336" t="s">
        <v>7176</v>
      </c>
      <c r="H336" t="s">
        <v>7177</v>
      </c>
      <c r="I336" s="1"/>
      <c r="J336" s="1"/>
      <c r="M336" s="1"/>
    </row>
    <row r="337" spans="1:13" x14ac:dyDescent="0.35">
      <c r="A337" s="1" t="s">
        <v>7179</v>
      </c>
      <c r="B337">
        <v>4</v>
      </c>
      <c r="C337" s="1" t="s">
        <v>7180</v>
      </c>
      <c r="D337" s="1" t="s">
        <v>2689</v>
      </c>
      <c r="E337" s="1" t="s">
        <v>7181</v>
      </c>
      <c r="F337">
        <v>813</v>
      </c>
      <c r="G337" t="s">
        <v>7163</v>
      </c>
      <c r="H337" t="s">
        <v>7182</v>
      </c>
      <c r="I337" s="1"/>
      <c r="J337" s="1"/>
      <c r="M337" s="1"/>
    </row>
    <row r="338" spans="1:13" x14ac:dyDescent="0.35">
      <c r="A338" s="1" t="s">
        <v>7183</v>
      </c>
      <c r="B338">
        <v>4</v>
      </c>
      <c r="C338" s="1" t="s">
        <v>7184</v>
      </c>
      <c r="D338" s="1" t="s">
        <v>2689</v>
      </c>
      <c r="E338" s="1" t="s">
        <v>7185</v>
      </c>
      <c r="F338">
        <v>813</v>
      </c>
      <c r="G338" t="s">
        <v>7186</v>
      </c>
      <c r="H338" t="s">
        <v>7187</v>
      </c>
      <c r="I338" s="1"/>
      <c r="J338" s="1"/>
      <c r="M338" s="1"/>
    </row>
    <row r="339" spans="1:13" x14ac:dyDescent="0.35">
      <c r="A339" s="1" t="s">
        <v>7188</v>
      </c>
      <c r="B339">
        <v>4</v>
      </c>
      <c r="C339" s="1" t="s">
        <v>7189</v>
      </c>
      <c r="D339" s="1" t="s">
        <v>2689</v>
      </c>
      <c r="E339" s="1" t="s">
        <v>7190</v>
      </c>
      <c r="F339">
        <v>813</v>
      </c>
      <c r="G339" t="s">
        <v>7158</v>
      </c>
      <c r="H339" t="s">
        <v>7191</v>
      </c>
      <c r="I339" s="1"/>
      <c r="J339" s="1"/>
      <c r="M339" s="1"/>
    </row>
    <row r="340" spans="1:13" x14ac:dyDescent="0.35">
      <c r="A340" s="1" t="s">
        <v>7192</v>
      </c>
      <c r="B340">
        <v>4</v>
      </c>
      <c r="C340" s="1" t="s">
        <v>7193</v>
      </c>
      <c r="D340" s="1" t="s">
        <v>2689</v>
      </c>
      <c r="E340" s="1" t="s">
        <v>7194</v>
      </c>
      <c r="F340">
        <v>813</v>
      </c>
      <c r="G340" t="s">
        <v>7195</v>
      </c>
      <c r="H340" t="s">
        <v>7196</v>
      </c>
      <c r="I340" s="1"/>
      <c r="J340" s="1"/>
      <c r="M340" s="1"/>
    </row>
    <row r="341" spans="1:13" x14ac:dyDescent="0.35">
      <c r="A341" s="1" t="s">
        <v>7197</v>
      </c>
      <c r="B341">
        <v>4</v>
      </c>
      <c r="C341" s="1" t="s">
        <v>7198</v>
      </c>
      <c r="D341" s="1" t="s">
        <v>2689</v>
      </c>
      <c r="E341" s="1" t="s">
        <v>7199</v>
      </c>
      <c r="F341">
        <v>813</v>
      </c>
      <c r="G341" t="s">
        <v>7200</v>
      </c>
      <c r="H341" t="s">
        <v>7201</v>
      </c>
      <c r="I341" s="1"/>
      <c r="J341" s="1"/>
      <c r="M341" s="1"/>
    </row>
    <row r="342" spans="1:13" x14ac:dyDescent="0.35">
      <c r="A342" s="1" t="s">
        <v>7205</v>
      </c>
      <c r="B342">
        <v>4</v>
      </c>
      <c r="C342" s="1" t="s">
        <v>7206</v>
      </c>
      <c r="D342" s="1" t="s">
        <v>2725</v>
      </c>
      <c r="E342" s="1" t="s">
        <v>7207</v>
      </c>
      <c r="F342">
        <v>1102</v>
      </c>
      <c r="G342" t="s">
        <v>7208</v>
      </c>
      <c r="H342" t="s">
        <v>7209</v>
      </c>
      <c r="I342" s="1"/>
      <c r="J342" s="1"/>
      <c r="M342" s="1"/>
    </row>
    <row r="343" spans="1:13" x14ac:dyDescent="0.35">
      <c r="A343" s="1" t="s">
        <v>7210</v>
      </c>
      <c r="B343">
        <v>4</v>
      </c>
      <c r="C343" s="1" t="s">
        <v>7211</v>
      </c>
      <c r="D343" s="1" t="s">
        <v>2725</v>
      </c>
      <c r="E343" s="1" t="s">
        <v>7212</v>
      </c>
      <c r="F343">
        <v>1102</v>
      </c>
      <c r="G343" t="s">
        <v>6922</v>
      </c>
      <c r="H343" t="s">
        <v>7213</v>
      </c>
      <c r="I343" s="1"/>
      <c r="J343" s="1"/>
      <c r="M343" s="1"/>
    </row>
    <row r="344" spans="1:13" x14ac:dyDescent="0.35">
      <c r="A344" s="1" t="s">
        <v>7214</v>
      </c>
      <c r="B344">
        <v>4</v>
      </c>
      <c r="C344" s="1" t="s">
        <v>7215</v>
      </c>
      <c r="D344" s="1" t="s">
        <v>2727</v>
      </c>
      <c r="E344" s="1" t="s">
        <v>7216</v>
      </c>
      <c r="F344">
        <v>1103</v>
      </c>
      <c r="G344" t="s">
        <v>7217</v>
      </c>
      <c r="H344" t="s">
        <v>7218</v>
      </c>
      <c r="I344" s="1"/>
      <c r="J344" s="1"/>
      <c r="M344" s="1"/>
    </row>
    <row r="345" spans="1:13" x14ac:dyDescent="0.35">
      <c r="A345" s="1" t="s">
        <v>7219</v>
      </c>
      <c r="B345">
        <v>4</v>
      </c>
      <c r="C345" s="1" t="s">
        <v>7220</v>
      </c>
      <c r="D345" s="1" t="s">
        <v>2727</v>
      </c>
      <c r="E345" s="1" t="s">
        <v>7221</v>
      </c>
      <c r="F345">
        <v>1103</v>
      </c>
      <c r="G345" t="s">
        <v>7222</v>
      </c>
      <c r="H345" t="s">
        <v>7223</v>
      </c>
      <c r="I345" s="1"/>
      <c r="J345" s="1"/>
      <c r="M345" s="1"/>
    </row>
    <row r="346" spans="1:13" x14ac:dyDescent="0.35">
      <c r="A346" s="1" t="s">
        <v>7224</v>
      </c>
      <c r="B346">
        <v>4</v>
      </c>
      <c r="C346" s="1" t="s">
        <v>7225</v>
      </c>
      <c r="D346" s="1" t="s">
        <v>2727</v>
      </c>
      <c r="E346" s="1" t="s">
        <v>7226</v>
      </c>
      <c r="F346">
        <v>1103</v>
      </c>
      <c r="G346" t="s">
        <v>7227</v>
      </c>
      <c r="H346" t="s">
        <v>7228</v>
      </c>
      <c r="I346" s="1"/>
      <c r="J346" s="1"/>
      <c r="M346" s="1"/>
    </row>
    <row r="347" spans="1:13" x14ac:dyDescent="0.35">
      <c r="A347" s="1" t="s">
        <v>7229</v>
      </c>
      <c r="B347">
        <v>4</v>
      </c>
      <c r="C347" s="1" t="s">
        <v>7230</v>
      </c>
      <c r="D347" s="1" t="s">
        <v>2727</v>
      </c>
      <c r="E347" s="1" t="s">
        <v>7231</v>
      </c>
      <c r="F347">
        <v>1103</v>
      </c>
      <c r="G347" t="s">
        <v>7232</v>
      </c>
      <c r="H347" t="s">
        <v>7233</v>
      </c>
      <c r="I347" s="1"/>
      <c r="J347" s="1"/>
      <c r="M347" s="1"/>
    </row>
    <row r="348" spans="1:13" x14ac:dyDescent="0.35">
      <c r="A348" s="1" t="s">
        <v>7259</v>
      </c>
      <c r="B348">
        <v>4</v>
      </c>
      <c r="C348" s="1" t="s">
        <v>7260</v>
      </c>
      <c r="D348" s="1" t="s">
        <v>2729</v>
      </c>
      <c r="E348" s="1" t="s">
        <v>7261</v>
      </c>
      <c r="F348">
        <v>1104</v>
      </c>
      <c r="G348" t="s">
        <v>7262</v>
      </c>
      <c r="H348" t="s">
        <v>7263</v>
      </c>
      <c r="I348" s="1"/>
      <c r="J348" s="1"/>
      <c r="M348" s="1"/>
    </row>
    <row r="349" spans="1:13" x14ac:dyDescent="0.35">
      <c r="A349" s="1" t="s">
        <v>7264</v>
      </c>
      <c r="B349">
        <v>4</v>
      </c>
      <c r="C349" s="1" t="s">
        <v>7265</v>
      </c>
      <c r="D349" s="1" t="s">
        <v>2729</v>
      </c>
      <c r="E349" s="1" t="s">
        <v>7266</v>
      </c>
      <c r="F349">
        <v>1104</v>
      </c>
      <c r="G349" t="s">
        <v>7227</v>
      </c>
      <c r="H349" t="s">
        <v>7267</v>
      </c>
      <c r="I349" s="1"/>
      <c r="J349" s="1"/>
      <c r="M349" s="1"/>
    </row>
    <row r="350" spans="1:13" x14ac:dyDescent="0.35">
      <c r="A350" s="1" t="s">
        <v>7268</v>
      </c>
      <c r="B350">
        <v>4</v>
      </c>
      <c r="C350" s="1" t="s">
        <v>7269</v>
      </c>
      <c r="D350" s="1" t="s">
        <v>2729</v>
      </c>
      <c r="E350" s="1" t="s">
        <v>7270</v>
      </c>
      <c r="F350">
        <v>1104</v>
      </c>
      <c r="G350" t="s">
        <v>7262</v>
      </c>
      <c r="H350" t="s">
        <v>7271</v>
      </c>
      <c r="I350" s="1"/>
      <c r="J350" s="1"/>
      <c r="M350" s="1"/>
    </row>
    <row r="351" spans="1:13" x14ac:dyDescent="0.35">
      <c r="A351" s="1" t="s">
        <v>7272</v>
      </c>
      <c r="B351">
        <v>4</v>
      </c>
      <c r="C351" s="1" t="s">
        <v>7273</v>
      </c>
      <c r="D351" s="1" t="s">
        <v>2729</v>
      </c>
      <c r="E351" s="1" t="s">
        <v>7274</v>
      </c>
      <c r="F351">
        <v>1104</v>
      </c>
      <c r="G351" t="s">
        <v>7222</v>
      </c>
      <c r="H351" t="s">
        <v>7275</v>
      </c>
      <c r="I351" s="1"/>
      <c r="J351" s="1"/>
      <c r="M351" s="1"/>
    </row>
    <row r="352" spans="1:13" x14ac:dyDescent="0.35">
      <c r="A352" s="1" t="s">
        <v>7276</v>
      </c>
      <c r="B352">
        <v>4</v>
      </c>
      <c r="C352" s="1" t="s">
        <v>7277</v>
      </c>
      <c r="D352" s="1" t="s">
        <v>2729</v>
      </c>
      <c r="E352" s="1" t="s">
        <v>7278</v>
      </c>
      <c r="F352">
        <v>1104</v>
      </c>
      <c r="G352" t="s">
        <v>7227</v>
      </c>
      <c r="H352" t="s">
        <v>7279</v>
      </c>
      <c r="I352" s="1"/>
      <c r="J352" s="1"/>
      <c r="M352" s="1"/>
    </row>
    <row r="353" spans="1:13" x14ac:dyDescent="0.35">
      <c r="A353" s="1" t="s">
        <v>7280</v>
      </c>
      <c r="B353">
        <v>4</v>
      </c>
      <c r="C353" s="1" t="s">
        <v>7281</v>
      </c>
      <c r="D353" s="1" t="s">
        <v>2729</v>
      </c>
      <c r="E353" s="1" t="s">
        <v>7282</v>
      </c>
      <c r="F353">
        <v>1104</v>
      </c>
      <c r="G353" t="s">
        <v>7283</v>
      </c>
      <c r="H353" t="s">
        <v>7284</v>
      </c>
      <c r="I353" s="1"/>
      <c r="J353" s="1"/>
      <c r="M353" s="1"/>
    </row>
    <row r="354" spans="1:13" x14ac:dyDescent="0.35">
      <c r="A354" s="1" t="s">
        <v>7010</v>
      </c>
      <c r="B354">
        <v>4</v>
      </c>
      <c r="C354" s="1" t="s">
        <v>7011</v>
      </c>
      <c r="D354" s="1" t="s">
        <v>2735</v>
      </c>
      <c r="E354" s="7" t="s">
        <v>7004</v>
      </c>
      <c r="F354">
        <v>1107</v>
      </c>
      <c r="G354" t="s">
        <v>7005</v>
      </c>
      <c r="H354" t="s">
        <v>7006</v>
      </c>
      <c r="I354" s="1"/>
      <c r="K354" s="1"/>
    </row>
    <row r="355" spans="1:13" x14ac:dyDescent="0.35">
      <c r="A355" s="1" t="s">
        <v>7012</v>
      </c>
      <c r="B355">
        <v>4</v>
      </c>
      <c r="C355" s="1" t="s">
        <v>7013</v>
      </c>
      <c r="D355" s="1" t="s">
        <v>2735</v>
      </c>
      <c r="E355" s="7" t="s">
        <v>7007</v>
      </c>
      <c r="F355">
        <v>1107</v>
      </c>
      <c r="G355" t="s">
        <v>7008</v>
      </c>
      <c r="H355" t="s">
        <v>7009</v>
      </c>
      <c r="I355" s="1"/>
      <c r="K355" s="1"/>
    </row>
    <row r="356" spans="1:13" x14ac:dyDescent="0.35">
      <c r="A356" s="1" t="s">
        <v>7234</v>
      </c>
      <c r="B356">
        <v>4</v>
      </c>
      <c r="C356" s="1" t="s">
        <v>7235</v>
      </c>
      <c r="D356" s="1" t="s">
        <v>2737</v>
      </c>
      <c r="E356" s="1" t="s">
        <v>7236</v>
      </c>
      <c r="F356">
        <v>1108</v>
      </c>
      <c r="G356" t="s">
        <v>7237</v>
      </c>
      <c r="H356" t="s">
        <v>7238</v>
      </c>
      <c r="I356" s="1"/>
      <c r="K356" s="1"/>
    </row>
    <row r="357" spans="1:13" x14ac:dyDescent="0.35">
      <c r="A357" s="1" t="s">
        <v>7239</v>
      </c>
      <c r="B357">
        <v>4</v>
      </c>
      <c r="C357" s="1" t="s">
        <v>7240</v>
      </c>
      <c r="D357" s="1" t="s">
        <v>2737</v>
      </c>
      <c r="E357" s="1" t="s">
        <v>7241</v>
      </c>
      <c r="F357">
        <v>1108</v>
      </c>
      <c r="G357" t="s">
        <v>7242</v>
      </c>
      <c r="H357" t="s">
        <v>7243</v>
      </c>
      <c r="I357" s="1"/>
      <c r="K357" s="1"/>
    </row>
    <row r="358" spans="1:13" x14ac:dyDescent="0.35">
      <c r="A358" s="1" t="s">
        <v>7244</v>
      </c>
      <c r="B358">
        <v>4</v>
      </c>
      <c r="C358" s="1" t="s">
        <v>7245</v>
      </c>
      <c r="D358" s="1" t="s">
        <v>2737</v>
      </c>
      <c r="E358" s="1" t="s">
        <v>7246</v>
      </c>
      <c r="F358">
        <v>1108</v>
      </c>
      <c r="G358" t="s">
        <v>7247</v>
      </c>
      <c r="H358" t="s">
        <v>7248</v>
      </c>
      <c r="I358" s="1"/>
      <c r="K358" s="1"/>
    </row>
    <row r="359" spans="1:13" x14ac:dyDescent="0.35">
      <c r="A359" s="1" t="s">
        <v>7249</v>
      </c>
      <c r="B359">
        <v>4</v>
      </c>
      <c r="C359" s="1" t="s">
        <v>7250</v>
      </c>
      <c r="D359" s="1" t="s">
        <v>2737</v>
      </c>
      <c r="E359" s="1" t="s">
        <v>7251</v>
      </c>
      <c r="F359">
        <v>1108</v>
      </c>
      <c r="G359" t="s">
        <v>7252</v>
      </c>
      <c r="H359" t="s">
        <v>7253</v>
      </c>
      <c r="I359" s="1"/>
      <c r="K359" s="1"/>
    </row>
    <row r="360" spans="1:13" x14ac:dyDescent="0.35">
      <c r="A360" s="1" t="s">
        <v>7254</v>
      </c>
      <c r="B360">
        <v>4</v>
      </c>
      <c r="C360" s="1" t="s">
        <v>7255</v>
      </c>
      <c r="D360" s="1" t="s">
        <v>2737</v>
      </c>
      <c r="E360" s="1" t="s">
        <v>7256</v>
      </c>
      <c r="F360">
        <v>1108</v>
      </c>
      <c r="G360" t="s">
        <v>7257</v>
      </c>
      <c r="H360" t="s">
        <v>7258</v>
      </c>
      <c r="I360" s="1"/>
      <c r="K360" s="1"/>
    </row>
    <row r="361" spans="1:13" x14ac:dyDescent="0.35">
      <c r="A361" s="1" t="s">
        <v>7027</v>
      </c>
      <c r="B361">
        <v>4</v>
      </c>
      <c r="C361" s="1" t="s">
        <v>7028</v>
      </c>
      <c r="D361" s="1" t="s">
        <v>2749</v>
      </c>
      <c r="E361" s="1" t="s">
        <v>7029</v>
      </c>
      <c r="F361">
        <v>1207</v>
      </c>
      <c r="G361" t="s">
        <v>7030</v>
      </c>
      <c r="H361" t="s">
        <v>7031</v>
      </c>
      <c r="I361" s="1"/>
      <c r="K361" s="1"/>
    </row>
    <row r="362" spans="1:13" x14ac:dyDescent="0.35">
      <c r="A362" s="1" t="s">
        <v>7032</v>
      </c>
      <c r="B362">
        <v>4</v>
      </c>
      <c r="C362" s="1" t="s">
        <v>7033</v>
      </c>
      <c r="D362" s="1" t="s">
        <v>2749</v>
      </c>
      <c r="E362" s="1" t="s">
        <v>7649</v>
      </c>
      <c r="F362">
        <v>1207</v>
      </c>
      <c r="G362" t="s">
        <v>7653</v>
      </c>
      <c r="H362" s="1" t="s">
        <v>7651</v>
      </c>
      <c r="I362" s="1"/>
      <c r="K362" s="1"/>
    </row>
    <row r="363" spans="1:13" x14ac:dyDescent="0.35">
      <c r="A363" s="1"/>
      <c r="B363">
        <v>4</v>
      </c>
      <c r="C363" s="1" t="s">
        <v>7033</v>
      </c>
      <c r="D363" s="1" t="s">
        <v>2749</v>
      </c>
      <c r="E363" s="1" t="s">
        <v>7650</v>
      </c>
      <c r="F363">
        <v>1207</v>
      </c>
      <c r="G363" t="s">
        <v>6922</v>
      </c>
      <c r="H363" s="1" t="s">
        <v>7652</v>
      </c>
      <c r="I363" s="1"/>
      <c r="K363" s="1"/>
    </row>
    <row r="364" spans="1:13" x14ac:dyDescent="0.35">
      <c r="A364" s="1" t="s">
        <v>7034</v>
      </c>
      <c r="B364">
        <v>4</v>
      </c>
      <c r="C364" s="1" t="s">
        <v>7035</v>
      </c>
      <c r="D364" s="1" t="s">
        <v>2749</v>
      </c>
      <c r="E364" s="1" t="s">
        <v>7036</v>
      </c>
      <c r="F364">
        <v>1207</v>
      </c>
      <c r="G364" t="s">
        <v>7037</v>
      </c>
      <c r="H364" t="s">
        <v>7038</v>
      </c>
      <c r="I364" s="1"/>
      <c r="K364" s="1"/>
    </row>
    <row r="365" spans="1:13" x14ac:dyDescent="0.35">
      <c r="A365" s="1" t="s">
        <v>7039</v>
      </c>
      <c r="B365">
        <v>4</v>
      </c>
      <c r="C365" s="1" t="s">
        <v>7040</v>
      </c>
      <c r="D365" s="1" t="s">
        <v>2749</v>
      </c>
      <c r="E365" s="1" t="s">
        <v>7041</v>
      </c>
      <c r="F365">
        <v>1207</v>
      </c>
      <c r="G365" t="s">
        <v>7042</v>
      </c>
      <c r="H365" t="s">
        <v>7043</v>
      </c>
      <c r="I365" s="1"/>
      <c r="K365" s="1"/>
    </row>
    <row r="366" spans="1:13" x14ac:dyDescent="0.35">
      <c r="A366" s="1" t="s">
        <v>7044</v>
      </c>
      <c r="B366">
        <v>4</v>
      </c>
      <c r="C366" s="1" t="s">
        <v>7045</v>
      </c>
      <c r="D366" s="1" t="s">
        <v>2749</v>
      </c>
      <c r="E366" s="1" t="s">
        <v>7046</v>
      </c>
      <c r="F366">
        <v>1207</v>
      </c>
      <c r="G366" t="s">
        <v>7047</v>
      </c>
      <c r="H366" t="s">
        <v>7048</v>
      </c>
      <c r="I366" s="1"/>
      <c r="K366" s="1"/>
    </row>
    <row r="367" spans="1:13" x14ac:dyDescent="0.35">
      <c r="A367" s="1" t="s">
        <v>7049</v>
      </c>
      <c r="B367">
        <v>4</v>
      </c>
      <c r="C367" s="1" t="s">
        <v>7050</v>
      </c>
      <c r="D367" s="1" t="s">
        <v>2749</v>
      </c>
      <c r="E367" s="1" t="s">
        <v>7051</v>
      </c>
      <c r="F367">
        <v>1207</v>
      </c>
      <c r="G367" t="s">
        <v>7052</v>
      </c>
      <c r="H367" t="s">
        <v>7053</v>
      </c>
      <c r="I367" s="1"/>
      <c r="K367" s="1"/>
    </row>
    <row r="368" spans="1:13" x14ac:dyDescent="0.35">
      <c r="A368" s="1" t="s">
        <v>7118</v>
      </c>
      <c r="B368">
        <v>4</v>
      </c>
      <c r="C368" s="1" t="s">
        <v>7119</v>
      </c>
      <c r="D368" s="1" t="s">
        <v>2759</v>
      </c>
      <c r="E368" s="1" t="s">
        <v>7120</v>
      </c>
      <c r="F368">
        <v>1212</v>
      </c>
      <c r="G368" t="s">
        <v>7121</v>
      </c>
      <c r="H368" t="s">
        <v>7122</v>
      </c>
      <c r="I368" s="1"/>
      <c r="K368" s="1"/>
    </row>
    <row r="369" spans="1:13" x14ac:dyDescent="0.35">
      <c r="A369" s="1" t="s">
        <v>7123</v>
      </c>
      <c r="B369">
        <v>4</v>
      </c>
      <c r="C369" s="1" t="s">
        <v>7124</v>
      </c>
      <c r="D369" s="1" t="s">
        <v>2759</v>
      </c>
      <c r="E369" s="1" t="s">
        <v>7125</v>
      </c>
      <c r="F369">
        <v>1212</v>
      </c>
      <c r="G369" t="s">
        <v>6599</v>
      </c>
      <c r="H369" t="s">
        <v>7126</v>
      </c>
      <c r="I369" s="1"/>
      <c r="K369" s="1"/>
    </row>
    <row r="370" spans="1:13" x14ac:dyDescent="0.35">
      <c r="A370" s="1" t="s">
        <v>7376</v>
      </c>
      <c r="B370">
        <v>4</v>
      </c>
      <c r="C370" s="1" t="s">
        <v>7377</v>
      </c>
      <c r="D370" s="1" t="s">
        <v>2795</v>
      </c>
      <c r="E370" s="1" t="s">
        <v>7378</v>
      </c>
      <c r="F370">
        <v>1513</v>
      </c>
      <c r="G370" t="s">
        <v>7379</v>
      </c>
      <c r="H370" t="s">
        <v>7380</v>
      </c>
      <c r="I370" s="1"/>
      <c r="K370" s="1"/>
    </row>
    <row r="371" spans="1:13" x14ac:dyDescent="0.35">
      <c r="A371" s="1" t="s">
        <v>7381</v>
      </c>
      <c r="B371">
        <v>4</v>
      </c>
      <c r="C371" s="1" t="s">
        <v>7382</v>
      </c>
      <c r="D371" s="1" t="s">
        <v>2795</v>
      </c>
      <c r="E371" s="1" t="s">
        <v>7383</v>
      </c>
      <c r="F371">
        <v>1513</v>
      </c>
      <c r="G371" t="s">
        <v>6599</v>
      </c>
      <c r="H371" t="s">
        <v>7384</v>
      </c>
      <c r="I371" s="1"/>
      <c r="K371" s="1"/>
    </row>
    <row r="372" spans="1:13" x14ac:dyDescent="0.35">
      <c r="A372" s="1" t="s">
        <v>7385</v>
      </c>
      <c r="B372">
        <v>4</v>
      </c>
      <c r="C372" s="1" t="s">
        <v>7386</v>
      </c>
      <c r="D372" s="1" t="s">
        <v>2795</v>
      </c>
      <c r="E372" s="1" t="s">
        <v>7387</v>
      </c>
      <c r="F372">
        <v>1513</v>
      </c>
      <c r="G372" t="s">
        <v>7379</v>
      </c>
      <c r="H372" t="s">
        <v>7388</v>
      </c>
      <c r="I372" s="1"/>
      <c r="K372" s="1"/>
    </row>
    <row r="373" spans="1:13" x14ac:dyDescent="0.35">
      <c r="A373" s="1" t="s">
        <v>7389</v>
      </c>
      <c r="B373">
        <v>4</v>
      </c>
      <c r="C373" s="1" t="s">
        <v>7390</v>
      </c>
      <c r="D373" s="1" t="s">
        <v>2795</v>
      </c>
      <c r="E373" s="1" t="s">
        <v>7391</v>
      </c>
      <c r="F373">
        <v>1513</v>
      </c>
      <c r="G373" t="s">
        <v>6599</v>
      </c>
      <c r="H373" t="s">
        <v>7392</v>
      </c>
      <c r="I373" s="1"/>
      <c r="K373" s="1"/>
    </row>
    <row r="374" spans="1:13" x14ac:dyDescent="0.35">
      <c r="A374" s="20" t="s">
        <v>6466</v>
      </c>
      <c r="B374" s="20" t="s">
        <v>5381</v>
      </c>
      <c r="C374" s="7" t="s">
        <v>6451</v>
      </c>
      <c r="D374" s="7" t="s">
        <v>2815</v>
      </c>
      <c r="E374" s="7" t="s">
        <v>6415</v>
      </c>
      <c r="F374" s="20" t="s">
        <v>2816</v>
      </c>
      <c r="G374" s="7" t="s">
        <v>6416</v>
      </c>
      <c r="H374" s="7" t="s">
        <v>6417</v>
      </c>
    </row>
    <row r="375" spans="1:13" x14ac:dyDescent="0.35">
      <c r="A375" s="20" t="s">
        <v>6472</v>
      </c>
      <c r="B375" s="20" t="s">
        <v>5381</v>
      </c>
      <c r="C375" s="7" t="s">
        <v>6457</v>
      </c>
      <c r="D375" s="7" t="s">
        <v>2815</v>
      </c>
      <c r="E375" s="7" t="s">
        <v>6433</v>
      </c>
      <c r="F375" s="20" t="s">
        <v>2816</v>
      </c>
      <c r="G375" s="7" t="s">
        <v>5028</v>
      </c>
      <c r="H375" s="7" t="s">
        <v>6434</v>
      </c>
    </row>
    <row r="376" spans="1:13" x14ac:dyDescent="0.35">
      <c r="A376" s="20" t="s">
        <v>6473</v>
      </c>
      <c r="B376" s="20" t="s">
        <v>5381</v>
      </c>
      <c r="C376" s="7" t="s">
        <v>6458</v>
      </c>
      <c r="D376" s="7" t="s">
        <v>2815</v>
      </c>
      <c r="E376" s="7" t="s">
        <v>6435</v>
      </c>
      <c r="F376" s="20" t="s">
        <v>2816</v>
      </c>
      <c r="G376" s="7" t="s">
        <v>6436</v>
      </c>
      <c r="H376" s="7" t="s">
        <v>6437</v>
      </c>
    </row>
    <row r="377" spans="1:13" x14ac:dyDescent="0.35">
      <c r="A377" s="20" t="s">
        <v>6476</v>
      </c>
      <c r="B377" s="20" t="s">
        <v>5381</v>
      </c>
      <c r="C377" s="7" t="s">
        <v>6460</v>
      </c>
      <c r="D377" s="7" t="s">
        <v>2817</v>
      </c>
      <c r="E377" s="7" t="s">
        <v>6441</v>
      </c>
      <c r="F377" s="20" t="s">
        <v>2818</v>
      </c>
      <c r="G377" s="7" t="s">
        <v>6442</v>
      </c>
      <c r="H377" s="7" t="s">
        <v>6443</v>
      </c>
    </row>
    <row r="378" spans="1:13" x14ac:dyDescent="0.35">
      <c r="A378" s="20"/>
      <c r="B378" s="20"/>
      <c r="C378" s="7"/>
      <c r="D378" s="7"/>
      <c r="E378" s="7" t="s">
        <v>7731</v>
      </c>
      <c r="F378" s="20" t="s">
        <v>2818</v>
      </c>
      <c r="G378" s="7" t="s">
        <v>6444</v>
      </c>
      <c r="H378" s="7" t="s">
        <v>7732</v>
      </c>
    </row>
    <row r="379" spans="1:13" x14ac:dyDescent="0.35">
      <c r="A379" s="20" t="s">
        <v>6477</v>
      </c>
      <c r="B379" s="20" t="s">
        <v>5381</v>
      </c>
      <c r="C379" s="7" t="s">
        <v>6461</v>
      </c>
      <c r="D379" s="7" t="s">
        <v>2817</v>
      </c>
      <c r="E379" s="7" t="s">
        <v>7733</v>
      </c>
      <c r="F379" s="20" t="s">
        <v>2818</v>
      </c>
      <c r="G379" s="7" t="s">
        <v>6444</v>
      </c>
      <c r="H379" s="7" t="s">
        <v>7734</v>
      </c>
    </row>
    <row r="380" spans="1:13" x14ac:dyDescent="0.35">
      <c r="A380" s="20" t="s">
        <v>6478</v>
      </c>
      <c r="B380" s="20" t="s">
        <v>5381</v>
      </c>
      <c r="C380" s="7" t="s">
        <v>6462</v>
      </c>
      <c r="D380" s="7" t="s">
        <v>2817</v>
      </c>
      <c r="E380" s="7" t="s">
        <v>6445</v>
      </c>
      <c r="F380" s="20" t="s">
        <v>2818</v>
      </c>
      <c r="G380" s="7" t="s">
        <v>6446</v>
      </c>
      <c r="H380" s="7" t="s">
        <v>6447</v>
      </c>
    </row>
    <row r="381" spans="1:13" x14ac:dyDescent="0.35">
      <c r="A381" s="20" t="s">
        <v>6479</v>
      </c>
      <c r="B381" s="20" t="s">
        <v>5381</v>
      </c>
      <c r="C381" s="7" t="s">
        <v>6463</v>
      </c>
      <c r="D381" s="7" t="s">
        <v>2817</v>
      </c>
      <c r="E381" s="7" t="s">
        <v>6448</v>
      </c>
      <c r="F381" s="20" t="s">
        <v>2818</v>
      </c>
      <c r="G381" s="7" t="s">
        <v>6449</v>
      </c>
      <c r="H381" s="7" t="s">
        <v>6450</v>
      </c>
    </row>
    <row r="382" spans="1:13" x14ac:dyDescent="0.35">
      <c r="A382" s="20" t="s">
        <v>5966</v>
      </c>
      <c r="B382" s="20" t="s">
        <v>5381</v>
      </c>
      <c r="C382" s="7" t="s">
        <v>2819</v>
      </c>
      <c r="D382" s="7"/>
      <c r="E382" s="7" t="s">
        <v>7763</v>
      </c>
      <c r="F382" s="20" t="s">
        <v>2821</v>
      </c>
      <c r="G382" s="7" t="s">
        <v>5373</v>
      </c>
      <c r="H382" s="7" t="s">
        <v>7764</v>
      </c>
    </row>
    <row r="383" spans="1:13" x14ac:dyDescent="0.35">
      <c r="A383" s="20"/>
      <c r="B383" s="20"/>
      <c r="C383" s="7"/>
      <c r="D383" s="7"/>
      <c r="E383" s="7" t="s">
        <v>7761</v>
      </c>
      <c r="F383" s="20" t="s">
        <v>2821</v>
      </c>
      <c r="G383" s="7" t="s">
        <v>5373</v>
      </c>
      <c r="H383" s="7" t="s">
        <v>7762</v>
      </c>
    </row>
    <row r="384" spans="1:13" x14ac:dyDescent="0.35">
      <c r="A384" s="20" t="s">
        <v>5967</v>
      </c>
      <c r="B384" s="20" t="s">
        <v>5381</v>
      </c>
      <c r="C384" s="7" t="s">
        <v>2819</v>
      </c>
      <c r="D384" s="7" t="s">
        <v>2819</v>
      </c>
      <c r="E384" s="7" t="s">
        <v>5375</v>
      </c>
      <c r="F384" s="20" t="s">
        <v>2821</v>
      </c>
      <c r="G384" s="7" t="s">
        <v>5376</v>
      </c>
      <c r="H384" s="7" t="s">
        <v>5377</v>
      </c>
      <c r="I384" s="8"/>
      <c r="J384" s="8"/>
      <c r="K384" s="8"/>
      <c r="M384" s="8"/>
    </row>
    <row r="385" spans="1:13" s="8" customFormat="1" x14ac:dyDescent="0.35">
      <c r="A385" s="7" t="s">
        <v>7093</v>
      </c>
      <c r="B385" s="140">
        <v>4</v>
      </c>
      <c r="C385" s="7" t="s">
        <v>7094</v>
      </c>
      <c r="D385" s="7" t="s">
        <v>2819</v>
      </c>
      <c r="E385" s="7" t="s">
        <v>7095</v>
      </c>
      <c r="F385" s="20" t="s">
        <v>2821</v>
      </c>
      <c r="G385" s="7" t="s">
        <v>7096</v>
      </c>
      <c r="H385" s="7" t="s">
        <v>7097</v>
      </c>
      <c r="I385" s="7"/>
      <c r="J385" s="7"/>
      <c r="K385" s="7"/>
      <c r="L385"/>
      <c r="M385" s="7"/>
    </row>
    <row r="386" spans="1:13" s="8" customFormat="1" x14ac:dyDescent="0.35">
      <c r="A386" s="7" t="s">
        <v>7098</v>
      </c>
      <c r="B386" s="140">
        <v>4</v>
      </c>
      <c r="C386" s="7" t="s">
        <v>7099</v>
      </c>
      <c r="D386" s="7" t="s">
        <v>2819</v>
      </c>
      <c r="E386" s="7" t="s">
        <v>7100</v>
      </c>
      <c r="F386" s="20" t="s">
        <v>2821</v>
      </c>
      <c r="G386" s="7" t="s">
        <v>6599</v>
      </c>
      <c r="H386" s="7" t="s">
        <v>7101</v>
      </c>
      <c r="I386" s="7"/>
      <c r="J386" s="7"/>
      <c r="K386" s="7"/>
      <c r="L386"/>
      <c r="M386" s="7"/>
    </row>
    <row r="387" spans="1:13" x14ac:dyDescent="0.35">
      <c r="A387" s="1" t="s">
        <v>7128</v>
      </c>
      <c r="B387">
        <v>4</v>
      </c>
      <c r="C387" s="1" t="s">
        <v>7129</v>
      </c>
      <c r="D387" s="1" t="s">
        <v>2840</v>
      </c>
      <c r="E387" s="1" t="s">
        <v>7130</v>
      </c>
      <c r="F387">
        <v>1902</v>
      </c>
      <c r="G387" t="s">
        <v>7131</v>
      </c>
      <c r="H387" t="s">
        <v>7132</v>
      </c>
      <c r="I387" s="7"/>
      <c r="J387" s="7"/>
      <c r="K387" s="7"/>
      <c r="M387" s="7"/>
    </row>
    <row r="388" spans="1:13" x14ac:dyDescent="0.35">
      <c r="A388" s="1" t="s">
        <v>7133</v>
      </c>
      <c r="B388">
        <v>4</v>
      </c>
      <c r="C388" s="1" t="s">
        <v>7134</v>
      </c>
      <c r="D388" s="1" t="s">
        <v>2840</v>
      </c>
      <c r="E388" s="1" t="s">
        <v>7135</v>
      </c>
      <c r="F388">
        <v>1902</v>
      </c>
      <c r="G388" t="s">
        <v>6599</v>
      </c>
      <c r="H388" t="s">
        <v>7136</v>
      </c>
      <c r="I388" s="7"/>
      <c r="J388" s="7"/>
      <c r="K388" s="7"/>
      <c r="M388" s="7"/>
    </row>
    <row r="389" spans="1:13" x14ac:dyDescent="0.35">
      <c r="A389" s="1" t="s">
        <v>7137</v>
      </c>
      <c r="B389">
        <v>4</v>
      </c>
      <c r="C389" s="1" t="s">
        <v>7138</v>
      </c>
      <c r="D389" s="1" t="s">
        <v>2840</v>
      </c>
      <c r="E389" s="1" t="s">
        <v>7139</v>
      </c>
      <c r="F389">
        <v>1902</v>
      </c>
      <c r="G389" t="s">
        <v>7140</v>
      </c>
      <c r="H389" t="s">
        <v>7141</v>
      </c>
      <c r="I389" s="7"/>
      <c r="J389" s="7"/>
      <c r="K389" s="7"/>
      <c r="M389" s="7"/>
    </row>
    <row r="390" spans="1:13" x14ac:dyDescent="0.35">
      <c r="A390" s="1" t="s">
        <v>7142</v>
      </c>
      <c r="B390">
        <v>4</v>
      </c>
      <c r="C390" s="1" t="s">
        <v>7143</v>
      </c>
      <c r="D390" s="1" t="s">
        <v>2840</v>
      </c>
      <c r="E390" s="1" t="s">
        <v>7144</v>
      </c>
      <c r="F390">
        <v>1902</v>
      </c>
      <c r="G390" t="s">
        <v>7145</v>
      </c>
      <c r="H390" t="s">
        <v>7146</v>
      </c>
      <c r="I390" s="7"/>
      <c r="J390" s="7"/>
      <c r="K390" s="7"/>
      <c r="M390" s="7"/>
    </row>
    <row r="391" spans="1:13" x14ac:dyDescent="0.35">
      <c r="A391" s="1" t="s">
        <v>7147</v>
      </c>
      <c r="B391">
        <v>4</v>
      </c>
      <c r="C391" s="1" t="s">
        <v>7148</v>
      </c>
      <c r="D391" s="1" t="s">
        <v>2840</v>
      </c>
      <c r="E391" s="1" t="s">
        <v>7149</v>
      </c>
      <c r="F391">
        <v>1902</v>
      </c>
      <c r="G391" t="s">
        <v>7150</v>
      </c>
      <c r="H391" t="s">
        <v>7151</v>
      </c>
      <c r="I391" s="7"/>
      <c r="J391" s="7"/>
      <c r="K391" s="7"/>
      <c r="M391" s="7"/>
    </row>
    <row r="392" spans="1:13" x14ac:dyDescent="0.35">
      <c r="A392" s="1" t="s">
        <v>7285</v>
      </c>
      <c r="B392">
        <v>4</v>
      </c>
      <c r="C392" s="1" t="s">
        <v>7286</v>
      </c>
      <c r="D392" s="1" t="s">
        <v>2863</v>
      </c>
      <c r="E392" s="1" t="s">
        <v>7287</v>
      </c>
      <c r="F392">
        <v>2009</v>
      </c>
      <c r="G392" t="s">
        <v>7288</v>
      </c>
      <c r="H392" t="s">
        <v>7289</v>
      </c>
      <c r="I392" s="7"/>
      <c r="J392" s="7"/>
      <c r="K392" s="7"/>
      <c r="M392" s="7"/>
    </row>
    <row r="393" spans="1:13" x14ac:dyDescent="0.35">
      <c r="A393" s="1" t="s">
        <v>7290</v>
      </c>
      <c r="B393">
        <v>4</v>
      </c>
      <c r="C393" s="1" t="s">
        <v>7291</v>
      </c>
      <c r="D393" s="1" t="s">
        <v>2863</v>
      </c>
      <c r="E393" s="1" t="s">
        <v>7292</v>
      </c>
      <c r="F393">
        <v>2009</v>
      </c>
      <c r="G393" t="s">
        <v>7293</v>
      </c>
      <c r="H393" t="s">
        <v>7294</v>
      </c>
      <c r="I393" s="7"/>
      <c r="J393" s="7"/>
      <c r="K393" s="7"/>
      <c r="M393" s="7"/>
    </row>
    <row r="394" spans="1:13" x14ac:dyDescent="0.35">
      <c r="A394" s="1" t="s">
        <v>7295</v>
      </c>
      <c r="B394">
        <v>4</v>
      </c>
      <c r="C394" s="1" t="s">
        <v>7296</v>
      </c>
      <c r="D394" s="1" t="s">
        <v>2863</v>
      </c>
      <c r="E394" s="1" t="s">
        <v>7297</v>
      </c>
      <c r="F394">
        <v>2009</v>
      </c>
      <c r="G394" t="s">
        <v>6599</v>
      </c>
      <c r="H394" t="s">
        <v>7298</v>
      </c>
      <c r="I394" s="7"/>
      <c r="J394" s="7"/>
      <c r="K394" s="7"/>
      <c r="M394" s="7"/>
    </row>
    <row r="395" spans="1:13" x14ac:dyDescent="0.35">
      <c r="A395" s="1" t="s">
        <v>7299</v>
      </c>
      <c r="B395">
        <v>4</v>
      </c>
      <c r="C395" s="1" t="s">
        <v>7300</v>
      </c>
      <c r="D395" s="1" t="s">
        <v>2863</v>
      </c>
      <c r="E395" s="1" t="s">
        <v>7301</v>
      </c>
      <c r="F395">
        <v>2009</v>
      </c>
      <c r="G395" t="s">
        <v>7302</v>
      </c>
      <c r="H395" t="s">
        <v>7303</v>
      </c>
      <c r="I395" s="7"/>
      <c r="J395" s="7"/>
      <c r="K395" s="7"/>
      <c r="M395" s="7"/>
    </row>
    <row r="396" spans="1:13" x14ac:dyDescent="0.35">
      <c r="A396" s="1" t="s">
        <v>7304</v>
      </c>
      <c r="B396">
        <v>4</v>
      </c>
      <c r="C396" s="1" t="s">
        <v>7305</v>
      </c>
      <c r="D396" s="1" t="s">
        <v>2863</v>
      </c>
      <c r="E396" s="1" t="s">
        <v>7306</v>
      </c>
      <c r="F396">
        <v>2009</v>
      </c>
      <c r="G396" t="s">
        <v>6599</v>
      </c>
      <c r="H396" t="s">
        <v>7307</v>
      </c>
      <c r="I396" s="7"/>
      <c r="J396" s="7"/>
      <c r="K396" s="7"/>
      <c r="M396" s="7"/>
    </row>
    <row r="397" spans="1:13" x14ac:dyDescent="0.35">
      <c r="A397" s="1" t="s">
        <v>7308</v>
      </c>
      <c r="B397">
        <v>4</v>
      </c>
      <c r="C397" s="1" t="s">
        <v>7309</v>
      </c>
      <c r="D397" s="1" t="s">
        <v>2863</v>
      </c>
      <c r="E397" s="1" t="s">
        <v>7310</v>
      </c>
      <c r="F397">
        <v>2009</v>
      </c>
      <c r="G397" t="s">
        <v>7302</v>
      </c>
      <c r="H397" t="s">
        <v>7311</v>
      </c>
      <c r="I397" s="7"/>
      <c r="J397" s="7"/>
      <c r="K397" s="7"/>
      <c r="M397" s="7"/>
    </row>
    <row r="398" spans="1:13" x14ac:dyDescent="0.35">
      <c r="A398" s="1" t="s">
        <v>7312</v>
      </c>
      <c r="B398">
        <v>4</v>
      </c>
      <c r="C398" s="1" t="s">
        <v>7313</v>
      </c>
      <c r="D398" s="1" t="s">
        <v>2863</v>
      </c>
      <c r="E398" s="1" t="s">
        <v>7314</v>
      </c>
      <c r="F398">
        <v>2009</v>
      </c>
      <c r="G398" t="s">
        <v>6599</v>
      </c>
      <c r="H398" t="s">
        <v>7315</v>
      </c>
      <c r="I398" s="7"/>
      <c r="J398" s="7"/>
      <c r="K398" s="7"/>
      <c r="M398" s="7"/>
    </row>
    <row r="399" spans="1:13" x14ac:dyDescent="0.35">
      <c r="A399" s="1" t="s">
        <v>7316</v>
      </c>
      <c r="B399">
        <v>4</v>
      </c>
      <c r="C399" s="1" t="s">
        <v>7317</v>
      </c>
      <c r="D399" s="1" t="s">
        <v>2863</v>
      </c>
      <c r="E399" s="1" t="s">
        <v>7318</v>
      </c>
      <c r="F399">
        <v>2009</v>
      </c>
      <c r="G399" t="s">
        <v>7319</v>
      </c>
      <c r="H399" t="s">
        <v>7320</v>
      </c>
      <c r="I399" s="7"/>
      <c r="J399" s="7"/>
      <c r="K399" s="7"/>
      <c r="M399" s="7"/>
    </row>
    <row r="400" spans="1:13" x14ac:dyDescent="0.35">
      <c r="A400" s="1" t="s">
        <v>7321</v>
      </c>
      <c r="B400">
        <v>4</v>
      </c>
      <c r="C400" s="1" t="s">
        <v>7322</v>
      </c>
      <c r="D400" s="1" t="s">
        <v>2863</v>
      </c>
      <c r="E400" s="1" t="s">
        <v>7323</v>
      </c>
      <c r="F400">
        <v>2009</v>
      </c>
      <c r="G400" t="s">
        <v>6599</v>
      </c>
      <c r="H400" t="s">
        <v>7324</v>
      </c>
      <c r="I400" s="7"/>
      <c r="J400" s="7"/>
      <c r="K400" s="7"/>
      <c r="M400" s="7"/>
    </row>
    <row r="401" spans="1:13" x14ac:dyDescent="0.35">
      <c r="A401" s="1" t="s">
        <v>7325</v>
      </c>
      <c r="B401">
        <v>4</v>
      </c>
      <c r="C401" s="1" t="s">
        <v>7326</v>
      </c>
      <c r="D401" s="1" t="s">
        <v>2863</v>
      </c>
      <c r="E401" s="1" t="s">
        <v>7327</v>
      </c>
      <c r="F401">
        <v>2009</v>
      </c>
      <c r="G401" t="s">
        <v>7328</v>
      </c>
      <c r="H401" t="s">
        <v>7329</v>
      </c>
      <c r="I401" s="7"/>
      <c r="J401" s="7"/>
      <c r="K401" s="7"/>
      <c r="M401" s="7"/>
    </row>
    <row r="402" spans="1:13" x14ac:dyDescent="0.35">
      <c r="A402" s="1" t="s">
        <v>7330</v>
      </c>
      <c r="B402">
        <v>4</v>
      </c>
      <c r="C402" s="1" t="s">
        <v>7331</v>
      </c>
      <c r="D402" s="1" t="s">
        <v>2863</v>
      </c>
      <c r="E402" s="1" t="s">
        <v>7332</v>
      </c>
      <c r="F402">
        <v>2009</v>
      </c>
      <c r="G402" t="s">
        <v>7333</v>
      </c>
      <c r="H402" t="s">
        <v>7334</v>
      </c>
      <c r="I402" s="7"/>
      <c r="J402" s="7"/>
      <c r="K402" s="7"/>
      <c r="M402" s="7"/>
    </row>
    <row r="403" spans="1:13" x14ac:dyDescent="0.35">
      <c r="A403" s="1" t="s">
        <v>7335</v>
      </c>
      <c r="B403">
        <v>4</v>
      </c>
      <c r="C403" s="1" t="s">
        <v>7336</v>
      </c>
      <c r="D403" s="1" t="s">
        <v>2863</v>
      </c>
      <c r="E403" s="1" t="s">
        <v>7337</v>
      </c>
      <c r="F403">
        <v>2009</v>
      </c>
      <c r="G403" t="s">
        <v>6599</v>
      </c>
      <c r="H403" t="s">
        <v>7338</v>
      </c>
      <c r="I403" s="7"/>
      <c r="J403" s="7"/>
      <c r="K403" s="7"/>
      <c r="M403" s="7"/>
    </row>
    <row r="404" spans="1:13" x14ac:dyDescent="0.35">
      <c r="A404" s="1" t="s">
        <v>7339</v>
      </c>
      <c r="B404">
        <v>4</v>
      </c>
      <c r="C404" s="1" t="s">
        <v>7340</v>
      </c>
      <c r="D404" s="1" t="s">
        <v>2863</v>
      </c>
      <c r="E404" s="1" t="s">
        <v>7341</v>
      </c>
      <c r="F404">
        <v>2009</v>
      </c>
      <c r="G404" t="s">
        <v>7319</v>
      </c>
      <c r="H404" t="s">
        <v>7342</v>
      </c>
      <c r="I404" s="7"/>
      <c r="J404" s="7"/>
      <c r="K404" s="7"/>
      <c r="M404" s="7"/>
    </row>
    <row r="405" spans="1:13" x14ac:dyDescent="0.35">
      <c r="A405" s="1" t="s">
        <v>7343</v>
      </c>
      <c r="B405">
        <v>4</v>
      </c>
      <c r="C405" s="1" t="s">
        <v>7344</v>
      </c>
      <c r="D405" s="1" t="s">
        <v>2863</v>
      </c>
      <c r="E405" s="1" t="s">
        <v>7345</v>
      </c>
      <c r="F405">
        <v>2009</v>
      </c>
      <c r="G405" t="s">
        <v>6599</v>
      </c>
      <c r="H405" t="s">
        <v>7346</v>
      </c>
      <c r="I405" s="7"/>
      <c r="J405" s="7"/>
      <c r="K405" s="7"/>
      <c r="M405" s="7"/>
    </row>
    <row r="406" spans="1:13" x14ac:dyDescent="0.35">
      <c r="A406" s="1"/>
      <c r="C406" s="1"/>
      <c r="D406" s="1"/>
      <c r="E406" s="1" t="s">
        <v>7765</v>
      </c>
      <c r="F406">
        <v>2009</v>
      </c>
      <c r="H406" s="8" t="s">
        <v>7767</v>
      </c>
      <c r="I406" s="7"/>
      <c r="J406" s="7"/>
      <c r="K406" s="7"/>
      <c r="M406" s="7"/>
    </row>
    <row r="407" spans="1:13" x14ac:dyDescent="0.35">
      <c r="A407" s="1" t="s">
        <v>7349</v>
      </c>
      <c r="B407">
        <v>4</v>
      </c>
      <c r="C407" s="1" t="s">
        <v>7350</v>
      </c>
      <c r="D407" s="1"/>
      <c r="E407" s="1" t="s">
        <v>7766</v>
      </c>
      <c r="F407">
        <v>2009</v>
      </c>
      <c r="G407" t="s">
        <v>7352</v>
      </c>
      <c r="H407" s="8" t="s">
        <v>7768</v>
      </c>
      <c r="I407" s="7"/>
      <c r="J407" s="7"/>
      <c r="K407" s="7"/>
      <c r="M407" s="7"/>
    </row>
    <row r="408" spans="1:13" x14ac:dyDescent="0.35">
      <c r="A408" s="1"/>
      <c r="C408" s="1"/>
      <c r="D408" s="1" t="s">
        <v>2863</v>
      </c>
      <c r="E408" s="1" t="s">
        <v>7351</v>
      </c>
      <c r="F408">
        <v>2009</v>
      </c>
      <c r="G408" t="s">
        <v>7352</v>
      </c>
      <c r="H408" t="s">
        <v>7353</v>
      </c>
      <c r="I408" s="7"/>
      <c r="J408" s="7"/>
      <c r="K408" s="7"/>
      <c r="M408" s="7"/>
    </row>
    <row r="409" spans="1:13" x14ac:dyDescent="0.35">
      <c r="A409" s="20" t="s">
        <v>5952</v>
      </c>
      <c r="B409" s="20" t="s">
        <v>5381</v>
      </c>
      <c r="C409" s="7" t="s">
        <v>5953</v>
      </c>
      <c r="D409" s="7" t="s">
        <v>2870</v>
      </c>
      <c r="E409" s="7" t="s">
        <v>5355</v>
      </c>
      <c r="F409" s="20" t="s">
        <v>2871</v>
      </c>
      <c r="G409" s="7" t="s">
        <v>5356</v>
      </c>
      <c r="H409" s="7" t="s">
        <v>5357</v>
      </c>
      <c r="I409" s="8"/>
      <c r="J409" s="8"/>
      <c r="K409" s="8"/>
      <c r="M409" s="8"/>
    </row>
    <row r="410" spans="1:13" x14ac:dyDescent="0.35">
      <c r="A410" s="20" t="s">
        <v>5954</v>
      </c>
      <c r="B410" s="20" t="s">
        <v>5381</v>
      </c>
      <c r="C410" s="7" t="s">
        <v>5955</v>
      </c>
      <c r="D410" s="7" t="s">
        <v>2870</v>
      </c>
      <c r="E410" s="7" t="s">
        <v>5358</v>
      </c>
      <c r="F410" s="20" t="s">
        <v>2871</v>
      </c>
      <c r="G410" s="7" t="s">
        <v>5359</v>
      </c>
      <c r="H410" s="7" t="s">
        <v>5360</v>
      </c>
    </row>
    <row r="411" spans="1:13" x14ac:dyDescent="0.35">
      <c r="A411" s="20" t="s">
        <v>5956</v>
      </c>
      <c r="B411" s="20" t="s">
        <v>5381</v>
      </c>
      <c r="C411" s="7" t="s">
        <v>5957</v>
      </c>
      <c r="D411" s="7" t="s">
        <v>2870</v>
      </c>
      <c r="E411" s="7" t="s">
        <v>5361</v>
      </c>
      <c r="F411" s="20" t="s">
        <v>2871</v>
      </c>
      <c r="G411" s="7" t="s">
        <v>5362</v>
      </c>
      <c r="H411" s="7" t="s">
        <v>5363</v>
      </c>
    </row>
    <row r="412" spans="1:13" x14ac:dyDescent="0.35">
      <c r="A412" s="20" t="s">
        <v>5958</v>
      </c>
      <c r="B412" s="20" t="s">
        <v>5381</v>
      </c>
      <c r="C412" s="7" t="s">
        <v>5959</v>
      </c>
      <c r="D412" s="7" t="s">
        <v>2870</v>
      </c>
      <c r="E412" s="7" t="s">
        <v>5364</v>
      </c>
      <c r="F412" s="20" t="s">
        <v>2871</v>
      </c>
      <c r="G412" s="7" t="s">
        <v>4985</v>
      </c>
      <c r="H412" s="7" t="s">
        <v>5365</v>
      </c>
    </row>
    <row r="413" spans="1:13" x14ac:dyDescent="0.35">
      <c r="A413" s="1" t="s">
        <v>7054</v>
      </c>
      <c r="B413">
        <v>4</v>
      </c>
      <c r="C413" s="1" t="s">
        <v>7055</v>
      </c>
      <c r="D413" s="1" t="s">
        <v>2902</v>
      </c>
      <c r="E413" s="1" t="s">
        <v>7056</v>
      </c>
      <c r="F413">
        <v>2306</v>
      </c>
      <c r="G413" t="s">
        <v>7057</v>
      </c>
      <c r="H413" t="s">
        <v>7058</v>
      </c>
    </row>
    <row r="414" spans="1:13" x14ac:dyDescent="0.35">
      <c r="A414" s="1" t="s">
        <v>7059</v>
      </c>
      <c r="B414">
        <v>4</v>
      </c>
      <c r="C414" s="1" t="s">
        <v>7060</v>
      </c>
      <c r="D414" s="1" t="s">
        <v>2902</v>
      </c>
      <c r="E414" s="1" t="s">
        <v>7061</v>
      </c>
      <c r="F414">
        <v>2306</v>
      </c>
      <c r="G414" t="s">
        <v>7062</v>
      </c>
      <c r="H414" t="s">
        <v>7063</v>
      </c>
    </row>
    <row r="415" spans="1:13" x14ac:dyDescent="0.35">
      <c r="A415" s="1" t="s">
        <v>7064</v>
      </c>
      <c r="B415">
        <v>4</v>
      </c>
      <c r="C415" s="1" t="s">
        <v>7065</v>
      </c>
      <c r="D415" s="1" t="s">
        <v>2902</v>
      </c>
      <c r="E415" s="1" t="s">
        <v>7066</v>
      </c>
      <c r="F415">
        <v>2306</v>
      </c>
      <c r="G415" t="s">
        <v>7067</v>
      </c>
      <c r="H415" t="s">
        <v>7068</v>
      </c>
    </row>
    <row r="416" spans="1:13" x14ac:dyDescent="0.35">
      <c r="A416" s="1" t="s">
        <v>7069</v>
      </c>
      <c r="B416">
        <v>4</v>
      </c>
      <c r="C416" s="1" t="s">
        <v>7070</v>
      </c>
      <c r="D416" s="1" t="s">
        <v>2902</v>
      </c>
      <c r="E416" s="1" t="s">
        <v>7071</v>
      </c>
      <c r="F416">
        <v>2306</v>
      </c>
      <c r="G416" t="s">
        <v>7072</v>
      </c>
      <c r="H416" t="s">
        <v>7073</v>
      </c>
    </row>
    <row r="417" spans="1:8" x14ac:dyDescent="0.35">
      <c r="A417" s="1" t="s">
        <v>7074</v>
      </c>
      <c r="B417">
        <v>4</v>
      </c>
      <c r="C417" s="1" t="s">
        <v>7075</v>
      </c>
      <c r="D417" s="1" t="s">
        <v>2902</v>
      </c>
      <c r="E417" s="1" t="s">
        <v>7076</v>
      </c>
      <c r="F417">
        <v>2306</v>
      </c>
      <c r="G417" t="s">
        <v>6599</v>
      </c>
      <c r="H417" t="s">
        <v>7077</v>
      </c>
    </row>
    <row r="418" spans="1:8" x14ac:dyDescent="0.35">
      <c r="A418" s="1" t="s">
        <v>7078</v>
      </c>
      <c r="B418">
        <v>4</v>
      </c>
      <c r="C418" s="1" t="s">
        <v>7079</v>
      </c>
      <c r="D418" s="1" t="s">
        <v>2902</v>
      </c>
      <c r="E418" s="1" t="s">
        <v>7080</v>
      </c>
      <c r="F418">
        <v>2306</v>
      </c>
      <c r="G418" t="s">
        <v>7081</v>
      </c>
      <c r="H418" t="s">
        <v>7082</v>
      </c>
    </row>
    <row r="419" spans="1:8" x14ac:dyDescent="0.35">
      <c r="A419" s="1" t="s">
        <v>7083</v>
      </c>
      <c r="B419">
        <v>4</v>
      </c>
      <c r="C419" s="1" t="s">
        <v>7084</v>
      </c>
      <c r="D419" s="1" t="s">
        <v>2902</v>
      </c>
      <c r="E419" s="1" t="s">
        <v>7085</v>
      </c>
      <c r="F419">
        <v>2306</v>
      </c>
      <c r="G419" t="s">
        <v>7086</v>
      </c>
      <c r="H419" t="s">
        <v>7087</v>
      </c>
    </row>
    <row r="420" spans="1:8" x14ac:dyDescent="0.35">
      <c r="A420" s="1" t="s">
        <v>7088</v>
      </c>
      <c r="B420">
        <v>4</v>
      </c>
      <c r="C420" s="1" t="s">
        <v>7089</v>
      </c>
      <c r="D420" s="1" t="s">
        <v>2902</v>
      </c>
      <c r="E420" s="1" t="s">
        <v>7090</v>
      </c>
      <c r="F420">
        <v>2306</v>
      </c>
      <c r="G420" t="s">
        <v>6922</v>
      </c>
      <c r="H420" t="s">
        <v>7091</v>
      </c>
    </row>
    <row r="421" spans="1:8" x14ac:dyDescent="0.35">
      <c r="A421" s="20" t="s">
        <v>5382</v>
      </c>
      <c r="B421" s="20" t="s">
        <v>5381</v>
      </c>
      <c r="C421" s="7" t="s">
        <v>5383</v>
      </c>
      <c r="D421" s="7" t="s">
        <v>3805</v>
      </c>
      <c r="E421" s="7" t="s">
        <v>4860</v>
      </c>
      <c r="F421" s="20" t="s">
        <v>3807</v>
      </c>
      <c r="G421" s="7" t="s">
        <v>4861</v>
      </c>
      <c r="H421" s="7" t="s">
        <v>4862</v>
      </c>
    </row>
    <row r="422" spans="1:8" x14ac:dyDescent="0.35">
      <c r="A422" s="20" t="s">
        <v>5389</v>
      </c>
      <c r="B422" s="20" t="s">
        <v>5381</v>
      </c>
      <c r="C422" s="7" t="s">
        <v>5390</v>
      </c>
      <c r="D422" s="7" t="s">
        <v>3808</v>
      </c>
      <c r="E422" s="7" t="s">
        <v>4869</v>
      </c>
      <c r="F422" s="20" t="s">
        <v>3809</v>
      </c>
      <c r="G422" s="7" t="s">
        <v>4859</v>
      </c>
      <c r="H422" s="7" t="s">
        <v>4870</v>
      </c>
    </row>
    <row r="423" spans="1:8" x14ac:dyDescent="0.35">
      <c r="A423" s="20" t="s">
        <v>5391</v>
      </c>
      <c r="B423" s="20" t="s">
        <v>5381</v>
      </c>
      <c r="C423" s="7" t="s">
        <v>5392</v>
      </c>
      <c r="D423" s="7" t="s">
        <v>3808</v>
      </c>
      <c r="E423" s="7" t="s">
        <v>4871</v>
      </c>
      <c r="F423" s="20" t="s">
        <v>3809</v>
      </c>
      <c r="G423" s="7" t="s">
        <v>4861</v>
      </c>
      <c r="H423" s="7" t="s">
        <v>4872</v>
      </c>
    </row>
    <row r="424" spans="1:8" x14ac:dyDescent="0.35">
      <c r="A424" s="20" t="s">
        <v>5408</v>
      </c>
      <c r="B424" s="20" t="s">
        <v>5381</v>
      </c>
      <c r="C424" s="7" t="s">
        <v>5409</v>
      </c>
      <c r="D424" s="7" t="s">
        <v>3810</v>
      </c>
      <c r="E424" s="7" t="s">
        <v>4886</v>
      </c>
      <c r="F424" s="20" t="s">
        <v>3811</v>
      </c>
      <c r="G424" s="7" t="s">
        <v>4887</v>
      </c>
      <c r="H424" s="7" t="s">
        <v>4888</v>
      </c>
    </row>
    <row r="425" spans="1:8" x14ac:dyDescent="0.35">
      <c r="A425" s="20" t="s">
        <v>5416</v>
      </c>
      <c r="B425" s="20" t="s">
        <v>5381</v>
      </c>
      <c r="C425" s="7" t="s">
        <v>5417</v>
      </c>
      <c r="D425" s="7" t="s">
        <v>3810</v>
      </c>
      <c r="E425" s="7" t="s">
        <v>4894</v>
      </c>
      <c r="F425" s="20" t="s">
        <v>3811</v>
      </c>
      <c r="G425" s="7" t="s">
        <v>4878</v>
      </c>
      <c r="H425" s="7" t="s">
        <v>4895</v>
      </c>
    </row>
    <row r="426" spans="1:8" x14ac:dyDescent="0.35">
      <c r="A426" s="20" t="s">
        <v>5418</v>
      </c>
      <c r="B426" s="20" t="s">
        <v>5381</v>
      </c>
      <c r="C426" s="7" t="s">
        <v>5419</v>
      </c>
      <c r="D426" s="7" t="s">
        <v>3810</v>
      </c>
      <c r="E426" s="7" t="s">
        <v>4896</v>
      </c>
      <c r="F426" s="20" t="s">
        <v>3811</v>
      </c>
      <c r="G426" s="7" t="s">
        <v>4887</v>
      </c>
      <c r="H426" s="7" t="s">
        <v>4897</v>
      </c>
    </row>
    <row r="427" spans="1:8" x14ac:dyDescent="0.35">
      <c r="A427" s="20" t="s">
        <v>5426</v>
      </c>
      <c r="B427" s="20" t="s">
        <v>5381</v>
      </c>
      <c r="C427" s="7" t="s">
        <v>5427</v>
      </c>
      <c r="D427" s="7" t="s">
        <v>3810</v>
      </c>
      <c r="E427" s="7" t="s">
        <v>4903</v>
      </c>
      <c r="F427" s="20" t="s">
        <v>3811</v>
      </c>
      <c r="G427" s="7" t="s">
        <v>4878</v>
      </c>
      <c r="H427" s="7" t="s">
        <v>4904</v>
      </c>
    </row>
    <row r="428" spans="1:8" x14ac:dyDescent="0.35">
      <c r="A428" s="20" t="s">
        <v>5428</v>
      </c>
      <c r="B428" s="20" t="s">
        <v>5381</v>
      </c>
      <c r="C428" s="7" t="s">
        <v>5429</v>
      </c>
      <c r="D428" s="7" t="s">
        <v>3810</v>
      </c>
      <c r="E428" s="7" t="s">
        <v>4905</v>
      </c>
      <c r="F428" s="20" t="s">
        <v>3811</v>
      </c>
      <c r="G428" s="7" t="s">
        <v>4887</v>
      </c>
      <c r="H428" s="7" t="s">
        <v>4906</v>
      </c>
    </row>
    <row r="429" spans="1:8" x14ac:dyDescent="0.35">
      <c r="A429" s="20" t="s">
        <v>5443</v>
      </c>
      <c r="B429" s="20" t="s">
        <v>5381</v>
      </c>
      <c r="C429" s="7" t="s">
        <v>5444</v>
      </c>
      <c r="D429" s="7" t="s">
        <v>3812</v>
      </c>
      <c r="E429" s="7" t="s">
        <v>4915</v>
      </c>
      <c r="F429" s="20" t="s">
        <v>3813</v>
      </c>
      <c r="G429" s="7" t="s">
        <v>4887</v>
      </c>
      <c r="H429" s="7" t="s">
        <v>4916</v>
      </c>
    </row>
    <row r="430" spans="1:8" x14ac:dyDescent="0.35">
      <c r="A430" s="20" t="s">
        <v>5451</v>
      </c>
      <c r="B430" s="20" t="s">
        <v>5381</v>
      </c>
      <c r="C430" s="7" t="s">
        <v>5452</v>
      </c>
      <c r="D430" s="7" t="s">
        <v>3812</v>
      </c>
      <c r="E430" s="7" t="s">
        <v>4921</v>
      </c>
      <c r="F430" s="20" t="s">
        <v>3813</v>
      </c>
      <c r="G430" s="7" t="s">
        <v>4878</v>
      </c>
      <c r="H430" s="7" t="s">
        <v>4922</v>
      </c>
    </row>
    <row r="431" spans="1:8" x14ac:dyDescent="0.35">
      <c r="A431" s="20" t="s">
        <v>5453</v>
      </c>
      <c r="B431" s="20" t="s">
        <v>5381</v>
      </c>
      <c r="C431" s="7" t="s">
        <v>5454</v>
      </c>
      <c r="D431" s="7" t="s">
        <v>3812</v>
      </c>
      <c r="E431" s="7" t="s">
        <v>4923</v>
      </c>
      <c r="F431" s="20" t="s">
        <v>3813</v>
      </c>
      <c r="G431" s="7" t="s">
        <v>4887</v>
      </c>
      <c r="H431" s="7" t="s">
        <v>4924</v>
      </c>
    </row>
    <row r="432" spans="1:8" x14ac:dyDescent="0.35">
      <c r="A432" s="20" t="s">
        <v>5461</v>
      </c>
      <c r="B432" s="20" t="s">
        <v>5381</v>
      </c>
      <c r="C432" s="7" t="s">
        <v>5462</v>
      </c>
      <c r="D432" s="7" t="s">
        <v>3812</v>
      </c>
      <c r="E432" s="7" t="s">
        <v>4930</v>
      </c>
      <c r="F432" s="20" t="s">
        <v>3813</v>
      </c>
      <c r="G432" s="7" t="s">
        <v>4878</v>
      </c>
      <c r="H432" s="7" t="s">
        <v>4931</v>
      </c>
    </row>
    <row r="433" spans="1:8" x14ac:dyDescent="0.35">
      <c r="A433" s="20" t="s">
        <v>5463</v>
      </c>
      <c r="B433" s="20" t="s">
        <v>5381</v>
      </c>
      <c r="C433" s="7" t="s">
        <v>5464</v>
      </c>
      <c r="D433" s="7" t="s">
        <v>3812</v>
      </c>
      <c r="E433" s="7" t="s">
        <v>4932</v>
      </c>
      <c r="F433" s="20" t="s">
        <v>3813</v>
      </c>
      <c r="G433" s="7" t="s">
        <v>4887</v>
      </c>
      <c r="H433" s="7" t="s">
        <v>4933</v>
      </c>
    </row>
    <row r="434" spans="1:8" x14ac:dyDescent="0.35">
      <c r="A434" s="20" t="s">
        <v>5473</v>
      </c>
      <c r="B434" s="20" t="s">
        <v>5381</v>
      </c>
      <c r="C434" s="7" t="s">
        <v>5474</v>
      </c>
      <c r="D434" s="7" t="s">
        <v>3812</v>
      </c>
      <c r="E434" s="7" t="s">
        <v>4942</v>
      </c>
      <c r="F434" s="20" t="s">
        <v>3813</v>
      </c>
      <c r="G434" s="7" t="s">
        <v>4878</v>
      </c>
      <c r="H434" s="7" t="s">
        <v>4943</v>
      </c>
    </row>
    <row r="435" spans="1:8" x14ac:dyDescent="0.35">
      <c r="A435" s="20" t="s">
        <v>5475</v>
      </c>
      <c r="B435" s="20" t="s">
        <v>5381</v>
      </c>
      <c r="C435" s="7" t="s">
        <v>5476</v>
      </c>
      <c r="D435" s="7" t="s">
        <v>3812</v>
      </c>
      <c r="E435" s="7" t="s">
        <v>4944</v>
      </c>
      <c r="F435" s="20" t="s">
        <v>3813</v>
      </c>
      <c r="G435" s="7" t="s">
        <v>4887</v>
      </c>
      <c r="H435" s="7" t="s">
        <v>4945</v>
      </c>
    </row>
    <row r="436" spans="1:8" x14ac:dyDescent="0.35">
      <c r="A436" s="20" t="s">
        <v>5483</v>
      </c>
      <c r="B436" s="20" t="s">
        <v>5381</v>
      </c>
      <c r="C436" s="7" t="s">
        <v>5484</v>
      </c>
      <c r="D436" s="7" t="s">
        <v>3812</v>
      </c>
      <c r="E436" s="7" t="s">
        <v>4950</v>
      </c>
      <c r="F436" s="20" t="s">
        <v>3813</v>
      </c>
      <c r="G436" s="7" t="s">
        <v>4878</v>
      </c>
      <c r="H436" s="7" t="s">
        <v>4951</v>
      </c>
    </row>
    <row r="437" spans="1:8" x14ac:dyDescent="0.35">
      <c r="A437" s="20" t="s">
        <v>5485</v>
      </c>
      <c r="B437" s="20" t="s">
        <v>5381</v>
      </c>
      <c r="C437" s="7" t="s">
        <v>5486</v>
      </c>
      <c r="D437" s="7" t="s">
        <v>3812</v>
      </c>
      <c r="E437" s="7" t="s">
        <v>4952</v>
      </c>
      <c r="F437" s="20" t="s">
        <v>3813</v>
      </c>
      <c r="G437" s="7" t="s">
        <v>4887</v>
      </c>
      <c r="H437" s="7" t="s">
        <v>4953</v>
      </c>
    </row>
    <row r="438" spans="1:8" x14ac:dyDescent="0.35">
      <c r="A438" s="20" t="s">
        <v>5492</v>
      </c>
      <c r="B438" s="20" t="s">
        <v>5381</v>
      </c>
      <c r="C438" s="7" t="s">
        <v>5493</v>
      </c>
      <c r="D438" s="7" t="s">
        <v>3814</v>
      </c>
      <c r="E438" s="7" t="s">
        <v>4958</v>
      </c>
      <c r="F438" s="20" t="s">
        <v>3815</v>
      </c>
      <c r="G438" s="7" t="s">
        <v>4861</v>
      </c>
      <c r="H438" s="7" t="s">
        <v>4959</v>
      </c>
    </row>
    <row r="439" spans="1:8" x14ac:dyDescent="0.35">
      <c r="A439" s="20" t="s">
        <v>5499</v>
      </c>
      <c r="B439" s="20" t="s">
        <v>5381</v>
      </c>
      <c r="C439" s="7" t="s">
        <v>5500</v>
      </c>
      <c r="D439" s="7" t="s">
        <v>3816</v>
      </c>
      <c r="E439" s="7" t="s">
        <v>4964</v>
      </c>
      <c r="F439" s="20" t="s">
        <v>3817</v>
      </c>
      <c r="G439" s="7" t="s">
        <v>4861</v>
      </c>
      <c r="H439" s="7" t="s">
        <v>4965</v>
      </c>
    </row>
    <row r="440" spans="1:8" x14ac:dyDescent="0.35">
      <c r="A440" s="20" t="s">
        <v>5508</v>
      </c>
      <c r="B440" s="20" t="s">
        <v>5381</v>
      </c>
      <c r="C440" s="7" t="s">
        <v>5509</v>
      </c>
      <c r="D440" s="7" t="s">
        <v>3818</v>
      </c>
      <c r="E440" s="7" t="s">
        <v>4971</v>
      </c>
      <c r="F440" s="20" t="s">
        <v>3819</v>
      </c>
      <c r="G440" s="7" t="s">
        <v>4887</v>
      </c>
      <c r="H440" s="7" t="s">
        <v>4972</v>
      </c>
    </row>
    <row r="441" spans="1:8" x14ac:dyDescent="0.35">
      <c r="A441" s="20" t="s">
        <v>5516</v>
      </c>
      <c r="B441" s="20" t="s">
        <v>5381</v>
      </c>
      <c r="C441" s="7" t="s">
        <v>5517</v>
      </c>
      <c r="D441" s="7" t="s">
        <v>3818</v>
      </c>
      <c r="E441" s="7" t="s">
        <v>4979</v>
      </c>
      <c r="F441" s="20" t="s">
        <v>3819</v>
      </c>
      <c r="G441" s="7" t="s">
        <v>4887</v>
      </c>
      <c r="H441" s="7" t="s">
        <v>4980</v>
      </c>
    </row>
    <row r="442" spans="1:8" x14ac:dyDescent="0.35">
      <c r="A442" s="20" t="s">
        <v>5524</v>
      </c>
      <c r="B442" s="20" t="s">
        <v>5381</v>
      </c>
      <c r="C442" s="7" t="s">
        <v>5525</v>
      </c>
      <c r="D442" s="7" t="s">
        <v>3818</v>
      </c>
      <c r="E442" s="7" t="s">
        <v>4986</v>
      </c>
      <c r="F442" s="20" t="s">
        <v>3819</v>
      </c>
      <c r="G442" s="7" t="s">
        <v>4887</v>
      </c>
      <c r="H442" s="7" t="s">
        <v>4987</v>
      </c>
    </row>
    <row r="443" spans="1:8" x14ac:dyDescent="0.35">
      <c r="A443" s="20" t="s">
        <v>5539</v>
      </c>
      <c r="B443" s="20" t="s">
        <v>5381</v>
      </c>
      <c r="C443" s="7" t="s">
        <v>5540</v>
      </c>
      <c r="D443" s="7" t="s">
        <v>3820</v>
      </c>
      <c r="E443" s="7" t="s">
        <v>4998</v>
      </c>
      <c r="F443" s="20" t="s">
        <v>3821</v>
      </c>
      <c r="G443" s="7" t="s">
        <v>4887</v>
      </c>
      <c r="H443" s="7" t="s">
        <v>4999</v>
      </c>
    </row>
    <row r="444" spans="1:8" x14ac:dyDescent="0.35">
      <c r="A444" s="20" t="s">
        <v>5547</v>
      </c>
      <c r="B444" s="20" t="s">
        <v>5381</v>
      </c>
      <c r="C444" s="7" t="s">
        <v>5548</v>
      </c>
      <c r="D444" s="7" t="s">
        <v>3820</v>
      </c>
      <c r="E444" s="7" t="s">
        <v>5005</v>
      </c>
      <c r="F444" s="20" t="s">
        <v>3821</v>
      </c>
      <c r="G444" s="7" t="s">
        <v>4887</v>
      </c>
      <c r="H444" s="7" t="s">
        <v>5006</v>
      </c>
    </row>
    <row r="445" spans="1:8" x14ac:dyDescent="0.35">
      <c r="A445" s="20" t="s">
        <v>5555</v>
      </c>
      <c r="B445" s="20" t="s">
        <v>5381</v>
      </c>
      <c r="C445" s="7" t="s">
        <v>5556</v>
      </c>
      <c r="D445" s="7" t="s">
        <v>3820</v>
      </c>
      <c r="E445" s="7" t="s">
        <v>5011</v>
      </c>
      <c r="F445" s="20" t="s">
        <v>3821</v>
      </c>
      <c r="G445" s="7" t="s">
        <v>4887</v>
      </c>
      <c r="H445" s="7" t="s">
        <v>5012</v>
      </c>
    </row>
    <row r="446" spans="1:8" x14ac:dyDescent="0.35">
      <c r="A446" s="20" t="s">
        <v>5562</v>
      </c>
      <c r="B446" s="20" t="s">
        <v>5381</v>
      </c>
      <c r="C446" s="7" t="s">
        <v>5563</v>
      </c>
      <c r="D446" s="7" t="s">
        <v>3822</v>
      </c>
      <c r="E446" s="7" t="s">
        <v>5017</v>
      </c>
      <c r="F446" s="20" t="s">
        <v>3823</v>
      </c>
      <c r="G446" s="7" t="s">
        <v>4861</v>
      </c>
      <c r="H446" s="7" t="s">
        <v>5018</v>
      </c>
    </row>
    <row r="447" spans="1:8" x14ac:dyDescent="0.35">
      <c r="A447" s="20" t="s">
        <v>5569</v>
      </c>
      <c r="B447" s="20" t="s">
        <v>5381</v>
      </c>
      <c r="C447" s="7" t="s">
        <v>5570</v>
      </c>
      <c r="D447" s="7" t="s">
        <v>3824</v>
      </c>
      <c r="E447" s="7" t="s">
        <v>5021</v>
      </c>
      <c r="F447" s="20" t="s">
        <v>3825</v>
      </c>
      <c r="G447" s="7" t="s">
        <v>5022</v>
      </c>
      <c r="H447" s="7" t="s">
        <v>5023</v>
      </c>
    </row>
    <row r="448" spans="1:8" x14ac:dyDescent="0.35">
      <c r="A448" s="20" t="s">
        <v>5575</v>
      </c>
      <c r="B448" s="20" t="s">
        <v>5381</v>
      </c>
      <c r="C448" s="7" t="s">
        <v>5576</v>
      </c>
      <c r="D448" s="7" t="s">
        <v>3824</v>
      </c>
      <c r="E448" s="7" t="s">
        <v>5030</v>
      </c>
      <c r="F448" s="20" t="s">
        <v>3825</v>
      </c>
      <c r="G448" s="7" t="s">
        <v>4861</v>
      </c>
      <c r="H448" s="7" t="s">
        <v>5031</v>
      </c>
    </row>
    <row r="449" spans="1:8" x14ac:dyDescent="0.35">
      <c r="A449" s="20" t="s">
        <v>5582</v>
      </c>
      <c r="B449" s="20" t="s">
        <v>5381</v>
      </c>
      <c r="C449" s="7" t="s">
        <v>5583</v>
      </c>
      <c r="D449" s="7" t="s">
        <v>3826</v>
      </c>
      <c r="E449" s="7" t="s">
        <v>5036</v>
      </c>
      <c r="F449" s="20" t="s">
        <v>3827</v>
      </c>
      <c r="G449" s="7" t="s">
        <v>4861</v>
      </c>
      <c r="H449" s="7" t="s">
        <v>5037</v>
      </c>
    </row>
    <row r="450" spans="1:8" x14ac:dyDescent="0.35">
      <c r="A450" s="20" t="s">
        <v>5591</v>
      </c>
      <c r="B450" s="20" t="s">
        <v>5381</v>
      </c>
      <c r="C450" s="7" t="s">
        <v>5592</v>
      </c>
      <c r="D450" s="7" t="s">
        <v>3828</v>
      </c>
      <c r="E450" s="7" t="s">
        <v>5044</v>
      </c>
      <c r="F450" s="20" t="s">
        <v>3829</v>
      </c>
      <c r="G450" s="7" t="s">
        <v>4887</v>
      </c>
      <c r="H450" s="7" t="s">
        <v>5045</v>
      </c>
    </row>
    <row r="451" spans="1:8" x14ac:dyDescent="0.35">
      <c r="A451" s="20" t="s">
        <v>5611</v>
      </c>
      <c r="B451" s="20" t="s">
        <v>5381</v>
      </c>
      <c r="C451" s="7" t="s">
        <v>5612</v>
      </c>
      <c r="D451" s="7" t="s">
        <v>3831</v>
      </c>
      <c r="E451" s="7" t="s">
        <v>5065</v>
      </c>
      <c r="F451" s="20" t="s">
        <v>3832</v>
      </c>
      <c r="G451" s="7" t="s">
        <v>4861</v>
      </c>
      <c r="H451" s="7" t="s">
        <v>5066</v>
      </c>
    </row>
    <row r="452" spans="1:8" x14ac:dyDescent="0.35">
      <c r="A452" s="20" t="s">
        <v>5630</v>
      </c>
      <c r="B452" s="20" t="s">
        <v>5381</v>
      </c>
      <c r="C452" s="7" t="s">
        <v>5631</v>
      </c>
      <c r="D452" s="7" t="s">
        <v>3833</v>
      </c>
      <c r="E452" s="7" t="s">
        <v>7729</v>
      </c>
      <c r="F452" s="20" t="s">
        <v>3834</v>
      </c>
      <c r="G452" s="7" t="s">
        <v>4878</v>
      </c>
      <c r="H452" s="7" t="s">
        <v>5083</v>
      </c>
    </row>
    <row r="453" spans="1:8" x14ac:dyDescent="0.35">
      <c r="A453" s="20" t="s">
        <v>5632</v>
      </c>
      <c r="B453" s="20" t="s">
        <v>5381</v>
      </c>
      <c r="C453" s="7" t="s">
        <v>5633</v>
      </c>
      <c r="D453" s="7" t="s">
        <v>3833</v>
      </c>
      <c r="E453" s="7" t="s">
        <v>7730</v>
      </c>
      <c r="F453" s="20" t="s">
        <v>3834</v>
      </c>
      <c r="G453" s="7" t="s">
        <v>4887</v>
      </c>
      <c r="H453" s="7" t="s">
        <v>5084</v>
      </c>
    </row>
    <row r="454" spans="1:8" x14ac:dyDescent="0.35">
      <c r="A454" s="20" t="s">
        <v>5643</v>
      </c>
      <c r="B454" s="20" t="s">
        <v>5381</v>
      </c>
      <c r="C454" s="7" t="s">
        <v>5644</v>
      </c>
      <c r="D454" s="7" t="s">
        <v>3835</v>
      </c>
      <c r="E454" s="7" t="s">
        <v>5092</v>
      </c>
      <c r="F454" s="20" t="s">
        <v>3836</v>
      </c>
      <c r="G454" s="7" t="s">
        <v>4878</v>
      </c>
      <c r="H454" s="7" t="s">
        <v>5093</v>
      </c>
    </row>
    <row r="455" spans="1:8" x14ac:dyDescent="0.35">
      <c r="A455" s="20" t="s">
        <v>5645</v>
      </c>
      <c r="B455" s="20" t="s">
        <v>5381</v>
      </c>
      <c r="C455" s="7" t="s">
        <v>5646</v>
      </c>
      <c r="D455" s="7" t="s">
        <v>3835</v>
      </c>
      <c r="E455" s="7" t="s">
        <v>5094</v>
      </c>
      <c r="F455" s="20" t="s">
        <v>3836</v>
      </c>
      <c r="G455" s="7" t="s">
        <v>4887</v>
      </c>
      <c r="H455" s="7" t="s">
        <v>5095</v>
      </c>
    </row>
    <row r="456" spans="1:8" x14ac:dyDescent="0.35">
      <c r="A456" s="20" t="s">
        <v>5664</v>
      </c>
      <c r="B456" s="20" t="s">
        <v>5381</v>
      </c>
      <c r="C456" s="7" t="s">
        <v>5665</v>
      </c>
      <c r="D456" s="7" t="s">
        <v>3839</v>
      </c>
      <c r="E456" s="7" t="s">
        <v>5113</v>
      </c>
      <c r="F456" s="20" t="s">
        <v>3841</v>
      </c>
      <c r="G456" s="7" t="s">
        <v>4878</v>
      </c>
      <c r="H456" s="7" t="s">
        <v>5114</v>
      </c>
    </row>
    <row r="457" spans="1:8" x14ac:dyDescent="0.35">
      <c r="A457" s="20" t="s">
        <v>5666</v>
      </c>
      <c r="B457" s="20" t="s">
        <v>5381</v>
      </c>
      <c r="C457" s="7" t="s">
        <v>5667</v>
      </c>
      <c r="D457" s="7" t="s">
        <v>3839</v>
      </c>
      <c r="E457" s="7" t="s">
        <v>5115</v>
      </c>
      <c r="F457" s="20" t="s">
        <v>3841</v>
      </c>
      <c r="G457" s="7" t="s">
        <v>4887</v>
      </c>
      <c r="H457" s="7" t="s">
        <v>5116</v>
      </c>
    </row>
    <row r="458" spans="1:8" x14ac:dyDescent="0.35">
      <c r="A458" s="20" t="s">
        <v>5674</v>
      </c>
      <c r="B458" s="20" t="s">
        <v>5381</v>
      </c>
      <c r="C458" s="7" t="s">
        <v>5675</v>
      </c>
      <c r="D458" s="7" t="s">
        <v>3839</v>
      </c>
      <c r="E458" s="7" t="s">
        <v>5121</v>
      </c>
      <c r="F458" s="20" t="s">
        <v>3841</v>
      </c>
      <c r="G458" s="7" t="s">
        <v>4878</v>
      </c>
      <c r="H458" s="7" t="s">
        <v>5122</v>
      </c>
    </row>
    <row r="459" spans="1:8" x14ac:dyDescent="0.35">
      <c r="A459" s="20" t="s">
        <v>5676</v>
      </c>
      <c r="B459" s="20" t="s">
        <v>5381</v>
      </c>
      <c r="C459" s="7" t="s">
        <v>5677</v>
      </c>
      <c r="D459" s="7" t="s">
        <v>3839</v>
      </c>
      <c r="E459" s="7" t="s">
        <v>5123</v>
      </c>
      <c r="F459" s="20" t="s">
        <v>3841</v>
      </c>
      <c r="G459" s="7" t="s">
        <v>4887</v>
      </c>
      <c r="H459" s="7" t="s">
        <v>5124</v>
      </c>
    </row>
    <row r="460" spans="1:8" x14ac:dyDescent="0.35">
      <c r="A460" s="20" t="s">
        <v>5685</v>
      </c>
      <c r="B460" s="20" t="s">
        <v>5381</v>
      </c>
      <c r="C460" s="7" t="s">
        <v>5686</v>
      </c>
      <c r="D460" s="7" t="s">
        <v>3842</v>
      </c>
      <c r="E460" s="7" t="s">
        <v>5129</v>
      </c>
      <c r="F460" s="20" t="s">
        <v>3843</v>
      </c>
      <c r="G460" s="7" t="s">
        <v>4878</v>
      </c>
      <c r="H460" s="7" t="s">
        <v>5130</v>
      </c>
    </row>
    <row r="461" spans="1:8" x14ac:dyDescent="0.35">
      <c r="A461" s="20" t="s">
        <v>5687</v>
      </c>
      <c r="B461" s="20" t="s">
        <v>5381</v>
      </c>
      <c r="C461" s="7" t="s">
        <v>5688</v>
      </c>
      <c r="D461" s="7" t="s">
        <v>3842</v>
      </c>
      <c r="E461" s="7" t="s">
        <v>5131</v>
      </c>
      <c r="F461" s="20" t="s">
        <v>3843</v>
      </c>
      <c r="G461" s="7" t="s">
        <v>4887</v>
      </c>
      <c r="H461" s="7" t="s">
        <v>5132</v>
      </c>
    </row>
    <row r="462" spans="1:8" x14ac:dyDescent="0.35">
      <c r="A462" s="20" t="s">
        <v>5695</v>
      </c>
      <c r="B462" s="20" t="s">
        <v>5381</v>
      </c>
      <c r="C462" s="7" t="s">
        <v>5696</v>
      </c>
      <c r="D462" s="7" t="s">
        <v>3842</v>
      </c>
      <c r="E462" s="7" t="s">
        <v>5137</v>
      </c>
      <c r="F462" s="20" t="s">
        <v>3843</v>
      </c>
      <c r="G462" s="7" t="s">
        <v>4878</v>
      </c>
      <c r="H462" s="7" t="s">
        <v>5138</v>
      </c>
    </row>
    <row r="463" spans="1:8" x14ac:dyDescent="0.35">
      <c r="A463" s="20" t="s">
        <v>5697</v>
      </c>
      <c r="B463" s="20" t="s">
        <v>5381</v>
      </c>
      <c r="C463" s="7" t="s">
        <v>5698</v>
      </c>
      <c r="D463" s="7" t="s">
        <v>3842</v>
      </c>
      <c r="E463" s="7" t="s">
        <v>5139</v>
      </c>
      <c r="F463" s="20" t="s">
        <v>3843</v>
      </c>
      <c r="G463" s="7" t="s">
        <v>4887</v>
      </c>
      <c r="H463" s="7" t="s">
        <v>5140</v>
      </c>
    </row>
    <row r="464" spans="1:8" x14ac:dyDescent="0.35">
      <c r="A464" s="20" t="s">
        <v>5706</v>
      </c>
      <c r="B464" s="20" t="s">
        <v>5381</v>
      </c>
      <c r="C464" s="7" t="s">
        <v>5707</v>
      </c>
      <c r="D464" s="7" t="s">
        <v>3844</v>
      </c>
      <c r="E464" s="7" t="s">
        <v>5145</v>
      </c>
      <c r="F464" s="20" t="s">
        <v>3845</v>
      </c>
      <c r="G464" s="7" t="s">
        <v>4878</v>
      </c>
      <c r="H464" s="7" t="s">
        <v>5146</v>
      </c>
    </row>
    <row r="465" spans="1:8" x14ac:dyDescent="0.35">
      <c r="A465" s="20" t="s">
        <v>5714</v>
      </c>
      <c r="B465" s="20" t="s">
        <v>5381</v>
      </c>
      <c r="C465" s="7" t="s">
        <v>5715</v>
      </c>
      <c r="D465" s="7" t="s">
        <v>3844</v>
      </c>
      <c r="E465" s="7" t="s">
        <v>5151</v>
      </c>
      <c r="F465" s="20" t="s">
        <v>3845</v>
      </c>
      <c r="G465" s="7" t="s">
        <v>4887</v>
      </c>
      <c r="H465" s="7" t="s">
        <v>5152</v>
      </c>
    </row>
    <row r="466" spans="1:8" x14ac:dyDescent="0.35">
      <c r="A466" s="20" t="s">
        <v>5722</v>
      </c>
      <c r="B466" s="20" t="s">
        <v>5381</v>
      </c>
      <c r="C466" s="7" t="s">
        <v>5723</v>
      </c>
      <c r="D466" s="7" t="s">
        <v>3844</v>
      </c>
      <c r="E466" s="7" t="s">
        <v>5157</v>
      </c>
      <c r="F466" s="20" t="s">
        <v>3845</v>
      </c>
      <c r="G466" s="7" t="s">
        <v>4878</v>
      </c>
      <c r="H466" s="7" t="s">
        <v>5158</v>
      </c>
    </row>
    <row r="467" spans="1:8" x14ac:dyDescent="0.35">
      <c r="A467" s="20" t="s">
        <v>5724</v>
      </c>
      <c r="B467" s="20" t="s">
        <v>5381</v>
      </c>
      <c r="C467" s="7" t="s">
        <v>5725</v>
      </c>
      <c r="D467" s="7" t="s">
        <v>3844</v>
      </c>
      <c r="E467" s="7" t="s">
        <v>5159</v>
      </c>
      <c r="F467" s="20" t="s">
        <v>3845</v>
      </c>
      <c r="G467" s="7" t="s">
        <v>4887</v>
      </c>
      <c r="H467" s="7" t="s">
        <v>5160</v>
      </c>
    </row>
    <row r="468" spans="1:8" x14ac:dyDescent="0.35">
      <c r="A468" s="20" t="s">
        <v>5732</v>
      </c>
      <c r="B468" s="20" t="s">
        <v>5381</v>
      </c>
      <c r="C468" s="7" t="s">
        <v>5733</v>
      </c>
      <c r="D468" s="7" t="s">
        <v>3844</v>
      </c>
      <c r="E468" s="7" t="s">
        <v>5165</v>
      </c>
      <c r="F468" s="20" t="s">
        <v>3845</v>
      </c>
      <c r="G468" s="7" t="s">
        <v>4878</v>
      </c>
      <c r="H468" s="7" t="s">
        <v>5166</v>
      </c>
    </row>
    <row r="469" spans="1:8" x14ac:dyDescent="0.35">
      <c r="A469" s="20" t="s">
        <v>5734</v>
      </c>
      <c r="B469" s="20" t="s">
        <v>5381</v>
      </c>
      <c r="C469" s="7" t="s">
        <v>5735</v>
      </c>
      <c r="D469" s="7" t="s">
        <v>3844</v>
      </c>
      <c r="E469" s="7" t="s">
        <v>5167</v>
      </c>
      <c r="F469" s="20" t="s">
        <v>3845</v>
      </c>
      <c r="G469" s="7" t="s">
        <v>4887</v>
      </c>
      <c r="H469" s="7" t="s">
        <v>5168</v>
      </c>
    </row>
    <row r="470" spans="1:8" x14ac:dyDescent="0.35">
      <c r="A470" s="20" t="s">
        <v>5743</v>
      </c>
      <c r="B470" s="20" t="s">
        <v>5381</v>
      </c>
      <c r="C470" s="7" t="s">
        <v>5744</v>
      </c>
      <c r="D470" s="7" t="s">
        <v>3846</v>
      </c>
      <c r="E470" s="7" t="s">
        <v>5173</v>
      </c>
      <c r="F470" s="20" t="s">
        <v>3847</v>
      </c>
      <c r="G470" s="7" t="s">
        <v>4878</v>
      </c>
      <c r="H470" s="7" t="s">
        <v>5174</v>
      </c>
    </row>
    <row r="471" spans="1:8" x14ac:dyDescent="0.35">
      <c r="A471" s="20" t="s">
        <v>5745</v>
      </c>
      <c r="B471" s="20" t="s">
        <v>5381</v>
      </c>
      <c r="C471" s="7" t="s">
        <v>5746</v>
      </c>
      <c r="D471" s="7" t="s">
        <v>3846</v>
      </c>
      <c r="E471" s="7" t="s">
        <v>5175</v>
      </c>
      <c r="F471" s="20" t="s">
        <v>3847</v>
      </c>
      <c r="G471" s="7" t="s">
        <v>4887</v>
      </c>
      <c r="H471" s="7" t="s">
        <v>5176</v>
      </c>
    </row>
    <row r="472" spans="1:8" x14ac:dyDescent="0.35">
      <c r="A472" s="20" t="s">
        <v>5753</v>
      </c>
      <c r="B472" s="20" t="s">
        <v>5381</v>
      </c>
      <c r="C472" s="7" t="s">
        <v>5754</v>
      </c>
      <c r="D472" s="7" t="s">
        <v>3846</v>
      </c>
      <c r="E472" s="7" t="s">
        <v>5181</v>
      </c>
      <c r="F472" s="20" t="s">
        <v>3847</v>
      </c>
      <c r="G472" s="7" t="s">
        <v>4878</v>
      </c>
      <c r="H472" s="7" t="s">
        <v>5182</v>
      </c>
    </row>
    <row r="473" spans="1:8" x14ac:dyDescent="0.35">
      <c r="A473" s="20" t="s">
        <v>5755</v>
      </c>
      <c r="B473" s="20" t="s">
        <v>5381</v>
      </c>
      <c r="C473" s="7" t="s">
        <v>5756</v>
      </c>
      <c r="D473" s="7" t="s">
        <v>3846</v>
      </c>
      <c r="E473" s="7" t="s">
        <v>5183</v>
      </c>
      <c r="F473" s="20" t="s">
        <v>3847</v>
      </c>
      <c r="G473" s="7" t="s">
        <v>4887</v>
      </c>
      <c r="H473" s="7" t="s">
        <v>5184</v>
      </c>
    </row>
    <row r="474" spans="1:8" x14ac:dyDescent="0.35">
      <c r="A474" s="20" t="s">
        <v>5763</v>
      </c>
      <c r="B474" s="20" t="s">
        <v>5381</v>
      </c>
      <c r="C474" s="7" t="s">
        <v>5764</v>
      </c>
      <c r="D474" s="7" t="s">
        <v>3846</v>
      </c>
      <c r="E474" s="7" t="s">
        <v>5189</v>
      </c>
      <c r="F474" s="20" t="s">
        <v>3847</v>
      </c>
      <c r="G474" s="7" t="s">
        <v>4878</v>
      </c>
      <c r="H474" s="7" t="s">
        <v>5190</v>
      </c>
    </row>
    <row r="475" spans="1:8" x14ac:dyDescent="0.35">
      <c r="A475" s="20" t="s">
        <v>5765</v>
      </c>
      <c r="B475" s="20" t="s">
        <v>5381</v>
      </c>
      <c r="C475" s="7" t="s">
        <v>5766</v>
      </c>
      <c r="D475" s="7" t="s">
        <v>3846</v>
      </c>
      <c r="E475" s="7" t="s">
        <v>5191</v>
      </c>
      <c r="F475" s="20" t="s">
        <v>3847</v>
      </c>
      <c r="G475" s="7" t="s">
        <v>4887</v>
      </c>
      <c r="H475" s="7" t="s">
        <v>5192</v>
      </c>
    </row>
    <row r="476" spans="1:8" x14ac:dyDescent="0.35">
      <c r="A476" s="20" t="s">
        <v>5773</v>
      </c>
      <c r="B476" s="20" t="s">
        <v>5381</v>
      </c>
      <c r="C476" s="7" t="s">
        <v>5774</v>
      </c>
      <c r="D476" s="7" t="s">
        <v>3846</v>
      </c>
      <c r="E476" s="7" t="s">
        <v>5197</v>
      </c>
      <c r="F476" s="20" t="s">
        <v>3847</v>
      </c>
      <c r="G476" s="7" t="s">
        <v>4878</v>
      </c>
      <c r="H476" s="7" t="s">
        <v>5198</v>
      </c>
    </row>
    <row r="477" spans="1:8" x14ac:dyDescent="0.35">
      <c r="A477" s="20" t="s">
        <v>5775</v>
      </c>
      <c r="B477" s="20" t="s">
        <v>5381</v>
      </c>
      <c r="C477" s="7" t="s">
        <v>5776</v>
      </c>
      <c r="D477" s="7" t="s">
        <v>3846</v>
      </c>
      <c r="E477" s="7" t="s">
        <v>5199</v>
      </c>
      <c r="F477" s="20" t="s">
        <v>3847</v>
      </c>
      <c r="G477" s="7" t="s">
        <v>4887</v>
      </c>
      <c r="H477" s="7" t="s">
        <v>5200</v>
      </c>
    </row>
    <row r="478" spans="1:8" x14ac:dyDescent="0.35">
      <c r="A478" s="20" t="s">
        <v>5785</v>
      </c>
      <c r="B478" s="20" t="s">
        <v>5381</v>
      </c>
      <c r="C478" s="7" t="s">
        <v>5786</v>
      </c>
      <c r="D478" s="7" t="s">
        <v>3846</v>
      </c>
      <c r="E478" s="7" t="s">
        <v>5207</v>
      </c>
      <c r="F478" s="20" t="s">
        <v>3847</v>
      </c>
      <c r="G478" s="7" t="s">
        <v>4878</v>
      </c>
      <c r="H478" s="7" t="s">
        <v>5208</v>
      </c>
    </row>
    <row r="479" spans="1:8" x14ac:dyDescent="0.35">
      <c r="A479" s="20" t="s">
        <v>5787</v>
      </c>
      <c r="B479" s="20" t="s">
        <v>5381</v>
      </c>
      <c r="C479" s="7" t="s">
        <v>5788</v>
      </c>
      <c r="D479" s="7" t="s">
        <v>3846</v>
      </c>
      <c r="E479" s="7" t="s">
        <v>5209</v>
      </c>
      <c r="F479" s="20" t="s">
        <v>3847</v>
      </c>
      <c r="G479" s="7" t="s">
        <v>4887</v>
      </c>
      <c r="H479" s="7" t="s">
        <v>5210</v>
      </c>
    </row>
    <row r="480" spans="1:8" x14ac:dyDescent="0.35">
      <c r="A480" s="20" t="s">
        <v>5795</v>
      </c>
      <c r="B480" s="20" t="s">
        <v>5381</v>
      </c>
      <c r="C480" s="7" t="s">
        <v>5796</v>
      </c>
      <c r="D480" s="7" t="s">
        <v>3846</v>
      </c>
      <c r="E480" s="7" t="s">
        <v>5215</v>
      </c>
      <c r="F480" s="20" t="s">
        <v>3847</v>
      </c>
      <c r="G480" s="7" t="s">
        <v>4878</v>
      </c>
      <c r="H480" s="7" t="s">
        <v>5216</v>
      </c>
    </row>
    <row r="481" spans="1:9" x14ac:dyDescent="0.35">
      <c r="A481" s="20" t="s">
        <v>5797</v>
      </c>
      <c r="B481" s="20" t="s">
        <v>5381</v>
      </c>
      <c r="C481" s="7" t="s">
        <v>5798</v>
      </c>
      <c r="D481" s="7" t="s">
        <v>3846</v>
      </c>
      <c r="E481" s="7" t="s">
        <v>5217</v>
      </c>
      <c r="F481" s="20" t="s">
        <v>3847</v>
      </c>
      <c r="G481" s="7" t="s">
        <v>4887</v>
      </c>
      <c r="H481" s="7" t="s">
        <v>5218</v>
      </c>
    </row>
    <row r="482" spans="1:9" x14ac:dyDescent="0.35">
      <c r="A482" s="20" t="s">
        <v>5804</v>
      </c>
      <c r="B482" s="20" t="s">
        <v>5381</v>
      </c>
      <c r="C482" s="7" t="s">
        <v>5805</v>
      </c>
      <c r="D482" s="7" t="s">
        <v>3848</v>
      </c>
      <c r="E482" s="7" t="s">
        <v>5223</v>
      </c>
      <c r="F482" s="20" t="s">
        <v>3849</v>
      </c>
      <c r="G482" s="7" t="s">
        <v>4861</v>
      </c>
      <c r="H482" s="7" t="s">
        <v>5224</v>
      </c>
    </row>
    <row r="483" spans="1:9" x14ac:dyDescent="0.35">
      <c r="A483" s="20" t="s">
        <v>5813</v>
      </c>
      <c r="B483" s="20" t="s">
        <v>5381</v>
      </c>
      <c r="C483" s="7" t="s">
        <v>5814</v>
      </c>
      <c r="D483" s="7" t="s">
        <v>3850</v>
      </c>
      <c r="E483" s="7" t="s">
        <v>5232</v>
      </c>
      <c r="F483" s="20" t="s">
        <v>3851</v>
      </c>
      <c r="G483" s="7" t="s">
        <v>4859</v>
      </c>
      <c r="H483" s="7" t="s">
        <v>5233</v>
      </c>
    </row>
    <row r="484" spans="1:9" x14ac:dyDescent="0.35">
      <c r="A484" s="20" t="s">
        <v>5815</v>
      </c>
      <c r="B484" s="20" t="s">
        <v>5381</v>
      </c>
      <c r="C484" s="7" t="s">
        <v>5816</v>
      </c>
      <c r="D484" s="7" t="s">
        <v>3850</v>
      </c>
      <c r="E484" s="7" t="s">
        <v>5234</v>
      </c>
      <c r="F484" s="20" t="s">
        <v>3851</v>
      </c>
      <c r="G484" s="7" t="s">
        <v>4861</v>
      </c>
      <c r="H484" s="7" t="s">
        <v>5235</v>
      </c>
    </row>
    <row r="485" spans="1:9" x14ac:dyDescent="0.35">
      <c r="A485" s="20" t="s">
        <v>5824</v>
      </c>
      <c r="B485" s="20" t="s">
        <v>5381</v>
      </c>
      <c r="C485" s="7" t="s">
        <v>5825</v>
      </c>
      <c r="D485" s="7" t="s">
        <v>3852</v>
      </c>
      <c r="E485" s="7" t="s">
        <v>5240</v>
      </c>
      <c r="F485" s="20" t="s">
        <v>3853</v>
      </c>
      <c r="G485" s="7" t="s">
        <v>4887</v>
      </c>
      <c r="H485" s="7" t="s">
        <v>5241</v>
      </c>
    </row>
    <row r="486" spans="1:9" x14ac:dyDescent="0.35">
      <c r="A486" s="20" t="s">
        <v>5830</v>
      </c>
      <c r="B486" s="20" t="s">
        <v>5381</v>
      </c>
      <c r="C486" s="7" t="s">
        <v>5831</v>
      </c>
      <c r="D486" s="7" t="s">
        <v>3852</v>
      </c>
      <c r="E486" s="7" t="s">
        <v>5244</v>
      </c>
      <c r="F486" s="20" t="s">
        <v>3853</v>
      </c>
      <c r="G486" s="7" t="s">
        <v>4887</v>
      </c>
      <c r="H486" s="7" t="s">
        <v>5245</v>
      </c>
    </row>
    <row r="487" spans="1:9" x14ac:dyDescent="0.35">
      <c r="A487" s="20" t="s">
        <v>5838</v>
      </c>
      <c r="B487" s="20" t="s">
        <v>5381</v>
      </c>
      <c r="C487" s="7" t="s">
        <v>5839</v>
      </c>
      <c r="D487" s="7" t="s">
        <v>3852</v>
      </c>
      <c r="E487" s="7" t="s">
        <v>5250</v>
      </c>
      <c r="F487" s="20" t="s">
        <v>3853</v>
      </c>
      <c r="G487" s="7" t="s">
        <v>4887</v>
      </c>
      <c r="H487" s="7" t="s">
        <v>5251</v>
      </c>
    </row>
    <row r="488" spans="1:9" x14ac:dyDescent="0.35">
      <c r="A488" s="20" t="s">
        <v>5853</v>
      </c>
      <c r="B488" s="20" t="s">
        <v>5381</v>
      </c>
      <c r="C488" s="7" t="s">
        <v>5854</v>
      </c>
      <c r="D488" s="7" t="s">
        <v>3854</v>
      </c>
      <c r="E488" s="7" t="s">
        <v>5260</v>
      </c>
      <c r="F488" s="20" t="s">
        <v>3855</v>
      </c>
      <c r="G488" s="7" t="s">
        <v>4887</v>
      </c>
      <c r="H488" s="7" t="s">
        <v>5261</v>
      </c>
    </row>
    <row r="489" spans="1:9" x14ac:dyDescent="0.35">
      <c r="A489" s="20" t="s">
        <v>5861</v>
      </c>
      <c r="B489" s="20" t="s">
        <v>5381</v>
      </c>
      <c r="C489" s="7" t="s">
        <v>5862</v>
      </c>
      <c r="D489" s="7" t="s">
        <v>3854</v>
      </c>
      <c r="E489" s="7" t="s">
        <v>5266</v>
      </c>
      <c r="F489" s="20" t="s">
        <v>3855</v>
      </c>
      <c r="G489" s="7" t="s">
        <v>4887</v>
      </c>
      <c r="H489" s="7" t="s">
        <v>5267</v>
      </c>
    </row>
    <row r="490" spans="1:9" x14ac:dyDescent="0.35">
      <c r="A490" s="20" t="s">
        <v>5868</v>
      </c>
      <c r="B490" s="20" t="s">
        <v>5381</v>
      </c>
      <c r="C490" s="7" t="s">
        <v>5869</v>
      </c>
      <c r="D490" s="7" t="s">
        <v>3856</v>
      </c>
      <c r="E490" s="7" t="s">
        <v>5272</v>
      </c>
      <c r="F490" s="20" t="s">
        <v>3857</v>
      </c>
      <c r="G490" s="7" t="s">
        <v>4861</v>
      </c>
      <c r="H490" s="7" t="s">
        <v>5273</v>
      </c>
    </row>
    <row r="491" spans="1:9" x14ac:dyDescent="0.35">
      <c r="A491" s="20" t="s">
        <v>5896</v>
      </c>
      <c r="B491" s="20" t="s">
        <v>5381</v>
      </c>
      <c r="C491" s="7" t="s">
        <v>5897</v>
      </c>
      <c r="D491" s="7" t="s">
        <v>3860</v>
      </c>
      <c r="E491" s="7" t="s">
        <v>5303</v>
      </c>
      <c r="F491" s="20" t="s">
        <v>3861</v>
      </c>
      <c r="G491" s="7" t="s">
        <v>4887</v>
      </c>
      <c r="H491" s="7" t="s">
        <v>5304</v>
      </c>
    </row>
    <row r="492" spans="1:9" x14ac:dyDescent="0.35">
      <c r="A492" s="20" t="s">
        <v>5904</v>
      </c>
      <c r="B492" s="20" t="s">
        <v>5381</v>
      </c>
      <c r="C492" s="7" t="s">
        <v>5905</v>
      </c>
      <c r="D492" s="7" t="s">
        <v>3860</v>
      </c>
      <c r="E492" s="7" t="s">
        <v>5310</v>
      </c>
      <c r="F492" s="20" t="s">
        <v>3861</v>
      </c>
      <c r="G492" s="7" t="s">
        <v>4887</v>
      </c>
      <c r="H492" s="7" t="s">
        <v>5311</v>
      </c>
    </row>
    <row r="493" spans="1:9" x14ac:dyDescent="0.35">
      <c r="A493" s="20" t="s">
        <v>5922</v>
      </c>
      <c r="B493" s="20" t="s">
        <v>5381</v>
      </c>
      <c r="C493" s="7" t="s">
        <v>5923</v>
      </c>
      <c r="D493" s="7" t="s">
        <v>3864</v>
      </c>
      <c r="E493" s="7" t="s">
        <v>5329</v>
      </c>
      <c r="F493" s="20" t="s">
        <v>3865</v>
      </c>
      <c r="G493" s="7" t="s">
        <v>4861</v>
      </c>
      <c r="H493" s="7" t="s">
        <v>5330</v>
      </c>
    </row>
    <row r="494" spans="1:9" x14ac:dyDescent="0.35">
      <c r="A494" s="20" t="s">
        <v>5929</v>
      </c>
      <c r="B494" s="20" t="s">
        <v>5381</v>
      </c>
      <c r="C494" s="7" t="s">
        <v>5930</v>
      </c>
      <c r="D494" s="7" t="s">
        <v>3866</v>
      </c>
      <c r="E494" s="7" t="s">
        <v>5335</v>
      </c>
      <c r="F494" s="20" t="s">
        <v>3867</v>
      </c>
      <c r="G494" s="7" t="s">
        <v>4859</v>
      </c>
      <c r="H494" s="7" t="s">
        <v>5336</v>
      </c>
    </row>
    <row r="495" spans="1:9" x14ac:dyDescent="0.35">
      <c r="A495" s="1" t="s">
        <v>6578</v>
      </c>
      <c r="B495" s="142">
        <v>4</v>
      </c>
      <c r="C495" s="1" t="s">
        <v>6579</v>
      </c>
      <c r="D495" s="1" t="s">
        <v>2570</v>
      </c>
      <c r="E495" s="1" t="s">
        <v>6580</v>
      </c>
      <c r="F495">
        <v>206</v>
      </c>
      <c r="G495" t="s">
        <v>6581</v>
      </c>
      <c r="H495" t="s">
        <v>6582</v>
      </c>
      <c r="I495" s="1"/>
    </row>
    <row r="496" spans="1:9" x14ac:dyDescent="0.35">
      <c r="A496" s="1" t="s">
        <v>6586</v>
      </c>
      <c r="B496" s="142">
        <v>4</v>
      </c>
      <c r="C496" s="1" t="s">
        <v>6587</v>
      </c>
      <c r="D496" s="1" t="s">
        <v>2570</v>
      </c>
      <c r="E496" s="1" t="s">
        <v>6588</v>
      </c>
      <c r="F496">
        <v>206</v>
      </c>
      <c r="G496" t="s">
        <v>6589</v>
      </c>
      <c r="H496" t="s">
        <v>6590</v>
      </c>
      <c r="I496" s="1"/>
    </row>
    <row r="497" spans="1:9" x14ac:dyDescent="0.35">
      <c r="A497" s="1" t="s">
        <v>6591</v>
      </c>
      <c r="B497" s="142">
        <v>4</v>
      </c>
      <c r="C497" s="1" t="s">
        <v>6592</v>
      </c>
      <c r="D497" s="1" t="s">
        <v>2570</v>
      </c>
      <c r="E497" s="1" t="s">
        <v>6593</v>
      </c>
      <c r="F497">
        <v>206</v>
      </c>
      <c r="G497" t="s">
        <v>6594</v>
      </c>
      <c r="H497" t="s">
        <v>6595</v>
      </c>
      <c r="I497" s="1"/>
    </row>
    <row r="498" spans="1:9" x14ac:dyDescent="0.35">
      <c r="A498" s="1" t="s">
        <v>6596</v>
      </c>
      <c r="B498" s="142">
        <v>4</v>
      </c>
      <c r="C498" s="1" t="s">
        <v>6597</v>
      </c>
      <c r="D498" s="1" t="s">
        <v>2570</v>
      </c>
      <c r="E498" s="1" t="s">
        <v>6598</v>
      </c>
      <c r="F498">
        <v>206</v>
      </c>
      <c r="G498" t="s">
        <v>6599</v>
      </c>
      <c r="H498" t="s">
        <v>6600</v>
      </c>
      <c r="I498" s="1"/>
    </row>
    <row r="499" spans="1:9" x14ac:dyDescent="0.35">
      <c r="A499" s="1" t="s">
        <v>6601</v>
      </c>
      <c r="B499" s="142">
        <v>4</v>
      </c>
      <c r="C499" s="1" t="s">
        <v>6602</v>
      </c>
      <c r="D499" s="1" t="s">
        <v>2570</v>
      </c>
      <c r="E499" s="1" t="s">
        <v>6603</v>
      </c>
      <c r="F499">
        <v>206</v>
      </c>
      <c r="G499" t="s">
        <v>6604</v>
      </c>
      <c r="H499" t="s">
        <v>6605</v>
      </c>
      <c r="I499" s="1"/>
    </row>
    <row r="500" spans="1:9" x14ac:dyDescent="0.35">
      <c r="A500" s="1" t="s">
        <v>6609</v>
      </c>
      <c r="B500" s="142">
        <v>4</v>
      </c>
      <c r="C500" s="1" t="s">
        <v>6610</v>
      </c>
      <c r="D500" s="1" t="s">
        <v>2570</v>
      </c>
      <c r="E500" s="1" t="s">
        <v>6611</v>
      </c>
      <c r="F500">
        <v>206</v>
      </c>
      <c r="G500" t="s">
        <v>6594</v>
      </c>
      <c r="H500" t="s">
        <v>6612</v>
      </c>
      <c r="I500" s="1"/>
    </row>
    <row r="501" spans="1:9" x14ac:dyDescent="0.35">
      <c r="A501" s="1" t="s">
        <v>6613</v>
      </c>
      <c r="B501" s="142">
        <v>4</v>
      </c>
      <c r="C501" s="1" t="s">
        <v>6614</v>
      </c>
      <c r="D501" s="1" t="s">
        <v>2570</v>
      </c>
      <c r="E501" s="1" t="s">
        <v>6615</v>
      </c>
      <c r="F501">
        <v>206</v>
      </c>
      <c r="G501" t="s">
        <v>6599</v>
      </c>
      <c r="H501" t="s">
        <v>6616</v>
      </c>
      <c r="I501" s="1"/>
    </row>
    <row r="502" spans="1:9" x14ac:dyDescent="0.35">
      <c r="A502" s="1" t="s">
        <v>6617</v>
      </c>
      <c r="B502" s="142">
        <v>4</v>
      </c>
      <c r="C502" s="1" t="s">
        <v>6618</v>
      </c>
      <c r="D502" s="1" t="s">
        <v>2570</v>
      </c>
      <c r="E502" s="1" t="s">
        <v>6619</v>
      </c>
      <c r="F502">
        <v>206</v>
      </c>
      <c r="G502" t="s">
        <v>6620</v>
      </c>
      <c r="H502" t="s">
        <v>6621</v>
      </c>
      <c r="I502" s="1"/>
    </row>
    <row r="503" spans="1:9" x14ac:dyDescent="0.35">
      <c r="A503" s="1" t="s">
        <v>6622</v>
      </c>
      <c r="B503" s="142">
        <v>4</v>
      </c>
      <c r="C503" s="1" t="s">
        <v>6623</v>
      </c>
      <c r="D503" s="1" t="s">
        <v>2570</v>
      </c>
      <c r="E503" s="1" t="s">
        <v>6624</v>
      </c>
      <c r="F503">
        <v>206</v>
      </c>
      <c r="G503" t="s">
        <v>6625</v>
      </c>
      <c r="H503" t="s">
        <v>6626</v>
      </c>
      <c r="I503" s="1"/>
    </row>
  </sheetData>
  <mergeCells count="2">
    <mergeCell ref="A4:H4"/>
    <mergeCell ref="A222:H222"/>
  </mergeCells>
  <pageMargins left="0.7" right="0.7" top="0.75" bottom="0.75" header="0.3" footer="0.3"/>
  <pageSetup orientation="portrait" r:id="rId1"/>
  <ignoredErrors>
    <ignoredError sqref="F421:F423 A421:D423 A495:H503 A409:D412 F409:F412 F379:F381 A379:D381 C89:E110 C5:E17 C113:E221 A374:D377 F374:F377 F384 A384:D384 A382:C382 F382 F424:F428 A424:D428 F429:F448 A429:D448 F449:F450 A449:D450 F451:F464 A451:D464 F465:F481 A465:D481 F482:F489 A482:D489 F490 A490:D490 F491 A491:D491 F492:F494 A492:D494 C18:E8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Q333"/>
  <sheetViews>
    <sheetView zoomScale="80" zoomScaleNormal="80" workbookViewId="0">
      <pane ySplit="5" topLeftCell="A6" activePane="bottomLeft" state="frozen"/>
      <selection activeCell="E21" sqref="E21"/>
      <selection pane="bottomLeft" activeCell="E21" sqref="E21"/>
    </sheetView>
  </sheetViews>
  <sheetFormatPr defaultRowHeight="14.5" x14ac:dyDescent="0.35"/>
  <cols>
    <col min="1" max="2" width="8.7265625" style="1"/>
    <col min="3" max="3" width="31.54296875" style="1" customWidth="1"/>
    <col min="4" max="4" width="43" style="1" customWidth="1"/>
    <col min="5" max="5" width="21.7265625" style="1" customWidth="1"/>
    <col min="6" max="6" width="21.81640625" style="1" customWidth="1"/>
    <col min="7" max="7" width="17.453125" style="1" customWidth="1"/>
    <col min="8" max="8" width="25.54296875" style="1" customWidth="1"/>
    <col min="9" max="9" width="25.7265625" style="1" customWidth="1"/>
    <col min="10" max="10" width="8.7265625" style="1"/>
    <col min="11" max="11" width="20.7265625" style="1" customWidth="1"/>
    <col min="12" max="12" width="8.7265625" style="1"/>
    <col min="13" max="13" width="20.453125" customWidth="1"/>
  </cols>
  <sheetData>
    <row r="1" spans="1:17" ht="46.5" customHeight="1" x14ac:dyDescent="0.45">
      <c r="A1" s="12" t="s">
        <v>6522</v>
      </c>
    </row>
    <row r="2" spans="1:17" ht="46.5" customHeight="1" x14ac:dyDescent="0.35">
      <c r="A2" s="334" t="s">
        <v>6526</v>
      </c>
      <c r="B2" s="334"/>
      <c r="C2" s="334"/>
      <c r="D2" s="334"/>
      <c r="E2" s="334"/>
      <c r="F2" s="334"/>
      <c r="G2" s="334"/>
      <c r="H2" s="334"/>
      <c r="I2" s="334"/>
      <c r="J2" s="334"/>
      <c r="K2" s="334"/>
      <c r="L2" s="334"/>
      <c r="M2" s="334"/>
      <c r="N2" s="334"/>
      <c r="O2" s="334"/>
      <c r="P2" s="334"/>
      <c r="Q2" s="334"/>
    </row>
    <row r="3" spans="1:17" ht="36.65" customHeight="1" x14ac:dyDescent="0.45">
      <c r="A3" s="14" t="s">
        <v>6513</v>
      </c>
      <c r="C3" s="15">
        <f>COUNTA(A6:A330)</f>
        <v>325</v>
      </c>
      <c r="E3" s="1" t="s">
        <v>6486</v>
      </c>
      <c r="F3" s="148">
        <f>COUNTIF($G$6:$G$330,E3)</f>
        <v>62</v>
      </c>
      <c r="G3" s="1" t="s">
        <v>6516</v>
      </c>
      <c r="H3" s="148">
        <f>COUNTIF($G$6:$G$330,G3)</f>
        <v>92</v>
      </c>
      <c r="I3" s="1" t="s">
        <v>7703</v>
      </c>
      <c r="J3" s="148">
        <f>COUNTIF($G$6:$G$330,I3)</f>
        <v>42</v>
      </c>
      <c r="K3" s="1" t="s">
        <v>7704</v>
      </c>
      <c r="L3" s="148">
        <f>COUNTIF($G$6:$G$330,K3)</f>
        <v>71</v>
      </c>
      <c r="M3" t="s">
        <v>6517</v>
      </c>
      <c r="N3" s="148">
        <f>COUNTIF($G$6:$G$330,M3)</f>
        <v>58</v>
      </c>
      <c r="O3" t="s">
        <v>7705</v>
      </c>
      <c r="P3">
        <f>SUM(F3,H3,J3,L3,N3)</f>
        <v>325</v>
      </c>
    </row>
    <row r="5" spans="1:17" s="11" customFormat="1" ht="15.5" x14ac:dyDescent="0.35">
      <c r="A5" s="16" t="s">
        <v>2</v>
      </c>
      <c r="B5" s="16" t="s">
        <v>3</v>
      </c>
      <c r="C5" s="16" t="s">
        <v>4</v>
      </c>
      <c r="D5" s="16" t="s">
        <v>5</v>
      </c>
      <c r="E5" s="16" t="s">
        <v>6</v>
      </c>
      <c r="F5" s="16" t="s">
        <v>6485</v>
      </c>
      <c r="G5" s="16" t="s">
        <v>6514</v>
      </c>
      <c r="H5" s="16" t="s">
        <v>6534</v>
      </c>
      <c r="I5" s="13" t="s">
        <v>6634</v>
      </c>
      <c r="J5" s="13"/>
      <c r="K5" s="13"/>
      <c r="L5" s="13"/>
    </row>
    <row r="6" spans="1:17" x14ac:dyDescent="0.35">
      <c r="A6" s="1" t="s">
        <v>2549</v>
      </c>
      <c r="B6" s="1" t="s">
        <v>6487</v>
      </c>
      <c r="C6" s="1" t="s">
        <v>9</v>
      </c>
      <c r="D6" s="1" t="s">
        <v>9</v>
      </c>
      <c r="E6" s="17" t="s">
        <v>10</v>
      </c>
      <c r="F6" s="1" t="s">
        <v>6488</v>
      </c>
      <c r="G6" s="1" t="s">
        <v>7703</v>
      </c>
    </row>
    <row r="7" spans="1:17" x14ac:dyDescent="0.35">
      <c r="A7" s="1" t="s">
        <v>2551</v>
      </c>
      <c r="B7" s="1" t="s">
        <v>6487</v>
      </c>
      <c r="C7" s="1" t="s">
        <v>12</v>
      </c>
      <c r="D7" s="1" t="s">
        <v>12</v>
      </c>
      <c r="E7" s="17" t="s">
        <v>10</v>
      </c>
      <c r="F7" s="1" t="s">
        <v>6488</v>
      </c>
      <c r="G7" s="1" t="s">
        <v>7703</v>
      </c>
    </row>
    <row r="8" spans="1:17" x14ac:dyDescent="0.35">
      <c r="A8" s="1" t="s">
        <v>2553</v>
      </c>
      <c r="B8" s="1" t="s">
        <v>6487</v>
      </c>
      <c r="C8" s="1" t="s">
        <v>13</v>
      </c>
      <c r="D8" s="1" t="s">
        <v>13</v>
      </c>
      <c r="E8" s="17" t="s">
        <v>10</v>
      </c>
      <c r="F8" s="1" t="s">
        <v>6488</v>
      </c>
      <c r="G8" s="1" t="s">
        <v>7703</v>
      </c>
    </row>
    <row r="9" spans="1:17" x14ac:dyDescent="0.35">
      <c r="A9" s="1" t="s">
        <v>2555</v>
      </c>
      <c r="B9" s="1" t="s">
        <v>6487</v>
      </c>
      <c r="C9" s="1" t="s">
        <v>14</v>
      </c>
      <c r="D9" s="1" t="s">
        <v>14</v>
      </c>
      <c r="E9" s="17" t="s">
        <v>10</v>
      </c>
      <c r="F9" s="1" t="s">
        <v>6488</v>
      </c>
      <c r="G9" s="1" t="s">
        <v>7703</v>
      </c>
    </row>
    <row r="10" spans="1:17" x14ac:dyDescent="0.35">
      <c r="A10" s="1" t="s">
        <v>2557</v>
      </c>
      <c r="B10" s="1" t="s">
        <v>6487</v>
      </c>
      <c r="C10" s="1" t="s">
        <v>15</v>
      </c>
      <c r="D10" s="1" t="s">
        <v>16</v>
      </c>
      <c r="E10" s="17" t="s">
        <v>10</v>
      </c>
      <c r="F10" s="1" t="s">
        <v>6488</v>
      </c>
      <c r="G10" s="1" t="s">
        <v>7703</v>
      </c>
    </row>
    <row r="11" spans="1:17" x14ac:dyDescent="0.35">
      <c r="A11" s="1" t="s">
        <v>2562</v>
      </c>
      <c r="B11" s="1" t="s">
        <v>6489</v>
      </c>
      <c r="C11" s="1" t="s">
        <v>20</v>
      </c>
      <c r="D11" s="1" t="s">
        <v>20</v>
      </c>
      <c r="E11" s="17" t="s">
        <v>10</v>
      </c>
      <c r="F11" s="1" t="s">
        <v>6488</v>
      </c>
      <c r="G11" s="1" t="s">
        <v>7703</v>
      </c>
    </row>
    <row r="12" spans="1:17" x14ac:dyDescent="0.35">
      <c r="A12" s="1" t="s">
        <v>2566</v>
      </c>
      <c r="B12" s="1" t="s">
        <v>6489</v>
      </c>
      <c r="C12" s="1" t="s">
        <v>22</v>
      </c>
      <c r="D12" s="1" t="s">
        <v>22</v>
      </c>
      <c r="E12" s="17" t="s">
        <v>10</v>
      </c>
      <c r="F12" s="1" t="s">
        <v>6488</v>
      </c>
      <c r="G12" s="1" t="s">
        <v>7703</v>
      </c>
    </row>
    <row r="13" spans="1:17" x14ac:dyDescent="0.35">
      <c r="A13" s="1" t="s">
        <v>2568</v>
      </c>
      <c r="B13" s="1" t="s">
        <v>6489</v>
      </c>
      <c r="C13" s="1" t="s">
        <v>23</v>
      </c>
      <c r="D13" s="1" t="s">
        <v>23</v>
      </c>
      <c r="E13" s="17" t="s">
        <v>10</v>
      </c>
      <c r="F13" s="1" t="s">
        <v>6488</v>
      </c>
      <c r="G13" s="1" t="s">
        <v>7703</v>
      </c>
    </row>
    <row r="14" spans="1:17" x14ac:dyDescent="0.35">
      <c r="A14" s="1" t="s">
        <v>24</v>
      </c>
      <c r="B14" s="1" t="s">
        <v>6489</v>
      </c>
      <c r="C14" s="1" t="s">
        <v>25</v>
      </c>
      <c r="D14" s="1" t="s">
        <v>25</v>
      </c>
      <c r="E14" s="17" t="s">
        <v>10</v>
      </c>
      <c r="F14" s="1" t="s">
        <v>6488</v>
      </c>
      <c r="G14" s="1" t="s">
        <v>7703</v>
      </c>
    </row>
    <row r="15" spans="1:17" x14ac:dyDescent="0.35">
      <c r="A15" s="1" t="s">
        <v>6580</v>
      </c>
      <c r="B15" s="49">
        <v>206</v>
      </c>
      <c r="C15" t="s">
        <v>6581</v>
      </c>
      <c r="D15" t="s">
        <v>6582</v>
      </c>
      <c r="E15" s="17" t="s">
        <v>10</v>
      </c>
      <c r="F15" s="1" t="s">
        <v>6488</v>
      </c>
      <c r="G15" s="1" t="s">
        <v>7703</v>
      </c>
    </row>
    <row r="16" spans="1:17" x14ac:dyDescent="0.35">
      <c r="A16" s="1" t="s">
        <v>6603</v>
      </c>
      <c r="B16" s="49">
        <v>206</v>
      </c>
      <c r="C16" t="s">
        <v>6604</v>
      </c>
      <c r="D16" t="s">
        <v>6605</v>
      </c>
      <c r="E16" s="17" t="s">
        <v>10</v>
      </c>
      <c r="F16" s="1" t="s">
        <v>6488</v>
      </c>
      <c r="G16" s="1" t="s">
        <v>7703</v>
      </c>
    </row>
    <row r="17" spans="1:8" x14ac:dyDescent="0.35">
      <c r="A17" s="1" t="s">
        <v>6619</v>
      </c>
      <c r="B17" s="49">
        <v>206</v>
      </c>
      <c r="C17" t="s">
        <v>6620</v>
      </c>
      <c r="D17" t="s">
        <v>6621</v>
      </c>
      <c r="E17" s="17" t="s">
        <v>10</v>
      </c>
      <c r="F17" s="1" t="s">
        <v>6488</v>
      </c>
      <c r="G17" s="1" t="s">
        <v>7703</v>
      </c>
    </row>
    <row r="18" spans="1:8" x14ac:dyDescent="0.35">
      <c r="A18" s="1" t="s">
        <v>2573</v>
      </c>
      <c r="B18" s="1" t="s">
        <v>6489</v>
      </c>
      <c r="C18" s="1" t="s">
        <v>28</v>
      </c>
      <c r="D18" s="1" t="s">
        <v>29</v>
      </c>
      <c r="E18" s="17" t="s">
        <v>10</v>
      </c>
      <c r="F18" s="1" t="s">
        <v>6488</v>
      </c>
      <c r="G18" s="1" t="s">
        <v>7703</v>
      </c>
    </row>
    <row r="19" spans="1:8" hidden="1" x14ac:dyDescent="0.35">
      <c r="A19" s="7" t="s">
        <v>5987</v>
      </c>
      <c r="B19" s="7" t="s">
        <v>5979</v>
      </c>
      <c r="C19" s="7" t="s">
        <v>5988</v>
      </c>
      <c r="D19" s="7" t="s">
        <v>5989</v>
      </c>
      <c r="E19" s="19" t="s">
        <v>10</v>
      </c>
      <c r="F19" s="1" t="s">
        <v>6488</v>
      </c>
      <c r="G19" s="1" t="s">
        <v>7704</v>
      </c>
      <c r="H19" t="e">
        <f t="shared" ref="H19:H82" si="0">VLOOKUP(VLOOKUP(A19,fish,6,FALSE),fish_map,2,FALSE)</f>
        <v>#REF!</v>
      </c>
    </row>
    <row r="20" spans="1:8" hidden="1" x14ac:dyDescent="0.35">
      <c r="A20" s="7" t="s">
        <v>5993</v>
      </c>
      <c r="B20" s="7" t="s">
        <v>5979</v>
      </c>
      <c r="C20" s="7" t="s">
        <v>5994</v>
      </c>
      <c r="D20" s="7" t="s">
        <v>5995</v>
      </c>
      <c r="E20" s="19" t="s">
        <v>10</v>
      </c>
      <c r="F20" s="1" t="s">
        <v>6488</v>
      </c>
      <c r="G20" s="1" t="s">
        <v>7704</v>
      </c>
      <c r="H20" t="e">
        <f t="shared" si="0"/>
        <v>#REF!</v>
      </c>
    </row>
    <row r="21" spans="1:8" hidden="1" x14ac:dyDescent="0.35">
      <c r="A21" s="7" t="s">
        <v>5999</v>
      </c>
      <c r="B21" s="7" t="s">
        <v>5979</v>
      </c>
      <c r="C21" s="7" t="s">
        <v>6000</v>
      </c>
      <c r="D21" s="7" t="s">
        <v>6001</v>
      </c>
      <c r="E21" s="19" t="s">
        <v>10</v>
      </c>
      <c r="F21" s="1" t="s">
        <v>6488</v>
      </c>
      <c r="G21" s="1" t="s">
        <v>7704</v>
      </c>
      <c r="H21" t="e">
        <f t="shared" si="0"/>
        <v>#REF!</v>
      </c>
    </row>
    <row r="22" spans="1:8" hidden="1" x14ac:dyDescent="0.35">
      <c r="A22" s="7" t="s">
        <v>6004</v>
      </c>
      <c r="B22" s="7" t="s">
        <v>5979</v>
      </c>
      <c r="C22" s="7" t="s">
        <v>5028</v>
      </c>
      <c r="D22" s="7" t="s">
        <v>6005</v>
      </c>
      <c r="E22" s="19" t="s">
        <v>10</v>
      </c>
      <c r="F22" s="1" t="s">
        <v>6488</v>
      </c>
      <c r="G22" s="1" t="s">
        <v>7704</v>
      </c>
      <c r="H22" t="e">
        <f t="shared" si="0"/>
        <v>#REF!</v>
      </c>
    </row>
    <row r="23" spans="1:8" hidden="1" x14ac:dyDescent="0.35">
      <c r="A23" s="7" t="s">
        <v>6014</v>
      </c>
      <c r="B23" s="7" t="s">
        <v>6010</v>
      </c>
      <c r="C23" s="7" t="s">
        <v>5988</v>
      </c>
      <c r="D23" s="7" t="s">
        <v>6015</v>
      </c>
      <c r="E23" s="19" t="s">
        <v>10</v>
      </c>
      <c r="F23" s="1" t="s">
        <v>6488</v>
      </c>
      <c r="G23" s="1" t="s">
        <v>7704</v>
      </c>
      <c r="H23" t="e">
        <f t="shared" si="0"/>
        <v>#REF!</v>
      </c>
    </row>
    <row r="24" spans="1:8" hidden="1" x14ac:dyDescent="0.35">
      <c r="A24" s="136" t="s">
        <v>7399</v>
      </c>
      <c r="B24" s="7" t="s">
        <v>6010</v>
      </c>
      <c r="C24" s="7" t="s">
        <v>7654</v>
      </c>
      <c r="D24" s="137" t="s">
        <v>7400</v>
      </c>
      <c r="E24" s="19" t="s">
        <v>10</v>
      </c>
      <c r="F24" s="1" t="s">
        <v>6488</v>
      </c>
      <c r="G24" s="1" t="s">
        <v>7704</v>
      </c>
      <c r="H24" t="e">
        <f t="shared" si="0"/>
        <v>#REF!</v>
      </c>
    </row>
    <row r="25" spans="1:8" hidden="1" x14ac:dyDescent="0.35">
      <c r="A25" s="136" t="s">
        <v>7401</v>
      </c>
      <c r="B25" s="7" t="s">
        <v>6010</v>
      </c>
      <c r="C25" s="7" t="s">
        <v>7655</v>
      </c>
      <c r="D25" s="137" t="s">
        <v>7402</v>
      </c>
      <c r="E25" s="19" t="s">
        <v>10</v>
      </c>
      <c r="F25" s="1" t="s">
        <v>6488</v>
      </c>
      <c r="G25" s="1" t="s">
        <v>7704</v>
      </c>
      <c r="H25" t="e">
        <f t="shared" si="0"/>
        <v>#REF!</v>
      </c>
    </row>
    <row r="26" spans="1:8" hidden="1" x14ac:dyDescent="0.35">
      <c r="A26" s="7" t="s">
        <v>6021</v>
      </c>
      <c r="B26" s="7" t="s">
        <v>6010</v>
      </c>
      <c r="C26" s="7" t="s">
        <v>5028</v>
      </c>
      <c r="D26" s="7" t="s">
        <v>6022</v>
      </c>
      <c r="E26" s="19" t="s">
        <v>10</v>
      </c>
      <c r="F26" s="1" t="s">
        <v>6488</v>
      </c>
      <c r="G26" s="1" t="s">
        <v>7704</v>
      </c>
      <c r="H26" t="e">
        <f t="shared" si="0"/>
        <v>#REF!</v>
      </c>
    </row>
    <row r="27" spans="1:8" hidden="1" x14ac:dyDescent="0.35">
      <c r="A27" s="7" t="s">
        <v>7405</v>
      </c>
      <c r="B27" s="7" t="s">
        <v>6010</v>
      </c>
      <c r="C27" s="7" t="s">
        <v>7657</v>
      </c>
      <c r="D27" s="7" t="s">
        <v>7406</v>
      </c>
      <c r="E27" s="19" t="s">
        <v>10</v>
      </c>
      <c r="F27" s="1" t="s">
        <v>6488</v>
      </c>
      <c r="G27" s="1" t="s">
        <v>7704</v>
      </c>
      <c r="H27" t="e">
        <f t="shared" si="0"/>
        <v>#REF!</v>
      </c>
    </row>
    <row r="28" spans="1:8" hidden="1" x14ac:dyDescent="0.35">
      <c r="A28" s="7" t="s">
        <v>7407</v>
      </c>
      <c r="B28" s="7" t="s">
        <v>6010</v>
      </c>
      <c r="C28" s="7" t="s">
        <v>7658</v>
      </c>
      <c r="D28" s="7" t="s">
        <v>7408</v>
      </c>
      <c r="E28" s="19" t="s">
        <v>10</v>
      </c>
      <c r="F28" s="1" t="s">
        <v>6488</v>
      </c>
      <c r="G28" s="1" t="s">
        <v>7704</v>
      </c>
      <c r="H28" t="e">
        <f t="shared" si="0"/>
        <v>#REF!</v>
      </c>
    </row>
    <row r="29" spans="1:8" hidden="1" x14ac:dyDescent="0.35">
      <c r="A29" s="7" t="s">
        <v>7410</v>
      </c>
      <c r="B29" s="7" t="s">
        <v>6010</v>
      </c>
      <c r="C29" s="7" t="s">
        <v>7659</v>
      </c>
      <c r="D29" s="7" t="s">
        <v>7411</v>
      </c>
      <c r="E29" s="19" t="s">
        <v>10</v>
      </c>
      <c r="F29" s="1" t="s">
        <v>6488</v>
      </c>
      <c r="G29" s="1" t="s">
        <v>7704</v>
      </c>
      <c r="H29" t="e">
        <f t="shared" si="0"/>
        <v>#REF!</v>
      </c>
    </row>
    <row r="30" spans="1:8" hidden="1" x14ac:dyDescent="0.35">
      <c r="A30" s="7" t="s">
        <v>7416</v>
      </c>
      <c r="B30" s="7" t="s">
        <v>6010</v>
      </c>
      <c r="C30" s="7" t="s">
        <v>7662</v>
      </c>
      <c r="D30" s="7" t="s">
        <v>7417</v>
      </c>
      <c r="E30" s="19" t="s">
        <v>10</v>
      </c>
      <c r="F30" s="1" t="s">
        <v>6488</v>
      </c>
      <c r="G30" s="1" t="s">
        <v>7704</v>
      </c>
      <c r="H30" t="e">
        <f t="shared" si="0"/>
        <v>#REF!</v>
      </c>
    </row>
    <row r="31" spans="1:8" hidden="1" x14ac:dyDescent="0.35">
      <c r="A31" s="7" t="s">
        <v>7430</v>
      </c>
      <c r="B31" s="7" t="s">
        <v>6010</v>
      </c>
      <c r="C31" s="7" t="s">
        <v>7667</v>
      </c>
      <c r="D31" s="7" t="s">
        <v>7431</v>
      </c>
      <c r="E31" s="19" t="s">
        <v>10</v>
      </c>
      <c r="F31" s="1" t="s">
        <v>6488</v>
      </c>
      <c r="G31" s="1" t="s">
        <v>7704</v>
      </c>
      <c r="H31" t="e">
        <f t="shared" si="0"/>
        <v>#REF!</v>
      </c>
    </row>
    <row r="32" spans="1:8" hidden="1" x14ac:dyDescent="0.35">
      <c r="A32" s="7" t="s">
        <v>7432</v>
      </c>
      <c r="B32" s="7" t="s">
        <v>6010</v>
      </c>
      <c r="C32" s="7" t="s">
        <v>7668</v>
      </c>
      <c r="D32" s="7" t="s">
        <v>7433</v>
      </c>
      <c r="E32" s="19" t="s">
        <v>10</v>
      </c>
      <c r="F32" s="1" t="s">
        <v>6488</v>
      </c>
      <c r="G32" s="1" t="s">
        <v>7704</v>
      </c>
      <c r="H32" t="e">
        <f t="shared" si="0"/>
        <v>#REF!</v>
      </c>
    </row>
    <row r="33" spans="1:8" hidden="1" x14ac:dyDescent="0.35">
      <c r="A33" s="7" t="s">
        <v>7434</v>
      </c>
      <c r="B33" s="7" t="s">
        <v>6010</v>
      </c>
      <c r="C33" s="7" t="s">
        <v>7669</v>
      </c>
      <c r="D33" s="7" t="s">
        <v>7435</v>
      </c>
      <c r="E33" s="19" t="s">
        <v>10</v>
      </c>
      <c r="F33" s="1" t="s">
        <v>6488</v>
      </c>
      <c r="G33" s="1" t="s">
        <v>7704</v>
      </c>
      <c r="H33" t="e">
        <f t="shared" si="0"/>
        <v>#REF!</v>
      </c>
    </row>
    <row r="34" spans="1:8" hidden="1" x14ac:dyDescent="0.35">
      <c r="A34" s="7" t="s">
        <v>7436</v>
      </c>
      <c r="B34" s="7" t="s">
        <v>6010</v>
      </c>
      <c r="C34" s="7" t="s">
        <v>7656</v>
      </c>
      <c r="D34" s="7" t="s">
        <v>7437</v>
      </c>
      <c r="E34" s="19" t="s">
        <v>10</v>
      </c>
      <c r="F34" s="1" t="s">
        <v>6488</v>
      </c>
      <c r="G34" s="1" t="s">
        <v>7704</v>
      </c>
      <c r="H34" t="e">
        <f t="shared" si="0"/>
        <v>#REF!</v>
      </c>
    </row>
    <row r="35" spans="1:8" hidden="1" x14ac:dyDescent="0.35">
      <c r="A35" s="7" t="s">
        <v>7438</v>
      </c>
      <c r="B35" s="7" t="s">
        <v>6010</v>
      </c>
      <c r="C35" s="7" t="s">
        <v>7670</v>
      </c>
      <c r="D35" s="7" t="s">
        <v>7439</v>
      </c>
      <c r="E35" s="19" t="s">
        <v>10</v>
      </c>
      <c r="F35" s="1" t="s">
        <v>6488</v>
      </c>
      <c r="G35" s="1" t="s">
        <v>7704</v>
      </c>
      <c r="H35" t="e">
        <f t="shared" si="0"/>
        <v>#REF!</v>
      </c>
    </row>
    <row r="36" spans="1:8" hidden="1" x14ac:dyDescent="0.35">
      <c r="A36" s="7" t="s">
        <v>7442</v>
      </c>
      <c r="B36" s="7" t="s">
        <v>6010</v>
      </c>
      <c r="C36" s="7" t="s">
        <v>7672</v>
      </c>
      <c r="D36" s="7" t="s">
        <v>7443</v>
      </c>
      <c r="E36" s="19" t="s">
        <v>10</v>
      </c>
      <c r="F36" s="1" t="s">
        <v>6488</v>
      </c>
      <c r="G36" s="1" t="s">
        <v>7704</v>
      </c>
      <c r="H36" t="e">
        <f t="shared" si="0"/>
        <v>#REF!</v>
      </c>
    </row>
    <row r="37" spans="1:8" hidden="1" x14ac:dyDescent="0.35">
      <c r="A37" s="7" t="s">
        <v>7444</v>
      </c>
      <c r="B37" s="7" t="s">
        <v>6010</v>
      </c>
      <c r="C37" s="7" t="s">
        <v>7673</v>
      </c>
      <c r="D37" s="7" t="s">
        <v>7445</v>
      </c>
      <c r="E37" s="19" t="s">
        <v>10</v>
      </c>
      <c r="F37" s="1" t="s">
        <v>6488</v>
      </c>
      <c r="G37" s="1" t="s">
        <v>7704</v>
      </c>
      <c r="H37" t="e">
        <f t="shared" si="0"/>
        <v>#REF!</v>
      </c>
    </row>
    <row r="38" spans="1:8" hidden="1" x14ac:dyDescent="0.35">
      <c r="A38" s="7" t="s">
        <v>7446</v>
      </c>
      <c r="B38" s="7" t="s">
        <v>6010</v>
      </c>
      <c r="C38" s="7" t="s">
        <v>7656</v>
      </c>
      <c r="D38" s="7" t="s">
        <v>7447</v>
      </c>
      <c r="E38" s="19" t="s">
        <v>10</v>
      </c>
      <c r="F38" s="1" t="s">
        <v>6488</v>
      </c>
      <c r="G38" s="1" t="s">
        <v>7704</v>
      </c>
      <c r="H38" t="e">
        <f t="shared" si="0"/>
        <v>#REF!</v>
      </c>
    </row>
    <row r="39" spans="1:8" hidden="1" x14ac:dyDescent="0.35">
      <c r="A39" s="7" t="s">
        <v>6132</v>
      </c>
      <c r="B39" s="7" t="s">
        <v>6128</v>
      </c>
      <c r="C39" s="7" t="s">
        <v>6133</v>
      </c>
      <c r="D39" s="7" t="s">
        <v>6134</v>
      </c>
      <c r="E39" s="19" t="s">
        <v>10</v>
      </c>
      <c r="F39" s="1" t="s">
        <v>6488</v>
      </c>
      <c r="G39" s="1" t="s">
        <v>7704</v>
      </c>
      <c r="H39" t="e">
        <f t="shared" si="0"/>
        <v>#REF!</v>
      </c>
    </row>
    <row r="40" spans="1:8" hidden="1" x14ac:dyDescent="0.35">
      <c r="A40" s="7" t="s">
        <v>7822</v>
      </c>
      <c r="B40" s="141" t="s">
        <v>6128</v>
      </c>
      <c r="C40" s="58" t="s">
        <v>7823</v>
      </c>
      <c r="D40" s="58" t="s">
        <v>7824</v>
      </c>
      <c r="E40" s="19" t="s">
        <v>10</v>
      </c>
      <c r="F40" s="1" t="s">
        <v>6488</v>
      </c>
      <c r="G40" s="1" t="s">
        <v>7704</v>
      </c>
      <c r="H40" t="e">
        <f t="shared" si="0"/>
        <v>#REF!</v>
      </c>
    </row>
    <row r="41" spans="1:8" hidden="1" x14ac:dyDescent="0.35">
      <c r="A41" s="7" t="s">
        <v>6137</v>
      </c>
      <c r="B41" s="7" t="s">
        <v>6128</v>
      </c>
      <c r="C41" s="1" t="s">
        <v>7656</v>
      </c>
      <c r="D41" s="1" t="s">
        <v>7825</v>
      </c>
      <c r="E41" s="19" t="s">
        <v>10</v>
      </c>
      <c r="F41" s="1" t="s">
        <v>6488</v>
      </c>
      <c r="G41" s="1" t="s">
        <v>7704</v>
      </c>
      <c r="H41" t="e">
        <f t="shared" si="0"/>
        <v>#REF!</v>
      </c>
    </row>
    <row r="42" spans="1:8" hidden="1" x14ac:dyDescent="0.35">
      <c r="A42" s="7" t="s">
        <v>7487</v>
      </c>
      <c r="B42" s="7" t="s">
        <v>6128</v>
      </c>
      <c r="C42" s="7" t="s">
        <v>7656</v>
      </c>
      <c r="D42" s="7" t="s">
        <v>7488</v>
      </c>
      <c r="E42" s="19" t="s">
        <v>10</v>
      </c>
      <c r="F42" s="1" t="s">
        <v>6488</v>
      </c>
      <c r="G42" s="1" t="s">
        <v>7704</v>
      </c>
      <c r="H42" t="e">
        <f t="shared" si="0"/>
        <v>#REF!</v>
      </c>
    </row>
    <row r="43" spans="1:8" hidden="1" x14ac:dyDescent="0.35">
      <c r="A43" s="7" t="s">
        <v>7489</v>
      </c>
      <c r="B43" s="7" t="s">
        <v>6240</v>
      </c>
      <c r="C43" s="7" t="s">
        <v>7667</v>
      </c>
      <c r="D43" s="7" t="s">
        <v>7490</v>
      </c>
      <c r="E43" s="19" t="s">
        <v>10</v>
      </c>
      <c r="F43" s="1" t="s">
        <v>6488</v>
      </c>
      <c r="G43" s="1" t="s">
        <v>7704</v>
      </c>
      <c r="H43" t="e">
        <f t="shared" si="0"/>
        <v>#REF!</v>
      </c>
    </row>
    <row r="44" spans="1:8" hidden="1" x14ac:dyDescent="0.35">
      <c r="A44" s="7" t="s">
        <v>7491</v>
      </c>
      <c r="B44" s="7" t="s">
        <v>6240</v>
      </c>
      <c r="C44" s="7" t="s">
        <v>7668</v>
      </c>
      <c r="D44" s="7" t="s">
        <v>7492</v>
      </c>
      <c r="E44" s="19" t="s">
        <v>10</v>
      </c>
      <c r="F44" s="1" t="s">
        <v>6488</v>
      </c>
      <c r="G44" s="1" t="s">
        <v>7704</v>
      </c>
      <c r="H44" t="e">
        <f t="shared" si="0"/>
        <v>#REF!</v>
      </c>
    </row>
    <row r="45" spans="1:8" hidden="1" x14ac:dyDescent="0.35">
      <c r="A45" s="7" t="s">
        <v>7493</v>
      </c>
      <c r="B45" s="7" t="s">
        <v>6240</v>
      </c>
      <c r="C45" s="7" t="s">
        <v>7675</v>
      </c>
      <c r="D45" s="7" t="s">
        <v>7494</v>
      </c>
      <c r="E45" s="19" t="s">
        <v>10</v>
      </c>
      <c r="F45" s="1" t="s">
        <v>6488</v>
      </c>
      <c r="G45" s="1" t="s">
        <v>7704</v>
      </c>
      <c r="H45" t="e">
        <f t="shared" si="0"/>
        <v>#REF!</v>
      </c>
    </row>
    <row r="46" spans="1:8" hidden="1" x14ac:dyDescent="0.35">
      <c r="A46" s="7" t="s">
        <v>7495</v>
      </c>
      <c r="B46" s="7" t="s">
        <v>6240</v>
      </c>
      <c r="C46" s="7" t="s">
        <v>7656</v>
      </c>
      <c r="D46" s="7" t="s">
        <v>7496</v>
      </c>
      <c r="E46" s="19" t="s">
        <v>10</v>
      </c>
      <c r="F46" s="1" t="s">
        <v>6488</v>
      </c>
      <c r="G46" s="1" t="s">
        <v>7704</v>
      </c>
      <c r="H46" t="e">
        <f t="shared" si="0"/>
        <v>#REF!</v>
      </c>
    </row>
    <row r="47" spans="1:8" hidden="1" x14ac:dyDescent="0.35">
      <c r="A47" s="7" t="s">
        <v>7497</v>
      </c>
      <c r="B47" s="7" t="s">
        <v>6240</v>
      </c>
      <c r="C47" s="7" t="s">
        <v>7676</v>
      </c>
      <c r="D47" s="7" t="s">
        <v>7498</v>
      </c>
      <c r="E47" s="19" t="s">
        <v>10</v>
      </c>
      <c r="F47" s="1" t="s">
        <v>6488</v>
      </c>
      <c r="G47" s="1" t="s">
        <v>7704</v>
      </c>
      <c r="H47" t="e">
        <f t="shared" si="0"/>
        <v>#REF!</v>
      </c>
    </row>
    <row r="48" spans="1:8" hidden="1" x14ac:dyDescent="0.35">
      <c r="A48" s="7" t="s">
        <v>7499</v>
      </c>
      <c r="B48" s="7" t="s">
        <v>6240</v>
      </c>
      <c r="C48" s="7" t="s">
        <v>7674</v>
      </c>
      <c r="D48" s="7" t="s">
        <v>7500</v>
      </c>
      <c r="E48" s="19" t="s">
        <v>10</v>
      </c>
      <c r="F48" s="1" t="s">
        <v>6488</v>
      </c>
      <c r="G48" s="1" t="s">
        <v>7704</v>
      </c>
      <c r="H48" t="e">
        <f t="shared" si="0"/>
        <v>#REF!</v>
      </c>
    </row>
    <row r="49" spans="1:8" hidden="1" x14ac:dyDescent="0.35">
      <c r="A49" s="7" t="s">
        <v>7509</v>
      </c>
      <c r="B49" s="7" t="s">
        <v>6240</v>
      </c>
      <c r="C49" s="7" t="s">
        <v>7657</v>
      </c>
      <c r="D49" s="7" t="s">
        <v>7510</v>
      </c>
      <c r="E49" s="19" t="s">
        <v>10</v>
      </c>
      <c r="F49" s="1" t="s">
        <v>6488</v>
      </c>
      <c r="G49" s="1" t="s">
        <v>7704</v>
      </c>
      <c r="H49" t="e">
        <f t="shared" si="0"/>
        <v>#REF!</v>
      </c>
    </row>
    <row r="50" spans="1:8" hidden="1" x14ac:dyDescent="0.35">
      <c r="A50" s="7" t="s">
        <v>7511</v>
      </c>
      <c r="B50" s="7" t="s">
        <v>6240</v>
      </c>
      <c r="C50" s="7" t="s">
        <v>7670</v>
      </c>
      <c r="D50" s="7" t="s">
        <v>7512</v>
      </c>
      <c r="E50" s="19" t="s">
        <v>10</v>
      </c>
      <c r="F50" s="1" t="s">
        <v>6488</v>
      </c>
      <c r="G50" s="1" t="s">
        <v>7704</v>
      </c>
      <c r="H50" t="e">
        <f t="shared" si="0"/>
        <v>#REF!</v>
      </c>
    </row>
    <row r="51" spans="1:8" hidden="1" x14ac:dyDescent="0.35">
      <c r="A51" s="7" t="s">
        <v>7513</v>
      </c>
      <c r="B51" s="7" t="s">
        <v>6240</v>
      </c>
      <c r="C51" s="7" t="s">
        <v>7656</v>
      </c>
      <c r="D51" s="7" t="s">
        <v>7514</v>
      </c>
      <c r="E51" s="19" t="s">
        <v>10</v>
      </c>
      <c r="F51" s="1" t="s">
        <v>6488</v>
      </c>
      <c r="G51" s="1" t="s">
        <v>7704</v>
      </c>
      <c r="H51" t="e">
        <f t="shared" si="0"/>
        <v>#REF!</v>
      </c>
    </row>
    <row r="52" spans="1:8" hidden="1" x14ac:dyDescent="0.35">
      <c r="A52" s="7" t="s">
        <v>7586</v>
      </c>
      <c r="B52" s="7" t="s">
        <v>6250</v>
      </c>
      <c r="C52" s="7" t="s">
        <v>7679</v>
      </c>
      <c r="D52" s="7" t="s">
        <v>7587</v>
      </c>
      <c r="E52" s="19" t="s">
        <v>10</v>
      </c>
      <c r="F52" s="1" t="s">
        <v>6488</v>
      </c>
      <c r="G52" s="1" t="s">
        <v>7704</v>
      </c>
      <c r="H52" t="e">
        <f t="shared" si="0"/>
        <v>#REF!</v>
      </c>
    </row>
    <row r="53" spans="1:8" hidden="1" x14ac:dyDescent="0.35">
      <c r="A53" s="7" t="s">
        <v>7590</v>
      </c>
      <c r="B53" s="7" t="s">
        <v>6250</v>
      </c>
      <c r="C53" s="7" t="s">
        <v>7656</v>
      </c>
      <c r="D53" s="7" t="s">
        <v>7591</v>
      </c>
      <c r="E53" s="19" t="s">
        <v>10</v>
      </c>
      <c r="F53" s="1" t="s">
        <v>6488</v>
      </c>
      <c r="G53" s="1" t="s">
        <v>7704</v>
      </c>
      <c r="H53" t="e">
        <f t="shared" si="0"/>
        <v>#REF!</v>
      </c>
    </row>
    <row r="54" spans="1:8" hidden="1" x14ac:dyDescent="0.35">
      <c r="A54" s="7" t="s">
        <v>6265</v>
      </c>
      <c r="B54" s="7" t="s">
        <v>6250</v>
      </c>
      <c r="C54" s="7" t="s">
        <v>6018</v>
      </c>
      <c r="D54" s="7" t="s">
        <v>6266</v>
      </c>
      <c r="E54" s="19" t="s">
        <v>10</v>
      </c>
      <c r="F54" s="1" t="s">
        <v>6488</v>
      </c>
      <c r="G54" s="1" t="s">
        <v>7704</v>
      </c>
      <c r="H54" t="e">
        <f t="shared" si="0"/>
        <v>#REF!</v>
      </c>
    </row>
    <row r="55" spans="1:8" hidden="1" x14ac:dyDescent="0.35">
      <c r="A55" s="7" t="s">
        <v>7839</v>
      </c>
      <c r="B55" s="141" t="s">
        <v>6250</v>
      </c>
      <c r="C55" s="58" t="s">
        <v>7674</v>
      </c>
      <c r="D55" s="58" t="s">
        <v>7841</v>
      </c>
      <c r="E55" s="19" t="s">
        <v>10</v>
      </c>
      <c r="F55" s="1" t="s">
        <v>6488</v>
      </c>
      <c r="G55" s="1" t="s">
        <v>7704</v>
      </c>
      <c r="H55" t="e">
        <f t="shared" si="0"/>
        <v>#REF!</v>
      </c>
    </row>
    <row r="56" spans="1:8" hidden="1" x14ac:dyDescent="0.35">
      <c r="A56" s="7" t="s">
        <v>7840</v>
      </c>
      <c r="B56" s="141" t="s">
        <v>6250</v>
      </c>
      <c r="C56" s="58" t="s">
        <v>7842</v>
      </c>
      <c r="D56" s="58" t="s">
        <v>7843</v>
      </c>
      <c r="E56" s="19" t="s">
        <v>10</v>
      </c>
      <c r="F56" s="1" t="s">
        <v>6488</v>
      </c>
      <c r="G56" s="1" t="s">
        <v>7704</v>
      </c>
      <c r="H56" t="e">
        <f t="shared" si="0"/>
        <v>#REF!</v>
      </c>
    </row>
    <row r="57" spans="1:8" hidden="1" x14ac:dyDescent="0.35">
      <c r="A57" s="7" t="s">
        <v>7844</v>
      </c>
      <c r="B57" s="141" t="s">
        <v>6250</v>
      </c>
      <c r="C57" s="58" t="s">
        <v>7847</v>
      </c>
      <c r="D57" s="58" t="s">
        <v>7848</v>
      </c>
      <c r="E57" s="19" t="s">
        <v>10</v>
      </c>
      <c r="F57" s="1" t="s">
        <v>6488</v>
      </c>
      <c r="G57" s="1" t="s">
        <v>7704</v>
      </c>
      <c r="H57" t="e">
        <f t="shared" si="0"/>
        <v>#REF!</v>
      </c>
    </row>
    <row r="58" spans="1:8" hidden="1" x14ac:dyDescent="0.35">
      <c r="A58" s="7" t="s">
        <v>7853</v>
      </c>
      <c r="B58" s="141" t="s">
        <v>6250</v>
      </c>
      <c r="C58" s="58" t="s">
        <v>7679</v>
      </c>
      <c r="D58" s="58" t="s">
        <v>7854</v>
      </c>
      <c r="E58" s="19" t="s">
        <v>10</v>
      </c>
      <c r="F58" s="1" t="s">
        <v>6488</v>
      </c>
      <c r="G58" s="1" t="s">
        <v>7704</v>
      </c>
      <c r="H58" t="e">
        <f t="shared" si="0"/>
        <v>#REF!</v>
      </c>
    </row>
    <row r="59" spans="1:8" hidden="1" x14ac:dyDescent="0.35">
      <c r="A59" s="7" t="s">
        <v>7855</v>
      </c>
      <c r="B59" s="141" t="s">
        <v>6250</v>
      </c>
      <c r="C59" s="58" t="s">
        <v>7658</v>
      </c>
      <c r="D59" s="58" t="s">
        <v>7858</v>
      </c>
      <c r="E59" s="19" t="s">
        <v>10</v>
      </c>
      <c r="F59" s="1" t="s">
        <v>6488</v>
      </c>
      <c r="G59" s="1" t="s">
        <v>7704</v>
      </c>
      <c r="H59" t="e">
        <f t="shared" si="0"/>
        <v>#REF!</v>
      </c>
    </row>
    <row r="60" spans="1:8" hidden="1" x14ac:dyDescent="0.35">
      <c r="A60" s="7" t="s">
        <v>6275</v>
      </c>
      <c r="B60" s="7" t="s">
        <v>6250</v>
      </c>
      <c r="C60" s="7" t="s">
        <v>5028</v>
      </c>
      <c r="D60" s="7" t="s">
        <v>6276</v>
      </c>
      <c r="E60" s="19" t="s">
        <v>10</v>
      </c>
      <c r="F60" s="1" t="s">
        <v>6488</v>
      </c>
      <c r="G60" s="1" t="s">
        <v>7704</v>
      </c>
      <c r="H60" t="e">
        <f t="shared" si="0"/>
        <v>#REF!</v>
      </c>
    </row>
    <row r="61" spans="1:8" hidden="1" x14ac:dyDescent="0.35">
      <c r="A61" s="7" t="s">
        <v>6287</v>
      </c>
      <c r="B61" s="7" t="s">
        <v>6250</v>
      </c>
      <c r="C61" s="7" t="s">
        <v>5028</v>
      </c>
      <c r="D61" s="7" t="s">
        <v>6288</v>
      </c>
      <c r="E61" s="19" t="s">
        <v>10</v>
      </c>
      <c r="F61" s="1" t="s">
        <v>6488</v>
      </c>
      <c r="G61" s="1" t="s">
        <v>7704</v>
      </c>
      <c r="H61" t="e">
        <f t="shared" si="0"/>
        <v>#REF!</v>
      </c>
    </row>
    <row r="62" spans="1:8" hidden="1" x14ac:dyDescent="0.35">
      <c r="A62" s="7" t="s">
        <v>6307</v>
      </c>
      <c r="B62" s="7" t="s">
        <v>6250</v>
      </c>
      <c r="C62" s="7" t="s">
        <v>5028</v>
      </c>
      <c r="D62" s="7" t="s">
        <v>6308</v>
      </c>
      <c r="E62" s="19" t="s">
        <v>10</v>
      </c>
      <c r="F62" s="1" t="s">
        <v>6488</v>
      </c>
      <c r="G62" s="1" t="s">
        <v>7704</v>
      </c>
      <c r="H62" t="e">
        <f t="shared" si="0"/>
        <v>#REF!</v>
      </c>
    </row>
    <row r="63" spans="1:8" hidden="1" x14ac:dyDescent="0.35">
      <c r="A63" s="7" t="s">
        <v>6316</v>
      </c>
      <c r="B63" s="7" t="s">
        <v>6312</v>
      </c>
      <c r="C63" s="7" t="s">
        <v>6317</v>
      </c>
      <c r="D63" s="7" t="s">
        <v>6318</v>
      </c>
      <c r="E63" s="19" t="s">
        <v>10</v>
      </c>
      <c r="F63" s="1" t="s">
        <v>6488</v>
      </c>
      <c r="G63" s="1" t="s">
        <v>7704</v>
      </c>
      <c r="H63" t="e">
        <f t="shared" si="0"/>
        <v>#REF!</v>
      </c>
    </row>
    <row r="64" spans="1:8" hidden="1" x14ac:dyDescent="0.35">
      <c r="A64" s="7" t="s">
        <v>6322</v>
      </c>
      <c r="B64" s="7" t="s">
        <v>6312</v>
      </c>
      <c r="C64" s="7" t="s">
        <v>6323</v>
      </c>
      <c r="D64" s="7" t="s">
        <v>6324</v>
      </c>
      <c r="E64" s="19" t="s">
        <v>10</v>
      </c>
      <c r="F64" s="1" t="s">
        <v>6488</v>
      </c>
      <c r="G64" s="1" t="s">
        <v>7704</v>
      </c>
      <c r="H64" t="e">
        <f t="shared" si="0"/>
        <v>#REF!</v>
      </c>
    </row>
    <row r="65" spans="1:8" hidden="1" x14ac:dyDescent="0.35">
      <c r="A65" s="7" t="s">
        <v>7862</v>
      </c>
      <c r="B65" s="141" t="s">
        <v>6312</v>
      </c>
      <c r="C65" s="58" t="s">
        <v>7694</v>
      </c>
      <c r="D65" s="58" t="s">
        <v>7863</v>
      </c>
      <c r="E65" s="19" t="s">
        <v>10</v>
      </c>
      <c r="F65" s="1" t="s">
        <v>6488</v>
      </c>
      <c r="G65" s="1" t="s">
        <v>7704</v>
      </c>
      <c r="H65" t="e">
        <f t="shared" si="0"/>
        <v>#REF!</v>
      </c>
    </row>
    <row r="66" spans="1:8" hidden="1" x14ac:dyDescent="0.35">
      <c r="A66" s="7" t="s">
        <v>7592</v>
      </c>
      <c r="B66" s="7" t="s">
        <v>6312</v>
      </c>
      <c r="C66" s="7" t="s">
        <v>7690</v>
      </c>
      <c r="D66" s="7" t="s">
        <v>7700</v>
      </c>
      <c r="E66" s="19" t="s">
        <v>10</v>
      </c>
      <c r="F66" s="1" t="s">
        <v>6488</v>
      </c>
      <c r="G66" s="1" t="s">
        <v>7704</v>
      </c>
      <c r="H66" t="e">
        <f t="shared" si="0"/>
        <v>#REF!</v>
      </c>
    </row>
    <row r="67" spans="1:8" hidden="1" x14ac:dyDescent="0.35">
      <c r="A67" s="7" t="s">
        <v>7594</v>
      </c>
      <c r="B67" s="7" t="s">
        <v>6312</v>
      </c>
      <c r="C67" s="7" t="s">
        <v>7691</v>
      </c>
      <c r="D67" s="7" t="s">
        <v>7701</v>
      </c>
      <c r="E67" s="19" t="s">
        <v>10</v>
      </c>
      <c r="F67" s="1" t="s">
        <v>6488</v>
      </c>
      <c r="G67" s="1" t="s">
        <v>7704</v>
      </c>
      <c r="H67" t="e">
        <f t="shared" si="0"/>
        <v>#REF!</v>
      </c>
    </row>
    <row r="68" spans="1:8" hidden="1" x14ac:dyDescent="0.35">
      <c r="A68" s="7" t="s">
        <v>6329</v>
      </c>
      <c r="B68" s="7" t="s">
        <v>6312</v>
      </c>
      <c r="C68" s="7" t="s">
        <v>6330</v>
      </c>
      <c r="D68" s="7" t="s">
        <v>6331</v>
      </c>
      <c r="E68" s="19" t="s">
        <v>10</v>
      </c>
      <c r="F68" s="1" t="s">
        <v>6488</v>
      </c>
      <c r="G68" s="1" t="s">
        <v>7704</v>
      </c>
      <c r="H68" t="e">
        <f t="shared" si="0"/>
        <v>#REF!</v>
      </c>
    </row>
    <row r="69" spans="1:8" hidden="1" x14ac:dyDescent="0.35">
      <c r="A69" s="7" t="s">
        <v>6334</v>
      </c>
      <c r="B69" s="7" t="s">
        <v>6312</v>
      </c>
      <c r="C69" s="7" t="s">
        <v>6335</v>
      </c>
      <c r="D69" s="7" t="s">
        <v>6336</v>
      </c>
      <c r="E69" s="19" t="s">
        <v>10</v>
      </c>
      <c r="F69" s="1" t="s">
        <v>6488</v>
      </c>
      <c r="G69" s="1" t="s">
        <v>7704</v>
      </c>
      <c r="H69" t="e">
        <f t="shared" si="0"/>
        <v>#REF!</v>
      </c>
    </row>
    <row r="70" spans="1:8" hidden="1" x14ac:dyDescent="0.35">
      <c r="A70" s="7" t="s">
        <v>7596</v>
      </c>
      <c r="B70" s="7" t="s">
        <v>6312</v>
      </c>
      <c r="C70" s="7" t="s">
        <v>7688</v>
      </c>
      <c r="D70" s="7" t="s">
        <v>7597</v>
      </c>
      <c r="E70" s="19" t="s">
        <v>10</v>
      </c>
      <c r="F70" s="1" t="s">
        <v>6488</v>
      </c>
      <c r="G70" s="1" t="s">
        <v>7704</v>
      </c>
      <c r="H70" t="e">
        <f t="shared" si="0"/>
        <v>#REF!</v>
      </c>
    </row>
    <row r="71" spans="1:8" hidden="1" x14ac:dyDescent="0.35">
      <c r="A71" s="7" t="s">
        <v>7598</v>
      </c>
      <c r="B71" s="7" t="s">
        <v>6312</v>
      </c>
      <c r="C71" s="7" t="s">
        <v>7688</v>
      </c>
      <c r="D71" s="7" t="s">
        <v>7599</v>
      </c>
      <c r="E71" s="19" t="s">
        <v>10</v>
      </c>
      <c r="F71" s="1" t="s">
        <v>6488</v>
      </c>
      <c r="G71" s="1" t="s">
        <v>7704</v>
      </c>
      <c r="H71" t="e">
        <f t="shared" si="0"/>
        <v>#REF!</v>
      </c>
    </row>
    <row r="72" spans="1:8" hidden="1" x14ac:dyDescent="0.35">
      <c r="A72" s="7" t="s">
        <v>7600</v>
      </c>
      <c r="B72" s="7" t="s">
        <v>6312</v>
      </c>
      <c r="C72" s="7" t="s">
        <v>7689</v>
      </c>
      <c r="D72" s="7" t="s">
        <v>7601</v>
      </c>
      <c r="E72" s="19" t="s">
        <v>10</v>
      </c>
      <c r="F72" s="1" t="s">
        <v>6488</v>
      </c>
      <c r="G72" s="1" t="s">
        <v>7704</v>
      </c>
      <c r="H72" t="e">
        <f t="shared" si="0"/>
        <v>#REF!</v>
      </c>
    </row>
    <row r="73" spans="1:8" hidden="1" x14ac:dyDescent="0.35">
      <c r="A73" s="7" t="s">
        <v>7602</v>
      </c>
      <c r="B73" s="7" t="s">
        <v>6312</v>
      </c>
      <c r="C73" s="7" t="s">
        <v>7689</v>
      </c>
      <c r="D73" s="7" t="s">
        <v>7603</v>
      </c>
      <c r="E73" s="19" t="s">
        <v>10</v>
      </c>
      <c r="F73" s="1" t="s">
        <v>6488</v>
      </c>
      <c r="G73" s="1" t="s">
        <v>7704</v>
      </c>
      <c r="H73" t="e">
        <f t="shared" si="0"/>
        <v>#REF!</v>
      </c>
    </row>
    <row r="74" spans="1:8" hidden="1" x14ac:dyDescent="0.35">
      <c r="A74" s="7" t="s">
        <v>7604</v>
      </c>
      <c r="B74" s="7" t="s">
        <v>6312</v>
      </c>
      <c r="C74" s="7" t="s">
        <v>7690</v>
      </c>
      <c r="D74" s="7" t="s">
        <v>7605</v>
      </c>
      <c r="E74" s="19" t="s">
        <v>10</v>
      </c>
      <c r="F74" s="1" t="s">
        <v>6488</v>
      </c>
      <c r="G74" s="1" t="s">
        <v>7704</v>
      </c>
      <c r="H74" t="e">
        <f t="shared" si="0"/>
        <v>#REF!</v>
      </c>
    </row>
    <row r="75" spans="1:8" hidden="1" x14ac:dyDescent="0.35">
      <c r="A75" s="7" t="s">
        <v>7606</v>
      </c>
      <c r="B75" s="7" t="s">
        <v>6312</v>
      </c>
      <c r="C75" s="7" t="s">
        <v>7691</v>
      </c>
      <c r="D75" s="7" t="s">
        <v>7607</v>
      </c>
      <c r="E75" s="19" t="s">
        <v>10</v>
      </c>
      <c r="F75" s="1" t="s">
        <v>6488</v>
      </c>
      <c r="G75" s="1" t="s">
        <v>7704</v>
      </c>
      <c r="H75" t="e">
        <f t="shared" si="0"/>
        <v>#REF!</v>
      </c>
    </row>
    <row r="76" spans="1:8" hidden="1" x14ac:dyDescent="0.35">
      <c r="A76" s="7" t="s">
        <v>7608</v>
      </c>
      <c r="B76" s="7" t="s">
        <v>6312</v>
      </c>
      <c r="C76" s="7" t="s">
        <v>7692</v>
      </c>
      <c r="D76" s="7" t="s">
        <v>7609</v>
      </c>
      <c r="E76" s="19" t="s">
        <v>10</v>
      </c>
      <c r="F76" s="1" t="s">
        <v>6488</v>
      </c>
      <c r="G76" s="1" t="s">
        <v>7704</v>
      </c>
      <c r="H76" t="e">
        <f t="shared" si="0"/>
        <v>#REF!</v>
      </c>
    </row>
    <row r="77" spans="1:8" hidden="1" x14ac:dyDescent="0.35">
      <c r="A77" s="7" t="s">
        <v>7610</v>
      </c>
      <c r="B77" s="7" t="s">
        <v>6312</v>
      </c>
      <c r="C77" s="7" t="s">
        <v>7693</v>
      </c>
      <c r="D77" s="7" t="s">
        <v>7611</v>
      </c>
      <c r="E77" s="19" t="s">
        <v>10</v>
      </c>
      <c r="F77" s="1" t="s">
        <v>6488</v>
      </c>
      <c r="G77" s="1" t="s">
        <v>7704</v>
      </c>
      <c r="H77" t="e">
        <f t="shared" si="0"/>
        <v>#REF!</v>
      </c>
    </row>
    <row r="78" spans="1:8" hidden="1" x14ac:dyDescent="0.35">
      <c r="A78" s="7" t="s">
        <v>7612</v>
      </c>
      <c r="B78" s="7" t="s">
        <v>6312</v>
      </c>
      <c r="C78" s="7" t="s">
        <v>7693</v>
      </c>
      <c r="D78" s="7" t="s">
        <v>7613</v>
      </c>
      <c r="E78" s="19" t="s">
        <v>10</v>
      </c>
      <c r="F78" s="1" t="s">
        <v>6488</v>
      </c>
      <c r="G78" s="1" t="s">
        <v>7704</v>
      </c>
      <c r="H78" t="e">
        <f t="shared" si="0"/>
        <v>#REF!</v>
      </c>
    </row>
    <row r="79" spans="1:8" hidden="1" x14ac:dyDescent="0.35">
      <c r="A79" s="7" t="s">
        <v>7614</v>
      </c>
      <c r="B79" s="7" t="s">
        <v>6312</v>
      </c>
      <c r="C79" s="7" t="s">
        <v>7694</v>
      </c>
      <c r="D79" s="7" t="s">
        <v>7615</v>
      </c>
      <c r="E79" s="19" t="s">
        <v>10</v>
      </c>
      <c r="F79" s="1" t="s">
        <v>6488</v>
      </c>
      <c r="G79" s="1" t="s">
        <v>7704</v>
      </c>
      <c r="H79" t="e">
        <f t="shared" si="0"/>
        <v>#REF!</v>
      </c>
    </row>
    <row r="80" spans="1:8" hidden="1" x14ac:dyDescent="0.35">
      <c r="A80" s="7" t="s">
        <v>7616</v>
      </c>
      <c r="B80" s="7" t="s">
        <v>6312</v>
      </c>
      <c r="C80" s="7" t="s">
        <v>7695</v>
      </c>
      <c r="D80" s="7" t="s">
        <v>7617</v>
      </c>
      <c r="E80" s="19" t="s">
        <v>10</v>
      </c>
      <c r="F80" s="1" t="s">
        <v>6488</v>
      </c>
      <c r="G80" s="1" t="s">
        <v>7704</v>
      </c>
      <c r="H80" t="e">
        <f t="shared" si="0"/>
        <v>#REF!</v>
      </c>
    </row>
    <row r="81" spans="1:8" hidden="1" x14ac:dyDescent="0.35">
      <c r="A81" s="7" t="s">
        <v>7618</v>
      </c>
      <c r="B81" s="7" t="s">
        <v>6312</v>
      </c>
      <c r="C81" s="7" t="s">
        <v>7694</v>
      </c>
      <c r="D81" s="7" t="s">
        <v>7619</v>
      </c>
      <c r="E81" s="19" t="s">
        <v>10</v>
      </c>
      <c r="F81" s="1" t="s">
        <v>6488</v>
      </c>
      <c r="G81" s="1" t="s">
        <v>7704</v>
      </c>
      <c r="H81" t="e">
        <f t="shared" si="0"/>
        <v>#REF!</v>
      </c>
    </row>
    <row r="82" spans="1:8" hidden="1" x14ac:dyDescent="0.35">
      <c r="A82" s="7" t="s">
        <v>7620</v>
      </c>
      <c r="B82" s="7" t="s">
        <v>6312</v>
      </c>
      <c r="C82" s="7" t="s">
        <v>7695</v>
      </c>
      <c r="D82" s="7" t="s">
        <v>7621</v>
      </c>
      <c r="E82" s="19" t="s">
        <v>10</v>
      </c>
      <c r="F82" s="1" t="s">
        <v>6488</v>
      </c>
      <c r="G82" s="1" t="s">
        <v>7704</v>
      </c>
      <c r="H82" t="e">
        <f t="shared" si="0"/>
        <v>#REF!</v>
      </c>
    </row>
    <row r="83" spans="1:8" x14ac:dyDescent="0.35">
      <c r="A83" s="7" t="s">
        <v>6890</v>
      </c>
      <c r="B83" s="1">
        <v>401</v>
      </c>
      <c r="C83" t="s">
        <v>6891</v>
      </c>
      <c r="D83" t="s">
        <v>6892</v>
      </c>
      <c r="E83" s="17" t="s">
        <v>10</v>
      </c>
      <c r="F83" s="1" t="s">
        <v>6488</v>
      </c>
      <c r="G83" s="1" t="s">
        <v>7703</v>
      </c>
      <c r="H83"/>
    </row>
    <row r="84" spans="1:8" x14ac:dyDescent="0.35">
      <c r="A84" s="7" t="s">
        <v>6895</v>
      </c>
      <c r="B84" s="1">
        <v>401</v>
      </c>
      <c r="C84" t="s">
        <v>6896</v>
      </c>
      <c r="D84" t="s">
        <v>6897</v>
      </c>
      <c r="E84" s="17" t="s">
        <v>10</v>
      </c>
      <c r="F84" s="1" t="s">
        <v>6488</v>
      </c>
      <c r="G84" s="1" t="s">
        <v>7703</v>
      </c>
    </row>
    <row r="85" spans="1:8" x14ac:dyDescent="0.35">
      <c r="A85" s="7" t="s">
        <v>7629</v>
      </c>
      <c r="B85" s="1">
        <v>401</v>
      </c>
      <c r="C85" t="s">
        <v>7632</v>
      </c>
      <c r="D85" t="s">
        <v>7631</v>
      </c>
      <c r="E85" s="17" t="s">
        <v>10</v>
      </c>
      <c r="F85" s="1" t="s">
        <v>6488</v>
      </c>
      <c r="G85" s="1" t="s">
        <v>7703</v>
      </c>
    </row>
    <row r="86" spans="1:8" x14ac:dyDescent="0.35">
      <c r="A86" s="7" t="s">
        <v>6905</v>
      </c>
      <c r="B86" s="1">
        <v>402</v>
      </c>
      <c r="C86" t="s">
        <v>6906</v>
      </c>
      <c r="D86" t="s">
        <v>6907</v>
      </c>
      <c r="E86" s="17" t="s">
        <v>10</v>
      </c>
      <c r="F86" s="1" t="s">
        <v>6488</v>
      </c>
      <c r="G86" s="1" t="s">
        <v>7703</v>
      </c>
    </row>
    <row r="87" spans="1:8" x14ac:dyDescent="0.35">
      <c r="A87" s="7" t="s">
        <v>6913</v>
      </c>
      <c r="B87" s="1">
        <v>402</v>
      </c>
      <c r="C87" t="s">
        <v>6914</v>
      </c>
      <c r="D87" t="s">
        <v>6915</v>
      </c>
      <c r="E87" s="17" t="s">
        <v>10</v>
      </c>
      <c r="F87" s="1" t="s">
        <v>6488</v>
      </c>
      <c r="G87" s="1" t="s">
        <v>7703</v>
      </c>
    </row>
    <row r="88" spans="1:8" x14ac:dyDescent="0.35">
      <c r="A88" s="7" t="s">
        <v>6918</v>
      </c>
      <c r="B88" s="1">
        <v>402</v>
      </c>
      <c r="C88" t="s">
        <v>6599</v>
      </c>
      <c r="D88" t="s">
        <v>6919</v>
      </c>
      <c r="E88" s="17" t="s">
        <v>10</v>
      </c>
      <c r="F88" s="1" t="s">
        <v>6488</v>
      </c>
      <c r="G88" s="1" t="s">
        <v>7703</v>
      </c>
    </row>
    <row r="89" spans="1:8" x14ac:dyDescent="0.35">
      <c r="A89" s="7" t="s">
        <v>6925</v>
      </c>
      <c r="B89" s="1">
        <v>402</v>
      </c>
      <c r="C89" t="s">
        <v>6914</v>
      </c>
      <c r="D89" t="s">
        <v>6926</v>
      </c>
      <c r="E89" s="17" t="s">
        <v>10</v>
      </c>
      <c r="F89" s="1" t="s">
        <v>6488</v>
      </c>
      <c r="G89" s="1" t="s">
        <v>7703</v>
      </c>
    </row>
    <row r="90" spans="1:8" x14ac:dyDescent="0.35">
      <c r="A90" s="7" t="s">
        <v>6929</v>
      </c>
      <c r="B90" s="1">
        <v>402</v>
      </c>
      <c r="C90" t="s">
        <v>6599</v>
      </c>
      <c r="D90" t="s">
        <v>6930</v>
      </c>
      <c r="E90" s="17" t="s">
        <v>10</v>
      </c>
      <c r="F90" s="1" t="s">
        <v>6488</v>
      </c>
      <c r="G90" s="1" t="s">
        <v>7703</v>
      </c>
    </row>
    <row r="91" spans="1:8" x14ac:dyDescent="0.35">
      <c r="A91" s="7" t="s">
        <v>6934</v>
      </c>
      <c r="B91" s="1">
        <v>403</v>
      </c>
      <c r="C91" t="s">
        <v>6935</v>
      </c>
      <c r="D91" t="s">
        <v>6936</v>
      </c>
      <c r="E91" s="17" t="s">
        <v>10</v>
      </c>
      <c r="F91" s="1" t="s">
        <v>6488</v>
      </c>
      <c r="G91" s="1" t="s">
        <v>7703</v>
      </c>
    </row>
    <row r="92" spans="1:8" x14ac:dyDescent="0.35">
      <c r="A92" s="7" t="s">
        <v>6939</v>
      </c>
      <c r="B92" s="1">
        <v>403</v>
      </c>
      <c r="C92" t="s">
        <v>6922</v>
      </c>
      <c r="D92" t="s">
        <v>6940</v>
      </c>
      <c r="E92" s="17" t="s">
        <v>10</v>
      </c>
      <c r="F92" s="1" t="s">
        <v>6488</v>
      </c>
      <c r="G92" s="1" t="s">
        <v>7703</v>
      </c>
    </row>
    <row r="93" spans="1:8" x14ac:dyDescent="0.35">
      <c r="A93" s="7" t="s">
        <v>6944</v>
      </c>
      <c r="B93" s="1">
        <v>404</v>
      </c>
      <c r="C93" t="s">
        <v>6945</v>
      </c>
      <c r="D93" t="s">
        <v>6946</v>
      </c>
      <c r="E93" s="17" t="s">
        <v>10</v>
      </c>
      <c r="F93" s="1" t="s">
        <v>6488</v>
      </c>
      <c r="G93" s="1" t="s">
        <v>7703</v>
      </c>
    </row>
    <row r="94" spans="1:8" x14ac:dyDescent="0.35">
      <c r="A94" s="7" t="s">
        <v>6949</v>
      </c>
      <c r="B94" s="1">
        <v>404</v>
      </c>
      <c r="C94" t="s">
        <v>6922</v>
      </c>
      <c r="D94" t="s">
        <v>6950</v>
      </c>
      <c r="E94" s="17" t="s">
        <v>10</v>
      </c>
      <c r="F94" s="1" t="s">
        <v>6488</v>
      </c>
      <c r="G94" s="1" t="s">
        <v>7703</v>
      </c>
    </row>
    <row r="95" spans="1:8" x14ac:dyDescent="0.35">
      <c r="A95" s="7" t="s">
        <v>6954</v>
      </c>
      <c r="B95" s="1">
        <v>405</v>
      </c>
      <c r="C95" t="s">
        <v>6955</v>
      </c>
      <c r="D95" t="s">
        <v>6956</v>
      </c>
      <c r="E95" s="17" t="s">
        <v>10</v>
      </c>
      <c r="F95" s="1" t="s">
        <v>6488</v>
      </c>
      <c r="G95" s="1" t="s">
        <v>7703</v>
      </c>
    </row>
    <row r="96" spans="1:8" x14ac:dyDescent="0.35">
      <c r="A96" s="7" t="s">
        <v>6969</v>
      </c>
      <c r="B96" s="1">
        <v>406</v>
      </c>
      <c r="C96" t="s">
        <v>6970</v>
      </c>
      <c r="D96" t="s">
        <v>6971</v>
      </c>
      <c r="E96" s="17" t="s">
        <v>10</v>
      </c>
      <c r="F96" s="1" t="s">
        <v>6488</v>
      </c>
      <c r="G96" s="1" t="s">
        <v>7703</v>
      </c>
    </row>
    <row r="97" spans="1:7" x14ac:dyDescent="0.35">
      <c r="A97" s="7" t="s">
        <v>6974</v>
      </c>
      <c r="B97" s="1">
        <v>406</v>
      </c>
      <c r="C97" t="s">
        <v>6975</v>
      </c>
      <c r="D97" t="s">
        <v>6976</v>
      </c>
      <c r="E97" s="17" t="s">
        <v>10</v>
      </c>
      <c r="F97" s="1" t="s">
        <v>6488</v>
      </c>
      <c r="G97" s="1" t="s">
        <v>7703</v>
      </c>
    </row>
    <row r="98" spans="1:7" x14ac:dyDescent="0.35">
      <c r="A98" s="7" t="s">
        <v>6979</v>
      </c>
      <c r="B98" s="1">
        <v>406</v>
      </c>
      <c r="C98" t="s">
        <v>6980</v>
      </c>
      <c r="D98" t="s">
        <v>6981</v>
      </c>
      <c r="E98" s="17" t="s">
        <v>10</v>
      </c>
      <c r="F98" s="1" t="s">
        <v>6488</v>
      </c>
      <c r="G98" s="1" t="s">
        <v>7703</v>
      </c>
    </row>
    <row r="99" spans="1:7" x14ac:dyDescent="0.35">
      <c r="A99" s="7" t="s">
        <v>6984</v>
      </c>
      <c r="B99" s="1">
        <v>406</v>
      </c>
      <c r="C99" t="s">
        <v>6985</v>
      </c>
      <c r="D99" t="s">
        <v>6986</v>
      </c>
      <c r="E99" s="17" t="s">
        <v>10</v>
      </c>
      <c r="F99" s="1" t="s">
        <v>6488</v>
      </c>
      <c r="G99" s="1" t="s">
        <v>7703</v>
      </c>
    </row>
    <row r="100" spans="1:7" x14ac:dyDescent="0.35">
      <c r="A100" s="7" t="s">
        <v>6989</v>
      </c>
      <c r="B100" s="1">
        <v>406</v>
      </c>
      <c r="C100" t="s">
        <v>6990</v>
      </c>
      <c r="D100" t="s">
        <v>6991</v>
      </c>
      <c r="E100" s="17" t="s">
        <v>10</v>
      </c>
      <c r="F100" s="1" t="s">
        <v>6488</v>
      </c>
      <c r="G100" s="1" t="s">
        <v>7703</v>
      </c>
    </row>
    <row r="101" spans="1:7" x14ac:dyDescent="0.35">
      <c r="A101" s="1" t="s">
        <v>58</v>
      </c>
      <c r="B101" s="1" t="s">
        <v>6490</v>
      </c>
      <c r="C101" s="1" t="s">
        <v>59</v>
      </c>
      <c r="D101" s="1" t="s">
        <v>59</v>
      </c>
      <c r="E101" s="17" t="s">
        <v>10</v>
      </c>
      <c r="F101" s="1" t="s">
        <v>6488</v>
      </c>
      <c r="G101" s="1" t="s">
        <v>7703</v>
      </c>
    </row>
    <row r="102" spans="1:7" x14ac:dyDescent="0.35">
      <c r="A102" s="1" t="s">
        <v>2609</v>
      </c>
      <c r="B102" s="1" t="s">
        <v>6490</v>
      </c>
      <c r="C102" s="1" t="s">
        <v>60</v>
      </c>
      <c r="D102" s="1" t="s">
        <v>60</v>
      </c>
      <c r="E102" s="17" t="s">
        <v>10</v>
      </c>
      <c r="F102" s="1" t="s">
        <v>6488</v>
      </c>
      <c r="G102" s="1" t="s">
        <v>7703</v>
      </c>
    </row>
    <row r="103" spans="1:7" hidden="1" x14ac:dyDescent="0.35">
      <c r="A103" s="1" t="s">
        <v>2640</v>
      </c>
      <c r="B103" s="1" t="s">
        <v>6491</v>
      </c>
      <c r="C103" s="1" t="s">
        <v>96</v>
      </c>
      <c r="D103" s="1" t="s">
        <v>96</v>
      </c>
      <c r="E103" s="17" t="s">
        <v>10</v>
      </c>
      <c r="F103" s="1" t="s">
        <v>11</v>
      </c>
      <c r="G103" s="1" t="s">
        <v>6486</v>
      </c>
    </row>
    <row r="104" spans="1:7" hidden="1" x14ac:dyDescent="0.35">
      <c r="A104" s="1" t="s">
        <v>97</v>
      </c>
      <c r="B104" s="1" t="s">
        <v>6491</v>
      </c>
      <c r="C104" s="1" t="s">
        <v>98</v>
      </c>
      <c r="D104" s="1" t="s">
        <v>98</v>
      </c>
      <c r="E104" s="17" t="s">
        <v>10</v>
      </c>
      <c r="F104" s="1" t="s">
        <v>11</v>
      </c>
      <c r="G104" s="1" t="s">
        <v>6486</v>
      </c>
    </row>
    <row r="105" spans="1:7" hidden="1" x14ac:dyDescent="0.35">
      <c r="A105" s="1" t="s">
        <v>2643</v>
      </c>
      <c r="B105" s="1" t="s">
        <v>6491</v>
      </c>
      <c r="C105" s="1" t="s">
        <v>99</v>
      </c>
      <c r="D105" s="1" t="s">
        <v>99</v>
      </c>
      <c r="E105" s="17" t="s">
        <v>10</v>
      </c>
      <c r="F105" s="1" t="s">
        <v>11</v>
      </c>
      <c r="G105" s="1" t="s">
        <v>6486</v>
      </c>
    </row>
    <row r="106" spans="1:7" hidden="1" x14ac:dyDescent="0.35">
      <c r="A106" s="1" t="s">
        <v>2645</v>
      </c>
      <c r="B106" s="1" t="s">
        <v>6491</v>
      </c>
      <c r="C106" s="1" t="s">
        <v>100</v>
      </c>
      <c r="D106" s="1" t="s">
        <v>100</v>
      </c>
      <c r="E106" s="17" t="s">
        <v>10</v>
      </c>
      <c r="F106" s="1" t="s">
        <v>11</v>
      </c>
      <c r="G106" s="1" t="s">
        <v>6486</v>
      </c>
    </row>
    <row r="107" spans="1:7" hidden="1" x14ac:dyDescent="0.35">
      <c r="A107" s="1" t="s">
        <v>2647</v>
      </c>
      <c r="B107" s="1" t="s">
        <v>6491</v>
      </c>
      <c r="C107" s="1" t="s">
        <v>101</v>
      </c>
      <c r="D107" s="1" t="s">
        <v>102</v>
      </c>
      <c r="E107" s="17" t="s">
        <v>10</v>
      </c>
      <c r="F107" s="1" t="s">
        <v>11</v>
      </c>
      <c r="G107" s="1" t="s">
        <v>6486</v>
      </c>
    </row>
    <row r="108" spans="1:7" hidden="1" x14ac:dyDescent="0.35">
      <c r="A108" s="1" t="s">
        <v>2649</v>
      </c>
      <c r="B108" s="1" t="s">
        <v>6491</v>
      </c>
      <c r="C108" s="1" t="s">
        <v>103</v>
      </c>
      <c r="D108" s="1" t="s">
        <v>103</v>
      </c>
      <c r="E108" s="17" t="s">
        <v>10</v>
      </c>
      <c r="F108" s="1" t="s">
        <v>11</v>
      </c>
      <c r="G108" s="1" t="s">
        <v>6486</v>
      </c>
    </row>
    <row r="109" spans="1:7" hidden="1" x14ac:dyDescent="0.35">
      <c r="A109" s="1" t="s">
        <v>104</v>
      </c>
      <c r="B109" s="1" t="s">
        <v>6491</v>
      </c>
      <c r="C109" s="1" t="s">
        <v>105</v>
      </c>
      <c r="D109" s="1" t="s">
        <v>105</v>
      </c>
      <c r="E109" s="17" t="s">
        <v>10</v>
      </c>
      <c r="F109" s="1" t="s">
        <v>11</v>
      </c>
      <c r="G109" s="1" t="s">
        <v>6486</v>
      </c>
    </row>
    <row r="110" spans="1:7" hidden="1" x14ac:dyDescent="0.35">
      <c r="A110" s="1" t="s">
        <v>2652</v>
      </c>
      <c r="B110" s="1" t="s">
        <v>6491</v>
      </c>
      <c r="C110" s="1" t="s">
        <v>106</v>
      </c>
      <c r="D110" s="1" t="s">
        <v>106</v>
      </c>
      <c r="E110" s="17" t="s">
        <v>10</v>
      </c>
      <c r="F110" s="1" t="s">
        <v>11</v>
      </c>
      <c r="G110" s="1" t="s">
        <v>6486</v>
      </c>
    </row>
    <row r="111" spans="1:7" hidden="1" x14ac:dyDescent="0.35">
      <c r="A111" s="1" t="s">
        <v>7017</v>
      </c>
      <c r="B111" s="1">
        <v>711</v>
      </c>
      <c r="C111" t="s">
        <v>7018</v>
      </c>
      <c r="D111" t="s">
        <v>7019</v>
      </c>
      <c r="E111" s="17" t="s">
        <v>10</v>
      </c>
      <c r="F111" s="1" t="s">
        <v>6488</v>
      </c>
      <c r="G111" s="1" t="s">
        <v>6516</v>
      </c>
    </row>
    <row r="112" spans="1:7" hidden="1" x14ac:dyDescent="0.35">
      <c r="A112" s="1" t="s">
        <v>7024</v>
      </c>
      <c r="B112" s="1">
        <v>711</v>
      </c>
      <c r="C112" t="s">
        <v>7025</v>
      </c>
      <c r="D112" t="s">
        <v>7026</v>
      </c>
      <c r="E112" s="17" t="s">
        <v>10</v>
      </c>
      <c r="F112" s="1" t="s">
        <v>6488</v>
      </c>
      <c r="G112" s="1" t="s">
        <v>6516</v>
      </c>
    </row>
    <row r="113" spans="1:7" hidden="1" x14ac:dyDescent="0.35">
      <c r="A113" s="1" t="s">
        <v>2660</v>
      </c>
      <c r="B113" s="1" t="s">
        <v>6491</v>
      </c>
      <c r="C113" s="1" t="s">
        <v>113</v>
      </c>
      <c r="D113" s="1" t="s">
        <v>113</v>
      </c>
      <c r="E113" s="17" t="s">
        <v>10</v>
      </c>
      <c r="F113" s="1" t="s">
        <v>6488</v>
      </c>
      <c r="G113" s="1" t="s">
        <v>6516</v>
      </c>
    </row>
    <row r="114" spans="1:7" hidden="1" x14ac:dyDescent="0.35">
      <c r="A114" s="1" t="s">
        <v>2662</v>
      </c>
      <c r="B114" s="1" t="s">
        <v>6491</v>
      </c>
      <c r="C114" s="1" t="s">
        <v>114</v>
      </c>
      <c r="D114" s="1" t="s">
        <v>114</v>
      </c>
      <c r="E114" s="17" t="s">
        <v>10</v>
      </c>
      <c r="F114" s="1" t="s">
        <v>6488</v>
      </c>
      <c r="G114" s="1" t="s">
        <v>6516</v>
      </c>
    </row>
    <row r="115" spans="1:7" hidden="1" x14ac:dyDescent="0.35">
      <c r="A115" s="1" t="s">
        <v>2664</v>
      </c>
      <c r="B115" s="1" t="s">
        <v>6491</v>
      </c>
      <c r="C115" s="1" t="s">
        <v>115</v>
      </c>
      <c r="D115" s="1" t="s">
        <v>116</v>
      </c>
      <c r="E115" s="17" t="s">
        <v>10</v>
      </c>
      <c r="F115" s="1" t="s">
        <v>11</v>
      </c>
      <c r="G115" s="1" t="s">
        <v>6486</v>
      </c>
    </row>
    <row r="116" spans="1:7" hidden="1" x14ac:dyDescent="0.35">
      <c r="A116" s="1" t="s">
        <v>2667</v>
      </c>
      <c r="B116" s="1" t="s">
        <v>6492</v>
      </c>
      <c r="C116" s="1" t="s">
        <v>117</v>
      </c>
      <c r="D116" s="1" t="s">
        <v>117</v>
      </c>
      <c r="E116" s="17" t="s">
        <v>10</v>
      </c>
      <c r="F116" s="1" t="s">
        <v>11</v>
      </c>
      <c r="G116" s="1" t="s">
        <v>6486</v>
      </c>
    </row>
    <row r="117" spans="1:7" hidden="1" x14ac:dyDescent="0.35">
      <c r="A117" s="1" t="s">
        <v>2669</v>
      </c>
      <c r="B117" s="1" t="s">
        <v>6492</v>
      </c>
      <c r="C117" s="1" t="s">
        <v>118</v>
      </c>
      <c r="D117" s="1" t="s">
        <v>119</v>
      </c>
      <c r="E117" s="17" t="s">
        <v>10</v>
      </c>
      <c r="F117" s="1" t="s">
        <v>11</v>
      </c>
      <c r="G117" s="1" t="s">
        <v>6486</v>
      </c>
    </row>
    <row r="118" spans="1:7" hidden="1" x14ac:dyDescent="0.35">
      <c r="A118" s="1" t="s">
        <v>120</v>
      </c>
      <c r="B118" s="1" t="s">
        <v>6492</v>
      </c>
      <c r="C118" s="1" t="s">
        <v>121</v>
      </c>
      <c r="D118" s="1" t="s">
        <v>122</v>
      </c>
      <c r="E118" s="17" t="s">
        <v>10</v>
      </c>
      <c r="F118" s="1" t="s">
        <v>11</v>
      </c>
      <c r="G118" s="1" t="s">
        <v>6486</v>
      </c>
    </row>
    <row r="119" spans="1:7" hidden="1" x14ac:dyDescent="0.35">
      <c r="A119" s="1" t="s">
        <v>2672</v>
      </c>
      <c r="B119" s="1" t="s">
        <v>6492</v>
      </c>
      <c r="C119" s="1" t="s">
        <v>123</v>
      </c>
      <c r="D119" s="1" t="s">
        <v>123</v>
      </c>
      <c r="E119" s="17" t="s">
        <v>10</v>
      </c>
      <c r="F119" s="1" t="s">
        <v>11</v>
      </c>
      <c r="G119" s="1" t="s">
        <v>6486</v>
      </c>
    </row>
    <row r="120" spans="1:7" hidden="1" x14ac:dyDescent="0.35">
      <c r="A120" s="1" t="s">
        <v>2674</v>
      </c>
      <c r="B120" s="1" t="s">
        <v>6492</v>
      </c>
      <c r="C120" s="1" t="s">
        <v>124</v>
      </c>
      <c r="D120" s="1" t="s">
        <v>124</v>
      </c>
      <c r="E120" s="17" t="s">
        <v>10</v>
      </c>
      <c r="F120" s="1" t="s">
        <v>11</v>
      </c>
      <c r="G120" s="1" t="s">
        <v>6486</v>
      </c>
    </row>
    <row r="121" spans="1:7" hidden="1" x14ac:dyDescent="0.35">
      <c r="A121" s="1" t="s">
        <v>2676</v>
      </c>
      <c r="B121" s="1" t="s">
        <v>6492</v>
      </c>
      <c r="C121" s="1" t="s">
        <v>125</v>
      </c>
      <c r="D121" s="1" t="s">
        <v>125</v>
      </c>
      <c r="E121" s="17" t="s">
        <v>10</v>
      </c>
      <c r="F121" s="1" t="s">
        <v>11</v>
      </c>
      <c r="G121" s="1" t="s">
        <v>6486</v>
      </c>
    </row>
    <row r="122" spans="1:7" hidden="1" x14ac:dyDescent="0.35">
      <c r="A122" s="1" t="s">
        <v>2678</v>
      </c>
      <c r="B122" s="1" t="s">
        <v>6492</v>
      </c>
      <c r="C122" s="1" t="s">
        <v>126</v>
      </c>
      <c r="D122" s="1" t="s">
        <v>127</v>
      </c>
      <c r="E122" s="17" t="s">
        <v>10</v>
      </c>
      <c r="F122" s="1" t="s">
        <v>11</v>
      </c>
      <c r="G122" s="1" t="s">
        <v>6486</v>
      </c>
    </row>
    <row r="123" spans="1:7" hidden="1" x14ac:dyDescent="0.35">
      <c r="A123" s="1" t="s">
        <v>7157</v>
      </c>
      <c r="B123" s="1" t="s">
        <v>7178</v>
      </c>
      <c r="C123" t="s">
        <v>7158</v>
      </c>
      <c r="D123" t="s">
        <v>7159</v>
      </c>
      <c r="E123" s="17" t="s">
        <v>10</v>
      </c>
      <c r="F123" s="1" t="s">
        <v>11</v>
      </c>
      <c r="G123" s="1" t="s">
        <v>6486</v>
      </c>
    </row>
    <row r="124" spans="1:7" hidden="1" x14ac:dyDescent="0.35">
      <c r="A124" s="58" t="s">
        <v>7639</v>
      </c>
      <c r="B124" s="58" t="s">
        <v>7178</v>
      </c>
      <c r="C124" s="48" t="s">
        <v>7640</v>
      </c>
      <c r="D124" s="48" t="s">
        <v>7642</v>
      </c>
      <c r="E124" s="138" t="s">
        <v>10</v>
      </c>
      <c r="F124" s="58" t="s">
        <v>11</v>
      </c>
      <c r="G124" s="58" t="s">
        <v>6486</v>
      </c>
    </row>
    <row r="125" spans="1:7" hidden="1" x14ac:dyDescent="0.35">
      <c r="A125" s="58" t="s">
        <v>7638</v>
      </c>
      <c r="B125" s="58" t="s">
        <v>7178</v>
      </c>
      <c r="C125" s="48" t="s">
        <v>7641</v>
      </c>
      <c r="D125" s="48" t="s">
        <v>7643</v>
      </c>
      <c r="E125" s="138" t="s">
        <v>10</v>
      </c>
      <c r="F125" s="58" t="s">
        <v>11</v>
      </c>
      <c r="G125" s="58" t="s">
        <v>6486</v>
      </c>
    </row>
    <row r="126" spans="1:7" hidden="1" x14ac:dyDescent="0.35">
      <c r="A126" s="1" t="s">
        <v>7162</v>
      </c>
      <c r="B126" s="1">
        <v>809</v>
      </c>
      <c r="C126" t="s">
        <v>7163</v>
      </c>
      <c r="D126" t="s">
        <v>7164</v>
      </c>
      <c r="E126" s="17" t="s">
        <v>10</v>
      </c>
      <c r="F126" s="1" t="s">
        <v>11</v>
      </c>
      <c r="G126" s="1" t="s">
        <v>6486</v>
      </c>
    </row>
    <row r="127" spans="1:7" hidden="1" x14ac:dyDescent="0.35">
      <c r="A127" s="58" t="s">
        <v>7644</v>
      </c>
      <c r="B127" s="58">
        <v>809</v>
      </c>
      <c r="C127" s="48" t="s">
        <v>7648</v>
      </c>
      <c r="D127" s="139" t="s">
        <v>7646</v>
      </c>
      <c r="E127" s="138" t="s">
        <v>10</v>
      </c>
      <c r="F127" s="58" t="s">
        <v>11</v>
      </c>
      <c r="G127" s="58" t="s">
        <v>6486</v>
      </c>
    </row>
    <row r="128" spans="1:7" hidden="1" x14ac:dyDescent="0.35">
      <c r="A128" s="58" t="s">
        <v>7645</v>
      </c>
      <c r="B128" s="58">
        <v>809</v>
      </c>
      <c r="C128" s="48" t="s">
        <v>7167</v>
      </c>
      <c r="D128" s="139" t="s">
        <v>7647</v>
      </c>
      <c r="E128" s="138" t="s">
        <v>10</v>
      </c>
      <c r="F128" s="58" t="s">
        <v>11</v>
      </c>
      <c r="G128" s="58" t="s">
        <v>6486</v>
      </c>
    </row>
    <row r="129" spans="1:7" hidden="1" x14ac:dyDescent="0.35">
      <c r="A129" s="1" t="s">
        <v>7170</v>
      </c>
      <c r="B129" s="1">
        <v>809</v>
      </c>
      <c r="C129" t="s">
        <v>7171</v>
      </c>
      <c r="D129" t="s">
        <v>7172</v>
      </c>
      <c r="E129" s="17" t="s">
        <v>10</v>
      </c>
      <c r="F129" s="1" t="s">
        <v>11</v>
      </c>
      <c r="G129" s="1" t="s">
        <v>6486</v>
      </c>
    </row>
    <row r="130" spans="1:7" hidden="1" x14ac:dyDescent="0.35">
      <c r="A130" s="1" t="s">
        <v>7175</v>
      </c>
      <c r="B130" s="1">
        <v>809</v>
      </c>
      <c r="C130" t="s">
        <v>7176</v>
      </c>
      <c r="D130" t="s">
        <v>7177</v>
      </c>
      <c r="E130" s="17" t="s">
        <v>10</v>
      </c>
      <c r="F130" s="1" t="s">
        <v>11</v>
      </c>
      <c r="G130" s="1" t="s">
        <v>6486</v>
      </c>
    </row>
    <row r="131" spans="1:7" hidden="1" x14ac:dyDescent="0.35">
      <c r="A131" s="1" t="s">
        <v>2684</v>
      </c>
      <c r="B131" s="1" t="s">
        <v>6492</v>
      </c>
      <c r="C131" s="1" t="s">
        <v>131</v>
      </c>
      <c r="D131" s="1" t="s">
        <v>132</v>
      </c>
      <c r="E131" s="17" t="s">
        <v>10</v>
      </c>
      <c r="F131" s="1" t="s">
        <v>11</v>
      </c>
      <c r="G131" s="1" t="s">
        <v>6486</v>
      </c>
    </row>
    <row r="132" spans="1:7" hidden="1" x14ac:dyDescent="0.35">
      <c r="A132" s="1" t="s">
        <v>7181</v>
      </c>
      <c r="B132" s="1">
        <v>813</v>
      </c>
      <c r="C132" t="s">
        <v>7163</v>
      </c>
      <c r="D132" t="s">
        <v>7182</v>
      </c>
      <c r="E132" s="17" t="s">
        <v>10</v>
      </c>
      <c r="F132" s="1" t="s">
        <v>6488</v>
      </c>
      <c r="G132" s="1" t="s">
        <v>6516</v>
      </c>
    </row>
    <row r="133" spans="1:7" hidden="1" x14ac:dyDescent="0.35">
      <c r="A133" s="1" t="s">
        <v>7185</v>
      </c>
      <c r="B133" s="1">
        <v>813</v>
      </c>
      <c r="C133" t="s">
        <v>7186</v>
      </c>
      <c r="D133" t="s">
        <v>7187</v>
      </c>
      <c r="E133" s="17" t="s">
        <v>10</v>
      </c>
      <c r="F133" s="1" t="s">
        <v>6488</v>
      </c>
      <c r="G133" s="1" t="s">
        <v>6516</v>
      </c>
    </row>
    <row r="134" spans="1:7" hidden="1" x14ac:dyDescent="0.35">
      <c r="A134" s="1" t="s">
        <v>7190</v>
      </c>
      <c r="B134" s="1">
        <v>813</v>
      </c>
      <c r="C134" t="s">
        <v>7158</v>
      </c>
      <c r="D134" t="s">
        <v>7191</v>
      </c>
      <c r="E134" s="17" t="s">
        <v>10</v>
      </c>
      <c r="F134" s="1" t="s">
        <v>6488</v>
      </c>
      <c r="G134" s="1" t="s">
        <v>6516</v>
      </c>
    </row>
    <row r="135" spans="1:7" hidden="1" x14ac:dyDescent="0.35">
      <c r="A135" s="1" t="s">
        <v>7194</v>
      </c>
      <c r="B135" s="1">
        <v>813</v>
      </c>
      <c r="C135" t="s">
        <v>7195</v>
      </c>
      <c r="D135" t="s">
        <v>7196</v>
      </c>
      <c r="E135" s="17" t="s">
        <v>10</v>
      </c>
      <c r="F135" s="1" t="s">
        <v>6488</v>
      </c>
      <c r="G135" s="1" t="s">
        <v>6516</v>
      </c>
    </row>
    <row r="136" spans="1:7" hidden="1" x14ac:dyDescent="0.35">
      <c r="A136" s="1" t="s">
        <v>2694</v>
      </c>
      <c r="B136" s="1" t="s">
        <v>6493</v>
      </c>
      <c r="C136" s="1" t="s">
        <v>142</v>
      </c>
      <c r="D136" s="1" t="s">
        <v>142</v>
      </c>
      <c r="E136" s="17" t="s">
        <v>10</v>
      </c>
      <c r="F136" s="1" t="s">
        <v>11</v>
      </c>
      <c r="G136" s="1" t="s">
        <v>6486</v>
      </c>
    </row>
    <row r="137" spans="1:7" hidden="1" x14ac:dyDescent="0.35">
      <c r="A137" s="1" t="s">
        <v>2696</v>
      </c>
      <c r="B137" s="1" t="s">
        <v>6493</v>
      </c>
      <c r="C137" s="1" t="s">
        <v>143</v>
      </c>
      <c r="D137" s="1" t="s">
        <v>143</v>
      </c>
      <c r="E137" s="17" t="s">
        <v>10</v>
      </c>
      <c r="F137" s="1" t="s">
        <v>11</v>
      </c>
      <c r="G137" s="1" t="s">
        <v>6486</v>
      </c>
    </row>
    <row r="138" spans="1:7" hidden="1" x14ac:dyDescent="0.35">
      <c r="A138" s="1" t="s">
        <v>144</v>
      </c>
      <c r="B138" s="1" t="s">
        <v>6493</v>
      </c>
      <c r="C138" s="1" t="s">
        <v>145</v>
      </c>
      <c r="D138" s="1" t="s">
        <v>146</v>
      </c>
      <c r="E138" s="17" t="s">
        <v>10</v>
      </c>
      <c r="F138" s="1" t="s">
        <v>11</v>
      </c>
      <c r="G138" s="1" t="s">
        <v>6486</v>
      </c>
    </row>
    <row r="139" spans="1:7" hidden="1" x14ac:dyDescent="0.35">
      <c r="A139" s="1" t="s">
        <v>2699</v>
      </c>
      <c r="B139" s="1" t="s">
        <v>6493</v>
      </c>
      <c r="C139" s="1" t="s">
        <v>147</v>
      </c>
      <c r="D139" s="1" t="s">
        <v>147</v>
      </c>
      <c r="E139" s="17" t="s">
        <v>10</v>
      </c>
      <c r="F139" s="1" t="s">
        <v>11</v>
      </c>
      <c r="G139" s="1" t="s">
        <v>6516</v>
      </c>
    </row>
    <row r="140" spans="1:7" hidden="1" x14ac:dyDescent="0.35">
      <c r="A140" s="1" t="s">
        <v>148</v>
      </c>
      <c r="B140" s="1" t="s">
        <v>6493</v>
      </c>
      <c r="C140" s="1" t="s">
        <v>149</v>
      </c>
      <c r="D140" s="1" t="s">
        <v>149</v>
      </c>
      <c r="E140" s="17" t="s">
        <v>10</v>
      </c>
      <c r="F140" s="1" t="s">
        <v>11</v>
      </c>
      <c r="G140" s="1" t="s">
        <v>6486</v>
      </c>
    </row>
    <row r="141" spans="1:7" hidden="1" x14ac:dyDescent="0.35">
      <c r="A141" s="1" t="s">
        <v>2702</v>
      </c>
      <c r="B141" s="1" t="s">
        <v>6493</v>
      </c>
      <c r="C141" s="1" t="s">
        <v>150</v>
      </c>
      <c r="D141" s="1" t="s">
        <v>150</v>
      </c>
      <c r="E141" s="17" t="s">
        <v>10</v>
      </c>
      <c r="F141" s="1" t="s">
        <v>11</v>
      </c>
      <c r="G141" s="1" t="s">
        <v>6486</v>
      </c>
    </row>
    <row r="142" spans="1:7" hidden="1" x14ac:dyDescent="0.35">
      <c r="A142" s="1" t="s">
        <v>151</v>
      </c>
      <c r="B142" s="1" t="s">
        <v>6493</v>
      </c>
      <c r="C142" s="1" t="s">
        <v>152</v>
      </c>
      <c r="D142" s="1" t="s">
        <v>153</v>
      </c>
      <c r="E142" s="17" t="s">
        <v>10</v>
      </c>
      <c r="F142" s="1" t="s">
        <v>11</v>
      </c>
      <c r="G142" s="1" t="s">
        <v>6486</v>
      </c>
    </row>
    <row r="143" spans="1:7" hidden="1" x14ac:dyDescent="0.35">
      <c r="A143" s="1" t="s">
        <v>2705</v>
      </c>
      <c r="B143" s="1" t="s">
        <v>6493</v>
      </c>
      <c r="C143" s="1" t="s">
        <v>154</v>
      </c>
      <c r="D143" s="1" t="s">
        <v>154</v>
      </c>
      <c r="E143" s="17" t="s">
        <v>10</v>
      </c>
      <c r="F143" s="1" t="s">
        <v>11</v>
      </c>
      <c r="G143" s="1" t="s">
        <v>6486</v>
      </c>
    </row>
    <row r="144" spans="1:7" hidden="1" x14ac:dyDescent="0.35">
      <c r="A144" s="1" t="s">
        <v>2707</v>
      </c>
      <c r="B144" s="1" t="s">
        <v>6493</v>
      </c>
      <c r="C144" s="1" t="s">
        <v>155</v>
      </c>
      <c r="D144" s="1" t="s">
        <v>156</v>
      </c>
      <c r="E144" s="17" t="s">
        <v>10</v>
      </c>
      <c r="F144" s="1" t="s">
        <v>11</v>
      </c>
      <c r="G144" s="1" t="s">
        <v>6486</v>
      </c>
    </row>
    <row r="145" spans="1:12" hidden="1" x14ac:dyDescent="0.35">
      <c r="A145" s="1" t="s">
        <v>2709</v>
      </c>
      <c r="B145" s="1" t="s">
        <v>6493</v>
      </c>
      <c r="C145" s="1" t="s">
        <v>157</v>
      </c>
      <c r="D145" s="1" t="s">
        <v>158</v>
      </c>
      <c r="E145" s="17" t="s">
        <v>10</v>
      </c>
      <c r="F145" s="1" t="s">
        <v>11</v>
      </c>
      <c r="G145" s="1" t="s">
        <v>6486</v>
      </c>
    </row>
    <row r="146" spans="1:12" hidden="1" x14ac:dyDescent="0.35">
      <c r="A146" s="1" t="s">
        <v>2712</v>
      </c>
      <c r="B146" s="1" t="s">
        <v>6494</v>
      </c>
      <c r="C146" s="1" t="s">
        <v>159</v>
      </c>
      <c r="D146" s="1" t="s">
        <v>159</v>
      </c>
      <c r="E146" s="17" t="s">
        <v>10</v>
      </c>
      <c r="F146" s="1" t="s">
        <v>11</v>
      </c>
      <c r="G146" s="1" t="s">
        <v>6486</v>
      </c>
    </row>
    <row r="147" spans="1:12" hidden="1" x14ac:dyDescent="0.35">
      <c r="A147" s="1" t="s">
        <v>160</v>
      </c>
      <c r="B147" s="1" t="s">
        <v>6494</v>
      </c>
      <c r="C147" s="1" t="s">
        <v>161</v>
      </c>
      <c r="D147" s="1" t="s">
        <v>161</v>
      </c>
      <c r="E147" s="17" t="s">
        <v>10</v>
      </c>
      <c r="F147" s="1" t="s">
        <v>11</v>
      </c>
      <c r="G147" s="1" t="s">
        <v>6486</v>
      </c>
    </row>
    <row r="148" spans="1:12" hidden="1" x14ac:dyDescent="0.35">
      <c r="A148" s="1" t="s">
        <v>162</v>
      </c>
      <c r="B148" s="1" t="s">
        <v>6494</v>
      </c>
      <c r="C148" s="1" t="s">
        <v>163</v>
      </c>
      <c r="D148" s="1" t="s">
        <v>163</v>
      </c>
      <c r="E148" s="17" t="s">
        <v>10</v>
      </c>
      <c r="F148" s="1" t="s">
        <v>11</v>
      </c>
      <c r="G148" s="1" t="s">
        <v>6486</v>
      </c>
    </row>
    <row r="149" spans="1:12" hidden="1" x14ac:dyDescent="0.35">
      <c r="A149" s="1" t="s">
        <v>164</v>
      </c>
      <c r="B149" s="1" t="s">
        <v>6494</v>
      </c>
      <c r="C149" s="1" t="s">
        <v>165</v>
      </c>
      <c r="D149" s="1" t="s">
        <v>165</v>
      </c>
      <c r="E149" s="17" t="s">
        <v>10</v>
      </c>
      <c r="F149" s="1" t="s">
        <v>11</v>
      </c>
      <c r="G149" s="1" t="s">
        <v>6486</v>
      </c>
    </row>
    <row r="150" spans="1:12" hidden="1" x14ac:dyDescent="0.35">
      <c r="A150" s="1" t="s">
        <v>2717</v>
      </c>
      <c r="B150" s="1" t="s">
        <v>6494</v>
      </c>
      <c r="C150" s="1" t="s">
        <v>166</v>
      </c>
      <c r="D150" s="1" t="s">
        <v>167</v>
      </c>
      <c r="E150" s="17" t="s">
        <v>10</v>
      </c>
      <c r="F150" s="1" t="s">
        <v>11</v>
      </c>
      <c r="G150" s="1" t="s">
        <v>6486</v>
      </c>
    </row>
    <row r="151" spans="1:12" hidden="1" x14ac:dyDescent="0.35">
      <c r="A151" s="1" t="s">
        <v>2719</v>
      </c>
      <c r="B151" s="1" t="s">
        <v>6494</v>
      </c>
      <c r="C151" s="1" t="s">
        <v>168</v>
      </c>
      <c r="D151" s="1" t="s">
        <v>168</v>
      </c>
      <c r="E151" s="17" t="s">
        <v>10</v>
      </c>
      <c r="F151" s="1" t="s">
        <v>11</v>
      </c>
      <c r="G151" s="1" t="s">
        <v>6516</v>
      </c>
    </row>
    <row r="152" spans="1:12" hidden="1" x14ac:dyDescent="0.35">
      <c r="A152" s="1" t="s">
        <v>169</v>
      </c>
      <c r="B152" s="1" t="s">
        <v>6494</v>
      </c>
      <c r="C152" s="1" t="s">
        <v>170</v>
      </c>
      <c r="D152" s="1" t="s">
        <v>170</v>
      </c>
      <c r="E152" s="17" t="s">
        <v>10</v>
      </c>
      <c r="F152" s="1" t="s">
        <v>11</v>
      </c>
      <c r="G152" s="1" t="s">
        <v>6486</v>
      </c>
    </row>
    <row r="153" spans="1:12" hidden="1" x14ac:dyDescent="0.35">
      <c r="A153" s="1" t="s">
        <v>2722</v>
      </c>
      <c r="B153" s="1" t="s">
        <v>6494</v>
      </c>
      <c r="C153" s="1" t="s">
        <v>171</v>
      </c>
      <c r="D153" s="1" t="s">
        <v>172</v>
      </c>
      <c r="E153" s="17" t="s">
        <v>10</v>
      </c>
      <c r="F153" s="1" t="s">
        <v>11</v>
      </c>
      <c r="G153" s="1" t="s">
        <v>6486</v>
      </c>
    </row>
    <row r="154" spans="1:12" hidden="1" x14ac:dyDescent="0.35">
      <c r="A154" s="1" t="s">
        <v>173</v>
      </c>
      <c r="B154" s="1" t="s">
        <v>6495</v>
      </c>
      <c r="C154" s="1" t="s">
        <v>174</v>
      </c>
      <c r="D154" s="1" t="s">
        <v>174</v>
      </c>
      <c r="E154" s="17" t="s">
        <v>10</v>
      </c>
      <c r="F154" s="1" t="s">
        <v>6488</v>
      </c>
      <c r="G154" s="1" t="s">
        <v>6516</v>
      </c>
    </row>
    <row r="155" spans="1:12" hidden="1" x14ac:dyDescent="0.35">
      <c r="A155" s="1" t="s">
        <v>7207</v>
      </c>
      <c r="B155" s="1">
        <v>1102</v>
      </c>
      <c r="C155" t="s">
        <v>7208</v>
      </c>
      <c r="D155" t="s">
        <v>7209</v>
      </c>
      <c r="E155" s="17" t="s">
        <v>10</v>
      </c>
      <c r="F155" s="1" t="s">
        <v>6488</v>
      </c>
      <c r="G155" s="1" t="s">
        <v>6516</v>
      </c>
    </row>
    <row r="156" spans="1:12" hidden="1" x14ac:dyDescent="0.35">
      <c r="A156" s="1" t="s">
        <v>7212</v>
      </c>
      <c r="B156" s="1">
        <v>1102</v>
      </c>
      <c r="C156" t="s">
        <v>6922</v>
      </c>
      <c r="D156" t="s">
        <v>7213</v>
      </c>
      <c r="E156" s="17" t="s">
        <v>10</v>
      </c>
      <c r="F156" s="1" t="s">
        <v>6488</v>
      </c>
      <c r="G156" s="1" t="s">
        <v>6516</v>
      </c>
    </row>
    <row r="157" spans="1:12" s="8" customFormat="1" hidden="1" x14ac:dyDescent="0.35">
      <c r="A157" s="1" t="s">
        <v>7216</v>
      </c>
      <c r="B157" s="1">
        <v>1103</v>
      </c>
      <c r="C157" t="s">
        <v>7217</v>
      </c>
      <c r="D157" t="s">
        <v>7218</v>
      </c>
      <c r="E157" s="18" t="s">
        <v>10</v>
      </c>
      <c r="F157" s="7" t="s">
        <v>6488</v>
      </c>
      <c r="G157" s="1" t="s">
        <v>6516</v>
      </c>
      <c r="H157" s="7"/>
      <c r="I157" s="7"/>
      <c r="J157" s="7"/>
      <c r="K157" s="7"/>
      <c r="L157" s="7"/>
    </row>
    <row r="158" spans="1:12" s="8" customFormat="1" hidden="1" x14ac:dyDescent="0.35">
      <c r="A158" s="1" t="s">
        <v>7221</v>
      </c>
      <c r="B158" s="1">
        <v>1103</v>
      </c>
      <c r="C158" t="s">
        <v>7222</v>
      </c>
      <c r="D158" t="s">
        <v>7223</v>
      </c>
      <c r="E158" s="18" t="s">
        <v>10</v>
      </c>
      <c r="F158" s="7" t="s">
        <v>6488</v>
      </c>
      <c r="G158" s="1" t="s">
        <v>6516</v>
      </c>
      <c r="H158" s="7"/>
      <c r="I158" s="7"/>
      <c r="J158" s="7"/>
      <c r="K158" s="7"/>
      <c r="L158" s="7"/>
    </row>
    <row r="159" spans="1:12" s="8" customFormat="1" hidden="1" x14ac:dyDescent="0.35">
      <c r="A159" s="1" t="s">
        <v>7226</v>
      </c>
      <c r="B159" s="1">
        <v>1103</v>
      </c>
      <c r="C159" t="s">
        <v>7227</v>
      </c>
      <c r="D159" t="s">
        <v>7228</v>
      </c>
      <c r="E159" s="18" t="s">
        <v>10</v>
      </c>
      <c r="F159" s="7" t="s">
        <v>6488</v>
      </c>
      <c r="G159" s="1" t="s">
        <v>6516</v>
      </c>
      <c r="H159" s="7"/>
      <c r="I159" s="7"/>
      <c r="J159" s="7"/>
      <c r="K159" s="7"/>
      <c r="L159" s="7"/>
    </row>
    <row r="160" spans="1:12" s="8" customFormat="1" hidden="1" x14ac:dyDescent="0.35">
      <c r="A160" s="1" t="s">
        <v>7231</v>
      </c>
      <c r="B160" s="1">
        <v>1103</v>
      </c>
      <c r="C160" t="s">
        <v>7232</v>
      </c>
      <c r="D160" t="s">
        <v>7233</v>
      </c>
      <c r="E160" s="19" t="s">
        <v>10</v>
      </c>
      <c r="F160" s="7" t="s">
        <v>6488</v>
      </c>
      <c r="G160" s="1" t="s">
        <v>6516</v>
      </c>
      <c r="H160" s="7"/>
      <c r="I160" s="7"/>
      <c r="J160" s="7"/>
      <c r="K160" s="7"/>
      <c r="L160" s="7"/>
    </row>
    <row r="161" spans="1:12" s="8" customFormat="1" hidden="1" x14ac:dyDescent="0.35">
      <c r="A161" s="1" t="s">
        <v>7261</v>
      </c>
      <c r="B161" s="1">
        <v>1104</v>
      </c>
      <c r="C161" t="s">
        <v>7262</v>
      </c>
      <c r="D161" t="s">
        <v>7263</v>
      </c>
      <c r="E161" s="19" t="s">
        <v>10</v>
      </c>
      <c r="F161" s="7" t="s">
        <v>6488</v>
      </c>
      <c r="G161" s="1" t="s">
        <v>6516</v>
      </c>
      <c r="H161" s="7"/>
      <c r="I161" s="7"/>
      <c r="J161" s="7"/>
      <c r="K161" s="7"/>
      <c r="L161" s="7"/>
    </row>
    <row r="162" spans="1:12" s="8" customFormat="1" hidden="1" x14ac:dyDescent="0.35">
      <c r="A162" s="1" t="s">
        <v>7266</v>
      </c>
      <c r="B162" s="1">
        <v>1104</v>
      </c>
      <c r="C162" t="s">
        <v>7227</v>
      </c>
      <c r="D162" t="s">
        <v>7267</v>
      </c>
      <c r="E162" s="19" t="s">
        <v>10</v>
      </c>
      <c r="F162" s="7" t="s">
        <v>6488</v>
      </c>
      <c r="G162" s="1" t="s">
        <v>6516</v>
      </c>
      <c r="H162" s="7"/>
      <c r="I162" s="7"/>
      <c r="J162" s="7"/>
      <c r="K162" s="7"/>
      <c r="L162" s="7"/>
    </row>
    <row r="163" spans="1:12" s="8" customFormat="1" hidden="1" x14ac:dyDescent="0.35">
      <c r="A163" s="1" t="s">
        <v>7270</v>
      </c>
      <c r="B163" s="1">
        <v>1104</v>
      </c>
      <c r="C163" t="s">
        <v>7262</v>
      </c>
      <c r="D163" t="s">
        <v>7271</v>
      </c>
      <c r="E163" s="19" t="s">
        <v>10</v>
      </c>
      <c r="F163" s="7" t="s">
        <v>6488</v>
      </c>
      <c r="G163" s="1" t="s">
        <v>6516</v>
      </c>
      <c r="H163" s="7"/>
      <c r="I163" s="7"/>
      <c r="J163" s="7"/>
      <c r="K163" s="7"/>
      <c r="L163" s="7"/>
    </row>
    <row r="164" spans="1:12" s="8" customFormat="1" hidden="1" x14ac:dyDescent="0.35">
      <c r="A164" s="1" t="s">
        <v>7274</v>
      </c>
      <c r="B164" s="1">
        <v>1104</v>
      </c>
      <c r="C164" t="s">
        <v>7222</v>
      </c>
      <c r="D164" t="s">
        <v>7275</v>
      </c>
      <c r="E164" s="19" t="s">
        <v>10</v>
      </c>
      <c r="F164" s="7" t="s">
        <v>6488</v>
      </c>
      <c r="G164" s="1" t="s">
        <v>6516</v>
      </c>
      <c r="H164" s="7"/>
      <c r="I164" s="7"/>
      <c r="J164" s="7"/>
      <c r="K164" s="7"/>
      <c r="L164" s="7"/>
    </row>
    <row r="165" spans="1:12" s="8" customFormat="1" hidden="1" x14ac:dyDescent="0.35">
      <c r="A165" s="1" t="s">
        <v>7278</v>
      </c>
      <c r="B165" s="1">
        <v>1104</v>
      </c>
      <c r="C165" t="s">
        <v>7227</v>
      </c>
      <c r="D165" t="s">
        <v>7279</v>
      </c>
      <c r="E165" s="19" t="s">
        <v>10</v>
      </c>
      <c r="F165" s="7" t="s">
        <v>6488</v>
      </c>
      <c r="G165" s="1" t="s">
        <v>6516</v>
      </c>
      <c r="H165" s="7"/>
      <c r="I165" s="7"/>
      <c r="J165" s="7"/>
      <c r="K165" s="7"/>
      <c r="L165" s="7"/>
    </row>
    <row r="166" spans="1:12" s="8" customFormat="1" hidden="1" x14ac:dyDescent="0.35">
      <c r="A166" s="1" t="s">
        <v>7282</v>
      </c>
      <c r="B166" s="1">
        <v>1104</v>
      </c>
      <c r="C166" t="s">
        <v>7283</v>
      </c>
      <c r="D166" t="s">
        <v>7284</v>
      </c>
      <c r="E166" s="19" t="s">
        <v>10</v>
      </c>
      <c r="F166" s="7" t="s">
        <v>6488</v>
      </c>
      <c r="G166" s="1" t="s">
        <v>6516</v>
      </c>
      <c r="H166" s="7"/>
      <c r="I166" s="7"/>
      <c r="J166" s="7"/>
      <c r="K166" s="7"/>
      <c r="L166" s="7"/>
    </row>
    <row r="167" spans="1:12" s="8" customFormat="1" hidden="1" x14ac:dyDescent="0.35">
      <c r="A167" s="7" t="s">
        <v>2732</v>
      </c>
      <c r="B167" s="7" t="s">
        <v>6495</v>
      </c>
      <c r="C167" s="8" t="s">
        <v>180</v>
      </c>
      <c r="D167" s="8" t="s">
        <v>180</v>
      </c>
      <c r="E167" s="18" t="s">
        <v>10</v>
      </c>
      <c r="F167" s="7" t="s">
        <v>6488</v>
      </c>
      <c r="G167" s="1" t="s">
        <v>6516</v>
      </c>
      <c r="H167" s="7"/>
      <c r="I167" s="7"/>
      <c r="J167" s="7"/>
      <c r="K167" s="7"/>
      <c r="L167" s="7"/>
    </row>
    <row r="168" spans="1:12" hidden="1" x14ac:dyDescent="0.35">
      <c r="A168" s="1" t="s">
        <v>2734</v>
      </c>
      <c r="B168" s="1" t="s">
        <v>6495</v>
      </c>
      <c r="C168" s="1" t="s">
        <v>181</v>
      </c>
      <c r="D168" s="1" t="s">
        <v>182</v>
      </c>
      <c r="E168" s="17" t="s">
        <v>10</v>
      </c>
      <c r="F168" s="1" t="s">
        <v>6488</v>
      </c>
      <c r="G168" s="1" t="s">
        <v>6516</v>
      </c>
    </row>
    <row r="169" spans="1:12" hidden="1" x14ac:dyDescent="0.35">
      <c r="A169" s="1" t="s">
        <v>7004</v>
      </c>
      <c r="B169" s="1">
        <v>1107</v>
      </c>
      <c r="C169" s="1" t="s">
        <v>7005</v>
      </c>
      <c r="D169" s="1" t="s">
        <v>7006</v>
      </c>
      <c r="E169" s="17" t="s">
        <v>10</v>
      </c>
      <c r="F169" s="1" t="s">
        <v>6488</v>
      </c>
      <c r="G169" s="1" t="s">
        <v>6516</v>
      </c>
    </row>
    <row r="170" spans="1:12" hidden="1" x14ac:dyDescent="0.35">
      <c r="A170" s="1" t="s">
        <v>7007</v>
      </c>
      <c r="B170" s="1">
        <v>1107</v>
      </c>
      <c r="C170" s="1" t="s">
        <v>7008</v>
      </c>
      <c r="D170" s="1" t="s">
        <v>7009</v>
      </c>
      <c r="E170" s="17" t="s">
        <v>10</v>
      </c>
      <c r="F170" s="1" t="s">
        <v>6488</v>
      </c>
      <c r="G170" s="1" t="s">
        <v>6516</v>
      </c>
    </row>
    <row r="171" spans="1:12" hidden="1" x14ac:dyDescent="0.35">
      <c r="A171" s="1" t="s">
        <v>7236</v>
      </c>
      <c r="B171" s="1">
        <v>1108</v>
      </c>
      <c r="C171" t="s">
        <v>7237</v>
      </c>
      <c r="D171" t="s">
        <v>7238</v>
      </c>
      <c r="E171" s="17" t="s">
        <v>10</v>
      </c>
      <c r="F171" s="1" t="s">
        <v>6488</v>
      </c>
      <c r="G171" s="1" t="s">
        <v>6516</v>
      </c>
    </row>
    <row r="172" spans="1:12" hidden="1" x14ac:dyDescent="0.35">
      <c r="A172" s="1" t="s">
        <v>7241</v>
      </c>
      <c r="B172">
        <v>1108</v>
      </c>
      <c r="C172" t="s">
        <v>7242</v>
      </c>
      <c r="D172" t="s">
        <v>7243</v>
      </c>
      <c r="E172" s="17" t="s">
        <v>10</v>
      </c>
      <c r="F172" s="1" t="s">
        <v>6488</v>
      </c>
      <c r="G172" s="1" t="s">
        <v>6516</v>
      </c>
    </row>
    <row r="173" spans="1:12" hidden="1" x14ac:dyDescent="0.35">
      <c r="A173" s="1" t="s">
        <v>7246</v>
      </c>
      <c r="B173">
        <v>1108</v>
      </c>
      <c r="C173" t="s">
        <v>7247</v>
      </c>
      <c r="D173" t="s">
        <v>7248</v>
      </c>
      <c r="E173" s="17" t="s">
        <v>10</v>
      </c>
      <c r="F173" s="1" t="s">
        <v>6488</v>
      </c>
      <c r="G173" s="1" t="s">
        <v>6516</v>
      </c>
    </row>
    <row r="174" spans="1:12" hidden="1" x14ac:dyDescent="0.35">
      <c r="A174" s="1" t="s">
        <v>7251</v>
      </c>
      <c r="B174">
        <v>1108</v>
      </c>
      <c r="C174" t="s">
        <v>7252</v>
      </c>
      <c r="D174" t="s">
        <v>7253</v>
      </c>
      <c r="E174" s="17" t="s">
        <v>10</v>
      </c>
      <c r="F174" s="1" t="s">
        <v>6488</v>
      </c>
      <c r="G174" s="1" t="s">
        <v>6516</v>
      </c>
    </row>
    <row r="175" spans="1:12" hidden="1" x14ac:dyDescent="0.35">
      <c r="A175" s="1" t="s">
        <v>185</v>
      </c>
      <c r="B175" s="1" t="s">
        <v>6495</v>
      </c>
      <c r="C175" s="1" t="s">
        <v>186</v>
      </c>
      <c r="D175" s="1" t="s">
        <v>186</v>
      </c>
      <c r="E175" s="17" t="s">
        <v>10</v>
      </c>
      <c r="F175" s="1" t="s">
        <v>6488</v>
      </c>
      <c r="G175" s="1" t="s">
        <v>6516</v>
      </c>
    </row>
    <row r="176" spans="1:12" hidden="1" x14ac:dyDescent="0.35">
      <c r="A176" s="1" t="s">
        <v>187</v>
      </c>
      <c r="B176" s="1" t="s">
        <v>6496</v>
      </c>
      <c r="C176" s="1" t="s">
        <v>188</v>
      </c>
      <c r="D176" s="1" t="s">
        <v>188</v>
      </c>
      <c r="E176" s="17" t="s">
        <v>10</v>
      </c>
      <c r="F176" s="1" t="s">
        <v>11</v>
      </c>
      <c r="G176" s="1" t="s">
        <v>6486</v>
      </c>
    </row>
    <row r="177" spans="1:9" hidden="1" x14ac:dyDescent="0.35">
      <c r="A177" s="1" t="s">
        <v>2743</v>
      </c>
      <c r="B177" s="1" t="s">
        <v>6496</v>
      </c>
      <c r="C177" s="1" t="s">
        <v>189</v>
      </c>
      <c r="D177" s="1" t="s">
        <v>190</v>
      </c>
      <c r="E177" s="17" t="s">
        <v>10</v>
      </c>
      <c r="F177" s="1" t="s">
        <v>11</v>
      </c>
      <c r="G177" s="1" t="s">
        <v>6486</v>
      </c>
    </row>
    <row r="178" spans="1:9" hidden="1" x14ac:dyDescent="0.35">
      <c r="A178" s="1" t="s">
        <v>191</v>
      </c>
      <c r="B178" s="1" t="s">
        <v>6496</v>
      </c>
      <c r="C178" s="1" t="s">
        <v>192</v>
      </c>
      <c r="D178" s="1" t="s">
        <v>192</v>
      </c>
      <c r="E178" s="17" t="s">
        <v>10</v>
      </c>
      <c r="F178" s="1" t="s">
        <v>6488</v>
      </c>
      <c r="G178" s="1" t="s">
        <v>6516</v>
      </c>
    </row>
    <row r="179" spans="1:9" hidden="1" x14ac:dyDescent="0.35">
      <c r="A179" s="1" t="s">
        <v>193</v>
      </c>
      <c r="B179" s="1" t="s">
        <v>6496</v>
      </c>
      <c r="C179" s="1" t="s">
        <v>194</v>
      </c>
      <c r="D179" s="1" t="s">
        <v>194</v>
      </c>
      <c r="E179" s="17" t="s">
        <v>10</v>
      </c>
      <c r="F179" s="1" t="s">
        <v>11</v>
      </c>
      <c r="G179" s="1" t="s">
        <v>6486</v>
      </c>
    </row>
    <row r="180" spans="1:9" hidden="1" x14ac:dyDescent="0.35">
      <c r="A180" s="1" t="s">
        <v>2747</v>
      </c>
      <c r="B180" s="1" t="s">
        <v>6496</v>
      </c>
      <c r="C180" s="1" t="s">
        <v>195</v>
      </c>
      <c r="D180" s="1" t="s">
        <v>195</v>
      </c>
      <c r="E180" s="17" t="s">
        <v>10</v>
      </c>
      <c r="F180" s="1" t="s">
        <v>11</v>
      </c>
      <c r="G180" s="1" t="s">
        <v>6486</v>
      </c>
    </row>
    <row r="181" spans="1:9" hidden="1" x14ac:dyDescent="0.35">
      <c r="A181" s="1" t="s">
        <v>196</v>
      </c>
      <c r="B181" s="1" t="s">
        <v>6496</v>
      </c>
      <c r="C181" s="1" t="s">
        <v>197</v>
      </c>
      <c r="D181" s="1" t="s">
        <v>197</v>
      </c>
      <c r="E181" s="17" t="s">
        <v>10</v>
      </c>
      <c r="F181" s="1" t="s">
        <v>11</v>
      </c>
      <c r="G181" s="1" t="s">
        <v>6486</v>
      </c>
    </row>
    <row r="182" spans="1:9" hidden="1" x14ac:dyDescent="0.35">
      <c r="A182" s="1" t="s">
        <v>7029</v>
      </c>
      <c r="B182" s="1">
        <v>1207</v>
      </c>
      <c r="C182" t="s">
        <v>7030</v>
      </c>
      <c r="D182" t="s">
        <v>7031</v>
      </c>
      <c r="E182" s="17" t="s">
        <v>10</v>
      </c>
      <c r="F182" s="1" t="s">
        <v>11</v>
      </c>
      <c r="G182" s="1" t="s">
        <v>6516</v>
      </c>
    </row>
    <row r="183" spans="1:9" hidden="1" x14ac:dyDescent="0.35">
      <c r="A183" s="58" t="s">
        <v>7649</v>
      </c>
      <c r="B183" s="58">
        <v>1207</v>
      </c>
      <c r="C183" s="48" t="s">
        <v>7653</v>
      </c>
      <c r="D183" s="58" t="s">
        <v>7651</v>
      </c>
      <c r="E183" s="138" t="s">
        <v>10</v>
      </c>
      <c r="F183" s="58" t="s">
        <v>11</v>
      </c>
      <c r="G183" s="58" t="s">
        <v>6486</v>
      </c>
    </row>
    <row r="184" spans="1:9" hidden="1" x14ac:dyDescent="0.35">
      <c r="A184" s="1" t="s">
        <v>7036</v>
      </c>
      <c r="B184" s="1">
        <v>1207</v>
      </c>
      <c r="C184" t="s">
        <v>7037</v>
      </c>
      <c r="D184" t="s">
        <v>7038</v>
      </c>
      <c r="E184" s="17" t="s">
        <v>10</v>
      </c>
      <c r="F184" s="1" t="s">
        <v>11</v>
      </c>
      <c r="G184" s="1" t="s">
        <v>6486</v>
      </c>
    </row>
    <row r="185" spans="1:9" hidden="1" x14ac:dyDescent="0.35">
      <c r="A185" s="1" t="s">
        <v>7041</v>
      </c>
      <c r="B185" s="1">
        <v>1207</v>
      </c>
      <c r="C185" t="s">
        <v>7042</v>
      </c>
      <c r="D185" t="s">
        <v>7043</v>
      </c>
      <c r="E185" s="17" t="s">
        <v>10</v>
      </c>
      <c r="F185" s="1" t="s">
        <v>11</v>
      </c>
      <c r="G185" s="1" t="s">
        <v>6486</v>
      </c>
    </row>
    <row r="186" spans="1:9" hidden="1" x14ac:dyDescent="0.35">
      <c r="A186" s="1" t="s">
        <v>7046</v>
      </c>
      <c r="B186" s="1">
        <v>1207</v>
      </c>
      <c r="C186" t="s">
        <v>7047</v>
      </c>
      <c r="D186" t="s">
        <v>7048</v>
      </c>
      <c r="E186" s="17" t="s">
        <v>10</v>
      </c>
      <c r="F186" s="1" t="s">
        <v>11</v>
      </c>
      <c r="G186" s="1" t="s">
        <v>6486</v>
      </c>
    </row>
    <row r="187" spans="1:9" hidden="1" x14ac:dyDescent="0.35">
      <c r="A187" s="1" t="s">
        <v>7051</v>
      </c>
      <c r="B187" s="1">
        <v>1207</v>
      </c>
      <c r="C187" t="s">
        <v>7052</v>
      </c>
      <c r="D187" t="s">
        <v>7053</v>
      </c>
      <c r="E187" s="17" t="s">
        <v>10</v>
      </c>
      <c r="F187" s="1" t="s">
        <v>11</v>
      </c>
      <c r="G187" s="1" t="s">
        <v>6486</v>
      </c>
    </row>
    <row r="188" spans="1:9" hidden="1" x14ac:dyDescent="0.35">
      <c r="A188" s="1" t="s">
        <v>2752</v>
      </c>
      <c r="B188" s="1" t="s">
        <v>6496</v>
      </c>
      <c r="C188" s="1" t="s">
        <v>200</v>
      </c>
      <c r="D188" s="1" t="s">
        <v>201</v>
      </c>
      <c r="E188" s="17" t="s">
        <v>10</v>
      </c>
      <c r="F188" s="1" t="s">
        <v>6488</v>
      </c>
      <c r="G188" s="1" t="s">
        <v>6516</v>
      </c>
    </row>
    <row r="189" spans="1:9" hidden="1" x14ac:dyDescent="0.35">
      <c r="A189" s="1" t="s">
        <v>2756</v>
      </c>
      <c r="B189" s="1" t="s">
        <v>6496</v>
      </c>
      <c r="C189" s="1" t="s">
        <v>204</v>
      </c>
      <c r="D189" s="1" t="s">
        <v>204</v>
      </c>
      <c r="E189" s="17" t="s">
        <v>10</v>
      </c>
      <c r="F189" s="1" t="s">
        <v>11</v>
      </c>
      <c r="G189" s="1" t="s">
        <v>6486</v>
      </c>
    </row>
    <row r="190" spans="1:9" hidden="1" x14ac:dyDescent="0.35">
      <c r="A190" s="1" t="s">
        <v>7120</v>
      </c>
      <c r="B190" s="1">
        <v>1212</v>
      </c>
      <c r="C190" t="s">
        <v>7121</v>
      </c>
      <c r="D190" t="s">
        <v>7122</v>
      </c>
      <c r="E190" s="17" t="s">
        <v>10</v>
      </c>
      <c r="F190" s="1" t="s">
        <v>11</v>
      </c>
      <c r="G190" s="1" t="s">
        <v>6486</v>
      </c>
    </row>
    <row r="191" spans="1:9" hidden="1" x14ac:dyDescent="0.35">
      <c r="A191" s="1" t="s">
        <v>7125</v>
      </c>
      <c r="B191" s="1">
        <v>1212</v>
      </c>
      <c r="C191" t="s">
        <v>6599</v>
      </c>
      <c r="D191" t="s">
        <v>7126</v>
      </c>
      <c r="E191" s="17" t="s">
        <v>10</v>
      </c>
      <c r="F191" s="1" t="s">
        <v>11</v>
      </c>
      <c r="G191" s="1" t="s">
        <v>6486</v>
      </c>
      <c r="I191" s="153" t="s">
        <v>7127</v>
      </c>
    </row>
    <row r="192" spans="1:9" hidden="1" x14ac:dyDescent="0.35">
      <c r="A192" s="7" t="s">
        <v>2763</v>
      </c>
      <c r="B192" s="7" t="s">
        <v>6496</v>
      </c>
      <c r="C192" s="8" t="s">
        <v>212</v>
      </c>
      <c r="D192" s="8" t="s">
        <v>213</v>
      </c>
      <c r="E192" s="19" t="s">
        <v>10</v>
      </c>
      <c r="F192" s="7" t="s">
        <v>11</v>
      </c>
      <c r="G192" s="7" t="s">
        <v>6486</v>
      </c>
    </row>
    <row r="193" spans="1:8" hidden="1" x14ac:dyDescent="0.35">
      <c r="A193" s="1" t="s">
        <v>2785</v>
      </c>
      <c r="B193" s="1" t="s">
        <v>6497</v>
      </c>
      <c r="C193" s="1" t="s">
        <v>245</v>
      </c>
      <c r="D193" s="1" t="s">
        <v>246</v>
      </c>
      <c r="E193" s="17" t="s">
        <v>10</v>
      </c>
      <c r="F193" s="1" t="s">
        <v>6488</v>
      </c>
      <c r="G193" s="1" t="s">
        <v>6516</v>
      </c>
    </row>
    <row r="194" spans="1:8" hidden="1" x14ac:dyDescent="0.35">
      <c r="A194" s="1" t="s">
        <v>2787</v>
      </c>
      <c r="B194" s="1" t="s">
        <v>6497</v>
      </c>
      <c r="C194" s="1" t="s">
        <v>247</v>
      </c>
      <c r="D194" s="1" t="s">
        <v>247</v>
      </c>
      <c r="E194" s="17" t="s">
        <v>10</v>
      </c>
      <c r="F194" s="1" t="s">
        <v>6488</v>
      </c>
      <c r="G194" s="1" t="s">
        <v>6516</v>
      </c>
    </row>
    <row r="195" spans="1:8" hidden="1" x14ac:dyDescent="0.35">
      <c r="A195" s="1" t="s">
        <v>2789</v>
      </c>
      <c r="B195" s="1" t="s">
        <v>6497</v>
      </c>
      <c r="C195" s="1" t="s">
        <v>248</v>
      </c>
      <c r="D195" s="1" t="s">
        <v>249</v>
      </c>
      <c r="E195" s="17" t="s">
        <v>10</v>
      </c>
      <c r="F195" s="1" t="s">
        <v>6488</v>
      </c>
      <c r="G195" s="1" t="s">
        <v>6516</v>
      </c>
    </row>
    <row r="196" spans="1:8" hidden="1" x14ac:dyDescent="0.35">
      <c r="A196" s="7" t="s">
        <v>250</v>
      </c>
      <c r="B196" s="1" t="s">
        <v>6497</v>
      </c>
      <c r="C196" s="8" t="s">
        <v>251</v>
      </c>
      <c r="D196" s="8" t="s">
        <v>252</v>
      </c>
      <c r="E196" s="17" t="s">
        <v>10</v>
      </c>
      <c r="F196" s="1" t="s">
        <v>6488</v>
      </c>
      <c r="G196" s="1" t="s">
        <v>6516</v>
      </c>
    </row>
    <row r="197" spans="1:8" hidden="1" x14ac:dyDescent="0.35">
      <c r="A197" s="1" t="s">
        <v>2792</v>
      </c>
      <c r="B197" s="1" t="s">
        <v>6497</v>
      </c>
      <c r="C197" s="1" t="s">
        <v>253</v>
      </c>
      <c r="D197" s="1" t="s">
        <v>254</v>
      </c>
      <c r="E197" s="17" t="s">
        <v>10</v>
      </c>
      <c r="F197" s="1" t="s">
        <v>6488</v>
      </c>
      <c r="G197" s="1" t="s">
        <v>6516</v>
      </c>
    </row>
    <row r="198" spans="1:8" hidden="1" x14ac:dyDescent="0.35">
      <c r="A198" s="1" t="s">
        <v>2794</v>
      </c>
      <c r="B198" s="1" t="s">
        <v>6497</v>
      </c>
      <c r="C198" s="1" t="s">
        <v>255</v>
      </c>
      <c r="D198" s="1" t="s">
        <v>255</v>
      </c>
      <c r="E198" s="17" t="s">
        <v>10</v>
      </c>
      <c r="F198" s="1" t="s">
        <v>6488</v>
      </c>
      <c r="G198" s="1" t="s">
        <v>6516</v>
      </c>
    </row>
    <row r="199" spans="1:8" hidden="1" x14ac:dyDescent="0.35">
      <c r="A199" s="1" t="s">
        <v>7378</v>
      </c>
      <c r="B199" s="1">
        <v>1513</v>
      </c>
      <c r="C199" t="s">
        <v>7379</v>
      </c>
      <c r="D199" t="s">
        <v>7380</v>
      </c>
      <c r="E199" s="17" t="s">
        <v>10</v>
      </c>
      <c r="F199" s="1" t="s">
        <v>6488</v>
      </c>
      <c r="G199" s="1" t="s">
        <v>6516</v>
      </c>
    </row>
    <row r="200" spans="1:8" hidden="1" x14ac:dyDescent="0.35">
      <c r="A200" s="1" t="s">
        <v>7383</v>
      </c>
      <c r="B200" s="1">
        <v>1513</v>
      </c>
      <c r="C200" t="s">
        <v>6599</v>
      </c>
      <c r="D200" t="s">
        <v>7384</v>
      </c>
      <c r="E200" s="17" t="s">
        <v>10</v>
      </c>
      <c r="F200" s="1" t="s">
        <v>6488</v>
      </c>
      <c r="G200" s="1" t="s">
        <v>6516</v>
      </c>
    </row>
    <row r="201" spans="1:8" hidden="1" x14ac:dyDescent="0.35">
      <c r="A201" s="1" t="s">
        <v>7387</v>
      </c>
      <c r="B201" s="1">
        <v>1513</v>
      </c>
      <c r="C201" t="s">
        <v>7379</v>
      </c>
      <c r="D201" t="s">
        <v>7388</v>
      </c>
      <c r="E201" s="17" t="s">
        <v>10</v>
      </c>
      <c r="F201" s="1" t="s">
        <v>6488</v>
      </c>
      <c r="G201" s="1" t="s">
        <v>6516</v>
      </c>
    </row>
    <row r="202" spans="1:8" hidden="1" x14ac:dyDescent="0.35">
      <c r="A202" s="1" t="s">
        <v>7391</v>
      </c>
      <c r="B202" s="1">
        <v>1513</v>
      </c>
      <c r="C202" t="s">
        <v>6599</v>
      </c>
      <c r="D202" t="s">
        <v>7392</v>
      </c>
      <c r="E202" s="17" t="s">
        <v>10</v>
      </c>
      <c r="F202" s="1" t="s">
        <v>6488</v>
      </c>
      <c r="G202" s="1" t="s">
        <v>6516</v>
      </c>
    </row>
    <row r="203" spans="1:8" hidden="1" x14ac:dyDescent="0.35">
      <c r="A203" s="7" t="s">
        <v>2798</v>
      </c>
      <c r="B203" s="1" t="s">
        <v>6497</v>
      </c>
      <c r="C203" s="8" t="s">
        <v>258</v>
      </c>
      <c r="D203" s="8" t="s">
        <v>258</v>
      </c>
      <c r="E203" s="17" t="s">
        <v>10</v>
      </c>
      <c r="F203" s="1" t="s">
        <v>6488</v>
      </c>
      <c r="G203" s="1" t="s">
        <v>6516</v>
      </c>
    </row>
    <row r="204" spans="1:8" hidden="1" x14ac:dyDescent="0.35">
      <c r="A204" s="1" t="s">
        <v>2804</v>
      </c>
      <c r="B204" s="1" t="s">
        <v>6497</v>
      </c>
      <c r="C204" s="1" t="s">
        <v>263</v>
      </c>
      <c r="D204" s="1" t="s">
        <v>264</v>
      </c>
      <c r="E204" s="17" t="s">
        <v>10</v>
      </c>
      <c r="F204" s="1" t="s">
        <v>6488</v>
      </c>
      <c r="G204" s="1" t="s">
        <v>6516</v>
      </c>
    </row>
    <row r="205" spans="1:8" x14ac:dyDescent="0.35">
      <c r="A205" s="1" t="s">
        <v>274</v>
      </c>
      <c r="B205" s="1" t="s">
        <v>6414</v>
      </c>
      <c r="C205" s="1" t="s">
        <v>275</v>
      </c>
      <c r="D205" s="1" t="s">
        <v>276</v>
      </c>
      <c r="E205" s="17" t="s">
        <v>10</v>
      </c>
      <c r="F205" s="1" t="s">
        <v>6488</v>
      </c>
      <c r="G205" s="1" t="s">
        <v>7703</v>
      </c>
    </row>
    <row r="206" spans="1:8" hidden="1" x14ac:dyDescent="0.35">
      <c r="A206" s="1" t="s">
        <v>6415</v>
      </c>
      <c r="B206" s="1" t="s">
        <v>2816</v>
      </c>
      <c r="C206" s="1" t="s">
        <v>6416</v>
      </c>
      <c r="D206" s="1" t="s">
        <v>6417</v>
      </c>
      <c r="E206" s="17" t="s">
        <v>10</v>
      </c>
      <c r="F206" s="1" t="s">
        <v>6488</v>
      </c>
      <c r="G206" s="1" t="s">
        <v>7704</v>
      </c>
      <c r="H206" t="e">
        <f t="shared" ref="H206:H212" si="1">VLOOKUP(VLOOKUP(A206,fish,6,FALSE),fish_map,2,FALSE)</f>
        <v>#REF!</v>
      </c>
    </row>
    <row r="207" spans="1:8" hidden="1" x14ac:dyDescent="0.35">
      <c r="A207" s="1" t="s">
        <v>6433</v>
      </c>
      <c r="B207" s="1" t="s">
        <v>2816</v>
      </c>
      <c r="C207" s="1" t="s">
        <v>5028</v>
      </c>
      <c r="D207" s="1" t="s">
        <v>6434</v>
      </c>
      <c r="E207" s="17" t="s">
        <v>10</v>
      </c>
      <c r="F207" s="1" t="s">
        <v>6488</v>
      </c>
      <c r="G207" s="1" t="s">
        <v>7704</v>
      </c>
      <c r="H207" t="e">
        <f t="shared" si="1"/>
        <v>#REF!</v>
      </c>
    </row>
    <row r="208" spans="1:8" hidden="1" x14ac:dyDescent="0.35">
      <c r="A208" s="1" t="s">
        <v>6435</v>
      </c>
      <c r="B208" s="1" t="s">
        <v>2816</v>
      </c>
      <c r="C208" s="1" t="s">
        <v>6436</v>
      </c>
      <c r="D208" s="1" t="s">
        <v>6437</v>
      </c>
      <c r="E208" s="17" t="s">
        <v>10</v>
      </c>
      <c r="F208" s="1" t="s">
        <v>6488</v>
      </c>
      <c r="G208" s="1" t="s">
        <v>7704</v>
      </c>
      <c r="H208" t="e">
        <f t="shared" si="1"/>
        <v>#REF!</v>
      </c>
    </row>
    <row r="209" spans="1:8" hidden="1" x14ac:dyDescent="0.35">
      <c r="A209" s="1" t="s">
        <v>6441</v>
      </c>
      <c r="B209" s="1" t="s">
        <v>2818</v>
      </c>
      <c r="C209" s="1" t="s">
        <v>6442</v>
      </c>
      <c r="D209" s="1" t="s">
        <v>6443</v>
      </c>
      <c r="E209" s="17" t="s">
        <v>10</v>
      </c>
      <c r="F209" s="1" t="s">
        <v>6488</v>
      </c>
      <c r="G209" s="1" t="s">
        <v>7704</v>
      </c>
      <c r="H209" t="e">
        <f t="shared" si="1"/>
        <v>#REF!</v>
      </c>
    </row>
    <row r="210" spans="1:8" hidden="1" x14ac:dyDescent="0.35">
      <c r="A210" s="7" t="s">
        <v>7731</v>
      </c>
      <c r="B210" s="7" t="s">
        <v>2818</v>
      </c>
      <c r="C210" s="7" t="s">
        <v>6444</v>
      </c>
      <c r="D210" s="7" t="s">
        <v>7732</v>
      </c>
      <c r="E210" s="19" t="s">
        <v>10</v>
      </c>
      <c r="F210" s="7" t="s">
        <v>6488</v>
      </c>
      <c r="G210" s="7" t="s">
        <v>7704</v>
      </c>
      <c r="H210" s="8" t="e">
        <f t="shared" si="1"/>
        <v>#REF!</v>
      </c>
    </row>
    <row r="211" spans="1:8" hidden="1" x14ac:dyDescent="0.35">
      <c r="A211" s="1" t="s">
        <v>6445</v>
      </c>
      <c r="B211" s="1" t="s">
        <v>2818</v>
      </c>
      <c r="C211" s="1" t="s">
        <v>6446</v>
      </c>
      <c r="D211" s="1" t="s">
        <v>6447</v>
      </c>
      <c r="E211" s="17" t="s">
        <v>10</v>
      </c>
      <c r="F211" s="1" t="s">
        <v>6488</v>
      </c>
      <c r="G211" s="1" t="s">
        <v>7704</v>
      </c>
      <c r="H211" t="e">
        <f t="shared" si="1"/>
        <v>#REF!</v>
      </c>
    </row>
    <row r="212" spans="1:8" hidden="1" x14ac:dyDescent="0.35">
      <c r="A212" s="1" t="s">
        <v>6448</v>
      </c>
      <c r="B212" s="1" t="s">
        <v>2818</v>
      </c>
      <c r="C212" s="1" t="s">
        <v>6449</v>
      </c>
      <c r="D212" s="1" t="s">
        <v>6450</v>
      </c>
      <c r="E212" s="17" t="s">
        <v>10</v>
      </c>
      <c r="F212" s="1" t="s">
        <v>6488</v>
      </c>
      <c r="G212" s="1" t="s">
        <v>7704</v>
      </c>
      <c r="H212" t="e">
        <f t="shared" si="1"/>
        <v>#REF!</v>
      </c>
    </row>
    <row r="213" spans="1:8" hidden="1" x14ac:dyDescent="0.35">
      <c r="A213" s="1" t="s">
        <v>7761</v>
      </c>
      <c r="B213" s="1" t="s">
        <v>2821</v>
      </c>
      <c r="C213" s="1" t="s">
        <v>5373</v>
      </c>
      <c r="D213" s="1" t="s">
        <v>7762</v>
      </c>
      <c r="E213" s="17" t="s">
        <v>10</v>
      </c>
      <c r="F213" s="1" t="s">
        <v>6488</v>
      </c>
      <c r="G213" s="1" t="s">
        <v>6516</v>
      </c>
    </row>
    <row r="214" spans="1:8" hidden="1" x14ac:dyDescent="0.35">
      <c r="A214" s="1" t="s">
        <v>5375</v>
      </c>
      <c r="B214" s="1" t="s">
        <v>2821</v>
      </c>
      <c r="C214" s="1" t="s">
        <v>5376</v>
      </c>
      <c r="D214" s="1" t="s">
        <v>5377</v>
      </c>
      <c r="E214" s="17" t="s">
        <v>10</v>
      </c>
      <c r="F214" s="1" t="s">
        <v>6488</v>
      </c>
      <c r="G214" s="1" t="s">
        <v>6516</v>
      </c>
    </row>
    <row r="215" spans="1:8" hidden="1" x14ac:dyDescent="0.35">
      <c r="A215" s="5" t="s">
        <v>7095</v>
      </c>
      <c r="B215" s="5" t="s">
        <v>2821</v>
      </c>
      <c r="C215" s="5" t="s">
        <v>7096</v>
      </c>
      <c r="D215" s="5" t="s">
        <v>7097</v>
      </c>
      <c r="E215" s="17" t="s">
        <v>10</v>
      </c>
      <c r="F215" s="1" t="s">
        <v>6488</v>
      </c>
      <c r="G215" s="1" t="s">
        <v>6516</v>
      </c>
    </row>
    <row r="216" spans="1:8" hidden="1" x14ac:dyDescent="0.35">
      <c r="A216" s="5" t="s">
        <v>7100</v>
      </c>
      <c r="B216" s="5" t="s">
        <v>2821</v>
      </c>
      <c r="C216" s="5" t="s">
        <v>6599</v>
      </c>
      <c r="D216" s="5" t="s">
        <v>7101</v>
      </c>
      <c r="E216" s="17" t="s">
        <v>10</v>
      </c>
      <c r="F216" s="1" t="s">
        <v>6488</v>
      </c>
      <c r="G216" s="1" t="s">
        <v>6516</v>
      </c>
    </row>
    <row r="217" spans="1:8" hidden="1" x14ac:dyDescent="0.35">
      <c r="A217" s="7" t="s">
        <v>2825</v>
      </c>
      <c r="B217" s="1">
        <v>17</v>
      </c>
      <c r="C217" s="8" t="s">
        <v>287</v>
      </c>
      <c r="D217" s="8" t="s">
        <v>287</v>
      </c>
      <c r="E217" s="17" t="s">
        <v>10</v>
      </c>
      <c r="F217" s="1" t="s">
        <v>6488</v>
      </c>
      <c r="G217" s="1" t="s">
        <v>6516</v>
      </c>
    </row>
    <row r="218" spans="1:8" hidden="1" x14ac:dyDescent="0.35">
      <c r="A218" s="1" t="s">
        <v>291</v>
      </c>
      <c r="B218" s="1" t="s">
        <v>6498</v>
      </c>
      <c r="C218" s="1" t="s">
        <v>292</v>
      </c>
      <c r="D218" s="1" t="s">
        <v>292</v>
      </c>
      <c r="E218" s="17" t="s">
        <v>10</v>
      </c>
      <c r="F218" s="1" t="s">
        <v>11</v>
      </c>
      <c r="G218" s="1" t="s">
        <v>6486</v>
      </c>
    </row>
    <row r="219" spans="1:8" hidden="1" x14ac:dyDescent="0.35">
      <c r="A219" s="1" t="s">
        <v>2832</v>
      </c>
      <c r="B219" s="1" t="s">
        <v>6498</v>
      </c>
      <c r="C219" s="1" t="s">
        <v>295</v>
      </c>
      <c r="D219" s="1" t="s">
        <v>295</v>
      </c>
      <c r="E219" s="17" t="s">
        <v>10</v>
      </c>
      <c r="F219" s="1" t="s">
        <v>6488</v>
      </c>
      <c r="G219" s="1" t="s">
        <v>6516</v>
      </c>
    </row>
    <row r="220" spans="1:8" hidden="1" x14ac:dyDescent="0.35">
      <c r="A220" s="1" t="s">
        <v>296</v>
      </c>
      <c r="B220" s="1" t="s">
        <v>6498</v>
      </c>
      <c r="C220" s="1" t="s">
        <v>297</v>
      </c>
      <c r="D220" s="1" t="s">
        <v>297</v>
      </c>
      <c r="E220" s="17" t="s">
        <v>10</v>
      </c>
      <c r="F220" s="1" t="s">
        <v>6488</v>
      </c>
      <c r="G220" s="1" t="s">
        <v>6516</v>
      </c>
    </row>
    <row r="221" spans="1:8" hidden="1" x14ac:dyDescent="0.35">
      <c r="A221" s="1" t="s">
        <v>298</v>
      </c>
      <c r="B221" s="1" t="s">
        <v>6498</v>
      </c>
      <c r="C221" s="1" t="s">
        <v>299</v>
      </c>
      <c r="D221" s="1" t="s">
        <v>299</v>
      </c>
      <c r="E221" s="17" t="s">
        <v>10</v>
      </c>
      <c r="F221" s="1" t="s">
        <v>6488</v>
      </c>
      <c r="G221" s="1" t="s">
        <v>6516</v>
      </c>
    </row>
    <row r="222" spans="1:8" hidden="1" x14ac:dyDescent="0.35">
      <c r="A222" s="1" t="s">
        <v>2836</v>
      </c>
      <c r="B222" s="1" t="s">
        <v>6498</v>
      </c>
      <c r="C222" s="1" t="s">
        <v>300</v>
      </c>
      <c r="D222" s="1" t="s">
        <v>300</v>
      </c>
      <c r="E222" s="17" t="s">
        <v>10</v>
      </c>
      <c r="F222" s="1" t="s">
        <v>6488</v>
      </c>
      <c r="G222" s="1" t="s">
        <v>6516</v>
      </c>
    </row>
    <row r="223" spans="1:8" hidden="1" x14ac:dyDescent="0.35">
      <c r="A223" s="1" t="s">
        <v>7135</v>
      </c>
      <c r="B223" s="7">
        <v>1902</v>
      </c>
      <c r="C223" t="s">
        <v>6599</v>
      </c>
      <c r="D223" t="s">
        <v>7136</v>
      </c>
      <c r="E223" s="17" t="s">
        <v>10</v>
      </c>
      <c r="F223" s="1" t="s">
        <v>6488</v>
      </c>
      <c r="G223" s="1" t="s">
        <v>6516</v>
      </c>
    </row>
    <row r="224" spans="1:8" hidden="1" x14ac:dyDescent="0.35">
      <c r="A224" s="1" t="s">
        <v>2846</v>
      </c>
      <c r="B224" s="1" t="s">
        <v>6499</v>
      </c>
      <c r="C224" s="1" t="s">
        <v>309</v>
      </c>
      <c r="D224" s="1" t="s">
        <v>309</v>
      </c>
      <c r="E224" s="17" t="s">
        <v>10</v>
      </c>
      <c r="F224" s="1" t="s">
        <v>6488</v>
      </c>
      <c r="G224" s="1" t="s">
        <v>6516</v>
      </c>
    </row>
    <row r="225" spans="1:7" hidden="1" x14ac:dyDescent="0.35">
      <c r="A225" s="1" t="s">
        <v>2849</v>
      </c>
      <c r="B225" s="1" t="s">
        <v>6500</v>
      </c>
      <c r="C225" s="1" t="s">
        <v>310</v>
      </c>
      <c r="D225" s="1" t="s">
        <v>310</v>
      </c>
      <c r="E225" s="17" t="s">
        <v>10</v>
      </c>
      <c r="F225" s="1" t="s">
        <v>6488</v>
      </c>
      <c r="G225" s="1" t="s">
        <v>6516</v>
      </c>
    </row>
    <row r="226" spans="1:7" hidden="1" x14ac:dyDescent="0.35">
      <c r="A226" s="1" t="s">
        <v>2851</v>
      </c>
      <c r="B226" s="1" t="s">
        <v>6500</v>
      </c>
      <c r="C226" s="1" t="s">
        <v>311</v>
      </c>
      <c r="D226" s="1" t="s">
        <v>312</v>
      </c>
      <c r="E226" s="17" t="s">
        <v>10</v>
      </c>
      <c r="F226" s="1" t="s">
        <v>6488</v>
      </c>
      <c r="G226" s="1" t="s">
        <v>6516</v>
      </c>
    </row>
    <row r="227" spans="1:7" hidden="1" x14ac:dyDescent="0.35">
      <c r="A227" s="1" t="s">
        <v>2853</v>
      </c>
      <c r="B227" s="1" t="s">
        <v>6500</v>
      </c>
      <c r="C227" s="1" t="s">
        <v>313</v>
      </c>
      <c r="D227" s="1" t="s">
        <v>313</v>
      </c>
      <c r="E227" s="17" t="s">
        <v>10</v>
      </c>
      <c r="F227" s="1" t="s">
        <v>6488</v>
      </c>
      <c r="G227" s="1" t="s">
        <v>6516</v>
      </c>
    </row>
    <row r="228" spans="1:7" hidden="1" x14ac:dyDescent="0.35">
      <c r="A228" s="1" t="s">
        <v>2860</v>
      </c>
      <c r="B228" s="1" t="s">
        <v>6500</v>
      </c>
      <c r="C228" s="1" t="s">
        <v>321</v>
      </c>
      <c r="D228" s="1" t="s">
        <v>322</v>
      </c>
      <c r="E228" s="17" t="s">
        <v>10</v>
      </c>
      <c r="F228" s="1" t="s">
        <v>6488</v>
      </c>
      <c r="G228" s="1" t="s">
        <v>6516</v>
      </c>
    </row>
    <row r="229" spans="1:7" hidden="1" x14ac:dyDescent="0.35">
      <c r="A229" s="1" t="s">
        <v>7287</v>
      </c>
      <c r="B229" s="1">
        <v>2009</v>
      </c>
      <c r="C229" t="s">
        <v>7288</v>
      </c>
      <c r="D229" t="s">
        <v>7289</v>
      </c>
      <c r="E229" s="17" t="s">
        <v>10</v>
      </c>
      <c r="F229" s="1" t="s">
        <v>6488</v>
      </c>
      <c r="G229" s="1" t="s">
        <v>6516</v>
      </c>
    </row>
    <row r="230" spans="1:7" hidden="1" x14ac:dyDescent="0.35">
      <c r="A230" s="1" t="s">
        <v>7301</v>
      </c>
      <c r="B230" s="1">
        <v>2009</v>
      </c>
      <c r="C230" t="s">
        <v>7302</v>
      </c>
      <c r="D230" t="s">
        <v>7303</v>
      </c>
      <c r="E230" s="17" t="s">
        <v>10</v>
      </c>
      <c r="F230" s="1" t="s">
        <v>6488</v>
      </c>
      <c r="G230" s="1" t="s">
        <v>6516</v>
      </c>
    </row>
    <row r="231" spans="1:7" hidden="1" x14ac:dyDescent="0.35">
      <c r="A231" s="1" t="s">
        <v>7318</v>
      </c>
      <c r="B231" s="1">
        <v>2009</v>
      </c>
      <c r="C231" t="s">
        <v>7319</v>
      </c>
      <c r="D231" t="s">
        <v>7320</v>
      </c>
      <c r="E231" s="17" t="s">
        <v>10</v>
      </c>
      <c r="F231" s="1" t="s">
        <v>6488</v>
      </c>
      <c r="G231" s="1" t="s">
        <v>6516</v>
      </c>
    </row>
    <row r="232" spans="1:7" hidden="1" x14ac:dyDescent="0.35">
      <c r="A232" s="1" t="s">
        <v>7327</v>
      </c>
      <c r="B232" s="1">
        <v>2009</v>
      </c>
      <c r="C232" t="s">
        <v>7328</v>
      </c>
      <c r="D232" t="s">
        <v>7329</v>
      </c>
      <c r="E232" s="17" t="s">
        <v>10</v>
      </c>
      <c r="F232" s="1" t="s">
        <v>6488</v>
      </c>
      <c r="G232" s="1" t="s">
        <v>6516</v>
      </c>
    </row>
    <row r="233" spans="1:7" hidden="1" x14ac:dyDescent="0.35">
      <c r="A233" s="1" t="s">
        <v>7332</v>
      </c>
      <c r="B233" s="1">
        <v>2009</v>
      </c>
      <c r="C233" t="s">
        <v>7333</v>
      </c>
      <c r="D233" t="s">
        <v>7334</v>
      </c>
      <c r="E233" s="17" t="s">
        <v>10</v>
      </c>
      <c r="F233" s="1" t="s">
        <v>6488</v>
      </c>
      <c r="G233" s="1" t="s">
        <v>6516</v>
      </c>
    </row>
    <row r="234" spans="1:7" hidden="1" x14ac:dyDescent="0.35">
      <c r="A234" s="1" t="s">
        <v>7341</v>
      </c>
      <c r="B234" s="1">
        <v>2009</v>
      </c>
      <c r="C234" t="s">
        <v>7319</v>
      </c>
      <c r="D234" t="s">
        <v>7342</v>
      </c>
      <c r="E234" s="17" t="s">
        <v>10</v>
      </c>
      <c r="F234" s="1" t="s">
        <v>6488</v>
      </c>
      <c r="G234" s="1" t="s">
        <v>6516</v>
      </c>
    </row>
    <row r="235" spans="1:7" hidden="1" x14ac:dyDescent="0.35">
      <c r="A235" s="1" t="s">
        <v>7765</v>
      </c>
      <c r="B235" s="1" t="s">
        <v>2864</v>
      </c>
      <c r="C235"/>
      <c r="D235" s="8" t="s">
        <v>7767</v>
      </c>
      <c r="E235" s="17" t="s">
        <v>10</v>
      </c>
      <c r="F235" s="1" t="s">
        <v>6488</v>
      </c>
      <c r="G235" s="1" t="s">
        <v>6516</v>
      </c>
    </row>
    <row r="236" spans="1:7" hidden="1" x14ac:dyDescent="0.35">
      <c r="A236" s="1" t="s">
        <v>5355</v>
      </c>
      <c r="B236" s="1" t="s">
        <v>2871</v>
      </c>
      <c r="C236" s="1" t="s">
        <v>5356</v>
      </c>
      <c r="D236" s="1" t="s">
        <v>5357</v>
      </c>
      <c r="E236" s="17" t="s">
        <v>10</v>
      </c>
      <c r="F236" s="1" t="s">
        <v>6488</v>
      </c>
      <c r="G236" s="1" t="s">
        <v>6516</v>
      </c>
    </row>
    <row r="237" spans="1:7" hidden="1" x14ac:dyDescent="0.35">
      <c r="A237" s="1" t="s">
        <v>5358</v>
      </c>
      <c r="B237" s="1" t="s">
        <v>2871</v>
      </c>
      <c r="C237" s="1" t="s">
        <v>5359</v>
      </c>
      <c r="D237" s="1" t="s">
        <v>5360</v>
      </c>
      <c r="E237" s="17" t="s">
        <v>10</v>
      </c>
      <c r="F237" s="1" t="s">
        <v>6488</v>
      </c>
      <c r="G237" s="1" t="s">
        <v>6516</v>
      </c>
    </row>
    <row r="238" spans="1:7" hidden="1" x14ac:dyDescent="0.35">
      <c r="A238" s="1" t="s">
        <v>5361</v>
      </c>
      <c r="B238" s="1" t="s">
        <v>2871</v>
      </c>
      <c r="C238" s="1" t="s">
        <v>5362</v>
      </c>
      <c r="D238" s="1" t="s">
        <v>5363</v>
      </c>
      <c r="E238" s="17" t="s">
        <v>10</v>
      </c>
      <c r="F238" s="1" t="s">
        <v>6488</v>
      </c>
      <c r="G238" s="1" t="s">
        <v>6516</v>
      </c>
    </row>
    <row r="239" spans="1:7" hidden="1" x14ac:dyDescent="0.35">
      <c r="A239" s="1" t="s">
        <v>336</v>
      </c>
      <c r="B239" s="1" t="s">
        <v>5951</v>
      </c>
      <c r="C239" s="1" t="s">
        <v>337</v>
      </c>
      <c r="D239" s="1" t="s">
        <v>337</v>
      </c>
      <c r="E239" s="17" t="s">
        <v>10</v>
      </c>
      <c r="F239" s="1" t="s">
        <v>6488</v>
      </c>
      <c r="G239" s="1" t="s">
        <v>6516</v>
      </c>
    </row>
    <row r="240" spans="1:7" hidden="1" x14ac:dyDescent="0.35">
      <c r="A240" s="1" t="s">
        <v>344</v>
      </c>
      <c r="B240" s="1" t="s">
        <v>6501</v>
      </c>
      <c r="C240" s="1" t="s">
        <v>345</v>
      </c>
      <c r="D240" s="1" t="s">
        <v>345</v>
      </c>
      <c r="E240" s="17" t="s">
        <v>10</v>
      </c>
      <c r="F240" s="1" t="s">
        <v>6488</v>
      </c>
      <c r="G240" s="1" t="s">
        <v>6516</v>
      </c>
    </row>
    <row r="241" spans="1:9" hidden="1" x14ac:dyDescent="0.35">
      <c r="A241" s="1" t="s">
        <v>2884</v>
      </c>
      <c r="B241" s="1" t="s">
        <v>6501</v>
      </c>
      <c r="C241" s="1" t="s">
        <v>346</v>
      </c>
      <c r="D241" s="1" t="s">
        <v>347</v>
      </c>
      <c r="E241" s="17" t="s">
        <v>10</v>
      </c>
      <c r="F241" s="1" t="s">
        <v>6488</v>
      </c>
      <c r="G241" s="1" t="s">
        <v>6516</v>
      </c>
    </row>
    <row r="242" spans="1:9" hidden="1" x14ac:dyDescent="0.35">
      <c r="A242" s="1" t="s">
        <v>350</v>
      </c>
      <c r="B242" s="1" t="s">
        <v>6501</v>
      </c>
      <c r="C242" s="1" t="s">
        <v>351</v>
      </c>
      <c r="D242" s="1" t="s">
        <v>352</v>
      </c>
      <c r="E242" s="17" t="s">
        <v>10</v>
      </c>
      <c r="F242" s="1" t="s">
        <v>6488</v>
      </c>
      <c r="G242" s="1" t="s">
        <v>6516</v>
      </c>
    </row>
    <row r="243" spans="1:9" hidden="1" x14ac:dyDescent="0.35">
      <c r="A243" s="1" t="s">
        <v>357</v>
      </c>
      <c r="B243" s="1" t="s">
        <v>6501</v>
      </c>
      <c r="C243" s="1" t="s">
        <v>358</v>
      </c>
      <c r="D243" s="1" t="s">
        <v>359</v>
      </c>
      <c r="E243" s="17" t="s">
        <v>10</v>
      </c>
      <c r="F243" s="1" t="s">
        <v>6488</v>
      </c>
      <c r="G243" s="1" t="s">
        <v>6516</v>
      </c>
    </row>
    <row r="244" spans="1:9" hidden="1" x14ac:dyDescent="0.35">
      <c r="A244" s="7" t="s">
        <v>363</v>
      </c>
      <c r="B244" s="1" t="s">
        <v>7014</v>
      </c>
      <c r="C244" s="8" t="s">
        <v>364</v>
      </c>
      <c r="D244" s="8" t="s">
        <v>364</v>
      </c>
      <c r="E244" s="17" t="s">
        <v>10</v>
      </c>
      <c r="F244" s="1" t="s">
        <v>6488</v>
      </c>
      <c r="G244" s="1" t="s">
        <v>6516</v>
      </c>
    </row>
    <row r="245" spans="1:9" hidden="1" x14ac:dyDescent="0.35">
      <c r="A245" s="7" t="s">
        <v>365</v>
      </c>
      <c r="B245" s="1" t="s">
        <v>7014</v>
      </c>
      <c r="C245" s="8" t="s">
        <v>366</v>
      </c>
      <c r="D245" s="8" t="s">
        <v>366</v>
      </c>
      <c r="E245" s="17" t="s">
        <v>10</v>
      </c>
      <c r="F245" s="1" t="s">
        <v>6488</v>
      </c>
      <c r="G245" s="1" t="s">
        <v>6516</v>
      </c>
    </row>
    <row r="246" spans="1:9" hidden="1" x14ac:dyDescent="0.35">
      <c r="A246" s="1" t="s">
        <v>7056</v>
      </c>
      <c r="B246" s="1">
        <v>2306</v>
      </c>
      <c r="C246" t="s">
        <v>7057</v>
      </c>
      <c r="D246" t="s">
        <v>7058</v>
      </c>
      <c r="E246" s="17" t="s">
        <v>10</v>
      </c>
      <c r="F246" s="1" t="s">
        <v>6488</v>
      </c>
      <c r="G246" s="1" t="s">
        <v>6516</v>
      </c>
    </row>
    <row r="247" spans="1:9" hidden="1" x14ac:dyDescent="0.35">
      <c r="A247" s="1" t="s">
        <v>7061</v>
      </c>
      <c r="B247" s="1">
        <v>2306</v>
      </c>
      <c r="C247" t="s">
        <v>7062</v>
      </c>
      <c r="D247" t="s">
        <v>7063</v>
      </c>
      <c r="E247" s="17" t="s">
        <v>10</v>
      </c>
      <c r="F247" s="1" t="s">
        <v>6488</v>
      </c>
      <c r="G247" s="1" t="s">
        <v>6516</v>
      </c>
    </row>
    <row r="248" spans="1:9" hidden="1" x14ac:dyDescent="0.35">
      <c r="A248" s="1" t="s">
        <v>7066</v>
      </c>
      <c r="B248" s="1">
        <v>2306</v>
      </c>
      <c r="C248" t="s">
        <v>7067</v>
      </c>
      <c r="D248" t="s">
        <v>7068</v>
      </c>
      <c r="E248" s="17" t="s">
        <v>10</v>
      </c>
      <c r="F248" s="1" t="s">
        <v>6488</v>
      </c>
      <c r="G248" s="1" t="s">
        <v>6516</v>
      </c>
    </row>
    <row r="249" spans="1:9" hidden="1" x14ac:dyDescent="0.35">
      <c r="A249" s="1" t="s">
        <v>7071</v>
      </c>
      <c r="B249" s="1">
        <v>2306</v>
      </c>
      <c r="C249" t="s">
        <v>7072</v>
      </c>
      <c r="D249" t="s">
        <v>7073</v>
      </c>
      <c r="E249" s="17" t="s">
        <v>10</v>
      </c>
      <c r="F249" s="1" t="s">
        <v>6488</v>
      </c>
      <c r="G249" s="1" t="s">
        <v>6516</v>
      </c>
    </row>
    <row r="250" spans="1:9" hidden="1" x14ac:dyDescent="0.35">
      <c r="A250" s="1" t="s">
        <v>7080</v>
      </c>
      <c r="B250" s="1">
        <v>2306</v>
      </c>
      <c r="C250" t="s">
        <v>7081</v>
      </c>
      <c r="D250" t="s">
        <v>7082</v>
      </c>
      <c r="E250" s="17" t="s">
        <v>10</v>
      </c>
      <c r="F250" s="1" t="s">
        <v>6488</v>
      </c>
      <c r="G250" s="1" t="s">
        <v>6516</v>
      </c>
    </row>
    <row r="251" spans="1:9" hidden="1" x14ac:dyDescent="0.35">
      <c r="A251" s="1" t="s">
        <v>7085</v>
      </c>
      <c r="B251" s="1">
        <v>2306</v>
      </c>
      <c r="C251" t="s">
        <v>7086</v>
      </c>
      <c r="D251" t="s">
        <v>7087</v>
      </c>
      <c r="E251" s="17" t="s">
        <v>10</v>
      </c>
      <c r="F251" s="1" t="s">
        <v>6488</v>
      </c>
      <c r="G251" s="1" t="s">
        <v>6516</v>
      </c>
    </row>
    <row r="252" spans="1:9" ht="17.5" hidden="1" customHeight="1" x14ac:dyDescent="0.35">
      <c r="A252" s="1" t="s">
        <v>2910</v>
      </c>
      <c r="B252" s="1" t="s">
        <v>6502</v>
      </c>
      <c r="C252" s="1" t="s">
        <v>375</v>
      </c>
      <c r="D252" s="1" t="s">
        <v>375</v>
      </c>
      <c r="E252" s="17" t="s">
        <v>10</v>
      </c>
      <c r="F252" s="1" t="s">
        <v>6488</v>
      </c>
      <c r="G252" s="1" t="s">
        <v>6516</v>
      </c>
      <c r="I252" s="87"/>
    </row>
    <row r="253" spans="1:9" hidden="1" x14ac:dyDescent="0.35">
      <c r="A253" s="1" t="s">
        <v>3413</v>
      </c>
      <c r="B253" s="1" t="s">
        <v>6503</v>
      </c>
      <c r="C253" s="1" t="s">
        <v>910</v>
      </c>
      <c r="D253" s="1" t="s">
        <v>910</v>
      </c>
      <c r="E253" s="17" t="s">
        <v>10</v>
      </c>
      <c r="F253" s="1" t="s">
        <v>11</v>
      </c>
      <c r="G253" s="1" t="s">
        <v>6486</v>
      </c>
    </row>
    <row r="254" spans="1:9" x14ac:dyDescent="0.35">
      <c r="A254" s="1" t="s">
        <v>3444</v>
      </c>
      <c r="B254" s="1" t="s">
        <v>6504</v>
      </c>
      <c r="C254" s="1" t="s">
        <v>942</v>
      </c>
      <c r="D254" s="1" t="s">
        <v>943</v>
      </c>
      <c r="E254" s="17" t="s">
        <v>10</v>
      </c>
      <c r="F254" s="1" t="s">
        <v>6488</v>
      </c>
      <c r="G254" s="1" t="s">
        <v>7703</v>
      </c>
    </row>
    <row r="255" spans="1:9" x14ac:dyDescent="0.35">
      <c r="A255" s="1" t="s">
        <v>3446</v>
      </c>
      <c r="B255" s="1" t="s">
        <v>6504</v>
      </c>
      <c r="C255" s="1" t="s">
        <v>944</v>
      </c>
      <c r="D255" s="1" t="s">
        <v>945</v>
      </c>
      <c r="E255" s="17" t="s">
        <v>10</v>
      </c>
      <c r="F255" s="1" t="s">
        <v>6488</v>
      </c>
      <c r="G255" s="1" t="s">
        <v>7703</v>
      </c>
    </row>
    <row r="256" spans="1:9" x14ac:dyDescent="0.35">
      <c r="A256" s="1" t="s">
        <v>3450</v>
      </c>
      <c r="B256" s="1" t="s">
        <v>6504</v>
      </c>
      <c r="C256" s="1" t="s">
        <v>948</v>
      </c>
      <c r="D256" s="1" t="s">
        <v>949</v>
      </c>
      <c r="E256" s="17" t="s">
        <v>10</v>
      </c>
      <c r="F256" s="1" t="s">
        <v>6488</v>
      </c>
      <c r="G256" s="1" t="s">
        <v>7703</v>
      </c>
    </row>
    <row r="257" spans="1:7" x14ac:dyDescent="0.35">
      <c r="A257" s="1" t="s">
        <v>3452</v>
      </c>
      <c r="B257" s="1" t="s">
        <v>6504</v>
      </c>
      <c r="C257" s="1" t="s">
        <v>950</v>
      </c>
      <c r="D257" s="1" t="s">
        <v>951</v>
      </c>
      <c r="E257" s="17" t="s">
        <v>10</v>
      </c>
      <c r="F257" s="1" t="s">
        <v>6488</v>
      </c>
      <c r="G257" s="1" t="s">
        <v>7703</v>
      </c>
    </row>
    <row r="258" spans="1:7" x14ac:dyDescent="0.35">
      <c r="A258" s="7" t="s">
        <v>3456</v>
      </c>
      <c r="B258" s="1" t="s">
        <v>6504</v>
      </c>
      <c r="C258" s="8" t="s">
        <v>954</v>
      </c>
      <c r="D258" s="8" t="s">
        <v>955</v>
      </c>
      <c r="E258" s="17" t="s">
        <v>10</v>
      </c>
      <c r="F258" s="1" t="s">
        <v>6488</v>
      </c>
      <c r="G258" s="1" t="s">
        <v>7703</v>
      </c>
    </row>
    <row r="259" spans="1:7" x14ac:dyDescent="0.35">
      <c r="A259" s="7" t="s">
        <v>956</v>
      </c>
      <c r="B259" s="1" t="s">
        <v>6504</v>
      </c>
      <c r="C259" s="8" t="s">
        <v>957</v>
      </c>
      <c r="D259" s="8" t="s">
        <v>958</v>
      </c>
      <c r="E259" s="17" t="s">
        <v>10</v>
      </c>
      <c r="F259" s="1" t="s">
        <v>6488</v>
      </c>
      <c r="G259" s="1" t="s">
        <v>7703</v>
      </c>
    </row>
    <row r="260" spans="1:7" hidden="1" x14ac:dyDescent="0.35">
      <c r="A260" s="1" t="s">
        <v>3484</v>
      </c>
      <c r="B260" s="1" t="s">
        <v>6505</v>
      </c>
      <c r="C260" s="1" t="s">
        <v>987</v>
      </c>
      <c r="D260" s="1" t="s">
        <v>988</v>
      </c>
      <c r="E260" s="17" t="s">
        <v>10</v>
      </c>
      <c r="F260" s="1" t="s">
        <v>6488</v>
      </c>
      <c r="G260" s="1" t="s">
        <v>6517</v>
      </c>
    </row>
    <row r="261" spans="1:7" hidden="1" x14ac:dyDescent="0.35">
      <c r="A261" s="1" t="s">
        <v>989</v>
      </c>
      <c r="B261" s="1" t="s">
        <v>6505</v>
      </c>
      <c r="C261" s="1" t="s">
        <v>990</v>
      </c>
      <c r="D261" s="1" t="s">
        <v>991</v>
      </c>
      <c r="E261" s="17" t="s">
        <v>10</v>
      </c>
      <c r="F261" s="1" t="s">
        <v>6488</v>
      </c>
      <c r="G261" s="1" t="s">
        <v>6517</v>
      </c>
    </row>
    <row r="262" spans="1:7" hidden="1" x14ac:dyDescent="0.35">
      <c r="A262" s="1" t="s">
        <v>3487</v>
      </c>
      <c r="B262" s="1" t="s">
        <v>6505</v>
      </c>
      <c r="C262" s="1" t="s">
        <v>992</v>
      </c>
      <c r="D262" s="1" t="s">
        <v>993</v>
      </c>
      <c r="E262" s="17" t="s">
        <v>10</v>
      </c>
      <c r="F262" s="1" t="s">
        <v>6488</v>
      </c>
      <c r="G262" s="1" t="s">
        <v>6517</v>
      </c>
    </row>
    <row r="263" spans="1:7" hidden="1" x14ac:dyDescent="0.35">
      <c r="A263" s="1" t="s">
        <v>3489</v>
      </c>
      <c r="B263" s="1" t="s">
        <v>6505</v>
      </c>
      <c r="C263" s="1" t="s">
        <v>994</v>
      </c>
      <c r="D263" s="1" t="s">
        <v>995</v>
      </c>
      <c r="E263" s="17" t="s">
        <v>10</v>
      </c>
      <c r="F263" s="1" t="s">
        <v>6488</v>
      </c>
      <c r="G263" s="1" t="s">
        <v>6517</v>
      </c>
    </row>
    <row r="264" spans="1:7" hidden="1" x14ac:dyDescent="0.35">
      <c r="A264" s="1" t="s">
        <v>996</v>
      </c>
      <c r="B264" s="1" t="s">
        <v>6505</v>
      </c>
      <c r="C264" s="1" t="s">
        <v>997</v>
      </c>
      <c r="D264" s="1" t="s">
        <v>998</v>
      </c>
      <c r="E264" s="17" t="s">
        <v>10</v>
      </c>
      <c r="F264" s="1" t="s">
        <v>6488</v>
      </c>
      <c r="G264" s="1" t="s">
        <v>6517</v>
      </c>
    </row>
    <row r="265" spans="1:7" hidden="1" x14ac:dyDescent="0.35">
      <c r="A265" s="1" t="s">
        <v>3492</v>
      </c>
      <c r="B265" s="1" t="s">
        <v>6505</v>
      </c>
      <c r="C265" s="1" t="s">
        <v>999</v>
      </c>
      <c r="D265" s="1" t="s">
        <v>1000</v>
      </c>
      <c r="E265" s="17" t="s">
        <v>10</v>
      </c>
      <c r="F265" s="1" t="s">
        <v>6488</v>
      </c>
      <c r="G265" s="1" t="s">
        <v>6517</v>
      </c>
    </row>
    <row r="266" spans="1:7" hidden="1" x14ac:dyDescent="0.35">
      <c r="A266" s="1" t="s">
        <v>3494</v>
      </c>
      <c r="B266" s="1" t="s">
        <v>6505</v>
      </c>
      <c r="C266" s="1" t="s">
        <v>1001</v>
      </c>
      <c r="D266" s="1" t="s">
        <v>1002</v>
      </c>
      <c r="E266" s="17" t="s">
        <v>10</v>
      </c>
      <c r="F266" s="1" t="s">
        <v>6488</v>
      </c>
      <c r="G266" s="1" t="s">
        <v>6517</v>
      </c>
    </row>
    <row r="267" spans="1:7" hidden="1" x14ac:dyDescent="0.35">
      <c r="A267" s="1" t="s">
        <v>3496</v>
      </c>
      <c r="B267" s="1" t="s">
        <v>6505</v>
      </c>
      <c r="C267" s="1" t="s">
        <v>1003</v>
      </c>
      <c r="D267" s="1" t="s">
        <v>1004</v>
      </c>
      <c r="E267" s="17" t="s">
        <v>10</v>
      </c>
      <c r="F267" s="1" t="s">
        <v>6488</v>
      </c>
      <c r="G267" s="1" t="s">
        <v>6517</v>
      </c>
    </row>
    <row r="268" spans="1:7" hidden="1" x14ac:dyDescent="0.35">
      <c r="A268" s="1" t="s">
        <v>3498</v>
      </c>
      <c r="B268" s="1" t="s">
        <v>6505</v>
      </c>
      <c r="C268" s="1" t="s">
        <v>1005</v>
      </c>
      <c r="D268" s="1" t="s">
        <v>1006</v>
      </c>
      <c r="E268" s="17" t="s">
        <v>10</v>
      </c>
      <c r="F268" s="1" t="s">
        <v>6488</v>
      </c>
      <c r="G268" s="1" t="s">
        <v>6517</v>
      </c>
    </row>
    <row r="269" spans="1:7" hidden="1" x14ac:dyDescent="0.35">
      <c r="A269" s="1" t="s">
        <v>3500</v>
      </c>
      <c r="B269" s="1" t="s">
        <v>6505</v>
      </c>
      <c r="C269" s="1" t="s">
        <v>1007</v>
      </c>
      <c r="D269" s="1" t="s">
        <v>1008</v>
      </c>
      <c r="E269" s="17" t="s">
        <v>10</v>
      </c>
      <c r="F269" s="1" t="s">
        <v>6488</v>
      </c>
      <c r="G269" s="1" t="s">
        <v>6517</v>
      </c>
    </row>
    <row r="270" spans="1:7" hidden="1" x14ac:dyDescent="0.35">
      <c r="A270" s="1" t="s">
        <v>3502</v>
      </c>
      <c r="B270" s="1" t="s">
        <v>6505</v>
      </c>
      <c r="C270" s="1" t="s">
        <v>1009</v>
      </c>
      <c r="D270" s="1" t="s">
        <v>1010</v>
      </c>
      <c r="E270" s="17" t="s">
        <v>10</v>
      </c>
      <c r="F270" s="1" t="s">
        <v>6488</v>
      </c>
      <c r="G270" s="1" t="s">
        <v>6517</v>
      </c>
    </row>
    <row r="271" spans="1:7" hidden="1" x14ac:dyDescent="0.35">
      <c r="A271" s="1" t="s">
        <v>3504</v>
      </c>
      <c r="B271" s="1" t="s">
        <v>6505</v>
      </c>
      <c r="C271" s="1" t="s">
        <v>1011</v>
      </c>
      <c r="D271" s="1" t="s">
        <v>1012</v>
      </c>
      <c r="E271" s="17" t="s">
        <v>10</v>
      </c>
      <c r="F271" s="1" t="s">
        <v>6488</v>
      </c>
      <c r="G271" s="1" t="s">
        <v>6517</v>
      </c>
    </row>
    <row r="272" spans="1:7" hidden="1" x14ac:dyDescent="0.35">
      <c r="A272" s="1" t="s">
        <v>1013</v>
      </c>
      <c r="B272" s="1" t="s">
        <v>6505</v>
      </c>
      <c r="C272" s="1" t="s">
        <v>1014</v>
      </c>
      <c r="D272" s="1" t="s">
        <v>1015</v>
      </c>
      <c r="E272" s="17" t="s">
        <v>10</v>
      </c>
      <c r="F272" s="1" t="s">
        <v>6488</v>
      </c>
      <c r="G272" s="1" t="s">
        <v>6517</v>
      </c>
    </row>
    <row r="273" spans="1:10" hidden="1" x14ac:dyDescent="0.35">
      <c r="A273" s="1" t="s">
        <v>1016</v>
      </c>
      <c r="B273" s="1" t="s">
        <v>6505</v>
      </c>
      <c r="C273" s="1" t="s">
        <v>1017</v>
      </c>
      <c r="D273" s="1" t="s">
        <v>1017</v>
      </c>
      <c r="E273" s="17" t="s">
        <v>10</v>
      </c>
      <c r="F273" s="1" t="s">
        <v>6488</v>
      </c>
      <c r="G273" s="1" t="s">
        <v>6517</v>
      </c>
    </row>
    <row r="274" spans="1:10" hidden="1" x14ac:dyDescent="0.35">
      <c r="A274" s="1" t="s">
        <v>3508</v>
      </c>
      <c r="B274" s="1" t="s">
        <v>6505</v>
      </c>
      <c r="C274" s="1" t="s">
        <v>1018</v>
      </c>
      <c r="D274" s="1" t="s">
        <v>1019</v>
      </c>
      <c r="E274" s="17" t="s">
        <v>10</v>
      </c>
      <c r="F274" s="1" t="s">
        <v>6488</v>
      </c>
      <c r="G274" s="1" t="s">
        <v>6517</v>
      </c>
    </row>
    <row r="275" spans="1:10" hidden="1" x14ac:dyDescent="0.35">
      <c r="A275" s="1" t="s">
        <v>1020</v>
      </c>
      <c r="B275" s="1" t="s">
        <v>6505</v>
      </c>
      <c r="C275" s="1" t="s">
        <v>1021</v>
      </c>
      <c r="D275" s="1" t="s">
        <v>1022</v>
      </c>
      <c r="E275" s="17" t="s">
        <v>10</v>
      </c>
      <c r="F275" s="1" t="s">
        <v>6488</v>
      </c>
      <c r="G275" s="1" t="s">
        <v>6517</v>
      </c>
    </row>
    <row r="276" spans="1:10" hidden="1" x14ac:dyDescent="0.35">
      <c r="A276" s="1" t="s">
        <v>1023</v>
      </c>
      <c r="B276" s="1" t="s">
        <v>6505</v>
      </c>
      <c r="C276" s="1" t="s">
        <v>1024</v>
      </c>
      <c r="D276" s="1" t="s">
        <v>1025</v>
      </c>
      <c r="E276" s="17" t="s">
        <v>10</v>
      </c>
      <c r="F276" s="1" t="s">
        <v>6488</v>
      </c>
      <c r="G276" s="1" t="s">
        <v>6517</v>
      </c>
    </row>
    <row r="277" spans="1:10" hidden="1" x14ac:dyDescent="0.35">
      <c r="A277" s="1" t="s">
        <v>3512</v>
      </c>
      <c r="B277" s="1" t="s">
        <v>6505</v>
      </c>
      <c r="C277" s="1" t="s">
        <v>1026</v>
      </c>
      <c r="D277" s="1" t="s">
        <v>1027</v>
      </c>
      <c r="E277" s="17" t="s">
        <v>10</v>
      </c>
      <c r="F277" s="1" t="s">
        <v>6488</v>
      </c>
      <c r="G277" s="1" t="s">
        <v>6517</v>
      </c>
    </row>
    <row r="278" spans="1:10" hidden="1" x14ac:dyDescent="0.35">
      <c r="A278" s="1" t="s">
        <v>1028</v>
      </c>
      <c r="B278" s="1" t="s">
        <v>6505</v>
      </c>
      <c r="C278" s="1" t="s">
        <v>1029</v>
      </c>
      <c r="D278" s="1" t="s">
        <v>1030</v>
      </c>
      <c r="E278" s="17" t="s">
        <v>10</v>
      </c>
      <c r="F278" s="1" t="s">
        <v>6488</v>
      </c>
      <c r="G278" s="1" t="s">
        <v>6517</v>
      </c>
    </row>
    <row r="279" spans="1:10" hidden="1" x14ac:dyDescent="0.35">
      <c r="A279" s="1" t="s">
        <v>3515</v>
      </c>
      <c r="B279" s="1" t="s">
        <v>6505</v>
      </c>
      <c r="C279" s="1" t="s">
        <v>1031</v>
      </c>
      <c r="D279" s="1" t="s">
        <v>1032</v>
      </c>
      <c r="E279" s="17" t="s">
        <v>10</v>
      </c>
      <c r="F279" s="1" t="s">
        <v>6488</v>
      </c>
      <c r="G279" s="1" t="s">
        <v>6517</v>
      </c>
    </row>
    <row r="280" spans="1:10" hidden="1" x14ac:dyDescent="0.35">
      <c r="A280" s="1" t="s">
        <v>3517</v>
      </c>
      <c r="B280" s="1" t="s">
        <v>6505</v>
      </c>
      <c r="C280" s="1" t="s">
        <v>1033</v>
      </c>
      <c r="D280" s="1" t="s">
        <v>1034</v>
      </c>
      <c r="E280" s="17" t="s">
        <v>10</v>
      </c>
      <c r="F280" s="1" t="s">
        <v>6488</v>
      </c>
      <c r="G280" s="1" t="s">
        <v>6517</v>
      </c>
    </row>
    <row r="281" spans="1:10" hidden="1" x14ac:dyDescent="0.35">
      <c r="A281" s="1" t="s">
        <v>3520</v>
      </c>
      <c r="B281" s="1" t="s">
        <v>6506</v>
      </c>
      <c r="C281" s="1" t="s">
        <v>1035</v>
      </c>
      <c r="D281" s="1" t="s">
        <v>1036</v>
      </c>
      <c r="E281" s="17" t="s">
        <v>10</v>
      </c>
      <c r="F281" s="1" t="s">
        <v>11</v>
      </c>
      <c r="G281" s="1" t="s">
        <v>6486</v>
      </c>
      <c r="I281" s="1" t="s">
        <v>7359</v>
      </c>
      <c r="J281" s="23" t="s">
        <v>7358</v>
      </c>
    </row>
    <row r="282" spans="1:10" hidden="1" x14ac:dyDescent="0.35">
      <c r="A282" s="1" t="s">
        <v>1048</v>
      </c>
      <c r="B282" s="1" t="s">
        <v>6507</v>
      </c>
      <c r="C282" s="1" t="s">
        <v>1049</v>
      </c>
      <c r="D282" s="1" t="s">
        <v>1050</v>
      </c>
      <c r="E282" s="17" t="s">
        <v>10</v>
      </c>
      <c r="F282" s="1" t="s">
        <v>6488</v>
      </c>
      <c r="G282" s="1" t="s">
        <v>6517</v>
      </c>
    </row>
    <row r="283" spans="1:10" hidden="1" x14ac:dyDescent="0.35">
      <c r="A283" s="1" t="s">
        <v>1051</v>
      </c>
      <c r="B283" s="1" t="s">
        <v>6507</v>
      </c>
      <c r="C283" s="1" t="s">
        <v>1052</v>
      </c>
      <c r="D283" s="1" t="s">
        <v>1052</v>
      </c>
      <c r="E283" s="17" t="s">
        <v>10</v>
      </c>
      <c r="F283" s="1" t="s">
        <v>6488</v>
      </c>
      <c r="G283" s="1" t="s">
        <v>6517</v>
      </c>
    </row>
    <row r="284" spans="1:10" hidden="1" x14ac:dyDescent="0.35">
      <c r="A284" s="1" t="s">
        <v>3535</v>
      </c>
      <c r="B284" s="1" t="s">
        <v>6507</v>
      </c>
      <c r="C284" s="1" t="s">
        <v>1053</v>
      </c>
      <c r="D284" s="1" t="s">
        <v>1054</v>
      </c>
      <c r="E284" s="17" t="s">
        <v>10</v>
      </c>
      <c r="F284" s="1" t="s">
        <v>6488</v>
      </c>
      <c r="G284" s="1" t="s">
        <v>6517</v>
      </c>
    </row>
    <row r="285" spans="1:10" hidden="1" x14ac:dyDescent="0.35">
      <c r="A285" s="1" t="s">
        <v>3537</v>
      </c>
      <c r="B285" s="1" t="s">
        <v>6507</v>
      </c>
      <c r="C285" s="1" t="s">
        <v>1055</v>
      </c>
      <c r="D285" s="1" t="s">
        <v>1056</v>
      </c>
      <c r="E285" s="17" t="s">
        <v>10</v>
      </c>
      <c r="F285" s="1" t="s">
        <v>6488</v>
      </c>
      <c r="G285" s="1" t="s">
        <v>6517</v>
      </c>
    </row>
    <row r="286" spans="1:10" hidden="1" x14ac:dyDescent="0.35">
      <c r="A286" s="1" t="s">
        <v>1057</v>
      </c>
      <c r="B286" s="1" t="s">
        <v>6507</v>
      </c>
      <c r="C286" s="1" t="s">
        <v>1058</v>
      </c>
      <c r="D286" s="1" t="s">
        <v>1058</v>
      </c>
      <c r="E286" s="17" t="s">
        <v>10</v>
      </c>
      <c r="F286" s="1" t="s">
        <v>6488</v>
      </c>
      <c r="G286" s="1" t="s">
        <v>6517</v>
      </c>
    </row>
    <row r="287" spans="1:10" hidden="1" x14ac:dyDescent="0.35">
      <c r="A287" s="1" t="s">
        <v>1063</v>
      </c>
      <c r="B287" s="1" t="s">
        <v>6508</v>
      </c>
      <c r="C287" s="1" t="s">
        <v>1064</v>
      </c>
      <c r="D287" s="1" t="s">
        <v>1065</v>
      </c>
      <c r="E287" s="17" t="s">
        <v>10</v>
      </c>
      <c r="F287" s="1" t="s">
        <v>6488</v>
      </c>
      <c r="G287" s="1" t="s">
        <v>6517</v>
      </c>
    </row>
    <row r="288" spans="1:10" hidden="1" x14ac:dyDescent="0.35">
      <c r="A288" s="1" t="s">
        <v>3546</v>
      </c>
      <c r="B288" s="1" t="s">
        <v>6508</v>
      </c>
      <c r="C288" s="1" t="s">
        <v>1066</v>
      </c>
      <c r="D288" s="1" t="s">
        <v>1067</v>
      </c>
      <c r="E288" s="17" t="s">
        <v>10</v>
      </c>
      <c r="F288" s="1" t="s">
        <v>6488</v>
      </c>
      <c r="G288" s="1" t="s">
        <v>6517</v>
      </c>
    </row>
    <row r="289" spans="1:7" hidden="1" x14ac:dyDescent="0.35">
      <c r="A289" s="1" t="s">
        <v>1068</v>
      </c>
      <c r="B289" s="1" t="s">
        <v>6508</v>
      </c>
      <c r="C289" s="1" t="s">
        <v>1069</v>
      </c>
      <c r="D289" s="1" t="s">
        <v>1070</v>
      </c>
      <c r="E289" s="17" t="s">
        <v>10</v>
      </c>
      <c r="F289" s="1" t="s">
        <v>6488</v>
      </c>
      <c r="G289" s="1" t="s">
        <v>6517</v>
      </c>
    </row>
    <row r="290" spans="1:7" hidden="1" x14ac:dyDescent="0.35">
      <c r="A290" s="1" t="s">
        <v>3549</v>
      </c>
      <c r="B290" s="1" t="s">
        <v>6508</v>
      </c>
      <c r="C290" s="1" t="s">
        <v>1071</v>
      </c>
      <c r="D290" s="1" t="s">
        <v>1072</v>
      </c>
      <c r="E290" s="17" t="s">
        <v>10</v>
      </c>
      <c r="F290" s="1" t="s">
        <v>6488</v>
      </c>
      <c r="G290" s="1" t="s">
        <v>6517</v>
      </c>
    </row>
    <row r="291" spans="1:7" hidden="1" x14ac:dyDescent="0.35">
      <c r="A291" s="1" t="s">
        <v>3551</v>
      </c>
      <c r="B291" s="1" t="s">
        <v>6508</v>
      </c>
      <c r="C291" s="1" t="s">
        <v>1073</v>
      </c>
      <c r="D291" s="1" t="s">
        <v>1074</v>
      </c>
      <c r="E291" s="17" t="s">
        <v>10</v>
      </c>
      <c r="F291" s="1" t="s">
        <v>6488</v>
      </c>
      <c r="G291" s="1" t="s">
        <v>6517</v>
      </c>
    </row>
    <row r="292" spans="1:7" hidden="1" x14ac:dyDescent="0.35">
      <c r="A292" s="1" t="s">
        <v>3553</v>
      </c>
      <c r="B292" s="1" t="s">
        <v>6508</v>
      </c>
      <c r="C292" s="1" t="s">
        <v>1075</v>
      </c>
      <c r="D292" s="1" t="s">
        <v>1076</v>
      </c>
      <c r="E292" s="17" t="s">
        <v>10</v>
      </c>
      <c r="F292" s="1" t="s">
        <v>6488</v>
      </c>
      <c r="G292" s="1" t="s">
        <v>6517</v>
      </c>
    </row>
    <row r="293" spans="1:7" hidden="1" x14ac:dyDescent="0.35">
      <c r="A293" s="1" t="s">
        <v>1077</v>
      </c>
      <c r="B293" s="1" t="s">
        <v>6508</v>
      </c>
      <c r="C293" s="1" t="s">
        <v>1078</v>
      </c>
      <c r="D293" s="1" t="s">
        <v>1079</v>
      </c>
      <c r="E293" s="17" t="s">
        <v>10</v>
      </c>
      <c r="F293" s="1" t="s">
        <v>6488</v>
      </c>
      <c r="G293" s="1" t="s">
        <v>6517</v>
      </c>
    </row>
    <row r="294" spans="1:7" hidden="1" x14ac:dyDescent="0.35">
      <c r="A294" s="1" t="s">
        <v>3556</v>
      </c>
      <c r="B294" s="1" t="s">
        <v>6508</v>
      </c>
      <c r="C294" s="1" t="s">
        <v>1080</v>
      </c>
      <c r="D294" s="1" t="s">
        <v>1081</v>
      </c>
      <c r="E294" s="17" t="s">
        <v>10</v>
      </c>
      <c r="F294" s="1" t="s">
        <v>6488</v>
      </c>
      <c r="G294" s="1" t="s">
        <v>6517</v>
      </c>
    </row>
    <row r="295" spans="1:7" hidden="1" x14ac:dyDescent="0.35">
      <c r="A295" s="1" t="s">
        <v>3558</v>
      </c>
      <c r="B295" s="1" t="s">
        <v>6508</v>
      </c>
      <c r="C295" s="1" t="s">
        <v>1082</v>
      </c>
      <c r="D295" s="1" t="s">
        <v>1083</v>
      </c>
      <c r="E295" s="17" t="s">
        <v>10</v>
      </c>
      <c r="F295" s="1" t="s">
        <v>6488</v>
      </c>
      <c r="G295" s="1" t="s">
        <v>6517</v>
      </c>
    </row>
    <row r="296" spans="1:7" hidden="1" x14ac:dyDescent="0.35">
      <c r="A296" s="1" t="s">
        <v>3560</v>
      </c>
      <c r="B296" s="1" t="s">
        <v>6508</v>
      </c>
      <c r="C296" s="1" t="s">
        <v>1084</v>
      </c>
      <c r="D296" s="1" t="s">
        <v>1085</v>
      </c>
      <c r="E296" s="17" t="s">
        <v>10</v>
      </c>
      <c r="F296" s="1" t="s">
        <v>6488</v>
      </c>
      <c r="G296" s="1" t="s">
        <v>6517</v>
      </c>
    </row>
    <row r="297" spans="1:7" hidden="1" x14ac:dyDescent="0.35">
      <c r="A297" s="1" t="s">
        <v>3562</v>
      </c>
      <c r="B297" s="1" t="s">
        <v>6508</v>
      </c>
      <c r="C297" s="1" t="s">
        <v>1086</v>
      </c>
      <c r="D297" s="1" t="s">
        <v>1087</v>
      </c>
      <c r="E297" s="17" t="s">
        <v>10</v>
      </c>
      <c r="F297" s="1" t="s">
        <v>6488</v>
      </c>
      <c r="G297" s="1" t="s">
        <v>6517</v>
      </c>
    </row>
    <row r="298" spans="1:7" hidden="1" x14ac:dyDescent="0.35">
      <c r="A298" s="1" t="s">
        <v>1088</v>
      </c>
      <c r="B298" s="1" t="s">
        <v>6508</v>
      </c>
      <c r="C298" s="1" t="s">
        <v>1089</v>
      </c>
      <c r="D298" s="1" t="s">
        <v>1089</v>
      </c>
      <c r="E298" s="17" t="s">
        <v>10</v>
      </c>
      <c r="F298" s="1" t="s">
        <v>6488</v>
      </c>
      <c r="G298" s="1" t="s">
        <v>6517</v>
      </c>
    </row>
    <row r="299" spans="1:7" hidden="1" x14ac:dyDescent="0.35">
      <c r="A299" s="1" t="s">
        <v>3565</v>
      </c>
      <c r="B299" s="1" t="s">
        <v>6508</v>
      </c>
      <c r="C299" s="1" t="s">
        <v>1090</v>
      </c>
      <c r="D299" s="1" t="s">
        <v>1090</v>
      </c>
      <c r="E299" s="17" t="s">
        <v>10</v>
      </c>
      <c r="F299" s="1" t="s">
        <v>6488</v>
      </c>
      <c r="G299" s="1" t="s">
        <v>6517</v>
      </c>
    </row>
    <row r="300" spans="1:7" hidden="1" x14ac:dyDescent="0.35">
      <c r="A300" s="1" t="s">
        <v>3567</v>
      </c>
      <c r="B300" s="1" t="s">
        <v>6508</v>
      </c>
      <c r="C300" s="1" t="s">
        <v>1091</v>
      </c>
      <c r="D300" s="1" t="s">
        <v>1092</v>
      </c>
      <c r="E300" s="17" t="s">
        <v>10</v>
      </c>
      <c r="F300" s="1" t="s">
        <v>6488</v>
      </c>
      <c r="G300" s="1" t="s">
        <v>6517</v>
      </c>
    </row>
    <row r="301" spans="1:7" hidden="1" x14ac:dyDescent="0.35">
      <c r="A301" s="1" t="s">
        <v>3570</v>
      </c>
      <c r="B301" s="1" t="s">
        <v>6508</v>
      </c>
      <c r="C301" s="1" t="s">
        <v>1096</v>
      </c>
      <c r="D301" s="1" t="s">
        <v>1097</v>
      </c>
      <c r="E301" s="17" t="s">
        <v>10</v>
      </c>
      <c r="F301" s="1" t="s">
        <v>6488</v>
      </c>
      <c r="G301" s="1" t="s">
        <v>6517</v>
      </c>
    </row>
    <row r="302" spans="1:7" hidden="1" x14ac:dyDescent="0.35">
      <c r="A302" s="1" t="s">
        <v>3572</v>
      </c>
      <c r="B302" s="1" t="s">
        <v>6508</v>
      </c>
      <c r="C302" s="1" t="s">
        <v>1098</v>
      </c>
      <c r="D302" s="1" t="s">
        <v>1099</v>
      </c>
      <c r="E302" s="17" t="s">
        <v>10</v>
      </c>
      <c r="F302" s="1" t="s">
        <v>6488</v>
      </c>
      <c r="G302" s="1" t="s">
        <v>6517</v>
      </c>
    </row>
    <row r="303" spans="1:7" hidden="1" x14ac:dyDescent="0.35">
      <c r="A303" s="1" t="s">
        <v>3574</v>
      </c>
      <c r="B303" s="1" t="s">
        <v>6508</v>
      </c>
      <c r="C303" s="1" t="s">
        <v>1100</v>
      </c>
      <c r="D303" s="1" t="s">
        <v>1101</v>
      </c>
      <c r="E303" s="17" t="s">
        <v>10</v>
      </c>
      <c r="F303" s="1" t="s">
        <v>6488</v>
      </c>
      <c r="G303" s="1" t="s">
        <v>6517</v>
      </c>
    </row>
    <row r="304" spans="1:7" hidden="1" x14ac:dyDescent="0.35">
      <c r="A304" s="1" t="s">
        <v>3576</v>
      </c>
      <c r="B304" s="1" t="s">
        <v>6508</v>
      </c>
      <c r="C304" s="1" t="s">
        <v>1102</v>
      </c>
      <c r="D304" s="1" t="s">
        <v>1103</v>
      </c>
      <c r="E304" s="17" t="s">
        <v>10</v>
      </c>
      <c r="F304" s="1" t="s">
        <v>6488</v>
      </c>
      <c r="G304" s="1" t="s">
        <v>6517</v>
      </c>
    </row>
    <row r="305" spans="1:7" hidden="1" x14ac:dyDescent="0.35">
      <c r="A305" s="1" t="s">
        <v>3578</v>
      </c>
      <c r="B305" s="1" t="s">
        <v>6508</v>
      </c>
      <c r="C305" s="1" t="s">
        <v>1104</v>
      </c>
      <c r="D305" s="1" t="s">
        <v>1105</v>
      </c>
      <c r="E305" s="17" t="s">
        <v>10</v>
      </c>
      <c r="F305" s="1" t="s">
        <v>6488</v>
      </c>
      <c r="G305" s="1" t="s">
        <v>6517</v>
      </c>
    </row>
    <row r="306" spans="1:7" hidden="1" x14ac:dyDescent="0.35">
      <c r="A306" s="1" t="s">
        <v>3580</v>
      </c>
      <c r="B306" s="1" t="s">
        <v>6508</v>
      </c>
      <c r="C306" s="1" t="s">
        <v>1106</v>
      </c>
      <c r="D306" s="1" t="s">
        <v>1106</v>
      </c>
      <c r="E306" s="17" t="s">
        <v>10</v>
      </c>
      <c r="F306" s="1" t="s">
        <v>6488</v>
      </c>
      <c r="G306" s="1" t="s">
        <v>6517</v>
      </c>
    </row>
    <row r="307" spans="1:7" hidden="1" x14ac:dyDescent="0.35">
      <c r="A307" s="1" t="s">
        <v>3582</v>
      </c>
      <c r="B307" s="1" t="s">
        <v>6508</v>
      </c>
      <c r="C307" s="1" t="s">
        <v>1107</v>
      </c>
      <c r="D307" s="1" t="s">
        <v>1108</v>
      </c>
      <c r="E307" s="17" t="s">
        <v>10</v>
      </c>
      <c r="F307" s="1" t="s">
        <v>6488</v>
      </c>
      <c r="G307" s="1" t="s">
        <v>6517</v>
      </c>
    </row>
    <row r="308" spans="1:7" hidden="1" x14ac:dyDescent="0.35">
      <c r="A308" s="1" t="s">
        <v>3584</v>
      </c>
      <c r="B308" s="1" t="s">
        <v>6508</v>
      </c>
      <c r="C308" s="1" t="s">
        <v>1109</v>
      </c>
      <c r="D308" s="1" t="s">
        <v>1110</v>
      </c>
      <c r="E308" s="17" t="s">
        <v>10</v>
      </c>
      <c r="F308" s="1" t="s">
        <v>6488</v>
      </c>
      <c r="G308" s="1" t="s">
        <v>6517</v>
      </c>
    </row>
    <row r="309" spans="1:7" hidden="1" x14ac:dyDescent="0.35">
      <c r="A309" s="1" t="s">
        <v>3587</v>
      </c>
      <c r="B309" s="1" t="s">
        <v>6509</v>
      </c>
      <c r="C309" s="1" t="s">
        <v>1111</v>
      </c>
      <c r="D309" s="1" t="s">
        <v>1112</v>
      </c>
      <c r="E309" s="17" t="s">
        <v>10</v>
      </c>
      <c r="F309" s="1" t="s">
        <v>6488</v>
      </c>
      <c r="G309" s="1" t="s">
        <v>6517</v>
      </c>
    </row>
    <row r="310" spans="1:7" hidden="1" x14ac:dyDescent="0.35">
      <c r="A310" s="1" t="s">
        <v>3589</v>
      </c>
      <c r="B310" s="1" t="s">
        <v>6509</v>
      </c>
      <c r="C310" s="1" t="s">
        <v>1113</v>
      </c>
      <c r="D310" s="1" t="s">
        <v>1113</v>
      </c>
      <c r="E310" s="17" t="s">
        <v>10</v>
      </c>
      <c r="F310" s="1" t="s">
        <v>6488</v>
      </c>
      <c r="G310" s="1" t="s">
        <v>6517</v>
      </c>
    </row>
    <row r="311" spans="1:7" hidden="1" x14ac:dyDescent="0.35">
      <c r="A311" s="1" t="s">
        <v>1114</v>
      </c>
      <c r="B311" s="1" t="s">
        <v>6509</v>
      </c>
      <c r="C311" s="1" t="s">
        <v>1115</v>
      </c>
      <c r="D311" s="1" t="s">
        <v>1115</v>
      </c>
      <c r="E311" s="17" t="s">
        <v>10</v>
      </c>
      <c r="F311" s="1" t="s">
        <v>6488</v>
      </c>
      <c r="G311" s="1" t="s">
        <v>6517</v>
      </c>
    </row>
    <row r="312" spans="1:7" hidden="1" x14ac:dyDescent="0.35">
      <c r="A312" s="1" t="s">
        <v>1116</v>
      </c>
      <c r="B312" s="1" t="s">
        <v>6509</v>
      </c>
      <c r="C312" s="1" t="s">
        <v>1117</v>
      </c>
      <c r="D312" s="1" t="s">
        <v>1117</v>
      </c>
      <c r="E312" s="17" t="s">
        <v>10</v>
      </c>
      <c r="F312" s="1" t="s">
        <v>6488</v>
      </c>
      <c r="G312" s="1" t="s">
        <v>6517</v>
      </c>
    </row>
    <row r="313" spans="1:7" hidden="1" x14ac:dyDescent="0.35">
      <c r="A313" s="1" t="s">
        <v>3593</v>
      </c>
      <c r="B313" s="1" t="s">
        <v>6509</v>
      </c>
      <c r="C313" s="1" t="s">
        <v>1118</v>
      </c>
      <c r="D313" s="1" t="s">
        <v>1119</v>
      </c>
      <c r="E313" s="17" t="s">
        <v>10</v>
      </c>
      <c r="F313" s="1" t="s">
        <v>6488</v>
      </c>
      <c r="G313" s="1" t="s">
        <v>6517</v>
      </c>
    </row>
    <row r="314" spans="1:7" hidden="1" x14ac:dyDescent="0.35">
      <c r="A314" s="1" t="s">
        <v>1120</v>
      </c>
      <c r="B314" s="1" t="s">
        <v>6509</v>
      </c>
      <c r="C314" s="1" t="s">
        <v>1121</v>
      </c>
      <c r="D314" s="1" t="s">
        <v>1121</v>
      </c>
      <c r="E314" s="17" t="s">
        <v>10</v>
      </c>
      <c r="F314" s="1" t="s">
        <v>6488</v>
      </c>
      <c r="G314" s="1" t="s">
        <v>6517</v>
      </c>
    </row>
    <row r="315" spans="1:7" hidden="1" x14ac:dyDescent="0.35">
      <c r="A315" s="1" t="s">
        <v>1122</v>
      </c>
      <c r="B315" s="1" t="s">
        <v>6509</v>
      </c>
      <c r="C315" s="1" t="s">
        <v>1123</v>
      </c>
      <c r="D315" s="1" t="s">
        <v>1123</v>
      </c>
      <c r="E315" s="17" t="s">
        <v>10</v>
      </c>
      <c r="F315" s="1" t="s">
        <v>6488</v>
      </c>
      <c r="G315" s="1" t="s">
        <v>6517</v>
      </c>
    </row>
    <row r="316" spans="1:7" hidden="1" x14ac:dyDescent="0.35">
      <c r="A316" s="1" t="s">
        <v>1126</v>
      </c>
      <c r="B316" s="1" t="s">
        <v>6509</v>
      </c>
      <c r="C316" s="1" t="s">
        <v>1127</v>
      </c>
      <c r="D316" s="1" t="s">
        <v>1127</v>
      </c>
      <c r="E316" s="17" t="s">
        <v>10</v>
      </c>
      <c r="F316" s="1" t="s">
        <v>6488</v>
      </c>
      <c r="G316" s="1" t="s">
        <v>6517</v>
      </c>
    </row>
    <row r="317" spans="1:7" hidden="1" x14ac:dyDescent="0.35">
      <c r="A317" s="1" t="s">
        <v>1128</v>
      </c>
      <c r="B317" s="1" t="s">
        <v>6509</v>
      </c>
      <c r="C317" s="1" t="s">
        <v>1129</v>
      </c>
      <c r="D317" s="1" t="s">
        <v>1130</v>
      </c>
      <c r="E317" s="17" t="s">
        <v>10</v>
      </c>
      <c r="F317" s="1" t="s">
        <v>6488</v>
      </c>
      <c r="G317" s="1" t="s">
        <v>6517</v>
      </c>
    </row>
    <row r="318" spans="1:7" hidden="1" x14ac:dyDescent="0.35">
      <c r="A318" s="1" t="s">
        <v>3601</v>
      </c>
      <c r="B318" s="1" t="s">
        <v>6509</v>
      </c>
      <c r="C318" s="1" t="s">
        <v>1131</v>
      </c>
      <c r="D318" s="1" t="s">
        <v>1132</v>
      </c>
      <c r="E318" s="17" t="s">
        <v>10</v>
      </c>
      <c r="F318" s="1" t="s">
        <v>6488</v>
      </c>
      <c r="G318" s="1" t="s">
        <v>6517</v>
      </c>
    </row>
    <row r="319" spans="1:7" x14ac:dyDescent="0.35">
      <c r="A319" s="1" t="s">
        <v>3614</v>
      </c>
      <c r="B319" s="1" t="s">
        <v>6510</v>
      </c>
      <c r="C319" s="1" t="s">
        <v>1149</v>
      </c>
      <c r="D319" s="1" t="s">
        <v>1150</v>
      </c>
      <c r="E319" s="17" t="s">
        <v>10</v>
      </c>
      <c r="F319" s="1" t="s">
        <v>6488</v>
      </c>
      <c r="G319" s="1" t="s">
        <v>7703</v>
      </c>
    </row>
    <row r="320" spans="1:7" x14ac:dyDescent="0.35">
      <c r="A320" s="1" t="s">
        <v>3623</v>
      </c>
      <c r="B320" s="1" t="s">
        <v>6510</v>
      </c>
      <c r="C320" s="1" t="s">
        <v>1160</v>
      </c>
      <c r="D320" s="1" t="s">
        <v>1161</v>
      </c>
      <c r="E320" s="17" t="s">
        <v>10</v>
      </c>
      <c r="F320" s="1" t="s">
        <v>6488</v>
      </c>
      <c r="G320" s="1" t="s">
        <v>7703</v>
      </c>
    </row>
    <row r="321" spans="1:7" hidden="1" x14ac:dyDescent="0.35">
      <c r="A321" s="1" t="s">
        <v>1178</v>
      </c>
      <c r="B321" s="1" t="s">
        <v>6511</v>
      </c>
      <c r="C321" s="1" t="s">
        <v>1179</v>
      </c>
      <c r="D321" s="1" t="s">
        <v>1180</v>
      </c>
      <c r="E321" s="17" t="s">
        <v>10</v>
      </c>
      <c r="F321" s="1" t="s">
        <v>11</v>
      </c>
      <c r="G321" s="1" t="s">
        <v>6486</v>
      </c>
    </row>
    <row r="322" spans="1:7" hidden="1" x14ac:dyDescent="0.35">
      <c r="A322" s="1" t="s">
        <v>1183</v>
      </c>
      <c r="B322" s="1" t="s">
        <v>6511</v>
      </c>
      <c r="C322" s="1" t="s">
        <v>1184</v>
      </c>
      <c r="D322" s="1" t="s">
        <v>1184</v>
      </c>
      <c r="E322" s="17" t="s">
        <v>10</v>
      </c>
      <c r="F322" s="1" t="s">
        <v>6488</v>
      </c>
      <c r="G322" s="1" t="s">
        <v>6516</v>
      </c>
    </row>
    <row r="323" spans="1:7" hidden="1" x14ac:dyDescent="0.35">
      <c r="A323" s="1" t="s">
        <v>3642</v>
      </c>
      <c r="B323" s="1" t="s">
        <v>6511</v>
      </c>
      <c r="C323" s="1" t="s">
        <v>1185</v>
      </c>
      <c r="D323" s="1" t="s">
        <v>1185</v>
      </c>
      <c r="E323" s="17" t="s">
        <v>10</v>
      </c>
      <c r="F323" s="1" t="s">
        <v>6488</v>
      </c>
      <c r="G323" s="1" t="s">
        <v>6516</v>
      </c>
    </row>
    <row r="324" spans="1:7" hidden="1" x14ac:dyDescent="0.35">
      <c r="A324" s="1" t="s">
        <v>3644</v>
      </c>
      <c r="B324" s="1" t="s">
        <v>6511</v>
      </c>
      <c r="C324" s="1" t="s">
        <v>1186</v>
      </c>
      <c r="D324" s="1" t="s">
        <v>1187</v>
      </c>
      <c r="E324" s="17" t="s">
        <v>10</v>
      </c>
      <c r="F324" s="1" t="s">
        <v>6488</v>
      </c>
      <c r="G324" s="1" t="s">
        <v>6516</v>
      </c>
    </row>
    <row r="325" spans="1:7" hidden="1" x14ac:dyDescent="0.35">
      <c r="A325" s="1" t="s">
        <v>3661</v>
      </c>
      <c r="B325" s="1" t="s">
        <v>6512</v>
      </c>
      <c r="C325" s="1" t="s">
        <v>1202</v>
      </c>
      <c r="D325" s="1" t="s">
        <v>1203</v>
      </c>
      <c r="E325" s="17" t="s">
        <v>10</v>
      </c>
      <c r="F325" s="1" t="s">
        <v>11</v>
      </c>
      <c r="G325" s="1" t="s">
        <v>6486</v>
      </c>
    </row>
    <row r="326" spans="1:7" hidden="1" x14ac:dyDescent="0.35">
      <c r="A326" s="1" t="s">
        <v>3663</v>
      </c>
      <c r="B326" s="1" t="s">
        <v>6512</v>
      </c>
      <c r="C326" s="1" t="s">
        <v>1204</v>
      </c>
      <c r="D326" s="1" t="s">
        <v>1205</v>
      </c>
      <c r="E326" s="17" t="s">
        <v>10</v>
      </c>
      <c r="F326" s="1" t="s">
        <v>11</v>
      </c>
      <c r="G326" s="1" t="s">
        <v>6486</v>
      </c>
    </row>
    <row r="327" spans="1:7" hidden="1" x14ac:dyDescent="0.35">
      <c r="A327" s="1" t="s">
        <v>3665</v>
      </c>
      <c r="B327" s="1" t="s">
        <v>6512</v>
      </c>
      <c r="C327" s="1" t="s">
        <v>1206</v>
      </c>
      <c r="D327" s="1" t="s">
        <v>1207</v>
      </c>
      <c r="E327" s="17" t="s">
        <v>10</v>
      </c>
      <c r="F327" s="1" t="s">
        <v>11</v>
      </c>
      <c r="G327" s="1" t="s">
        <v>6486</v>
      </c>
    </row>
    <row r="328" spans="1:7" s="8" customFormat="1" hidden="1" x14ac:dyDescent="0.35">
      <c r="A328" s="7" t="s">
        <v>3669</v>
      </c>
      <c r="B328" s="1" t="s">
        <v>6512</v>
      </c>
      <c r="C328" s="8" t="s">
        <v>1210</v>
      </c>
      <c r="D328" s="8" t="s">
        <v>1211</v>
      </c>
      <c r="E328" s="17" t="s">
        <v>10</v>
      </c>
      <c r="F328" s="1" t="s">
        <v>6488</v>
      </c>
      <c r="G328" s="1" t="s">
        <v>6516</v>
      </c>
    </row>
    <row r="329" spans="1:7" hidden="1" x14ac:dyDescent="0.35">
      <c r="A329" s="1" t="s">
        <v>3671</v>
      </c>
      <c r="B329" s="1" t="s">
        <v>6512</v>
      </c>
      <c r="C329" s="1" t="s">
        <v>1212</v>
      </c>
      <c r="D329" s="1" t="s">
        <v>1212</v>
      </c>
      <c r="E329" s="17" t="s">
        <v>10</v>
      </c>
      <c r="F329" s="1" t="s">
        <v>6488</v>
      </c>
      <c r="G329" s="1" t="s">
        <v>6516</v>
      </c>
    </row>
    <row r="330" spans="1:7" hidden="1" x14ac:dyDescent="0.35">
      <c r="A330" s="1" t="s">
        <v>3673</v>
      </c>
      <c r="B330" s="1" t="s">
        <v>6512</v>
      </c>
      <c r="C330" s="1" t="s">
        <v>1213</v>
      </c>
      <c r="D330" s="1" t="s">
        <v>1214</v>
      </c>
      <c r="E330" s="17" t="s">
        <v>10</v>
      </c>
      <c r="F330" s="1" t="s">
        <v>6488</v>
      </c>
      <c r="G330" s="1" t="s">
        <v>6516</v>
      </c>
    </row>
    <row r="331" spans="1:7" hidden="1" x14ac:dyDescent="0.35"/>
    <row r="332" spans="1:7" hidden="1" x14ac:dyDescent="0.35"/>
    <row r="333" spans="1:7" hidden="1" x14ac:dyDescent="0.35"/>
  </sheetData>
  <autoFilter ref="A5:H333" xr:uid="{00000000-0009-0000-0000-000002000000}">
    <filterColumn colId="6">
      <filters>
        <filter val="Livestock product"/>
      </filters>
    </filterColumn>
    <sortState xmlns:xlrd2="http://schemas.microsoft.com/office/spreadsheetml/2017/richdata2" ref="A6:H331">
      <sortCondition ref="A5:A333"/>
    </sortState>
  </autoFilter>
  <mergeCells count="1">
    <mergeCell ref="A2:Q2"/>
  </mergeCells>
  <phoneticPr fontId="13" type="noConversion"/>
  <hyperlinks>
    <hyperlink ref="J281" r:id="rId1" tooltip="Persistent link using digital object identifier" xr:uid="{00000000-0004-0000-0200-000000000000}"/>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O1286"/>
  <sheetViews>
    <sheetView zoomScale="85" zoomScaleNormal="85" workbookViewId="0">
      <pane ySplit="9" topLeftCell="A10" activePane="bottomLeft" state="frozen"/>
      <selection activeCell="E21" sqref="E21"/>
      <selection pane="bottomLeft" activeCell="E21" sqref="E21"/>
    </sheetView>
  </sheetViews>
  <sheetFormatPr defaultRowHeight="14.5" x14ac:dyDescent="0.35"/>
  <cols>
    <col min="1" max="1" width="12.1796875" customWidth="1"/>
    <col min="3" max="5" width="8.7265625" style="1"/>
    <col min="7" max="7" width="27.81640625" customWidth="1"/>
    <col min="8" max="8" width="29.7265625" customWidth="1"/>
    <col min="9" max="9" width="21.453125" customWidth="1"/>
    <col min="10" max="10" width="18.7265625" customWidth="1"/>
    <col min="11" max="11" width="23.26953125" customWidth="1"/>
    <col min="12" max="12" width="25" customWidth="1"/>
    <col min="13" max="13" width="24" customWidth="1"/>
    <col min="14" max="14" width="24.81640625" customWidth="1"/>
    <col min="15" max="15" width="17.6328125" customWidth="1"/>
  </cols>
  <sheetData>
    <row r="1" spans="1:15" ht="47.15" customHeight="1" x14ac:dyDescent="0.45">
      <c r="A1" s="12" t="s">
        <v>4858</v>
      </c>
    </row>
    <row r="2" spans="1:15" ht="47.15" customHeight="1" x14ac:dyDescent="0.35">
      <c r="A2" s="335" t="s">
        <v>6524</v>
      </c>
      <c r="B2" s="335"/>
      <c r="C2" s="335"/>
      <c r="D2" s="335"/>
      <c r="E2" s="335"/>
      <c r="F2" s="335"/>
      <c r="G2" s="335"/>
      <c r="H2" s="335"/>
      <c r="I2" s="335"/>
      <c r="J2" s="335"/>
      <c r="K2" s="335"/>
    </row>
    <row r="3" spans="1:15" ht="21.65" customHeight="1" x14ac:dyDescent="0.35">
      <c r="A3" s="22"/>
      <c r="B3" s="22"/>
      <c r="C3" s="22"/>
      <c r="D3" s="22"/>
      <c r="E3" s="22"/>
      <c r="F3" s="22"/>
      <c r="G3" s="22"/>
      <c r="H3" s="22"/>
      <c r="I3" s="22"/>
      <c r="J3" s="22"/>
      <c r="K3" s="22"/>
    </row>
    <row r="4" spans="1:15" ht="15.5" x14ac:dyDescent="0.35">
      <c r="A4" s="11" t="s">
        <v>6484</v>
      </c>
    </row>
    <row r="5" spans="1:15" x14ac:dyDescent="0.35">
      <c r="A5">
        <v>217</v>
      </c>
      <c r="H5">
        <f>A5+HS6_list!E4</f>
        <v>498</v>
      </c>
    </row>
    <row r="6" spans="1:15" ht="15.5" x14ac:dyDescent="0.35">
      <c r="A6" s="11" t="s">
        <v>6482</v>
      </c>
    </row>
    <row r="7" spans="1:15" x14ac:dyDescent="0.35">
      <c r="A7">
        <v>67</v>
      </c>
    </row>
    <row r="9" spans="1:15" s="2" customFormat="1" x14ac:dyDescent="0.35">
      <c r="A9" s="2" t="s">
        <v>0</v>
      </c>
      <c r="B9" s="2" t="s">
        <v>1</v>
      </c>
      <c r="C9" s="3" t="s">
        <v>2</v>
      </c>
      <c r="D9" s="3" t="s">
        <v>3</v>
      </c>
      <c r="E9" s="3" t="s">
        <v>2</v>
      </c>
      <c r="F9" s="2" t="s">
        <v>3</v>
      </c>
      <c r="G9" s="2" t="s">
        <v>4</v>
      </c>
      <c r="H9" s="2" t="s">
        <v>5</v>
      </c>
      <c r="I9" s="2" t="s">
        <v>6</v>
      </c>
      <c r="J9" s="2" t="s">
        <v>7</v>
      </c>
      <c r="K9" s="2" t="s">
        <v>8</v>
      </c>
      <c r="L9" s="2" t="s">
        <v>6528</v>
      </c>
      <c r="M9" s="2" t="s">
        <v>6529</v>
      </c>
      <c r="N9" s="2" t="s">
        <v>6530</v>
      </c>
      <c r="O9" s="2" t="s">
        <v>7360</v>
      </c>
    </row>
    <row r="10" spans="1:15" s="8" customFormat="1" hidden="1" x14ac:dyDescent="0.35">
      <c r="A10" s="8">
        <v>152694</v>
      </c>
      <c r="B10" s="8">
        <v>3</v>
      </c>
      <c r="C10" s="7" t="s">
        <v>2547</v>
      </c>
      <c r="D10" s="7" t="s">
        <v>2548</v>
      </c>
      <c r="E10" s="7" t="s">
        <v>2549</v>
      </c>
      <c r="F10" s="8">
        <v>1</v>
      </c>
      <c r="G10" s="8" t="s">
        <v>9</v>
      </c>
      <c r="H10" s="8" t="s">
        <v>9</v>
      </c>
      <c r="I10" s="8" t="s">
        <v>10</v>
      </c>
      <c r="K10" s="8" t="s">
        <v>11</v>
      </c>
      <c r="O10" s="7" t="s">
        <v>2559</v>
      </c>
    </row>
    <row r="11" spans="1:15" s="8" customFormat="1" hidden="1" x14ac:dyDescent="0.35">
      <c r="A11" s="8">
        <v>152697</v>
      </c>
      <c r="B11" s="8">
        <v>3</v>
      </c>
      <c r="C11" s="7" t="s">
        <v>2550</v>
      </c>
      <c r="D11" s="7" t="s">
        <v>2548</v>
      </c>
      <c r="E11" s="7" t="s">
        <v>2551</v>
      </c>
      <c r="F11" s="8">
        <v>1</v>
      </c>
      <c r="G11" s="8" t="s">
        <v>12</v>
      </c>
      <c r="H11" s="8" t="s">
        <v>12</v>
      </c>
      <c r="I11" s="8" t="s">
        <v>10</v>
      </c>
      <c r="K11" s="8" t="s">
        <v>11</v>
      </c>
      <c r="O11" s="7" t="s">
        <v>2559</v>
      </c>
    </row>
    <row r="12" spans="1:15" s="8" customFormat="1" hidden="1" x14ac:dyDescent="0.35">
      <c r="A12" s="8">
        <v>152700</v>
      </c>
      <c r="B12" s="8">
        <v>3</v>
      </c>
      <c r="C12" s="7" t="s">
        <v>2552</v>
      </c>
      <c r="D12" s="7" t="s">
        <v>2548</v>
      </c>
      <c r="E12" s="7" t="s">
        <v>2553</v>
      </c>
      <c r="F12" s="8">
        <v>1</v>
      </c>
      <c r="G12" s="8" t="s">
        <v>13</v>
      </c>
      <c r="H12" s="8" t="s">
        <v>13</v>
      </c>
      <c r="I12" s="8" t="s">
        <v>10</v>
      </c>
      <c r="K12" s="8" t="s">
        <v>11</v>
      </c>
      <c r="O12" s="7" t="s">
        <v>2559</v>
      </c>
    </row>
    <row r="13" spans="1:15" s="8" customFormat="1" hidden="1" x14ac:dyDescent="0.35">
      <c r="A13" s="8">
        <v>152705</v>
      </c>
      <c r="B13" s="8">
        <v>3</v>
      </c>
      <c r="C13" s="7" t="s">
        <v>2554</v>
      </c>
      <c r="D13" s="7" t="s">
        <v>2548</v>
      </c>
      <c r="E13" s="7" t="s">
        <v>2555</v>
      </c>
      <c r="F13" s="8">
        <v>1</v>
      </c>
      <c r="G13" s="8" t="s">
        <v>14</v>
      </c>
      <c r="H13" s="8" t="s">
        <v>14</v>
      </c>
      <c r="I13" s="8" t="s">
        <v>10</v>
      </c>
      <c r="K13" s="8" t="s">
        <v>11</v>
      </c>
      <c r="O13" s="7" t="s">
        <v>2559</v>
      </c>
    </row>
    <row r="14" spans="1:15" s="8" customFormat="1" hidden="1" x14ac:dyDescent="0.35">
      <c r="A14" s="8">
        <v>152708</v>
      </c>
      <c r="B14" s="8">
        <v>3</v>
      </c>
      <c r="C14" s="7" t="s">
        <v>2556</v>
      </c>
      <c r="D14" s="7" t="s">
        <v>2548</v>
      </c>
      <c r="E14" s="7" t="s">
        <v>2557</v>
      </c>
      <c r="F14" s="8">
        <v>1</v>
      </c>
      <c r="G14" s="8" t="s">
        <v>15</v>
      </c>
      <c r="H14" s="8" t="s">
        <v>16</v>
      </c>
      <c r="I14" s="8" t="s">
        <v>10</v>
      </c>
      <c r="K14" s="8" t="s">
        <v>11</v>
      </c>
      <c r="O14" s="7" t="s">
        <v>2559</v>
      </c>
    </row>
    <row r="15" spans="1:15" s="8" customFormat="1" x14ac:dyDescent="0.35">
      <c r="A15" s="8">
        <v>152717</v>
      </c>
      <c r="B15" s="8">
        <v>3</v>
      </c>
      <c r="C15" s="7" t="s">
        <v>2558</v>
      </c>
      <c r="D15" s="7" t="s">
        <v>2548</v>
      </c>
      <c r="E15" s="7" t="s">
        <v>2559</v>
      </c>
      <c r="F15" s="8">
        <v>1</v>
      </c>
      <c r="G15" s="8" t="s">
        <v>17</v>
      </c>
      <c r="H15" s="8" t="s">
        <v>18</v>
      </c>
      <c r="I15" s="8" t="s">
        <v>10</v>
      </c>
      <c r="K15" s="8" t="s">
        <v>19</v>
      </c>
      <c r="N15" s="8" t="s">
        <v>6531</v>
      </c>
    </row>
    <row r="16" spans="1:15" s="8" customFormat="1" hidden="1" x14ac:dyDescent="0.35">
      <c r="A16" s="8">
        <v>152729</v>
      </c>
      <c r="B16" s="8">
        <v>3</v>
      </c>
      <c r="C16" s="7" t="s">
        <v>2560</v>
      </c>
      <c r="D16" s="7" t="s">
        <v>2561</v>
      </c>
      <c r="E16" s="7" t="s">
        <v>2562</v>
      </c>
      <c r="F16" s="8">
        <v>2</v>
      </c>
      <c r="G16" s="8" t="s">
        <v>20</v>
      </c>
      <c r="H16" s="8" t="s">
        <v>20</v>
      </c>
      <c r="I16" s="8" t="s">
        <v>10</v>
      </c>
      <c r="K16" s="8" t="s">
        <v>11</v>
      </c>
      <c r="O16" s="7"/>
    </row>
    <row r="17" spans="1:15" s="8" customFormat="1" x14ac:dyDescent="0.35">
      <c r="A17" s="8">
        <v>152733</v>
      </c>
      <c r="B17" s="8">
        <v>3</v>
      </c>
      <c r="C17" s="7" t="s">
        <v>2563</v>
      </c>
      <c r="D17" s="7" t="s">
        <v>2561</v>
      </c>
      <c r="E17" s="7" t="s">
        <v>2564</v>
      </c>
      <c r="F17" s="8">
        <v>2</v>
      </c>
      <c r="G17" s="8" t="s">
        <v>21</v>
      </c>
      <c r="H17" s="8" t="s">
        <v>21</v>
      </c>
      <c r="I17" s="8" t="s">
        <v>10</v>
      </c>
      <c r="K17" s="8" t="s">
        <v>19</v>
      </c>
      <c r="N17" s="7" t="s">
        <v>2562</v>
      </c>
      <c r="O17" s="7"/>
    </row>
    <row r="18" spans="1:15" s="8" customFormat="1" hidden="1" x14ac:dyDescent="0.35">
      <c r="A18" s="8">
        <v>152737</v>
      </c>
      <c r="B18" s="8">
        <v>3</v>
      </c>
      <c r="C18" s="7" t="s">
        <v>2565</v>
      </c>
      <c r="D18" s="7" t="s">
        <v>2561</v>
      </c>
      <c r="E18" s="7" t="s">
        <v>2566</v>
      </c>
      <c r="F18" s="8">
        <v>2</v>
      </c>
      <c r="G18" s="8" t="s">
        <v>22</v>
      </c>
      <c r="H18" s="8" t="s">
        <v>22</v>
      </c>
      <c r="I18" s="8" t="s">
        <v>10</v>
      </c>
      <c r="K18" s="8" t="s">
        <v>11</v>
      </c>
      <c r="O18" s="7"/>
    </row>
    <row r="19" spans="1:15" s="8" customFormat="1" hidden="1" x14ac:dyDescent="0.35">
      <c r="A19" s="8">
        <v>152746</v>
      </c>
      <c r="B19" s="8">
        <v>3</v>
      </c>
      <c r="C19" s="7" t="s">
        <v>2567</v>
      </c>
      <c r="D19" s="7" t="s">
        <v>2561</v>
      </c>
      <c r="E19" s="7" t="s">
        <v>2568</v>
      </c>
      <c r="F19" s="8">
        <v>2</v>
      </c>
      <c r="G19" s="8" t="s">
        <v>23</v>
      </c>
      <c r="H19" s="8" t="s">
        <v>23</v>
      </c>
      <c r="I19" s="8" t="s">
        <v>10</v>
      </c>
      <c r="K19" s="8" t="s">
        <v>11</v>
      </c>
      <c r="O19" s="7"/>
    </row>
    <row r="20" spans="1:15" s="8" customFormat="1" hidden="1" x14ac:dyDescent="0.35">
      <c r="A20" s="8">
        <v>152758</v>
      </c>
      <c r="B20" s="8">
        <v>3</v>
      </c>
      <c r="C20" s="7" t="s">
        <v>2569</v>
      </c>
      <c r="D20" s="7" t="s">
        <v>2561</v>
      </c>
      <c r="E20" s="7" t="s">
        <v>24</v>
      </c>
      <c r="F20" s="8">
        <v>2</v>
      </c>
      <c r="G20" s="8" t="s">
        <v>25</v>
      </c>
      <c r="H20" s="8" t="s">
        <v>25</v>
      </c>
      <c r="I20" s="8" t="s">
        <v>10</v>
      </c>
      <c r="K20" s="8" t="s">
        <v>11</v>
      </c>
      <c r="O20" s="7"/>
    </row>
    <row r="21" spans="1:15" s="8" customFormat="1" hidden="1" x14ac:dyDescent="0.35">
      <c r="A21" s="8">
        <v>152759</v>
      </c>
      <c r="B21" s="8">
        <v>3</v>
      </c>
      <c r="C21" s="7" t="s">
        <v>2570</v>
      </c>
      <c r="D21" s="7" t="s">
        <v>2561</v>
      </c>
      <c r="E21" s="7" t="s">
        <v>2571</v>
      </c>
      <c r="F21" s="8">
        <v>2</v>
      </c>
      <c r="G21" s="8" t="s">
        <v>26</v>
      </c>
      <c r="H21" s="8" t="s">
        <v>26</v>
      </c>
      <c r="I21" s="8" t="s">
        <v>6518</v>
      </c>
    </row>
    <row r="22" spans="1:15" s="8" customFormat="1" hidden="1" x14ac:dyDescent="0.35">
      <c r="A22" s="8">
        <v>152771</v>
      </c>
      <c r="B22" s="8">
        <v>3</v>
      </c>
      <c r="C22" s="7" t="s">
        <v>2572</v>
      </c>
      <c r="D22" s="7" t="s">
        <v>2561</v>
      </c>
      <c r="E22" s="7" t="s">
        <v>2573</v>
      </c>
      <c r="F22" s="8">
        <v>2</v>
      </c>
      <c r="G22" s="8" t="s">
        <v>28</v>
      </c>
      <c r="H22" s="8" t="s">
        <v>29</v>
      </c>
      <c r="I22" s="8" t="s">
        <v>10</v>
      </c>
      <c r="K22" s="8" t="s">
        <v>11</v>
      </c>
      <c r="O22" s="7"/>
    </row>
    <row r="23" spans="1:15" s="8" customFormat="1" x14ac:dyDescent="0.35">
      <c r="A23" s="8">
        <v>152788</v>
      </c>
      <c r="B23" s="8">
        <v>3</v>
      </c>
      <c r="C23" s="7" t="s">
        <v>2574</v>
      </c>
      <c r="D23" s="7" t="s">
        <v>2561</v>
      </c>
      <c r="E23" s="7" t="s">
        <v>2575</v>
      </c>
      <c r="F23" s="8">
        <v>2</v>
      </c>
      <c r="G23" s="8" t="s">
        <v>30</v>
      </c>
      <c r="H23" s="8" t="s">
        <v>31</v>
      </c>
      <c r="I23" s="8" t="s">
        <v>10</v>
      </c>
      <c r="K23" s="8" t="s">
        <v>19</v>
      </c>
      <c r="N23" s="7" t="s">
        <v>6531</v>
      </c>
    </row>
    <row r="24" spans="1:15" s="8" customFormat="1" hidden="1" x14ac:dyDescent="0.35">
      <c r="A24" s="8">
        <v>152795</v>
      </c>
      <c r="B24" s="8">
        <v>3</v>
      </c>
      <c r="C24" s="7" t="s">
        <v>2576</v>
      </c>
      <c r="D24" s="7" t="s">
        <v>2561</v>
      </c>
      <c r="E24" s="7" t="s">
        <v>32</v>
      </c>
      <c r="F24" s="8">
        <v>2</v>
      </c>
      <c r="G24" s="8" t="s">
        <v>33</v>
      </c>
      <c r="H24" s="8" t="s">
        <v>33</v>
      </c>
      <c r="I24" s="8" t="s">
        <v>27</v>
      </c>
      <c r="J24" s="8" t="s">
        <v>8217</v>
      </c>
    </row>
    <row r="25" spans="1:15" s="8" customFormat="1" x14ac:dyDescent="0.35">
      <c r="A25" s="8">
        <v>152796</v>
      </c>
      <c r="B25" s="8">
        <v>3</v>
      </c>
      <c r="C25" s="7" t="s">
        <v>2577</v>
      </c>
      <c r="D25" s="7" t="s">
        <v>2561</v>
      </c>
      <c r="E25" s="7" t="s">
        <v>2578</v>
      </c>
      <c r="F25" s="8">
        <v>2</v>
      </c>
      <c r="G25" s="8" t="s">
        <v>34</v>
      </c>
      <c r="H25" s="8" t="s">
        <v>35</v>
      </c>
      <c r="I25" s="8" t="s">
        <v>10</v>
      </c>
      <c r="K25" s="8" t="s">
        <v>19</v>
      </c>
      <c r="N25" s="7" t="s">
        <v>6531</v>
      </c>
    </row>
    <row r="26" spans="1:15" s="8" customFormat="1" hidden="1" x14ac:dyDescent="0.35">
      <c r="A26" s="8">
        <v>152808</v>
      </c>
      <c r="B26" s="8">
        <v>3</v>
      </c>
      <c r="C26" s="7" t="s">
        <v>2579</v>
      </c>
      <c r="D26" s="7" t="s">
        <v>2580</v>
      </c>
      <c r="E26" s="7" t="s">
        <v>2581</v>
      </c>
      <c r="F26" s="8">
        <v>3</v>
      </c>
      <c r="G26" s="8" t="s">
        <v>36</v>
      </c>
      <c r="H26" s="8" t="s">
        <v>36</v>
      </c>
      <c r="I26" s="8" t="s">
        <v>6518</v>
      </c>
    </row>
    <row r="27" spans="1:15" s="8" customFormat="1" hidden="1" x14ac:dyDescent="0.35">
      <c r="A27" s="8">
        <v>152815</v>
      </c>
      <c r="B27" s="8">
        <v>3</v>
      </c>
      <c r="C27" s="7" t="s">
        <v>2582</v>
      </c>
      <c r="D27" s="7" t="s">
        <v>2580</v>
      </c>
      <c r="E27" s="7" t="s">
        <v>2583</v>
      </c>
      <c r="F27" s="8">
        <v>3</v>
      </c>
      <c r="G27" s="8" t="s">
        <v>37</v>
      </c>
      <c r="H27" s="8" t="s">
        <v>38</v>
      </c>
      <c r="I27" s="8" t="s">
        <v>6518</v>
      </c>
    </row>
    <row r="28" spans="1:15" s="8" customFormat="1" hidden="1" x14ac:dyDescent="0.35">
      <c r="A28" s="8">
        <v>152844</v>
      </c>
      <c r="B28" s="8">
        <v>3</v>
      </c>
      <c r="C28" s="7" t="s">
        <v>2584</v>
      </c>
      <c r="D28" s="7" t="s">
        <v>2580</v>
      </c>
      <c r="E28" s="7" t="s">
        <v>2585</v>
      </c>
      <c r="F28" s="8">
        <v>3</v>
      </c>
      <c r="G28" s="8" t="s">
        <v>39</v>
      </c>
      <c r="H28" s="8" t="s">
        <v>40</v>
      </c>
      <c r="I28" s="8" t="s">
        <v>6518</v>
      </c>
    </row>
    <row r="29" spans="1:15" s="8" customFormat="1" hidden="1" x14ac:dyDescent="0.35">
      <c r="A29" s="8">
        <v>152878</v>
      </c>
      <c r="B29" s="8">
        <v>3</v>
      </c>
      <c r="C29" s="7" t="s">
        <v>2586</v>
      </c>
      <c r="D29" s="7" t="s">
        <v>2580</v>
      </c>
      <c r="E29" s="7" t="s">
        <v>2587</v>
      </c>
      <c r="F29" s="8">
        <v>3</v>
      </c>
      <c r="G29" s="8" t="s">
        <v>41</v>
      </c>
      <c r="H29" s="8" t="s">
        <v>42</v>
      </c>
      <c r="I29" s="8" t="s">
        <v>6518</v>
      </c>
    </row>
    <row r="30" spans="1:15" s="8" customFormat="1" hidden="1" x14ac:dyDescent="0.35">
      <c r="A30" s="8">
        <v>152882</v>
      </c>
      <c r="B30" s="8">
        <v>3</v>
      </c>
      <c r="C30" s="7" t="s">
        <v>2588</v>
      </c>
      <c r="D30" s="7" t="s">
        <v>2580</v>
      </c>
      <c r="E30" s="7" t="s">
        <v>2589</v>
      </c>
      <c r="F30" s="8">
        <v>3</v>
      </c>
      <c r="G30" s="8" t="s">
        <v>43</v>
      </c>
      <c r="H30" s="8" t="s">
        <v>44</v>
      </c>
      <c r="I30" s="8" t="s">
        <v>6518</v>
      </c>
    </row>
    <row r="31" spans="1:15" s="8" customFormat="1" hidden="1" x14ac:dyDescent="0.35">
      <c r="A31" s="8">
        <v>152898</v>
      </c>
      <c r="B31" s="8">
        <v>3</v>
      </c>
      <c r="C31" s="7" t="s">
        <v>2590</v>
      </c>
      <c r="D31" s="7" t="s">
        <v>2580</v>
      </c>
      <c r="E31" s="7" t="s">
        <v>2591</v>
      </c>
      <c r="F31" s="8">
        <v>3</v>
      </c>
      <c r="G31" s="8" t="s">
        <v>45</v>
      </c>
      <c r="H31" s="8" t="s">
        <v>46</v>
      </c>
      <c r="I31" s="8" t="s">
        <v>6518</v>
      </c>
    </row>
    <row r="32" spans="1:15" s="8" customFormat="1" hidden="1" x14ac:dyDescent="0.35">
      <c r="A32" s="8">
        <v>152911</v>
      </c>
      <c r="B32" s="8">
        <v>3</v>
      </c>
      <c r="C32" s="7" t="s">
        <v>2592</v>
      </c>
      <c r="D32" s="7" t="s">
        <v>2580</v>
      </c>
      <c r="E32" s="7" t="s">
        <v>2593</v>
      </c>
      <c r="F32" s="8">
        <v>3</v>
      </c>
      <c r="G32" s="8" t="s">
        <v>47</v>
      </c>
      <c r="H32" s="8" t="s">
        <v>48</v>
      </c>
      <c r="I32" s="8" t="s">
        <v>6518</v>
      </c>
    </row>
    <row r="33" spans="1:11" s="8" customFormat="1" hidden="1" x14ac:dyDescent="0.35">
      <c r="A33" s="8">
        <v>152930</v>
      </c>
      <c r="B33" s="8">
        <v>3</v>
      </c>
      <c r="C33" s="7" t="s">
        <v>2594</v>
      </c>
      <c r="D33" s="7" t="s">
        <v>2595</v>
      </c>
      <c r="E33" s="7" t="s">
        <v>2596</v>
      </c>
      <c r="F33" s="8">
        <v>4</v>
      </c>
      <c r="G33" s="8" t="s">
        <v>49</v>
      </c>
      <c r="H33" s="8" t="s">
        <v>49</v>
      </c>
      <c r="I33" s="8" t="s">
        <v>6518</v>
      </c>
    </row>
    <row r="34" spans="1:11" s="8" customFormat="1" hidden="1" x14ac:dyDescent="0.35">
      <c r="A34" s="8">
        <v>152934</v>
      </c>
      <c r="B34" s="8">
        <v>3</v>
      </c>
      <c r="C34" s="7" t="s">
        <v>2597</v>
      </c>
      <c r="D34" s="7" t="s">
        <v>2595</v>
      </c>
      <c r="E34" s="7" t="s">
        <v>2598</v>
      </c>
      <c r="F34" s="8">
        <v>4</v>
      </c>
      <c r="G34" s="8" t="s">
        <v>50</v>
      </c>
      <c r="H34" s="8" t="s">
        <v>50</v>
      </c>
      <c r="I34" s="8" t="s">
        <v>6518</v>
      </c>
    </row>
    <row r="35" spans="1:11" s="8" customFormat="1" hidden="1" x14ac:dyDescent="0.35">
      <c r="A35" s="8">
        <v>152942</v>
      </c>
      <c r="B35" s="8">
        <v>3</v>
      </c>
      <c r="C35" s="7" t="s">
        <v>2599</v>
      </c>
      <c r="D35" s="7" t="s">
        <v>2595</v>
      </c>
      <c r="E35" s="7" t="s">
        <v>2600</v>
      </c>
      <c r="F35" s="8">
        <v>4</v>
      </c>
      <c r="G35" s="8" t="s">
        <v>51</v>
      </c>
      <c r="H35" s="8" t="s">
        <v>52</v>
      </c>
      <c r="I35" s="8" t="s">
        <v>6518</v>
      </c>
    </row>
    <row r="36" spans="1:11" s="8" customFormat="1" hidden="1" x14ac:dyDescent="0.35">
      <c r="A36" s="8">
        <v>152945</v>
      </c>
      <c r="B36" s="8">
        <v>3</v>
      </c>
      <c r="C36" s="7" t="s">
        <v>2601</v>
      </c>
      <c r="D36" s="7" t="s">
        <v>2595</v>
      </c>
      <c r="E36" s="7" t="s">
        <v>2602</v>
      </c>
      <c r="F36" s="8">
        <v>4</v>
      </c>
      <c r="G36" s="8" t="s">
        <v>53</v>
      </c>
      <c r="H36" s="8" t="s">
        <v>54</v>
      </c>
      <c r="I36" s="8" t="s">
        <v>6518</v>
      </c>
    </row>
    <row r="37" spans="1:11" s="8" customFormat="1" hidden="1" x14ac:dyDescent="0.35">
      <c r="A37" s="8">
        <v>152948</v>
      </c>
      <c r="B37" s="8">
        <v>3</v>
      </c>
      <c r="C37" s="7" t="s">
        <v>2603</v>
      </c>
      <c r="D37" s="7" t="s">
        <v>2595</v>
      </c>
      <c r="E37" s="7" t="s">
        <v>2604</v>
      </c>
      <c r="F37" s="8">
        <v>4</v>
      </c>
      <c r="G37" s="8" t="s">
        <v>55</v>
      </c>
      <c r="H37" s="8" t="s">
        <v>56</v>
      </c>
      <c r="I37" s="8" t="s">
        <v>6518</v>
      </c>
    </row>
    <row r="38" spans="1:11" s="8" customFormat="1" hidden="1" x14ac:dyDescent="0.35">
      <c r="A38" s="8">
        <v>152952</v>
      </c>
      <c r="B38" s="8">
        <v>3</v>
      </c>
      <c r="C38" s="7" t="s">
        <v>2605</v>
      </c>
      <c r="D38" s="7" t="s">
        <v>2595</v>
      </c>
      <c r="E38" s="7" t="s">
        <v>2606</v>
      </c>
      <c r="F38" s="8">
        <v>4</v>
      </c>
      <c r="G38" s="8" t="s">
        <v>57</v>
      </c>
      <c r="H38" s="8" t="s">
        <v>57</v>
      </c>
      <c r="I38" s="8" t="s">
        <v>6518</v>
      </c>
    </row>
    <row r="39" spans="1:11" s="8" customFormat="1" hidden="1" x14ac:dyDescent="0.35">
      <c r="A39" s="8">
        <v>152958</v>
      </c>
      <c r="B39" s="8">
        <v>3</v>
      </c>
      <c r="C39" s="7" t="s">
        <v>2607</v>
      </c>
      <c r="D39" s="7" t="s">
        <v>2595</v>
      </c>
      <c r="E39" s="7" t="s">
        <v>58</v>
      </c>
      <c r="F39" s="8">
        <v>4</v>
      </c>
      <c r="G39" s="8" t="s">
        <v>59</v>
      </c>
      <c r="H39" s="8" t="s">
        <v>59</v>
      </c>
      <c r="I39" s="8" t="s">
        <v>10</v>
      </c>
      <c r="K39" s="8" t="s">
        <v>11</v>
      </c>
    </row>
    <row r="40" spans="1:11" s="8" customFormat="1" hidden="1" x14ac:dyDescent="0.35">
      <c r="A40" s="8">
        <v>152959</v>
      </c>
      <c r="B40" s="8">
        <v>3</v>
      </c>
      <c r="C40" s="7" t="s">
        <v>2608</v>
      </c>
      <c r="D40" s="7" t="s">
        <v>2595</v>
      </c>
      <c r="E40" s="7" t="s">
        <v>2609</v>
      </c>
      <c r="F40" s="8">
        <v>4</v>
      </c>
      <c r="G40" s="8" t="s">
        <v>60</v>
      </c>
      <c r="H40" s="8" t="s">
        <v>60</v>
      </c>
      <c r="I40" s="8" t="s">
        <v>10</v>
      </c>
      <c r="K40" s="8" t="s">
        <v>11</v>
      </c>
    </row>
    <row r="41" spans="1:11" s="8" customFormat="1" hidden="1" x14ac:dyDescent="0.35">
      <c r="A41" s="8">
        <v>152966</v>
      </c>
      <c r="B41" s="8">
        <v>3</v>
      </c>
      <c r="C41" s="7" t="s">
        <v>2610</v>
      </c>
      <c r="D41" s="7" t="s">
        <v>2595</v>
      </c>
      <c r="E41" s="7" t="s">
        <v>61</v>
      </c>
      <c r="F41" s="8">
        <v>4</v>
      </c>
      <c r="G41" s="8" t="s">
        <v>62</v>
      </c>
      <c r="H41" s="8" t="s">
        <v>62</v>
      </c>
      <c r="I41" s="8" t="s">
        <v>27</v>
      </c>
    </row>
    <row r="42" spans="1:11" s="8" customFormat="1" hidden="1" x14ac:dyDescent="0.35">
      <c r="A42" s="8">
        <v>152967</v>
      </c>
      <c r="B42" s="8">
        <v>3</v>
      </c>
      <c r="C42" s="7" t="s">
        <v>2611</v>
      </c>
      <c r="D42" s="7" t="s">
        <v>2595</v>
      </c>
      <c r="E42" s="7" t="s">
        <v>63</v>
      </c>
      <c r="F42" s="8">
        <v>4</v>
      </c>
      <c r="G42" s="8" t="s">
        <v>64</v>
      </c>
      <c r="H42" s="8" t="s">
        <v>65</v>
      </c>
      <c r="I42" s="8" t="s">
        <v>27</v>
      </c>
    </row>
    <row r="43" spans="1:11" s="8" customFormat="1" hidden="1" x14ac:dyDescent="0.35">
      <c r="A43" s="8">
        <v>152969</v>
      </c>
      <c r="B43" s="8">
        <v>3</v>
      </c>
      <c r="C43" s="7" t="s">
        <v>2612</v>
      </c>
      <c r="D43" s="7" t="s">
        <v>2613</v>
      </c>
      <c r="E43" s="7" t="s">
        <v>66</v>
      </c>
      <c r="F43" s="8">
        <v>5</v>
      </c>
      <c r="G43" s="8" t="s">
        <v>67</v>
      </c>
      <c r="H43" s="8" t="s">
        <v>67</v>
      </c>
      <c r="I43" s="8" t="s">
        <v>27</v>
      </c>
    </row>
    <row r="44" spans="1:11" s="8" customFormat="1" hidden="1" x14ac:dyDescent="0.35">
      <c r="A44" s="8">
        <v>152970</v>
      </c>
      <c r="B44" s="8">
        <v>3</v>
      </c>
      <c r="C44" s="7" t="s">
        <v>2614</v>
      </c>
      <c r="D44" s="7" t="s">
        <v>2613</v>
      </c>
      <c r="E44" s="7" t="s">
        <v>2615</v>
      </c>
      <c r="F44" s="8">
        <v>5</v>
      </c>
      <c r="G44" s="8" t="s">
        <v>68</v>
      </c>
      <c r="H44" s="8" t="s">
        <v>68</v>
      </c>
      <c r="I44" s="8" t="s">
        <v>27</v>
      </c>
    </row>
    <row r="45" spans="1:11" s="8" customFormat="1" hidden="1" x14ac:dyDescent="0.35">
      <c r="A45" s="8">
        <v>152973</v>
      </c>
      <c r="B45" s="8">
        <v>3</v>
      </c>
      <c r="C45" s="7" t="s">
        <v>2616</v>
      </c>
      <c r="D45" s="7" t="s">
        <v>2613</v>
      </c>
      <c r="E45" s="7" t="s">
        <v>69</v>
      </c>
      <c r="F45" s="8">
        <v>5</v>
      </c>
      <c r="G45" s="8" t="s">
        <v>70</v>
      </c>
      <c r="H45" s="8" t="s">
        <v>71</v>
      </c>
      <c r="I45" s="8" t="s">
        <v>27</v>
      </c>
    </row>
    <row r="46" spans="1:11" s="8" customFormat="1" hidden="1" x14ac:dyDescent="0.35">
      <c r="A46" s="8">
        <v>152974</v>
      </c>
      <c r="B46" s="8">
        <v>3</v>
      </c>
      <c r="C46" s="7" t="s">
        <v>2617</v>
      </c>
      <c r="D46" s="7" t="s">
        <v>2613</v>
      </c>
      <c r="E46" s="7" t="s">
        <v>72</v>
      </c>
      <c r="F46" s="8">
        <v>5</v>
      </c>
      <c r="G46" s="8" t="s">
        <v>73</v>
      </c>
      <c r="H46" s="8" t="s">
        <v>73</v>
      </c>
      <c r="I46" s="8" t="s">
        <v>27</v>
      </c>
    </row>
    <row r="47" spans="1:11" s="8" customFormat="1" hidden="1" x14ac:dyDescent="0.35">
      <c r="A47" s="8">
        <v>152975</v>
      </c>
      <c r="B47" s="8">
        <v>3</v>
      </c>
      <c r="C47" s="7" t="s">
        <v>2618</v>
      </c>
      <c r="D47" s="7" t="s">
        <v>2613</v>
      </c>
      <c r="E47" s="7" t="s">
        <v>2619</v>
      </c>
      <c r="F47" s="8">
        <v>5</v>
      </c>
      <c r="G47" s="8" t="s">
        <v>74</v>
      </c>
      <c r="H47" s="8" t="s">
        <v>75</v>
      </c>
      <c r="I47" s="8" t="s">
        <v>27</v>
      </c>
    </row>
    <row r="48" spans="1:11" s="8" customFormat="1" hidden="1" x14ac:dyDescent="0.35">
      <c r="A48" s="8">
        <v>152978</v>
      </c>
      <c r="B48" s="8">
        <v>3</v>
      </c>
      <c r="C48" s="7" t="s">
        <v>2620</v>
      </c>
      <c r="D48" s="7" t="s">
        <v>2613</v>
      </c>
      <c r="E48" s="7" t="s">
        <v>2621</v>
      </c>
      <c r="F48" s="8">
        <v>5</v>
      </c>
      <c r="G48" s="8" t="s">
        <v>76</v>
      </c>
      <c r="H48" s="8" t="s">
        <v>77</v>
      </c>
      <c r="I48" s="8" t="s">
        <v>27</v>
      </c>
    </row>
    <row r="49" spans="1:15" s="8" customFormat="1" hidden="1" x14ac:dyDescent="0.35">
      <c r="A49" s="8">
        <v>152981</v>
      </c>
      <c r="B49" s="8">
        <v>3</v>
      </c>
      <c r="C49" s="7" t="s">
        <v>2622</v>
      </c>
      <c r="D49" s="7" t="s">
        <v>2613</v>
      </c>
      <c r="E49" s="7" t="s">
        <v>2623</v>
      </c>
      <c r="F49" s="8">
        <v>5</v>
      </c>
      <c r="G49" s="8" t="s">
        <v>78</v>
      </c>
      <c r="H49" s="8" t="s">
        <v>79</v>
      </c>
      <c r="I49" s="8" t="s">
        <v>27</v>
      </c>
    </row>
    <row r="50" spans="1:15" s="8" customFormat="1" hidden="1" x14ac:dyDescent="0.35">
      <c r="A50" s="8">
        <v>152984</v>
      </c>
      <c r="B50" s="8">
        <v>3</v>
      </c>
      <c r="C50" s="7" t="s">
        <v>2624</v>
      </c>
      <c r="D50" s="7" t="s">
        <v>2613</v>
      </c>
      <c r="E50" s="7" t="s">
        <v>80</v>
      </c>
      <c r="F50" s="8">
        <v>5</v>
      </c>
      <c r="G50" s="8" t="s">
        <v>81</v>
      </c>
      <c r="H50" s="8" t="s">
        <v>82</v>
      </c>
      <c r="I50" s="8" t="s">
        <v>27</v>
      </c>
    </row>
    <row r="51" spans="1:15" s="8" customFormat="1" hidden="1" x14ac:dyDescent="0.35">
      <c r="A51" s="8">
        <v>152985</v>
      </c>
      <c r="B51" s="8">
        <v>3</v>
      </c>
      <c r="C51" s="7" t="s">
        <v>2625</v>
      </c>
      <c r="D51" s="7" t="s">
        <v>2613</v>
      </c>
      <c r="E51" s="7" t="s">
        <v>83</v>
      </c>
      <c r="F51" s="8">
        <v>5</v>
      </c>
      <c r="G51" s="8" t="s">
        <v>84</v>
      </c>
      <c r="H51" s="8" t="s">
        <v>84</v>
      </c>
      <c r="I51" s="8" t="s">
        <v>27</v>
      </c>
    </row>
    <row r="52" spans="1:15" s="8" customFormat="1" hidden="1" x14ac:dyDescent="0.35">
      <c r="A52" s="8">
        <v>152986</v>
      </c>
      <c r="B52" s="8">
        <v>3</v>
      </c>
      <c r="C52" s="7" t="s">
        <v>2626</v>
      </c>
      <c r="D52" s="7" t="s">
        <v>2613</v>
      </c>
      <c r="E52" s="7" t="s">
        <v>85</v>
      </c>
      <c r="F52" s="8">
        <v>5</v>
      </c>
      <c r="G52" s="8" t="s">
        <v>86</v>
      </c>
      <c r="H52" s="8" t="s">
        <v>86</v>
      </c>
      <c r="I52" s="8" t="s">
        <v>27</v>
      </c>
    </row>
    <row r="53" spans="1:15" s="8" customFormat="1" hidden="1" x14ac:dyDescent="0.35">
      <c r="A53" s="8">
        <v>152987</v>
      </c>
      <c r="B53" s="8">
        <v>3</v>
      </c>
      <c r="C53" s="7" t="s">
        <v>2627</v>
      </c>
      <c r="D53" s="7" t="s">
        <v>2613</v>
      </c>
      <c r="E53" s="7" t="s">
        <v>2628</v>
      </c>
      <c r="F53" s="8">
        <v>5</v>
      </c>
      <c r="G53" s="8" t="s">
        <v>87</v>
      </c>
      <c r="H53" s="8" t="s">
        <v>88</v>
      </c>
      <c r="I53" s="8" t="s">
        <v>27</v>
      </c>
    </row>
    <row r="54" spans="1:15" s="8" customFormat="1" hidden="1" x14ac:dyDescent="0.35">
      <c r="A54" s="8">
        <v>152994</v>
      </c>
      <c r="B54" s="8">
        <v>3</v>
      </c>
      <c r="C54" s="7" t="s">
        <v>2629</v>
      </c>
      <c r="D54" s="7" t="s">
        <v>2630</v>
      </c>
      <c r="E54" s="7" t="s">
        <v>2631</v>
      </c>
      <c r="F54" s="8">
        <v>6</v>
      </c>
      <c r="G54" s="8" t="s">
        <v>89</v>
      </c>
      <c r="H54" s="8" t="s">
        <v>90</v>
      </c>
      <c r="I54" s="8" t="s">
        <v>27</v>
      </c>
    </row>
    <row r="55" spans="1:15" s="8" customFormat="1" hidden="1" x14ac:dyDescent="0.35">
      <c r="A55" s="8">
        <v>152997</v>
      </c>
      <c r="B55" s="8">
        <v>3</v>
      </c>
      <c r="C55" s="7" t="s">
        <v>2632</v>
      </c>
      <c r="D55" s="7" t="s">
        <v>2630</v>
      </c>
      <c r="E55" s="7" t="s">
        <v>2633</v>
      </c>
      <c r="F55" s="8">
        <v>6</v>
      </c>
      <c r="G55" s="8" t="s">
        <v>91</v>
      </c>
      <c r="H55" s="8" t="s">
        <v>92</v>
      </c>
      <c r="I55" s="8" t="s">
        <v>27</v>
      </c>
    </row>
    <row r="56" spans="1:15" s="8" customFormat="1" hidden="1" x14ac:dyDescent="0.35">
      <c r="A56" s="8">
        <v>153003</v>
      </c>
      <c r="B56" s="8">
        <v>3</v>
      </c>
      <c r="C56" s="7" t="s">
        <v>2634</v>
      </c>
      <c r="D56" s="7" t="s">
        <v>2630</v>
      </c>
      <c r="E56" s="7" t="s">
        <v>2635</v>
      </c>
      <c r="F56" s="8">
        <v>6</v>
      </c>
      <c r="G56" s="8" t="s">
        <v>93</v>
      </c>
      <c r="H56" s="8" t="s">
        <v>93</v>
      </c>
      <c r="I56" s="8" t="s">
        <v>27</v>
      </c>
    </row>
    <row r="57" spans="1:15" s="8" customFormat="1" hidden="1" x14ac:dyDescent="0.35">
      <c r="A57" s="8">
        <v>153006</v>
      </c>
      <c r="B57" s="8">
        <v>3</v>
      </c>
      <c r="C57" s="7" t="s">
        <v>2636</v>
      </c>
      <c r="D57" s="7" t="s">
        <v>2630</v>
      </c>
      <c r="E57" s="7" t="s">
        <v>2637</v>
      </c>
      <c r="F57" s="8">
        <v>6</v>
      </c>
      <c r="G57" s="8" t="s">
        <v>94</v>
      </c>
      <c r="H57" s="8" t="s">
        <v>95</v>
      </c>
      <c r="I57" s="8" t="s">
        <v>27</v>
      </c>
    </row>
    <row r="58" spans="1:15" s="8" customFormat="1" hidden="1" x14ac:dyDescent="0.35">
      <c r="A58" s="8">
        <v>153012</v>
      </c>
      <c r="B58" s="8">
        <v>3</v>
      </c>
      <c r="C58" s="7" t="s">
        <v>2638</v>
      </c>
      <c r="D58" s="7" t="s">
        <v>2639</v>
      </c>
      <c r="E58" s="7" t="s">
        <v>2640</v>
      </c>
      <c r="F58" s="8">
        <v>7</v>
      </c>
      <c r="G58" s="8" t="s">
        <v>96</v>
      </c>
      <c r="H58" s="8" t="s">
        <v>96</v>
      </c>
      <c r="I58" s="8" t="s">
        <v>10</v>
      </c>
      <c r="K58" s="8" t="s">
        <v>11</v>
      </c>
      <c r="O58" s="7" t="s">
        <v>7772</v>
      </c>
    </row>
    <row r="59" spans="1:15" s="8" customFormat="1" hidden="1" x14ac:dyDescent="0.35">
      <c r="A59" s="8">
        <v>153015</v>
      </c>
      <c r="B59" s="8">
        <v>3</v>
      </c>
      <c r="C59" s="7" t="s">
        <v>2641</v>
      </c>
      <c r="D59" s="7" t="s">
        <v>2639</v>
      </c>
      <c r="E59" s="7" t="s">
        <v>97</v>
      </c>
      <c r="F59" s="8">
        <v>7</v>
      </c>
      <c r="G59" s="8" t="s">
        <v>98</v>
      </c>
      <c r="H59" s="8" t="s">
        <v>98</v>
      </c>
      <c r="I59" s="8" t="s">
        <v>10</v>
      </c>
      <c r="K59" s="8" t="s">
        <v>11</v>
      </c>
      <c r="O59" s="7" t="s">
        <v>7772</v>
      </c>
    </row>
    <row r="60" spans="1:15" s="8" customFormat="1" hidden="1" x14ac:dyDescent="0.35">
      <c r="A60" s="8">
        <v>153016</v>
      </c>
      <c r="B60" s="8">
        <v>3</v>
      </c>
      <c r="C60" s="7" t="s">
        <v>2642</v>
      </c>
      <c r="D60" s="7" t="s">
        <v>2639</v>
      </c>
      <c r="E60" s="7" t="s">
        <v>2643</v>
      </c>
      <c r="F60" s="8">
        <v>7</v>
      </c>
      <c r="G60" s="8" t="s">
        <v>99</v>
      </c>
      <c r="H60" s="8" t="s">
        <v>99</v>
      </c>
      <c r="I60" s="8" t="s">
        <v>10</v>
      </c>
      <c r="K60" s="8" t="s">
        <v>11</v>
      </c>
      <c r="O60" s="7" t="s">
        <v>7772</v>
      </c>
    </row>
    <row r="61" spans="1:15" s="8" customFormat="1" hidden="1" x14ac:dyDescent="0.35">
      <c r="A61" s="8">
        <v>153020</v>
      </c>
      <c r="B61" s="8">
        <v>3</v>
      </c>
      <c r="C61" s="7" t="s">
        <v>2644</v>
      </c>
      <c r="D61" s="7" t="s">
        <v>2639</v>
      </c>
      <c r="E61" s="7" t="s">
        <v>2645</v>
      </c>
      <c r="F61" s="8">
        <v>7</v>
      </c>
      <c r="G61" s="8" t="s">
        <v>100</v>
      </c>
      <c r="H61" s="8" t="s">
        <v>100</v>
      </c>
      <c r="I61" s="8" t="s">
        <v>10</v>
      </c>
      <c r="K61" s="8" t="s">
        <v>11</v>
      </c>
      <c r="O61" s="7" t="s">
        <v>7772</v>
      </c>
    </row>
    <row r="62" spans="1:15" s="8" customFormat="1" hidden="1" x14ac:dyDescent="0.35">
      <c r="A62" s="8">
        <v>153024</v>
      </c>
      <c r="B62" s="8">
        <v>3</v>
      </c>
      <c r="C62" s="7" t="s">
        <v>2646</v>
      </c>
      <c r="D62" s="7" t="s">
        <v>2639</v>
      </c>
      <c r="E62" s="7" t="s">
        <v>2647</v>
      </c>
      <c r="F62" s="8">
        <v>7</v>
      </c>
      <c r="G62" s="8" t="s">
        <v>101</v>
      </c>
      <c r="H62" s="8" t="s">
        <v>102</v>
      </c>
      <c r="I62" s="8" t="s">
        <v>10</v>
      </c>
      <c r="K62" s="8" t="s">
        <v>11</v>
      </c>
      <c r="O62" s="7" t="s">
        <v>7772</v>
      </c>
    </row>
    <row r="63" spans="1:15" s="8" customFormat="1" hidden="1" x14ac:dyDescent="0.35">
      <c r="A63" s="8">
        <v>153031</v>
      </c>
      <c r="B63" s="8">
        <v>3</v>
      </c>
      <c r="C63" s="7" t="s">
        <v>2648</v>
      </c>
      <c r="D63" s="7" t="s">
        <v>2639</v>
      </c>
      <c r="E63" s="7" t="s">
        <v>2649</v>
      </c>
      <c r="F63" s="8">
        <v>7</v>
      </c>
      <c r="G63" s="8" t="s">
        <v>103</v>
      </c>
      <c r="H63" s="8" t="s">
        <v>103</v>
      </c>
      <c r="I63" s="8" t="s">
        <v>10</v>
      </c>
      <c r="K63" s="8" t="s">
        <v>11</v>
      </c>
      <c r="O63" s="7" t="s">
        <v>7772</v>
      </c>
    </row>
    <row r="64" spans="1:15" s="8" customFormat="1" hidden="1" x14ac:dyDescent="0.35">
      <c r="A64" s="8">
        <v>153034</v>
      </c>
      <c r="B64" s="8">
        <v>3</v>
      </c>
      <c r="C64" s="7" t="s">
        <v>2650</v>
      </c>
      <c r="D64" s="7" t="s">
        <v>2639</v>
      </c>
      <c r="E64" s="7" t="s">
        <v>104</v>
      </c>
      <c r="F64" s="8">
        <v>7</v>
      </c>
      <c r="G64" s="8" t="s">
        <v>105</v>
      </c>
      <c r="H64" s="8" t="s">
        <v>105</v>
      </c>
      <c r="I64" s="8" t="s">
        <v>10</v>
      </c>
      <c r="K64" s="8" t="s">
        <v>11</v>
      </c>
      <c r="O64" s="7" t="s">
        <v>7772</v>
      </c>
    </row>
    <row r="65" spans="1:15" s="8" customFormat="1" hidden="1" x14ac:dyDescent="0.35">
      <c r="A65" s="8">
        <v>153035</v>
      </c>
      <c r="B65" s="8">
        <v>3</v>
      </c>
      <c r="C65" s="7" t="s">
        <v>2651</v>
      </c>
      <c r="D65" s="7" t="s">
        <v>2639</v>
      </c>
      <c r="E65" s="7" t="s">
        <v>2652</v>
      </c>
      <c r="F65" s="8">
        <v>7</v>
      </c>
      <c r="G65" s="8" t="s">
        <v>106</v>
      </c>
      <c r="H65" s="8" t="s">
        <v>106</v>
      </c>
      <c r="I65" s="8" t="s">
        <v>10</v>
      </c>
      <c r="K65" s="8" t="s">
        <v>11</v>
      </c>
      <c r="O65" s="7" t="s">
        <v>7772</v>
      </c>
    </row>
    <row r="66" spans="1:15" s="8" customFormat="1" x14ac:dyDescent="0.35">
      <c r="A66" s="8">
        <v>153039</v>
      </c>
      <c r="B66" s="8">
        <v>3</v>
      </c>
      <c r="C66" s="7" t="s">
        <v>2653</v>
      </c>
      <c r="D66" s="7" t="s">
        <v>2639</v>
      </c>
      <c r="E66" s="7" t="s">
        <v>2654</v>
      </c>
      <c r="F66" s="8">
        <v>7</v>
      </c>
      <c r="G66" s="8" t="s">
        <v>107</v>
      </c>
      <c r="H66" s="8" t="s">
        <v>108</v>
      </c>
      <c r="I66" s="8" t="s">
        <v>10</v>
      </c>
      <c r="K66" s="8" t="s">
        <v>19</v>
      </c>
      <c r="L66" s="8" t="s">
        <v>6531</v>
      </c>
    </row>
    <row r="67" spans="1:15" s="8" customFormat="1" x14ac:dyDescent="0.35">
      <c r="A67" s="8">
        <v>153051</v>
      </c>
      <c r="B67" s="8">
        <v>3</v>
      </c>
      <c r="C67" s="7" t="s">
        <v>2655</v>
      </c>
      <c r="D67" s="7" t="s">
        <v>2639</v>
      </c>
      <c r="E67" s="7" t="s">
        <v>2656</v>
      </c>
      <c r="F67" s="8">
        <v>7</v>
      </c>
      <c r="G67" s="8" t="s">
        <v>109</v>
      </c>
      <c r="H67" s="8" t="s">
        <v>110</v>
      </c>
      <c r="I67" s="8" t="s">
        <v>10</v>
      </c>
      <c r="K67" s="8" t="s">
        <v>19</v>
      </c>
      <c r="L67" s="8" t="s">
        <v>6531</v>
      </c>
    </row>
    <row r="68" spans="1:15" s="8" customFormat="1" hidden="1" x14ac:dyDescent="0.35">
      <c r="A68" s="8">
        <v>153061</v>
      </c>
      <c r="B68" s="8">
        <v>3</v>
      </c>
      <c r="C68" s="7" t="s">
        <v>2657</v>
      </c>
      <c r="D68" s="7" t="s">
        <v>2639</v>
      </c>
      <c r="E68" s="7" t="s">
        <v>2658</v>
      </c>
      <c r="F68" s="8">
        <v>7</v>
      </c>
      <c r="G68" s="8" t="s">
        <v>111</v>
      </c>
      <c r="H68" s="8" t="s">
        <v>112</v>
      </c>
      <c r="I68" s="8" t="s">
        <v>6518</v>
      </c>
    </row>
    <row r="69" spans="1:15" s="8" customFormat="1" hidden="1" x14ac:dyDescent="0.35">
      <c r="A69" s="8">
        <v>153069</v>
      </c>
      <c r="B69" s="8">
        <v>3</v>
      </c>
      <c r="C69" s="7" t="s">
        <v>2659</v>
      </c>
      <c r="D69" s="7" t="s">
        <v>2639</v>
      </c>
      <c r="E69" s="7" t="s">
        <v>2660</v>
      </c>
      <c r="F69" s="8">
        <v>7</v>
      </c>
      <c r="G69" s="8" t="s">
        <v>113</v>
      </c>
      <c r="H69" s="8" t="s">
        <v>113</v>
      </c>
      <c r="I69" s="8" t="s">
        <v>10</v>
      </c>
      <c r="K69" s="8" t="s">
        <v>11</v>
      </c>
    </row>
    <row r="70" spans="1:15" s="8" customFormat="1" hidden="1" x14ac:dyDescent="0.35">
      <c r="A70" s="8">
        <v>153077</v>
      </c>
      <c r="B70" s="8">
        <v>3</v>
      </c>
      <c r="C70" s="7" t="s">
        <v>2661</v>
      </c>
      <c r="D70" s="7" t="s">
        <v>2639</v>
      </c>
      <c r="E70" s="7" t="s">
        <v>2662</v>
      </c>
      <c r="F70" s="8">
        <v>7</v>
      </c>
      <c r="G70" s="8" t="s">
        <v>114</v>
      </c>
      <c r="H70" s="8" t="s">
        <v>114</v>
      </c>
      <c r="I70" s="8" t="s">
        <v>10</v>
      </c>
      <c r="K70" s="8" t="s">
        <v>11</v>
      </c>
    </row>
    <row r="71" spans="1:15" s="8" customFormat="1" hidden="1" x14ac:dyDescent="0.35">
      <c r="A71" s="8">
        <v>153088</v>
      </c>
      <c r="B71" s="8">
        <v>3</v>
      </c>
      <c r="C71" s="7" t="s">
        <v>2663</v>
      </c>
      <c r="D71" s="7" t="s">
        <v>2639</v>
      </c>
      <c r="E71" s="7" t="s">
        <v>2664</v>
      </c>
      <c r="F71" s="8">
        <v>7</v>
      </c>
      <c r="G71" s="8" t="s">
        <v>115</v>
      </c>
      <c r="H71" s="8" t="s">
        <v>116</v>
      </c>
      <c r="I71" s="8" t="s">
        <v>10</v>
      </c>
      <c r="K71" s="8" t="s">
        <v>11</v>
      </c>
    </row>
    <row r="72" spans="1:15" s="8" customFormat="1" hidden="1" x14ac:dyDescent="0.35">
      <c r="A72" s="8">
        <v>153093</v>
      </c>
      <c r="B72" s="8">
        <v>3</v>
      </c>
      <c r="C72" s="7" t="s">
        <v>2665</v>
      </c>
      <c r="D72" s="7" t="s">
        <v>2666</v>
      </c>
      <c r="E72" s="7" t="s">
        <v>2667</v>
      </c>
      <c r="F72" s="8">
        <v>8</v>
      </c>
      <c r="G72" s="8" t="s">
        <v>117</v>
      </c>
      <c r="H72" s="8" t="s">
        <v>117</v>
      </c>
      <c r="I72" s="8" t="s">
        <v>10</v>
      </c>
      <c r="K72" s="8" t="s">
        <v>11</v>
      </c>
      <c r="O72" s="7" t="s">
        <v>7773</v>
      </c>
    </row>
    <row r="73" spans="1:15" s="8" customFormat="1" hidden="1" x14ac:dyDescent="0.35">
      <c r="A73" s="8">
        <v>153103</v>
      </c>
      <c r="B73" s="8">
        <v>3</v>
      </c>
      <c r="C73" s="7" t="s">
        <v>2668</v>
      </c>
      <c r="D73" s="7" t="s">
        <v>2666</v>
      </c>
      <c r="E73" s="7" t="s">
        <v>2669</v>
      </c>
      <c r="F73" s="8">
        <v>8</v>
      </c>
      <c r="G73" s="8" t="s">
        <v>118</v>
      </c>
      <c r="H73" s="8" t="s">
        <v>119</v>
      </c>
      <c r="I73" s="8" t="s">
        <v>10</v>
      </c>
      <c r="K73" s="8" t="s">
        <v>11</v>
      </c>
      <c r="O73" s="7" t="s">
        <v>7773</v>
      </c>
    </row>
    <row r="74" spans="1:15" s="8" customFormat="1" hidden="1" x14ac:dyDescent="0.35">
      <c r="A74" s="8">
        <v>153116</v>
      </c>
      <c r="B74" s="8">
        <v>3</v>
      </c>
      <c r="C74" s="7" t="s">
        <v>2670</v>
      </c>
      <c r="D74" s="7" t="s">
        <v>2666</v>
      </c>
      <c r="E74" s="7" t="s">
        <v>120</v>
      </c>
      <c r="F74" s="8">
        <v>8</v>
      </c>
      <c r="G74" s="8" t="s">
        <v>121</v>
      </c>
      <c r="H74" s="8" t="s">
        <v>122</v>
      </c>
      <c r="I74" s="8" t="s">
        <v>10</v>
      </c>
      <c r="K74" s="8" t="s">
        <v>11</v>
      </c>
      <c r="O74" s="7" t="s">
        <v>7773</v>
      </c>
    </row>
    <row r="75" spans="1:15" s="8" customFormat="1" hidden="1" x14ac:dyDescent="0.35">
      <c r="A75" s="8">
        <v>153117</v>
      </c>
      <c r="B75" s="8">
        <v>3</v>
      </c>
      <c r="C75" s="7" t="s">
        <v>2671</v>
      </c>
      <c r="D75" s="7" t="s">
        <v>2666</v>
      </c>
      <c r="E75" s="7" t="s">
        <v>2672</v>
      </c>
      <c r="F75" s="8">
        <v>8</v>
      </c>
      <c r="G75" s="8" t="s">
        <v>123</v>
      </c>
      <c r="H75" s="8" t="s">
        <v>123</v>
      </c>
      <c r="I75" s="8" t="s">
        <v>10</v>
      </c>
      <c r="K75" s="8" t="s">
        <v>11</v>
      </c>
      <c r="O75" s="7" t="s">
        <v>7773</v>
      </c>
    </row>
    <row r="76" spans="1:15" s="8" customFormat="1" hidden="1" x14ac:dyDescent="0.35">
      <c r="A76" s="8">
        <v>153123</v>
      </c>
      <c r="B76" s="8">
        <v>3</v>
      </c>
      <c r="C76" s="7" t="s">
        <v>2673</v>
      </c>
      <c r="D76" s="7" t="s">
        <v>2666</v>
      </c>
      <c r="E76" s="7" t="s">
        <v>2674</v>
      </c>
      <c r="F76" s="8">
        <v>8</v>
      </c>
      <c r="G76" s="8" t="s">
        <v>124</v>
      </c>
      <c r="H76" s="8" t="s">
        <v>124</v>
      </c>
      <c r="I76" s="8" t="s">
        <v>10</v>
      </c>
      <c r="K76" s="8" t="s">
        <v>11</v>
      </c>
      <c r="O76" s="7" t="s">
        <v>7773</v>
      </c>
    </row>
    <row r="77" spans="1:15" s="8" customFormat="1" hidden="1" x14ac:dyDescent="0.35">
      <c r="A77" s="8">
        <v>153129</v>
      </c>
      <c r="B77" s="8">
        <v>3</v>
      </c>
      <c r="C77" s="7" t="s">
        <v>2675</v>
      </c>
      <c r="D77" s="7" t="s">
        <v>2666</v>
      </c>
      <c r="E77" s="7" t="s">
        <v>2676</v>
      </c>
      <c r="F77" s="8">
        <v>8</v>
      </c>
      <c r="G77" s="8" t="s">
        <v>125</v>
      </c>
      <c r="H77" s="8" t="s">
        <v>125</v>
      </c>
      <c r="I77" s="8" t="s">
        <v>10</v>
      </c>
      <c r="K77" s="8" t="s">
        <v>11</v>
      </c>
      <c r="O77" s="7" t="s">
        <v>7773</v>
      </c>
    </row>
    <row r="78" spans="1:15" s="8" customFormat="1" hidden="1" x14ac:dyDescent="0.35">
      <c r="A78" s="8">
        <v>153132</v>
      </c>
      <c r="B78" s="8">
        <v>3</v>
      </c>
      <c r="C78" s="7" t="s">
        <v>2677</v>
      </c>
      <c r="D78" s="7" t="s">
        <v>2666</v>
      </c>
      <c r="E78" s="7" t="s">
        <v>2678</v>
      </c>
      <c r="F78" s="8">
        <v>8</v>
      </c>
      <c r="G78" s="8" t="s">
        <v>126</v>
      </c>
      <c r="H78" s="8" t="s">
        <v>127</v>
      </c>
      <c r="I78" s="8" t="s">
        <v>10</v>
      </c>
      <c r="K78" s="8" t="s">
        <v>11</v>
      </c>
      <c r="O78" s="7" t="s">
        <v>7773</v>
      </c>
    </row>
    <row r="79" spans="1:15" s="8" customFormat="1" hidden="1" x14ac:dyDescent="0.35">
      <c r="A79" s="8">
        <v>153137</v>
      </c>
      <c r="B79" s="8">
        <v>3</v>
      </c>
      <c r="C79" s="7" t="s">
        <v>2679</v>
      </c>
      <c r="D79" s="7" t="s">
        <v>2666</v>
      </c>
      <c r="E79" s="7" t="s">
        <v>2680</v>
      </c>
      <c r="F79" s="8">
        <v>8</v>
      </c>
      <c r="G79" s="8" t="s">
        <v>128</v>
      </c>
      <c r="H79" s="8" t="s">
        <v>128</v>
      </c>
      <c r="I79" s="8" t="s">
        <v>6518</v>
      </c>
    </row>
    <row r="80" spans="1:15" s="8" customFormat="1" hidden="1" x14ac:dyDescent="0.35">
      <c r="A80" s="8">
        <v>153140</v>
      </c>
      <c r="B80" s="8">
        <v>3</v>
      </c>
      <c r="C80" s="7" t="s">
        <v>2681</v>
      </c>
      <c r="D80" s="7" t="s">
        <v>2666</v>
      </c>
      <c r="E80" s="7" t="s">
        <v>2682</v>
      </c>
      <c r="F80" s="8">
        <v>8</v>
      </c>
      <c r="G80" s="8" t="s">
        <v>129</v>
      </c>
      <c r="H80" s="8" t="s">
        <v>130</v>
      </c>
      <c r="I80" s="8" t="s">
        <v>6518</v>
      </c>
    </row>
    <row r="81" spans="1:15" s="8" customFormat="1" hidden="1" x14ac:dyDescent="0.35">
      <c r="A81" s="8">
        <v>153145</v>
      </c>
      <c r="B81" s="8">
        <v>3</v>
      </c>
      <c r="C81" s="7" t="s">
        <v>2683</v>
      </c>
      <c r="D81" s="7" t="s">
        <v>2666</v>
      </c>
      <c r="E81" s="7" t="s">
        <v>2684</v>
      </c>
      <c r="F81" s="8">
        <v>8</v>
      </c>
      <c r="G81" s="8" t="s">
        <v>131</v>
      </c>
      <c r="H81" s="8" t="s">
        <v>132</v>
      </c>
      <c r="I81" s="8" t="s">
        <v>10</v>
      </c>
      <c r="K81" s="8" t="s">
        <v>11</v>
      </c>
      <c r="O81" s="7" t="s">
        <v>7773</v>
      </c>
    </row>
    <row r="82" spans="1:15" s="8" customFormat="1" x14ac:dyDescent="0.35">
      <c r="A82" s="8">
        <v>153153</v>
      </c>
      <c r="B82" s="8">
        <v>3</v>
      </c>
      <c r="C82" s="7" t="s">
        <v>2685</v>
      </c>
      <c r="D82" s="7" t="s">
        <v>2666</v>
      </c>
      <c r="E82" s="7" t="s">
        <v>2686</v>
      </c>
      <c r="F82" s="8">
        <v>8</v>
      </c>
      <c r="G82" s="8" t="s">
        <v>133</v>
      </c>
      <c r="H82" s="8" t="s">
        <v>133</v>
      </c>
      <c r="I82" s="8" t="s">
        <v>10</v>
      </c>
      <c r="K82" s="8" t="s">
        <v>19</v>
      </c>
      <c r="L82" s="8" t="s">
        <v>6531</v>
      </c>
      <c r="O82" s="7"/>
    </row>
    <row r="83" spans="1:15" s="8" customFormat="1" x14ac:dyDescent="0.35">
      <c r="A83" s="8">
        <v>153157</v>
      </c>
      <c r="B83" s="8">
        <v>3</v>
      </c>
      <c r="C83" s="7" t="s">
        <v>2687</v>
      </c>
      <c r="D83" s="7" t="s">
        <v>2666</v>
      </c>
      <c r="E83" s="7" t="s">
        <v>2688</v>
      </c>
      <c r="F83" s="8">
        <v>8</v>
      </c>
      <c r="G83" s="8" t="s">
        <v>134</v>
      </c>
      <c r="H83" s="8" t="s">
        <v>135</v>
      </c>
      <c r="I83" s="8" t="s">
        <v>10</v>
      </c>
      <c r="K83" s="8" t="s">
        <v>19</v>
      </c>
      <c r="L83" s="8" t="s">
        <v>6531</v>
      </c>
    </row>
    <row r="84" spans="1:15" s="8" customFormat="1" hidden="1" x14ac:dyDescent="0.35">
      <c r="A84" s="8">
        <v>153160</v>
      </c>
      <c r="B84" s="8">
        <v>3</v>
      </c>
      <c r="C84" s="7" t="s">
        <v>2689</v>
      </c>
      <c r="D84" s="7" t="s">
        <v>2666</v>
      </c>
      <c r="E84" s="7" t="s">
        <v>2690</v>
      </c>
      <c r="F84" s="8">
        <v>8</v>
      </c>
      <c r="G84" s="8" t="s">
        <v>136</v>
      </c>
      <c r="H84" s="8" t="s">
        <v>137</v>
      </c>
      <c r="I84" s="8" t="s">
        <v>6518</v>
      </c>
    </row>
    <row r="85" spans="1:15" s="8" customFormat="1" hidden="1" x14ac:dyDescent="0.35">
      <c r="A85" s="8">
        <v>153166</v>
      </c>
      <c r="B85" s="8">
        <v>3</v>
      </c>
      <c r="C85" s="7" t="s">
        <v>2691</v>
      </c>
      <c r="D85" s="7" t="s">
        <v>2666</v>
      </c>
      <c r="E85" s="7" t="s">
        <v>138</v>
      </c>
      <c r="F85" s="8">
        <v>8</v>
      </c>
      <c r="G85" s="8" t="s">
        <v>139</v>
      </c>
      <c r="H85" s="8" t="s">
        <v>140</v>
      </c>
      <c r="I85" s="8" t="s">
        <v>27</v>
      </c>
      <c r="J85" s="8" t="s">
        <v>141</v>
      </c>
    </row>
    <row r="86" spans="1:15" s="8" customFormat="1" hidden="1" x14ac:dyDescent="0.35">
      <c r="A86" s="8">
        <v>153168</v>
      </c>
      <c r="B86" s="8">
        <v>3</v>
      </c>
      <c r="C86" s="7" t="s">
        <v>2692</v>
      </c>
      <c r="D86" s="7" t="s">
        <v>2693</v>
      </c>
      <c r="E86" s="7" t="s">
        <v>2694</v>
      </c>
      <c r="F86" s="8">
        <v>9</v>
      </c>
      <c r="G86" s="8" t="s">
        <v>142</v>
      </c>
      <c r="H86" s="8" t="s">
        <v>142</v>
      </c>
      <c r="I86" s="8" t="s">
        <v>10</v>
      </c>
      <c r="K86" s="8" t="s">
        <v>11</v>
      </c>
    </row>
    <row r="87" spans="1:15" s="8" customFormat="1" hidden="1" x14ac:dyDescent="0.35">
      <c r="A87" s="8">
        <v>153176</v>
      </c>
      <c r="B87" s="8">
        <v>3</v>
      </c>
      <c r="C87" s="7" t="s">
        <v>2695</v>
      </c>
      <c r="D87" s="7" t="s">
        <v>2693</v>
      </c>
      <c r="E87" s="7" t="s">
        <v>2696</v>
      </c>
      <c r="F87" s="8">
        <v>9</v>
      </c>
      <c r="G87" s="8" t="s">
        <v>143</v>
      </c>
      <c r="H87" s="8" t="s">
        <v>143</v>
      </c>
      <c r="I87" s="8" t="s">
        <v>10</v>
      </c>
      <c r="K87" s="8" t="s">
        <v>11</v>
      </c>
    </row>
    <row r="88" spans="1:15" s="8" customFormat="1" hidden="1" x14ac:dyDescent="0.35">
      <c r="A88" s="8">
        <v>153181</v>
      </c>
      <c r="B88" s="8">
        <v>3</v>
      </c>
      <c r="C88" s="7" t="s">
        <v>2697</v>
      </c>
      <c r="D88" s="7" t="s">
        <v>2693</v>
      </c>
      <c r="E88" s="7" t="s">
        <v>144</v>
      </c>
      <c r="F88" s="8">
        <v>9</v>
      </c>
      <c r="G88" s="8" t="s">
        <v>145</v>
      </c>
      <c r="H88" s="8" t="s">
        <v>146</v>
      </c>
      <c r="I88" s="8" t="s">
        <v>10</v>
      </c>
      <c r="K88" s="8" t="s">
        <v>11</v>
      </c>
    </row>
    <row r="89" spans="1:15" s="8" customFormat="1" hidden="1" x14ac:dyDescent="0.35">
      <c r="A89" s="8">
        <v>153182</v>
      </c>
      <c r="B89" s="8">
        <v>3</v>
      </c>
      <c r="C89" s="7" t="s">
        <v>2698</v>
      </c>
      <c r="D89" s="7" t="s">
        <v>2693</v>
      </c>
      <c r="E89" s="7" t="s">
        <v>2699</v>
      </c>
      <c r="F89" s="8">
        <v>9</v>
      </c>
      <c r="G89" s="8" t="s">
        <v>147</v>
      </c>
      <c r="H89" s="8" t="s">
        <v>147</v>
      </c>
      <c r="I89" s="8" t="s">
        <v>10</v>
      </c>
      <c r="K89" s="8" t="s">
        <v>11</v>
      </c>
    </row>
    <row r="90" spans="1:15" s="8" customFormat="1" hidden="1" x14ac:dyDescent="0.35">
      <c r="A90" s="8">
        <v>153187</v>
      </c>
      <c r="B90" s="8">
        <v>3</v>
      </c>
      <c r="C90" s="7" t="s">
        <v>2700</v>
      </c>
      <c r="D90" s="7" t="s">
        <v>2693</v>
      </c>
      <c r="E90" s="7" t="s">
        <v>148</v>
      </c>
      <c r="F90" s="8">
        <v>9</v>
      </c>
      <c r="G90" s="8" t="s">
        <v>149</v>
      </c>
      <c r="H90" s="8" t="s">
        <v>149</v>
      </c>
      <c r="I90" s="8" t="s">
        <v>10</v>
      </c>
      <c r="K90" s="8" t="s">
        <v>11</v>
      </c>
    </row>
    <row r="91" spans="1:15" s="8" customFormat="1" hidden="1" x14ac:dyDescent="0.35">
      <c r="A91" s="8">
        <v>153188</v>
      </c>
      <c r="B91" s="8">
        <v>3</v>
      </c>
      <c r="C91" s="7" t="s">
        <v>2701</v>
      </c>
      <c r="D91" s="7" t="s">
        <v>2693</v>
      </c>
      <c r="E91" s="7" t="s">
        <v>2702</v>
      </c>
      <c r="F91" s="8">
        <v>9</v>
      </c>
      <c r="G91" s="8" t="s">
        <v>150</v>
      </c>
      <c r="H91" s="8" t="s">
        <v>150</v>
      </c>
      <c r="I91" s="8" t="s">
        <v>10</v>
      </c>
      <c r="K91" s="8" t="s">
        <v>11</v>
      </c>
    </row>
    <row r="92" spans="1:15" s="8" customFormat="1" hidden="1" x14ac:dyDescent="0.35">
      <c r="A92" s="8">
        <v>153191</v>
      </c>
      <c r="B92" s="8">
        <v>3</v>
      </c>
      <c r="C92" s="7" t="s">
        <v>2703</v>
      </c>
      <c r="D92" s="7" t="s">
        <v>2693</v>
      </c>
      <c r="E92" s="7" t="s">
        <v>151</v>
      </c>
      <c r="F92" s="8">
        <v>9</v>
      </c>
      <c r="G92" s="8" t="s">
        <v>152</v>
      </c>
      <c r="H92" s="8" t="s">
        <v>153</v>
      </c>
      <c r="I92" s="8" t="s">
        <v>10</v>
      </c>
      <c r="K92" s="8" t="s">
        <v>11</v>
      </c>
    </row>
    <row r="93" spans="1:15" s="8" customFormat="1" hidden="1" x14ac:dyDescent="0.35">
      <c r="A93" s="8">
        <v>153192</v>
      </c>
      <c r="B93" s="8">
        <v>3</v>
      </c>
      <c r="C93" s="7" t="s">
        <v>2704</v>
      </c>
      <c r="D93" s="7" t="s">
        <v>2693</v>
      </c>
      <c r="E93" s="7" t="s">
        <v>2705</v>
      </c>
      <c r="F93" s="8">
        <v>9</v>
      </c>
      <c r="G93" s="8" t="s">
        <v>154</v>
      </c>
      <c r="H93" s="8" t="s">
        <v>154</v>
      </c>
      <c r="I93" s="8" t="s">
        <v>10</v>
      </c>
      <c r="K93" s="8" t="s">
        <v>11</v>
      </c>
    </row>
    <row r="94" spans="1:15" s="8" customFormat="1" hidden="1" x14ac:dyDescent="0.35">
      <c r="A94" s="8">
        <v>153196</v>
      </c>
      <c r="B94" s="8">
        <v>3</v>
      </c>
      <c r="C94" s="7" t="s">
        <v>2706</v>
      </c>
      <c r="D94" s="7" t="s">
        <v>2693</v>
      </c>
      <c r="E94" s="7" t="s">
        <v>2707</v>
      </c>
      <c r="F94" s="8">
        <v>9</v>
      </c>
      <c r="G94" s="8" t="s">
        <v>155</v>
      </c>
      <c r="H94" s="8" t="s">
        <v>156</v>
      </c>
      <c r="I94" s="8" t="s">
        <v>10</v>
      </c>
      <c r="K94" s="8" t="s">
        <v>11</v>
      </c>
    </row>
    <row r="95" spans="1:15" s="8" customFormat="1" hidden="1" x14ac:dyDescent="0.35">
      <c r="A95" s="8">
        <v>153202</v>
      </c>
      <c r="B95" s="8">
        <v>3</v>
      </c>
      <c r="C95" s="7" t="s">
        <v>2708</v>
      </c>
      <c r="D95" s="7" t="s">
        <v>2693</v>
      </c>
      <c r="E95" s="7" t="s">
        <v>2709</v>
      </c>
      <c r="F95" s="8">
        <v>9</v>
      </c>
      <c r="G95" s="8" t="s">
        <v>157</v>
      </c>
      <c r="H95" s="8" t="s">
        <v>158</v>
      </c>
      <c r="I95" s="8" t="s">
        <v>10</v>
      </c>
      <c r="K95" s="8" t="s">
        <v>11</v>
      </c>
    </row>
    <row r="96" spans="1:15" s="8" customFormat="1" hidden="1" x14ac:dyDescent="0.35">
      <c r="A96" s="8">
        <v>153212</v>
      </c>
      <c r="B96" s="8">
        <v>3</v>
      </c>
      <c r="C96" s="7" t="s">
        <v>2710</v>
      </c>
      <c r="D96" s="7" t="s">
        <v>2711</v>
      </c>
      <c r="E96" s="7" t="s">
        <v>2712</v>
      </c>
      <c r="F96" s="8">
        <v>10</v>
      </c>
      <c r="G96" s="8" t="s">
        <v>159</v>
      </c>
      <c r="H96" s="8" t="s">
        <v>159</v>
      </c>
      <c r="I96" s="8" t="s">
        <v>10</v>
      </c>
      <c r="K96" s="8" t="s">
        <v>11</v>
      </c>
    </row>
    <row r="97" spans="1:11" s="8" customFormat="1" hidden="1" x14ac:dyDescent="0.35">
      <c r="A97" s="8">
        <v>153215</v>
      </c>
      <c r="B97" s="8">
        <v>3</v>
      </c>
      <c r="C97" s="7" t="s">
        <v>2713</v>
      </c>
      <c r="D97" s="7" t="s">
        <v>2711</v>
      </c>
      <c r="E97" s="7" t="s">
        <v>160</v>
      </c>
      <c r="F97" s="8">
        <v>10</v>
      </c>
      <c r="G97" s="8" t="s">
        <v>161</v>
      </c>
      <c r="H97" s="8" t="s">
        <v>161</v>
      </c>
      <c r="I97" s="8" t="s">
        <v>10</v>
      </c>
      <c r="K97" s="8" t="s">
        <v>11</v>
      </c>
    </row>
    <row r="98" spans="1:11" s="8" customFormat="1" hidden="1" x14ac:dyDescent="0.35">
      <c r="A98" s="8">
        <v>153216</v>
      </c>
      <c r="B98" s="8">
        <v>3</v>
      </c>
      <c r="C98" s="7" t="s">
        <v>2714</v>
      </c>
      <c r="D98" s="7" t="s">
        <v>2711</v>
      </c>
      <c r="E98" s="7" t="s">
        <v>162</v>
      </c>
      <c r="F98" s="8">
        <v>10</v>
      </c>
      <c r="G98" s="8" t="s">
        <v>163</v>
      </c>
      <c r="H98" s="8" t="s">
        <v>163</v>
      </c>
      <c r="I98" s="8" t="s">
        <v>10</v>
      </c>
      <c r="K98" s="8" t="s">
        <v>11</v>
      </c>
    </row>
    <row r="99" spans="1:11" s="8" customFormat="1" hidden="1" x14ac:dyDescent="0.35">
      <c r="A99" s="8">
        <v>153217</v>
      </c>
      <c r="B99" s="8">
        <v>3</v>
      </c>
      <c r="C99" s="7" t="s">
        <v>2715</v>
      </c>
      <c r="D99" s="7" t="s">
        <v>2711</v>
      </c>
      <c r="E99" s="7" t="s">
        <v>164</v>
      </c>
      <c r="F99" s="8">
        <v>10</v>
      </c>
      <c r="G99" s="8" t="s">
        <v>165</v>
      </c>
      <c r="H99" s="8" t="s">
        <v>165</v>
      </c>
      <c r="I99" s="8" t="s">
        <v>10</v>
      </c>
      <c r="K99" s="8" t="s">
        <v>11</v>
      </c>
    </row>
    <row r="100" spans="1:11" s="8" customFormat="1" hidden="1" x14ac:dyDescent="0.35">
      <c r="A100" s="8">
        <v>153218</v>
      </c>
      <c r="B100" s="8">
        <v>3</v>
      </c>
      <c r="C100" s="7" t="s">
        <v>2716</v>
      </c>
      <c r="D100" s="7" t="s">
        <v>2711</v>
      </c>
      <c r="E100" s="7" t="s">
        <v>2717</v>
      </c>
      <c r="F100" s="8">
        <v>10</v>
      </c>
      <c r="G100" s="8" t="s">
        <v>166</v>
      </c>
      <c r="H100" s="8" t="s">
        <v>167</v>
      </c>
      <c r="I100" s="8" t="s">
        <v>10</v>
      </c>
      <c r="K100" s="8" t="s">
        <v>11</v>
      </c>
    </row>
    <row r="101" spans="1:11" s="8" customFormat="1" hidden="1" x14ac:dyDescent="0.35">
      <c r="A101" s="8">
        <v>153221</v>
      </c>
      <c r="B101" s="8">
        <v>3</v>
      </c>
      <c r="C101" s="7" t="s">
        <v>2718</v>
      </c>
      <c r="D101" s="7" t="s">
        <v>2711</v>
      </c>
      <c r="E101" s="7" t="s">
        <v>2719</v>
      </c>
      <c r="F101" s="8">
        <v>10</v>
      </c>
      <c r="G101" s="8" t="s">
        <v>168</v>
      </c>
      <c r="H101" s="8" t="s">
        <v>168</v>
      </c>
      <c r="I101" s="8" t="s">
        <v>10</v>
      </c>
      <c r="K101" s="8" t="s">
        <v>11</v>
      </c>
    </row>
    <row r="102" spans="1:11" s="8" customFormat="1" hidden="1" x14ac:dyDescent="0.35">
      <c r="A102" s="8">
        <v>153226</v>
      </c>
      <c r="B102" s="8">
        <v>3</v>
      </c>
      <c r="C102" s="7" t="s">
        <v>2720</v>
      </c>
      <c r="D102" s="7" t="s">
        <v>2711</v>
      </c>
      <c r="E102" s="7" t="s">
        <v>169</v>
      </c>
      <c r="F102" s="8">
        <v>10</v>
      </c>
      <c r="G102" s="8" t="s">
        <v>170</v>
      </c>
      <c r="H102" s="8" t="s">
        <v>170</v>
      </c>
      <c r="I102" s="8" t="s">
        <v>10</v>
      </c>
      <c r="K102" s="8" t="s">
        <v>11</v>
      </c>
    </row>
    <row r="103" spans="1:11" s="8" customFormat="1" hidden="1" x14ac:dyDescent="0.35">
      <c r="A103" s="8">
        <v>153227</v>
      </c>
      <c r="B103" s="8">
        <v>3</v>
      </c>
      <c r="C103" s="7" t="s">
        <v>2721</v>
      </c>
      <c r="D103" s="7" t="s">
        <v>2711</v>
      </c>
      <c r="E103" s="7" t="s">
        <v>2722</v>
      </c>
      <c r="F103" s="8">
        <v>10</v>
      </c>
      <c r="G103" s="8" t="s">
        <v>171</v>
      </c>
      <c r="H103" s="8" t="s">
        <v>172</v>
      </c>
      <c r="I103" s="8" t="s">
        <v>10</v>
      </c>
      <c r="K103" s="8" t="s">
        <v>11</v>
      </c>
    </row>
    <row r="104" spans="1:11" s="8" customFormat="1" hidden="1" x14ac:dyDescent="0.35">
      <c r="A104" s="8">
        <v>153233</v>
      </c>
      <c r="B104" s="8">
        <v>3</v>
      </c>
      <c r="C104" s="7" t="s">
        <v>2723</v>
      </c>
      <c r="D104" s="7" t="s">
        <v>2724</v>
      </c>
      <c r="E104" s="7" t="s">
        <v>173</v>
      </c>
      <c r="F104" s="8">
        <v>11</v>
      </c>
      <c r="G104" s="8" t="s">
        <v>174</v>
      </c>
      <c r="H104" s="8" t="s">
        <v>174</v>
      </c>
      <c r="I104" s="8" t="s">
        <v>10</v>
      </c>
      <c r="K104" s="8" t="s">
        <v>11</v>
      </c>
    </row>
    <row r="105" spans="1:11" s="8" customFormat="1" hidden="1" x14ac:dyDescent="0.35">
      <c r="A105" s="8">
        <v>153234</v>
      </c>
      <c r="B105" s="8">
        <v>3</v>
      </c>
      <c r="C105" s="7" t="s">
        <v>2725</v>
      </c>
      <c r="D105" s="7" t="s">
        <v>2724</v>
      </c>
      <c r="E105" s="7" t="s">
        <v>2726</v>
      </c>
      <c r="F105" s="8">
        <v>11</v>
      </c>
      <c r="G105" s="8" t="s">
        <v>175</v>
      </c>
      <c r="H105" s="8" t="s">
        <v>176</v>
      </c>
      <c r="I105" s="8" t="s">
        <v>6518</v>
      </c>
    </row>
    <row r="106" spans="1:11" s="8" customFormat="1" hidden="1" x14ac:dyDescent="0.35">
      <c r="A106" s="8">
        <v>153239</v>
      </c>
      <c r="B106" s="8">
        <v>3</v>
      </c>
      <c r="C106" s="7" t="s">
        <v>2727</v>
      </c>
      <c r="D106" s="7" t="s">
        <v>2724</v>
      </c>
      <c r="E106" s="7" t="s">
        <v>2728</v>
      </c>
      <c r="F106" s="8">
        <v>11</v>
      </c>
      <c r="G106" s="8" t="s">
        <v>177</v>
      </c>
      <c r="H106" s="8" t="s">
        <v>177</v>
      </c>
      <c r="I106" s="8" t="s">
        <v>6518</v>
      </c>
    </row>
    <row r="107" spans="1:11" s="8" customFormat="1" hidden="1" x14ac:dyDescent="0.35">
      <c r="A107" s="8">
        <v>153245</v>
      </c>
      <c r="B107" s="8">
        <v>3</v>
      </c>
      <c r="C107" s="7" t="s">
        <v>2729</v>
      </c>
      <c r="D107" s="7" t="s">
        <v>2724</v>
      </c>
      <c r="E107" s="7" t="s">
        <v>2730</v>
      </c>
      <c r="F107" s="8">
        <v>11</v>
      </c>
      <c r="G107" s="8" t="s">
        <v>178</v>
      </c>
      <c r="H107" s="8" t="s">
        <v>179</v>
      </c>
      <c r="I107" s="8" t="s">
        <v>6518</v>
      </c>
    </row>
    <row r="108" spans="1:11" s="8" customFormat="1" hidden="1" x14ac:dyDescent="0.35">
      <c r="A108" s="8">
        <v>153254</v>
      </c>
      <c r="B108" s="8">
        <v>3</v>
      </c>
      <c r="C108" s="7" t="s">
        <v>2731</v>
      </c>
      <c r="D108" s="7" t="s">
        <v>2724</v>
      </c>
      <c r="E108" s="7" t="s">
        <v>2732</v>
      </c>
      <c r="F108" s="8">
        <v>11</v>
      </c>
      <c r="G108" s="8" t="s">
        <v>180</v>
      </c>
      <c r="H108" s="8" t="s">
        <v>180</v>
      </c>
      <c r="I108" s="8" t="s">
        <v>10</v>
      </c>
      <c r="K108" s="8" t="s">
        <v>11</v>
      </c>
    </row>
    <row r="109" spans="1:11" s="8" customFormat="1" hidden="1" x14ac:dyDescent="0.35">
      <c r="A109" s="8">
        <v>153257</v>
      </c>
      <c r="B109" s="8">
        <v>3</v>
      </c>
      <c r="C109" s="7" t="s">
        <v>2733</v>
      </c>
      <c r="D109" s="7" t="s">
        <v>2724</v>
      </c>
      <c r="E109" s="7" t="s">
        <v>2734</v>
      </c>
      <c r="F109" s="8">
        <v>11</v>
      </c>
      <c r="G109" s="8" t="s">
        <v>181</v>
      </c>
      <c r="H109" s="8" t="s">
        <v>182</v>
      </c>
      <c r="I109" s="8" t="s">
        <v>10</v>
      </c>
      <c r="K109" s="8" t="s">
        <v>11</v>
      </c>
    </row>
    <row r="110" spans="1:11" s="8" customFormat="1" hidden="1" x14ac:dyDescent="0.35">
      <c r="A110" s="8">
        <v>153261</v>
      </c>
      <c r="B110" s="8">
        <v>3</v>
      </c>
      <c r="C110" s="7" t="s">
        <v>2735</v>
      </c>
      <c r="D110" s="7" t="s">
        <v>2724</v>
      </c>
      <c r="E110" s="7" t="s">
        <v>2736</v>
      </c>
      <c r="F110" s="8">
        <v>11</v>
      </c>
      <c r="G110" s="8" t="s">
        <v>183</v>
      </c>
      <c r="H110" s="8" t="s">
        <v>183</v>
      </c>
      <c r="I110" s="8" t="s">
        <v>6518</v>
      </c>
    </row>
    <row r="111" spans="1:11" s="8" customFormat="1" hidden="1" x14ac:dyDescent="0.35">
      <c r="A111" s="8">
        <v>153264</v>
      </c>
      <c r="B111" s="8">
        <v>3</v>
      </c>
      <c r="C111" s="7" t="s">
        <v>2737</v>
      </c>
      <c r="D111" s="7" t="s">
        <v>2724</v>
      </c>
      <c r="E111" s="7" t="s">
        <v>2738</v>
      </c>
      <c r="F111" s="8">
        <v>11</v>
      </c>
      <c r="G111" s="8" t="s">
        <v>184</v>
      </c>
      <c r="H111" s="8" t="s">
        <v>184</v>
      </c>
      <c r="I111" s="8" t="s">
        <v>6518</v>
      </c>
    </row>
    <row r="112" spans="1:11" s="8" customFormat="1" hidden="1" x14ac:dyDescent="0.35">
      <c r="A112" s="8">
        <v>153272</v>
      </c>
      <c r="B112" s="8">
        <v>3</v>
      </c>
      <c r="C112" s="7" t="s">
        <v>2739</v>
      </c>
      <c r="D112" s="7" t="s">
        <v>2724</v>
      </c>
      <c r="E112" s="7" t="s">
        <v>185</v>
      </c>
      <c r="F112" s="8">
        <v>11</v>
      </c>
      <c r="G112" s="8" t="s">
        <v>186</v>
      </c>
      <c r="H112" s="8" t="s">
        <v>186</v>
      </c>
      <c r="I112" s="8" t="s">
        <v>10</v>
      </c>
      <c r="K112" s="8" t="s">
        <v>11</v>
      </c>
    </row>
    <row r="113" spans="1:11" s="8" customFormat="1" hidden="1" x14ac:dyDescent="0.35">
      <c r="A113" s="8">
        <v>153274</v>
      </c>
      <c r="B113" s="8">
        <v>3</v>
      </c>
      <c r="C113" s="7" t="s">
        <v>2740</v>
      </c>
      <c r="D113" s="7" t="s">
        <v>2741</v>
      </c>
      <c r="E113" s="7" t="s">
        <v>187</v>
      </c>
      <c r="F113" s="8">
        <v>12</v>
      </c>
      <c r="G113" s="8" t="s">
        <v>188</v>
      </c>
      <c r="H113" s="8" t="s">
        <v>188</v>
      </c>
      <c r="I113" s="8" t="s">
        <v>10</v>
      </c>
      <c r="K113" s="8" t="s">
        <v>11</v>
      </c>
    </row>
    <row r="114" spans="1:11" s="8" customFormat="1" hidden="1" x14ac:dyDescent="0.35">
      <c r="A114" s="8">
        <v>153275</v>
      </c>
      <c r="B114" s="8">
        <v>3</v>
      </c>
      <c r="C114" s="7" t="s">
        <v>2742</v>
      </c>
      <c r="D114" s="7" t="s">
        <v>2741</v>
      </c>
      <c r="E114" s="7" t="s">
        <v>2743</v>
      </c>
      <c r="F114" s="8">
        <v>12</v>
      </c>
      <c r="G114" s="8" t="s">
        <v>189</v>
      </c>
      <c r="H114" s="8" t="s">
        <v>190</v>
      </c>
      <c r="I114" s="8" t="s">
        <v>10</v>
      </c>
      <c r="K114" s="8" t="s">
        <v>11</v>
      </c>
    </row>
    <row r="115" spans="1:11" s="8" customFormat="1" hidden="1" x14ac:dyDescent="0.35">
      <c r="A115" s="8">
        <v>153278</v>
      </c>
      <c r="B115" s="8">
        <v>3</v>
      </c>
      <c r="C115" s="7" t="s">
        <v>2744</v>
      </c>
      <c r="D115" s="7" t="s">
        <v>2741</v>
      </c>
      <c r="E115" s="7" t="s">
        <v>191</v>
      </c>
      <c r="F115" s="8">
        <v>12</v>
      </c>
      <c r="G115" s="8" t="s">
        <v>192</v>
      </c>
      <c r="H115" s="8" t="s">
        <v>192</v>
      </c>
      <c r="I115" s="8" t="s">
        <v>10</v>
      </c>
      <c r="K115" s="8" t="s">
        <v>11</v>
      </c>
    </row>
    <row r="116" spans="1:11" s="8" customFormat="1" hidden="1" x14ac:dyDescent="0.35">
      <c r="A116" s="8">
        <v>153279</v>
      </c>
      <c r="B116" s="8">
        <v>3</v>
      </c>
      <c r="C116" s="7" t="s">
        <v>2745</v>
      </c>
      <c r="D116" s="7" t="s">
        <v>2741</v>
      </c>
      <c r="E116" s="7" t="s">
        <v>193</v>
      </c>
      <c r="F116" s="8">
        <v>12</v>
      </c>
      <c r="G116" s="8" t="s">
        <v>194</v>
      </c>
      <c r="H116" s="8" t="s">
        <v>194</v>
      </c>
      <c r="I116" s="8" t="s">
        <v>10</v>
      </c>
      <c r="K116" s="8" t="s">
        <v>11</v>
      </c>
    </row>
    <row r="117" spans="1:11" s="8" customFormat="1" hidden="1" x14ac:dyDescent="0.35">
      <c r="A117" s="8">
        <v>153280</v>
      </c>
      <c r="B117" s="8">
        <v>3</v>
      </c>
      <c r="C117" s="7" t="s">
        <v>2746</v>
      </c>
      <c r="D117" s="7" t="s">
        <v>2741</v>
      </c>
      <c r="E117" s="7" t="s">
        <v>2747</v>
      </c>
      <c r="F117" s="8">
        <v>12</v>
      </c>
      <c r="G117" s="8" t="s">
        <v>195</v>
      </c>
      <c r="H117" s="8" t="s">
        <v>195</v>
      </c>
      <c r="I117" s="8" t="s">
        <v>10</v>
      </c>
      <c r="K117" s="8" t="s">
        <v>11</v>
      </c>
    </row>
    <row r="118" spans="1:11" s="8" customFormat="1" hidden="1" x14ac:dyDescent="0.35">
      <c r="A118" s="8">
        <v>153283</v>
      </c>
      <c r="B118" s="8">
        <v>3</v>
      </c>
      <c r="C118" s="7" t="s">
        <v>2748</v>
      </c>
      <c r="D118" s="7" t="s">
        <v>2741</v>
      </c>
      <c r="E118" s="7" t="s">
        <v>196</v>
      </c>
      <c r="F118" s="8">
        <v>12</v>
      </c>
      <c r="G118" s="8" t="s">
        <v>197</v>
      </c>
      <c r="H118" s="8" t="s">
        <v>197</v>
      </c>
      <c r="I118" s="8" t="s">
        <v>10</v>
      </c>
      <c r="K118" s="8" t="s">
        <v>11</v>
      </c>
    </row>
    <row r="119" spans="1:11" s="8" customFormat="1" hidden="1" x14ac:dyDescent="0.35">
      <c r="A119" s="8">
        <v>153284</v>
      </c>
      <c r="B119" s="8">
        <v>3</v>
      </c>
      <c r="C119" s="7" t="s">
        <v>2749</v>
      </c>
      <c r="D119" s="7" t="s">
        <v>2741</v>
      </c>
      <c r="E119" s="7" t="s">
        <v>2750</v>
      </c>
      <c r="F119" s="8">
        <v>12</v>
      </c>
      <c r="G119" s="8" t="s">
        <v>198</v>
      </c>
      <c r="H119" s="8" t="s">
        <v>199</v>
      </c>
      <c r="I119" s="8" t="s">
        <v>6518</v>
      </c>
    </row>
    <row r="120" spans="1:11" s="8" customFormat="1" hidden="1" x14ac:dyDescent="0.35">
      <c r="A120" s="8">
        <v>153294</v>
      </c>
      <c r="B120" s="8">
        <v>3</v>
      </c>
      <c r="C120" s="7" t="s">
        <v>2751</v>
      </c>
      <c r="D120" s="7" t="s">
        <v>2741</v>
      </c>
      <c r="E120" s="7" t="s">
        <v>2752</v>
      </c>
      <c r="F120" s="8">
        <v>12</v>
      </c>
      <c r="G120" s="8" t="s">
        <v>200</v>
      </c>
      <c r="H120" s="8" t="s">
        <v>201</v>
      </c>
      <c r="I120" s="8" t="s">
        <v>10</v>
      </c>
      <c r="K120" s="8" t="s">
        <v>11</v>
      </c>
    </row>
    <row r="121" spans="1:11" s="8" customFormat="1" hidden="1" x14ac:dyDescent="0.35">
      <c r="A121" s="8">
        <v>153297</v>
      </c>
      <c r="B121" s="8">
        <v>3</v>
      </c>
      <c r="C121" s="7" t="s">
        <v>2753</v>
      </c>
      <c r="D121" s="7" t="s">
        <v>2741</v>
      </c>
      <c r="E121" s="7" t="s">
        <v>2754</v>
      </c>
      <c r="F121" s="8">
        <v>12</v>
      </c>
      <c r="G121" s="8" t="s">
        <v>202</v>
      </c>
      <c r="H121" s="8" t="s">
        <v>203</v>
      </c>
      <c r="I121" s="8" t="s">
        <v>27</v>
      </c>
    </row>
    <row r="122" spans="1:11" s="8" customFormat="1" hidden="1" x14ac:dyDescent="0.35">
      <c r="A122" s="8">
        <v>153311</v>
      </c>
      <c r="B122" s="8">
        <v>3</v>
      </c>
      <c r="C122" s="7" t="s">
        <v>2755</v>
      </c>
      <c r="D122" s="7" t="s">
        <v>2741</v>
      </c>
      <c r="E122" s="7" t="s">
        <v>2756</v>
      </c>
      <c r="F122" s="8">
        <v>12</v>
      </c>
      <c r="G122" s="8" t="s">
        <v>204</v>
      </c>
      <c r="H122" s="8" t="s">
        <v>204</v>
      </c>
      <c r="I122" s="8" t="s">
        <v>10</v>
      </c>
      <c r="K122" s="8" t="s">
        <v>11</v>
      </c>
    </row>
    <row r="123" spans="1:11" s="8" customFormat="1" hidden="1" x14ac:dyDescent="0.35">
      <c r="A123" s="8">
        <v>153314</v>
      </c>
      <c r="B123" s="8">
        <v>3</v>
      </c>
      <c r="C123" s="7" t="s">
        <v>2757</v>
      </c>
      <c r="D123" s="7" t="s">
        <v>2741</v>
      </c>
      <c r="E123" s="7" t="s">
        <v>2758</v>
      </c>
      <c r="F123" s="8">
        <v>12</v>
      </c>
      <c r="G123" s="8" t="s">
        <v>205</v>
      </c>
      <c r="H123" s="8" t="s">
        <v>206</v>
      </c>
      <c r="I123" s="8" t="s">
        <v>27</v>
      </c>
    </row>
    <row r="124" spans="1:11" s="8" customFormat="1" hidden="1" x14ac:dyDescent="0.35">
      <c r="A124" s="8">
        <v>153320</v>
      </c>
      <c r="B124" s="8">
        <v>3</v>
      </c>
      <c r="C124" s="7" t="s">
        <v>2759</v>
      </c>
      <c r="D124" s="7" t="s">
        <v>2741</v>
      </c>
      <c r="E124" s="7" t="s">
        <v>2760</v>
      </c>
      <c r="F124" s="8">
        <v>12</v>
      </c>
      <c r="G124" s="8" t="s">
        <v>207</v>
      </c>
      <c r="H124" s="8" t="s">
        <v>208</v>
      </c>
      <c r="I124" s="8" t="s">
        <v>6518</v>
      </c>
    </row>
    <row r="125" spans="1:11" s="8" customFormat="1" hidden="1" x14ac:dyDescent="0.35">
      <c r="A125" s="8">
        <v>153327</v>
      </c>
      <c r="B125" s="8">
        <v>3</v>
      </c>
      <c r="C125" s="7" t="s">
        <v>2761</v>
      </c>
      <c r="D125" s="7" t="s">
        <v>2741</v>
      </c>
      <c r="E125" s="7" t="s">
        <v>209</v>
      </c>
      <c r="F125" s="8">
        <v>12</v>
      </c>
      <c r="G125" s="8" t="s">
        <v>210</v>
      </c>
      <c r="H125" s="8" t="s">
        <v>210</v>
      </c>
      <c r="I125" s="8" t="s">
        <v>27</v>
      </c>
      <c r="J125" s="8" t="s">
        <v>211</v>
      </c>
    </row>
    <row r="126" spans="1:11" s="8" customFormat="1" hidden="1" x14ac:dyDescent="0.35">
      <c r="A126" s="8">
        <v>153328</v>
      </c>
      <c r="B126" s="8">
        <v>3</v>
      </c>
      <c r="C126" s="7" t="s">
        <v>2762</v>
      </c>
      <c r="D126" s="7" t="s">
        <v>2741</v>
      </c>
      <c r="E126" s="7" t="s">
        <v>2763</v>
      </c>
      <c r="F126" s="8">
        <v>12</v>
      </c>
      <c r="G126" s="8" t="s">
        <v>212</v>
      </c>
      <c r="H126" s="8" t="s">
        <v>213</v>
      </c>
      <c r="I126" s="8" t="s">
        <v>10</v>
      </c>
      <c r="K126" s="8" t="s">
        <v>11</v>
      </c>
    </row>
    <row r="127" spans="1:11" s="8" customFormat="1" hidden="1" x14ac:dyDescent="0.35">
      <c r="A127" s="8">
        <v>153332</v>
      </c>
      <c r="B127" s="8">
        <v>3</v>
      </c>
      <c r="C127" s="7" t="s">
        <v>2764</v>
      </c>
      <c r="D127" s="7" t="s">
        <v>2765</v>
      </c>
      <c r="E127" s="7" t="s">
        <v>2766</v>
      </c>
      <c r="F127" s="8">
        <v>13</v>
      </c>
      <c r="G127" s="8" t="s">
        <v>214</v>
      </c>
      <c r="H127" s="8" t="s">
        <v>215</v>
      </c>
      <c r="I127" s="8" t="s">
        <v>27</v>
      </c>
    </row>
    <row r="128" spans="1:11" s="8" customFormat="1" hidden="1" x14ac:dyDescent="0.35">
      <c r="A128" s="8">
        <v>153336</v>
      </c>
      <c r="B128" s="8">
        <v>3</v>
      </c>
      <c r="C128" s="7" t="s">
        <v>2767</v>
      </c>
      <c r="D128" s="7" t="s">
        <v>2765</v>
      </c>
      <c r="E128" s="7" t="s">
        <v>2768</v>
      </c>
      <c r="F128" s="8">
        <v>13</v>
      </c>
      <c r="G128" s="8" t="s">
        <v>216</v>
      </c>
      <c r="H128" s="8" t="s">
        <v>217</v>
      </c>
      <c r="I128" s="8" t="s">
        <v>27</v>
      </c>
    </row>
    <row r="129" spans="1:15" s="8" customFormat="1" hidden="1" x14ac:dyDescent="0.35">
      <c r="A129" s="8">
        <v>153349</v>
      </c>
      <c r="B129" s="8">
        <v>3</v>
      </c>
      <c r="C129" s="7" t="s">
        <v>2769</v>
      </c>
      <c r="D129" s="7" t="s">
        <v>2770</v>
      </c>
      <c r="E129" s="7" t="s">
        <v>2771</v>
      </c>
      <c r="F129" s="8">
        <v>14</v>
      </c>
      <c r="G129" s="8" t="s">
        <v>218</v>
      </c>
      <c r="H129" s="8" t="s">
        <v>219</v>
      </c>
      <c r="I129" s="8" t="s">
        <v>27</v>
      </c>
    </row>
    <row r="130" spans="1:15" s="8" customFormat="1" hidden="1" x14ac:dyDescent="0.35">
      <c r="A130" s="8">
        <v>153353</v>
      </c>
      <c r="B130" s="8">
        <v>3</v>
      </c>
      <c r="C130" s="7" t="s">
        <v>2772</v>
      </c>
      <c r="D130" s="7" t="s">
        <v>2770</v>
      </c>
      <c r="E130" s="7" t="s">
        <v>220</v>
      </c>
      <c r="F130" s="8">
        <v>14</v>
      </c>
      <c r="G130" s="8" t="s">
        <v>221</v>
      </c>
      <c r="H130" s="8" t="s">
        <v>222</v>
      </c>
      <c r="I130" s="8" t="s">
        <v>27</v>
      </c>
    </row>
    <row r="131" spans="1:15" s="8" customFormat="1" hidden="1" x14ac:dyDescent="0.35">
      <c r="A131" s="8">
        <v>153354</v>
      </c>
      <c r="B131" s="8">
        <v>3</v>
      </c>
      <c r="C131" s="7" t="s">
        <v>2773</v>
      </c>
      <c r="D131" s="7" t="s">
        <v>2770</v>
      </c>
      <c r="E131" s="7" t="s">
        <v>223</v>
      </c>
      <c r="F131" s="8">
        <v>14</v>
      </c>
      <c r="G131" s="8" t="s">
        <v>224</v>
      </c>
      <c r="H131" s="8" t="s">
        <v>225</v>
      </c>
      <c r="I131" s="8" t="s">
        <v>27</v>
      </c>
    </row>
    <row r="132" spans="1:15" s="8" customFormat="1" hidden="1" x14ac:dyDescent="0.35">
      <c r="A132" s="8">
        <v>153355</v>
      </c>
      <c r="B132" s="8">
        <v>3</v>
      </c>
      <c r="C132" s="7" t="s">
        <v>2774</v>
      </c>
      <c r="D132" s="7" t="s">
        <v>2770</v>
      </c>
      <c r="E132" s="7" t="s">
        <v>2775</v>
      </c>
      <c r="F132" s="8">
        <v>14</v>
      </c>
      <c r="G132" s="8" t="s">
        <v>226</v>
      </c>
      <c r="H132" s="8" t="s">
        <v>227</v>
      </c>
      <c r="I132" s="8" t="s">
        <v>27</v>
      </c>
    </row>
    <row r="133" spans="1:15" s="8" customFormat="1" hidden="1" x14ac:dyDescent="0.35">
      <c r="A133" s="8">
        <v>153361</v>
      </c>
      <c r="B133" s="8">
        <v>3</v>
      </c>
      <c r="C133" s="7" t="s">
        <v>2776</v>
      </c>
      <c r="D133" s="7" t="s">
        <v>2777</v>
      </c>
      <c r="E133" s="7" t="s">
        <v>228</v>
      </c>
      <c r="F133" s="8">
        <v>15</v>
      </c>
      <c r="G133" s="8" t="s">
        <v>229</v>
      </c>
      <c r="H133" s="8" t="s">
        <v>230</v>
      </c>
      <c r="I133" s="8" t="s">
        <v>27</v>
      </c>
      <c r="J133" s="8" t="s">
        <v>211</v>
      </c>
    </row>
    <row r="134" spans="1:15" s="8" customFormat="1" hidden="1" x14ac:dyDescent="0.35">
      <c r="A134" s="8">
        <v>153362</v>
      </c>
      <c r="B134" s="8">
        <v>3</v>
      </c>
      <c r="C134" s="7" t="s">
        <v>2778</v>
      </c>
      <c r="D134" s="7" t="s">
        <v>2777</v>
      </c>
      <c r="E134" s="7" t="s">
        <v>231</v>
      </c>
      <c r="F134" s="8">
        <v>15</v>
      </c>
      <c r="G134" s="8" t="s">
        <v>232</v>
      </c>
      <c r="H134" s="8" t="s">
        <v>233</v>
      </c>
      <c r="I134" s="8" t="s">
        <v>27</v>
      </c>
      <c r="J134" s="8" t="s">
        <v>211</v>
      </c>
    </row>
    <row r="135" spans="1:15" s="8" customFormat="1" hidden="1" x14ac:dyDescent="0.35">
      <c r="A135" s="8">
        <v>153363</v>
      </c>
      <c r="B135" s="8">
        <v>3</v>
      </c>
      <c r="C135" s="7" t="s">
        <v>2779</v>
      </c>
      <c r="D135" s="7" t="s">
        <v>2777</v>
      </c>
      <c r="E135" s="7" t="s">
        <v>234</v>
      </c>
      <c r="F135" s="8">
        <v>15</v>
      </c>
      <c r="G135" s="8" t="s">
        <v>235</v>
      </c>
      <c r="H135" s="8" t="s">
        <v>236</v>
      </c>
      <c r="I135" s="8" t="s">
        <v>27</v>
      </c>
      <c r="J135" s="8" t="s">
        <v>211</v>
      </c>
    </row>
    <row r="136" spans="1:15" s="8" customFormat="1" hidden="1" x14ac:dyDescent="0.35">
      <c r="A136" s="8">
        <v>153364</v>
      </c>
      <c r="B136" s="8">
        <v>3</v>
      </c>
      <c r="C136" s="7" t="s">
        <v>2780</v>
      </c>
      <c r="D136" s="7" t="s">
        <v>2777</v>
      </c>
      <c r="E136" s="7" t="s">
        <v>2781</v>
      </c>
      <c r="F136" s="8">
        <v>15</v>
      </c>
      <c r="G136" s="8" t="s">
        <v>237</v>
      </c>
      <c r="H136" s="8" t="s">
        <v>238</v>
      </c>
      <c r="I136" s="8" t="s">
        <v>27</v>
      </c>
      <c r="J136" s="8" t="s">
        <v>211</v>
      </c>
    </row>
    <row r="137" spans="1:15" s="8" customFormat="1" hidden="1" x14ac:dyDescent="0.35">
      <c r="A137" s="8">
        <v>153368</v>
      </c>
      <c r="B137" s="8">
        <v>3</v>
      </c>
      <c r="C137" s="7" t="s">
        <v>2782</v>
      </c>
      <c r="D137" s="7" t="s">
        <v>2777</v>
      </c>
      <c r="E137" s="7" t="s">
        <v>239</v>
      </c>
      <c r="F137" s="8">
        <v>15</v>
      </c>
      <c r="G137" s="8" t="s">
        <v>240</v>
      </c>
      <c r="H137" s="8" t="s">
        <v>241</v>
      </c>
      <c r="I137" s="8" t="s">
        <v>27</v>
      </c>
      <c r="J137" s="8" t="s">
        <v>211</v>
      </c>
    </row>
    <row r="138" spans="1:15" s="8" customFormat="1" hidden="1" x14ac:dyDescent="0.35">
      <c r="A138" s="8">
        <v>153369</v>
      </c>
      <c r="B138" s="8">
        <v>3</v>
      </c>
      <c r="C138" s="7" t="s">
        <v>2783</v>
      </c>
      <c r="D138" s="7" t="s">
        <v>2777</v>
      </c>
      <c r="E138" s="7" t="s">
        <v>242</v>
      </c>
      <c r="F138" s="8">
        <v>15</v>
      </c>
      <c r="G138" s="8" t="s">
        <v>243</v>
      </c>
      <c r="H138" s="8" t="s">
        <v>244</v>
      </c>
      <c r="I138" s="8" t="s">
        <v>27</v>
      </c>
      <c r="J138" s="8" t="s">
        <v>211</v>
      </c>
    </row>
    <row r="139" spans="1:15" s="8" customFormat="1" hidden="1" x14ac:dyDescent="0.35">
      <c r="A139" s="8">
        <v>153370</v>
      </c>
      <c r="B139" s="8">
        <v>3</v>
      </c>
      <c r="C139" s="7" t="s">
        <v>2784</v>
      </c>
      <c r="D139" s="7" t="s">
        <v>2777</v>
      </c>
      <c r="E139" s="7" t="s">
        <v>2785</v>
      </c>
      <c r="F139" s="8">
        <v>15</v>
      </c>
      <c r="G139" s="8" t="s">
        <v>245</v>
      </c>
      <c r="H139" s="8" t="s">
        <v>246</v>
      </c>
      <c r="I139" s="8" t="s">
        <v>10</v>
      </c>
      <c r="K139" s="8" t="s">
        <v>11</v>
      </c>
      <c r="O139" s="7" t="s">
        <v>7774</v>
      </c>
    </row>
    <row r="140" spans="1:15" s="8" customFormat="1" hidden="1" x14ac:dyDescent="0.35">
      <c r="A140" s="8">
        <v>153373</v>
      </c>
      <c r="B140" s="8">
        <v>3</v>
      </c>
      <c r="C140" s="7" t="s">
        <v>2786</v>
      </c>
      <c r="D140" s="7" t="s">
        <v>2777</v>
      </c>
      <c r="E140" s="7" t="s">
        <v>2787</v>
      </c>
      <c r="F140" s="8">
        <v>15</v>
      </c>
      <c r="G140" s="8" t="s">
        <v>247</v>
      </c>
      <c r="H140" s="8" t="s">
        <v>247</v>
      </c>
      <c r="I140" s="8" t="s">
        <v>10</v>
      </c>
      <c r="K140" s="8" t="s">
        <v>11</v>
      </c>
      <c r="O140" s="7" t="s">
        <v>7774</v>
      </c>
    </row>
    <row r="141" spans="1:15" s="8" customFormat="1" hidden="1" x14ac:dyDescent="0.35">
      <c r="A141" s="8">
        <v>153376</v>
      </c>
      <c r="B141" s="8">
        <v>3</v>
      </c>
      <c r="C141" s="7" t="s">
        <v>2788</v>
      </c>
      <c r="D141" s="7" t="s">
        <v>2777</v>
      </c>
      <c r="E141" s="7" t="s">
        <v>2789</v>
      </c>
      <c r="F141" s="8">
        <v>15</v>
      </c>
      <c r="G141" s="8" t="s">
        <v>248</v>
      </c>
      <c r="H141" s="8" t="s">
        <v>249</v>
      </c>
      <c r="I141" s="8" t="s">
        <v>10</v>
      </c>
      <c r="K141" s="8" t="s">
        <v>11</v>
      </c>
      <c r="O141" s="7" t="s">
        <v>7774</v>
      </c>
    </row>
    <row r="142" spans="1:15" s="8" customFormat="1" hidden="1" x14ac:dyDescent="0.35">
      <c r="A142" s="8">
        <v>153379</v>
      </c>
      <c r="B142" s="8">
        <v>3</v>
      </c>
      <c r="C142" s="7" t="s">
        <v>2790</v>
      </c>
      <c r="D142" s="7" t="s">
        <v>2777</v>
      </c>
      <c r="E142" s="7" t="s">
        <v>250</v>
      </c>
      <c r="F142" s="8">
        <v>15</v>
      </c>
      <c r="G142" s="8" t="s">
        <v>251</v>
      </c>
      <c r="H142" s="8" t="s">
        <v>252</v>
      </c>
      <c r="I142" s="8" t="s">
        <v>10</v>
      </c>
      <c r="K142" s="8" t="s">
        <v>11</v>
      </c>
      <c r="O142" s="7" t="s">
        <v>7774</v>
      </c>
    </row>
    <row r="143" spans="1:15" s="8" customFormat="1" hidden="1" x14ac:dyDescent="0.35">
      <c r="A143" s="8">
        <v>153380</v>
      </c>
      <c r="B143" s="8">
        <v>3</v>
      </c>
      <c r="C143" s="7" t="s">
        <v>2791</v>
      </c>
      <c r="D143" s="7" t="s">
        <v>2777</v>
      </c>
      <c r="E143" s="7" t="s">
        <v>2792</v>
      </c>
      <c r="F143" s="8">
        <v>15</v>
      </c>
      <c r="G143" s="8" t="s">
        <v>253</v>
      </c>
      <c r="H143" s="8" t="s">
        <v>254</v>
      </c>
      <c r="I143" s="8" t="s">
        <v>10</v>
      </c>
      <c r="K143" s="8" t="s">
        <v>11</v>
      </c>
      <c r="O143" s="7" t="s">
        <v>7774</v>
      </c>
    </row>
    <row r="144" spans="1:15" s="8" customFormat="1" hidden="1" x14ac:dyDescent="0.35">
      <c r="A144" s="8">
        <v>153383</v>
      </c>
      <c r="B144" s="8">
        <v>3</v>
      </c>
      <c r="C144" s="7" t="s">
        <v>2793</v>
      </c>
      <c r="D144" s="7" t="s">
        <v>2777</v>
      </c>
      <c r="E144" s="7" t="s">
        <v>2794</v>
      </c>
      <c r="F144" s="8">
        <v>15</v>
      </c>
      <c r="G144" s="8" t="s">
        <v>255</v>
      </c>
      <c r="H144" s="8" t="s">
        <v>255</v>
      </c>
      <c r="I144" s="8" t="s">
        <v>10</v>
      </c>
      <c r="K144" s="8" t="s">
        <v>11</v>
      </c>
      <c r="O144" s="7" t="s">
        <v>7774</v>
      </c>
    </row>
    <row r="145" spans="1:15" s="8" customFormat="1" hidden="1" x14ac:dyDescent="0.35">
      <c r="A145" s="8">
        <v>153390</v>
      </c>
      <c r="B145" s="8">
        <v>3</v>
      </c>
      <c r="C145" s="7" t="s">
        <v>2795</v>
      </c>
      <c r="D145" s="7" t="s">
        <v>2777</v>
      </c>
      <c r="E145" s="7" t="s">
        <v>2796</v>
      </c>
      <c r="F145" s="8">
        <v>15</v>
      </c>
      <c r="G145" s="8" t="s">
        <v>256</v>
      </c>
      <c r="H145" s="8" t="s">
        <v>257</v>
      </c>
      <c r="I145" s="8" t="s">
        <v>6518</v>
      </c>
      <c r="O145" s="7"/>
    </row>
    <row r="146" spans="1:15" s="8" customFormat="1" hidden="1" x14ac:dyDescent="0.35">
      <c r="A146" s="8">
        <v>153397</v>
      </c>
      <c r="B146" s="8">
        <v>3</v>
      </c>
      <c r="C146" s="7" t="s">
        <v>2797</v>
      </c>
      <c r="D146" s="7" t="s">
        <v>2777</v>
      </c>
      <c r="E146" s="7" t="s">
        <v>2798</v>
      </c>
      <c r="F146" s="8">
        <v>15</v>
      </c>
      <c r="G146" s="8" t="s">
        <v>258</v>
      </c>
      <c r="H146" s="8" t="s">
        <v>258</v>
      </c>
      <c r="I146" s="8" t="s">
        <v>10</v>
      </c>
      <c r="K146" s="8" t="s">
        <v>11</v>
      </c>
      <c r="O146" s="7" t="s">
        <v>7774</v>
      </c>
    </row>
    <row r="147" spans="1:15" s="8" customFormat="1" x14ac:dyDescent="0.35">
      <c r="A147" s="8">
        <v>153404</v>
      </c>
      <c r="B147" s="8">
        <v>3</v>
      </c>
      <c r="C147" s="7" t="s">
        <v>2799</v>
      </c>
      <c r="D147" s="7" t="s">
        <v>2777</v>
      </c>
      <c r="E147" s="7" t="s">
        <v>2800</v>
      </c>
      <c r="F147" s="8">
        <v>15</v>
      </c>
      <c r="G147" s="8" t="s">
        <v>259</v>
      </c>
      <c r="H147" s="8" t="s">
        <v>260</v>
      </c>
      <c r="I147" s="8" t="s">
        <v>10</v>
      </c>
      <c r="K147" s="8" t="s">
        <v>19</v>
      </c>
      <c r="M147" s="8" t="s">
        <v>6531</v>
      </c>
    </row>
    <row r="148" spans="1:15" s="8" customFormat="1" x14ac:dyDescent="0.35">
      <c r="A148" s="8">
        <v>153415</v>
      </c>
      <c r="B148" s="8">
        <v>3</v>
      </c>
      <c r="C148" s="7" t="s">
        <v>2801</v>
      </c>
      <c r="D148" s="7" t="s">
        <v>2777</v>
      </c>
      <c r="E148" s="7" t="s">
        <v>2802</v>
      </c>
      <c r="F148" s="8">
        <v>15</v>
      </c>
      <c r="G148" s="8" t="s">
        <v>261</v>
      </c>
      <c r="H148" s="8" t="s">
        <v>262</v>
      </c>
      <c r="I148" s="8" t="s">
        <v>10</v>
      </c>
      <c r="K148" s="8" t="s">
        <v>19</v>
      </c>
      <c r="M148" s="8" t="s">
        <v>6531</v>
      </c>
    </row>
    <row r="149" spans="1:15" s="8" customFormat="1" hidden="1" x14ac:dyDescent="0.35">
      <c r="A149" s="8">
        <v>153418</v>
      </c>
      <c r="B149" s="8">
        <v>3</v>
      </c>
      <c r="C149" s="7" t="s">
        <v>2803</v>
      </c>
      <c r="D149" s="7" t="s">
        <v>2777</v>
      </c>
      <c r="E149" s="7" t="s">
        <v>2804</v>
      </c>
      <c r="F149" s="8">
        <v>15</v>
      </c>
      <c r="G149" s="8" t="s">
        <v>263</v>
      </c>
      <c r="H149" s="8" t="s">
        <v>264</v>
      </c>
      <c r="I149" s="8" t="s">
        <v>10</v>
      </c>
      <c r="K149" s="8" t="s">
        <v>11</v>
      </c>
    </row>
    <row r="150" spans="1:15" s="8" customFormat="1" x14ac:dyDescent="0.35">
      <c r="A150" s="8">
        <v>153421</v>
      </c>
      <c r="B150" s="8">
        <v>3</v>
      </c>
      <c r="C150" s="7" t="s">
        <v>2805</v>
      </c>
      <c r="D150" s="7" t="s">
        <v>2777</v>
      </c>
      <c r="E150" s="7" t="s">
        <v>265</v>
      </c>
      <c r="F150" s="8">
        <v>15</v>
      </c>
      <c r="G150" s="8" t="s">
        <v>266</v>
      </c>
      <c r="H150" s="8" t="s">
        <v>267</v>
      </c>
      <c r="I150" s="8" t="s">
        <v>10</v>
      </c>
      <c r="K150" s="8" t="s">
        <v>19</v>
      </c>
      <c r="M150" s="8" t="s">
        <v>6531</v>
      </c>
    </row>
    <row r="151" spans="1:15" s="8" customFormat="1" hidden="1" x14ac:dyDescent="0.35">
      <c r="A151" s="8">
        <v>153422</v>
      </c>
      <c r="B151" s="8">
        <v>3</v>
      </c>
      <c r="C151" s="7" t="s">
        <v>2806</v>
      </c>
      <c r="D151" s="7" t="s">
        <v>2777</v>
      </c>
      <c r="E151" s="7" t="s">
        <v>268</v>
      </c>
      <c r="F151" s="8">
        <v>15</v>
      </c>
      <c r="G151" s="8" t="s">
        <v>269</v>
      </c>
      <c r="H151" s="8" t="s">
        <v>269</v>
      </c>
      <c r="I151" s="8" t="s">
        <v>27</v>
      </c>
    </row>
    <row r="152" spans="1:15" s="8" customFormat="1" hidden="1" x14ac:dyDescent="0.35">
      <c r="A152" s="8">
        <v>153423</v>
      </c>
      <c r="B152" s="8">
        <v>3</v>
      </c>
      <c r="C152" s="7" t="s">
        <v>2807</v>
      </c>
      <c r="D152" s="7" t="s">
        <v>2777</v>
      </c>
      <c r="E152" s="7" t="s">
        <v>2808</v>
      </c>
      <c r="F152" s="8">
        <v>15</v>
      </c>
      <c r="G152" s="8" t="s">
        <v>270</v>
      </c>
      <c r="H152" s="8" t="s">
        <v>271</v>
      </c>
      <c r="I152" s="8" t="s">
        <v>27</v>
      </c>
    </row>
    <row r="153" spans="1:15" s="8" customFormat="1" hidden="1" x14ac:dyDescent="0.35">
      <c r="A153" s="8">
        <v>153426</v>
      </c>
      <c r="B153" s="8">
        <v>3</v>
      </c>
      <c r="C153" s="7" t="s">
        <v>2809</v>
      </c>
      <c r="D153" s="7" t="s">
        <v>2777</v>
      </c>
      <c r="E153" s="7" t="s">
        <v>272</v>
      </c>
      <c r="F153" s="8">
        <v>15</v>
      </c>
      <c r="G153" s="8" t="s">
        <v>273</v>
      </c>
      <c r="H153" s="8" t="s">
        <v>273</v>
      </c>
      <c r="I153" s="8" t="s">
        <v>27</v>
      </c>
    </row>
    <row r="154" spans="1:15" s="8" customFormat="1" hidden="1" x14ac:dyDescent="0.35">
      <c r="A154" s="8">
        <v>153429</v>
      </c>
      <c r="B154" s="8">
        <v>3</v>
      </c>
      <c r="C154" s="7" t="s">
        <v>2810</v>
      </c>
      <c r="D154" s="7" t="s">
        <v>2811</v>
      </c>
      <c r="E154" s="7" t="s">
        <v>274</v>
      </c>
      <c r="F154" s="8">
        <v>16</v>
      </c>
      <c r="G154" s="8" t="s">
        <v>275</v>
      </c>
      <c r="H154" s="8" t="s">
        <v>276</v>
      </c>
      <c r="I154" s="8" t="s">
        <v>10</v>
      </c>
      <c r="K154" s="8" t="s">
        <v>11</v>
      </c>
    </row>
    <row r="155" spans="1:15" s="8" customFormat="1" x14ac:dyDescent="0.35">
      <c r="A155" s="8">
        <v>153430</v>
      </c>
      <c r="B155" s="8">
        <v>3</v>
      </c>
      <c r="C155" s="7" t="s">
        <v>2812</v>
      </c>
      <c r="D155" s="7" t="s">
        <v>2811</v>
      </c>
      <c r="E155" s="7" t="s">
        <v>2813</v>
      </c>
      <c r="F155" s="8">
        <v>16</v>
      </c>
      <c r="G155" s="8" t="s">
        <v>277</v>
      </c>
      <c r="H155" s="8" t="s">
        <v>278</v>
      </c>
      <c r="I155" s="8" t="s">
        <v>10</v>
      </c>
      <c r="K155" s="8" t="s">
        <v>19</v>
      </c>
      <c r="N155" s="8">
        <v>1601</v>
      </c>
    </row>
    <row r="156" spans="1:15" s="8" customFormat="1" hidden="1" x14ac:dyDescent="0.35">
      <c r="A156" s="8">
        <v>153443</v>
      </c>
      <c r="B156" s="8">
        <v>3</v>
      </c>
      <c r="C156" s="7" t="s">
        <v>2814</v>
      </c>
      <c r="D156" s="7" t="s">
        <v>2811</v>
      </c>
      <c r="E156" s="7" t="s">
        <v>279</v>
      </c>
      <c r="F156" s="8">
        <v>16</v>
      </c>
      <c r="G156" s="8" t="s">
        <v>280</v>
      </c>
      <c r="H156" s="8" t="s">
        <v>281</v>
      </c>
      <c r="I156" s="8" t="s">
        <v>27</v>
      </c>
    </row>
    <row r="157" spans="1:15" s="8" customFormat="1" hidden="1" x14ac:dyDescent="0.35">
      <c r="A157" s="8">
        <v>153444</v>
      </c>
      <c r="B157" s="8">
        <v>3</v>
      </c>
      <c r="C157" s="7" t="s">
        <v>2815</v>
      </c>
      <c r="D157" s="7" t="s">
        <v>2811</v>
      </c>
      <c r="E157" s="7" t="s">
        <v>2816</v>
      </c>
      <c r="F157" s="8">
        <v>16</v>
      </c>
      <c r="G157" s="8" t="s">
        <v>282</v>
      </c>
      <c r="H157" s="8" t="s">
        <v>282</v>
      </c>
      <c r="I157" s="8" t="s">
        <v>6518</v>
      </c>
    </row>
    <row r="158" spans="1:15" s="8" customFormat="1" hidden="1" x14ac:dyDescent="0.35">
      <c r="A158" s="8">
        <v>153455</v>
      </c>
      <c r="B158" s="8">
        <v>3</v>
      </c>
      <c r="C158" s="7" t="s">
        <v>2817</v>
      </c>
      <c r="D158" s="7" t="s">
        <v>2811</v>
      </c>
      <c r="E158" s="7" t="s">
        <v>2818</v>
      </c>
      <c r="F158" s="8">
        <v>16</v>
      </c>
      <c r="G158" s="8" t="s">
        <v>283</v>
      </c>
      <c r="H158" s="8" t="s">
        <v>283</v>
      </c>
      <c r="I158" s="8" t="s">
        <v>6518</v>
      </c>
    </row>
    <row r="159" spans="1:15" s="8" customFormat="1" hidden="1" x14ac:dyDescent="0.35">
      <c r="A159" s="8">
        <v>153462</v>
      </c>
      <c r="B159" s="8">
        <v>3</v>
      </c>
      <c r="C159" s="7" t="s">
        <v>2819</v>
      </c>
      <c r="D159" s="7" t="s">
        <v>2820</v>
      </c>
      <c r="E159" s="7" t="s">
        <v>2821</v>
      </c>
      <c r="F159" s="8">
        <v>17</v>
      </c>
      <c r="G159" s="8" t="s">
        <v>284</v>
      </c>
      <c r="H159" s="8" t="s">
        <v>284</v>
      </c>
      <c r="I159" s="8" t="s">
        <v>6518</v>
      </c>
    </row>
    <row r="160" spans="1:15" s="8" customFormat="1" hidden="1" x14ac:dyDescent="0.35">
      <c r="A160" s="8">
        <v>153469</v>
      </c>
      <c r="B160" s="8">
        <v>3</v>
      </c>
      <c r="C160" s="7" t="s">
        <v>2822</v>
      </c>
      <c r="D160" s="7" t="s">
        <v>2820</v>
      </c>
      <c r="E160" s="7" t="s">
        <v>2823</v>
      </c>
      <c r="F160" s="8">
        <v>17</v>
      </c>
      <c r="G160" s="8" t="s">
        <v>285</v>
      </c>
      <c r="H160" s="8" t="s">
        <v>286</v>
      </c>
      <c r="I160" s="8" t="s">
        <v>27</v>
      </c>
    </row>
    <row r="161" spans="1:15" s="8" customFormat="1" hidden="1" x14ac:dyDescent="0.35">
      <c r="A161" s="8">
        <v>153479</v>
      </c>
      <c r="B161" s="8">
        <v>3</v>
      </c>
      <c r="C161" s="7" t="s">
        <v>2824</v>
      </c>
      <c r="D161" s="7" t="s">
        <v>2820</v>
      </c>
      <c r="E161" s="7" t="s">
        <v>2825</v>
      </c>
      <c r="F161" s="8">
        <v>17</v>
      </c>
      <c r="G161" s="8" t="s">
        <v>287</v>
      </c>
      <c r="H161" s="8" t="s">
        <v>287</v>
      </c>
      <c r="I161" s="8" t="s">
        <v>10</v>
      </c>
      <c r="K161" s="8" t="s">
        <v>11</v>
      </c>
    </row>
    <row r="162" spans="1:15" s="8" customFormat="1" x14ac:dyDescent="0.35">
      <c r="A162" s="8">
        <v>153482</v>
      </c>
      <c r="B162" s="8">
        <v>3</v>
      </c>
      <c r="C162" s="7" t="s">
        <v>2826</v>
      </c>
      <c r="D162" s="7" t="s">
        <v>2820</v>
      </c>
      <c r="E162" s="7" t="s">
        <v>2827</v>
      </c>
      <c r="F162" s="8">
        <v>17</v>
      </c>
      <c r="G162" s="8" t="s">
        <v>289</v>
      </c>
      <c r="H162" s="8" t="s">
        <v>290</v>
      </c>
      <c r="I162" s="8" t="s">
        <v>10</v>
      </c>
      <c r="K162" s="8" t="s">
        <v>19</v>
      </c>
      <c r="M162" s="8" t="s">
        <v>6531</v>
      </c>
    </row>
    <row r="163" spans="1:15" s="8" customFormat="1" hidden="1" x14ac:dyDescent="0.35">
      <c r="A163" s="8">
        <v>153486</v>
      </c>
      <c r="B163" s="8">
        <v>3</v>
      </c>
      <c r="C163" s="7" t="s">
        <v>2828</v>
      </c>
      <c r="D163" s="7" t="s">
        <v>2829</v>
      </c>
      <c r="E163" s="7" t="s">
        <v>291</v>
      </c>
      <c r="F163" s="8">
        <v>18</v>
      </c>
      <c r="G163" s="8" t="s">
        <v>292</v>
      </c>
      <c r="H163" s="8" t="s">
        <v>292</v>
      </c>
      <c r="I163" s="8" t="s">
        <v>10</v>
      </c>
      <c r="K163" s="8" t="s">
        <v>11</v>
      </c>
    </row>
    <row r="164" spans="1:15" s="8" customFormat="1" hidden="1" x14ac:dyDescent="0.35">
      <c r="A164" s="8">
        <v>153487</v>
      </c>
      <c r="B164" s="8">
        <v>3</v>
      </c>
      <c r="C164" s="7" t="s">
        <v>2830</v>
      </c>
      <c r="D164" s="7" t="s">
        <v>2829</v>
      </c>
      <c r="E164" s="7" t="s">
        <v>293</v>
      </c>
      <c r="F164" s="8">
        <v>18</v>
      </c>
      <c r="G164" s="8" t="s">
        <v>294</v>
      </c>
      <c r="H164" s="8" t="s">
        <v>294</v>
      </c>
      <c r="I164" s="8" t="s">
        <v>27</v>
      </c>
      <c r="J164" s="8" t="s">
        <v>288</v>
      </c>
    </row>
    <row r="165" spans="1:15" s="8" customFormat="1" hidden="1" x14ac:dyDescent="0.35">
      <c r="A165" s="8">
        <v>153488</v>
      </c>
      <c r="B165" s="8">
        <v>3</v>
      </c>
      <c r="C165" s="7" t="s">
        <v>2831</v>
      </c>
      <c r="D165" s="7" t="s">
        <v>2829</v>
      </c>
      <c r="E165" s="7" t="s">
        <v>2832</v>
      </c>
      <c r="F165" s="8">
        <v>18</v>
      </c>
      <c r="G165" s="8" t="s">
        <v>295</v>
      </c>
      <c r="H165" s="8" t="s">
        <v>295</v>
      </c>
      <c r="I165" s="8" t="s">
        <v>10</v>
      </c>
      <c r="K165" s="8" t="s">
        <v>11</v>
      </c>
    </row>
    <row r="166" spans="1:15" s="8" customFormat="1" hidden="1" x14ac:dyDescent="0.35">
      <c r="A166" s="8">
        <v>153491</v>
      </c>
      <c r="B166" s="8">
        <v>3</v>
      </c>
      <c r="C166" s="7" t="s">
        <v>2833</v>
      </c>
      <c r="D166" s="7" t="s">
        <v>2829</v>
      </c>
      <c r="E166" s="7" t="s">
        <v>296</v>
      </c>
      <c r="F166" s="8">
        <v>18</v>
      </c>
      <c r="G166" s="8" t="s">
        <v>297</v>
      </c>
      <c r="H166" s="8" t="s">
        <v>297</v>
      </c>
      <c r="I166" s="8" t="s">
        <v>10</v>
      </c>
      <c r="K166" s="8" t="s">
        <v>11</v>
      </c>
    </row>
    <row r="167" spans="1:15" s="8" customFormat="1" hidden="1" x14ac:dyDescent="0.35">
      <c r="A167" s="8">
        <v>153492</v>
      </c>
      <c r="B167" s="8">
        <v>3</v>
      </c>
      <c r="C167" s="7" t="s">
        <v>2834</v>
      </c>
      <c r="D167" s="7" t="s">
        <v>2829</v>
      </c>
      <c r="E167" s="7" t="s">
        <v>298</v>
      </c>
      <c r="F167" s="8">
        <v>18</v>
      </c>
      <c r="G167" s="8" t="s">
        <v>299</v>
      </c>
      <c r="H167" s="8" t="s">
        <v>299</v>
      </c>
      <c r="I167" s="8" t="s">
        <v>10</v>
      </c>
      <c r="K167" s="8" t="s">
        <v>11</v>
      </c>
    </row>
    <row r="168" spans="1:15" s="8" customFormat="1" hidden="1" x14ac:dyDescent="0.35">
      <c r="A168" s="8">
        <v>153493</v>
      </c>
      <c r="B168" s="8">
        <v>3</v>
      </c>
      <c r="C168" s="7" t="s">
        <v>2835</v>
      </c>
      <c r="D168" s="7" t="s">
        <v>2829</v>
      </c>
      <c r="E168" s="7" t="s">
        <v>2836</v>
      </c>
      <c r="F168" s="8">
        <v>18</v>
      </c>
      <c r="G168" s="8" t="s">
        <v>300</v>
      </c>
      <c r="H168" s="8" t="s">
        <v>300</v>
      </c>
      <c r="I168" s="8" t="s">
        <v>10</v>
      </c>
      <c r="K168" s="8" t="s">
        <v>11</v>
      </c>
    </row>
    <row r="169" spans="1:15" s="8" customFormat="1" hidden="1" x14ac:dyDescent="0.35">
      <c r="A169" s="8">
        <v>153501</v>
      </c>
      <c r="B169" s="8">
        <v>3</v>
      </c>
      <c r="C169" s="7" t="s">
        <v>2837</v>
      </c>
      <c r="D169" s="7" t="s">
        <v>2838</v>
      </c>
      <c r="E169" s="7" t="s">
        <v>2839</v>
      </c>
      <c r="F169" s="8">
        <v>19</v>
      </c>
      <c r="G169" s="8" t="s">
        <v>301</v>
      </c>
      <c r="H169" s="8" t="s">
        <v>302</v>
      </c>
      <c r="I169" s="8" t="s">
        <v>27</v>
      </c>
    </row>
    <row r="170" spans="1:15" s="8" customFormat="1" hidden="1" x14ac:dyDescent="0.35">
      <c r="A170" s="8">
        <v>153505</v>
      </c>
      <c r="B170" s="8">
        <v>3</v>
      </c>
      <c r="C170" s="7" t="s">
        <v>2840</v>
      </c>
      <c r="D170" s="7" t="s">
        <v>2838</v>
      </c>
      <c r="E170" s="7" t="s">
        <v>2841</v>
      </c>
      <c r="F170" s="8">
        <v>19</v>
      </c>
      <c r="G170" s="8" t="s">
        <v>303</v>
      </c>
      <c r="H170" s="8" t="s">
        <v>304</v>
      </c>
      <c r="I170" s="8" t="s">
        <v>6518</v>
      </c>
    </row>
    <row r="171" spans="1:15" s="8" customFormat="1" hidden="1" x14ac:dyDescent="0.35">
      <c r="A171" s="8">
        <v>153512</v>
      </c>
      <c r="B171" s="8">
        <v>3</v>
      </c>
      <c r="C171" s="7" t="s">
        <v>2842</v>
      </c>
      <c r="D171" s="7" t="s">
        <v>2838</v>
      </c>
      <c r="E171" s="7" t="s">
        <v>305</v>
      </c>
      <c r="F171" s="8">
        <v>19</v>
      </c>
      <c r="G171" s="8" t="s">
        <v>306</v>
      </c>
      <c r="H171" s="8" t="s">
        <v>306</v>
      </c>
      <c r="I171" s="8" t="s">
        <v>27</v>
      </c>
    </row>
    <row r="172" spans="1:15" s="8" customFormat="1" x14ac:dyDescent="0.35">
      <c r="A172" s="8">
        <v>153513</v>
      </c>
      <c r="B172" s="8">
        <v>3</v>
      </c>
      <c r="C172" s="7" t="s">
        <v>2843</v>
      </c>
      <c r="D172" s="7" t="s">
        <v>2838</v>
      </c>
      <c r="E172" s="7" t="s">
        <v>2844</v>
      </c>
      <c r="F172" s="8">
        <v>19</v>
      </c>
      <c r="G172" s="8" t="s">
        <v>307</v>
      </c>
      <c r="H172" s="8" t="s">
        <v>308</v>
      </c>
      <c r="I172" s="8" t="s">
        <v>10</v>
      </c>
      <c r="K172" s="8" t="s">
        <v>19</v>
      </c>
      <c r="M172" s="1" t="s">
        <v>7261</v>
      </c>
    </row>
    <row r="173" spans="1:15" s="8" customFormat="1" hidden="1" x14ac:dyDescent="0.35">
      <c r="A173" s="8">
        <v>153518</v>
      </c>
      <c r="B173" s="8">
        <v>3</v>
      </c>
      <c r="C173" s="7" t="s">
        <v>2845</v>
      </c>
      <c r="D173" s="7" t="s">
        <v>2838</v>
      </c>
      <c r="E173" s="7" t="s">
        <v>2846</v>
      </c>
      <c r="F173" s="8">
        <v>19</v>
      </c>
      <c r="G173" s="8" t="s">
        <v>309</v>
      </c>
      <c r="H173" s="8" t="s">
        <v>309</v>
      </c>
      <c r="I173" s="8" t="s">
        <v>10</v>
      </c>
      <c r="K173" s="8" t="s">
        <v>11</v>
      </c>
    </row>
    <row r="174" spans="1:15" s="8" customFormat="1" hidden="1" x14ac:dyDescent="0.35">
      <c r="A174" s="8">
        <v>153527</v>
      </c>
      <c r="B174" s="8">
        <v>3</v>
      </c>
      <c r="C174" s="7" t="s">
        <v>2847</v>
      </c>
      <c r="D174" s="7" t="s">
        <v>2848</v>
      </c>
      <c r="E174" s="7" t="s">
        <v>2849</v>
      </c>
      <c r="F174" s="8">
        <v>20</v>
      </c>
      <c r="G174" s="8" t="s">
        <v>310</v>
      </c>
      <c r="H174" s="8" t="s">
        <v>310</v>
      </c>
      <c r="I174" s="8" t="s">
        <v>10</v>
      </c>
      <c r="K174" s="8" t="s">
        <v>11</v>
      </c>
      <c r="O174" s="7" t="s">
        <v>7775</v>
      </c>
    </row>
    <row r="175" spans="1:15" s="8" customFormat="1" hidden="1" x14ac:dyDescent="0.35">
      <c r="A175" s="8">
        <v>153530</v>
      </c>
      <c r="B175" s="8">
        <v>3</v>
      </c>
      <c r="C175" s="7" t="s">
        <v>2850</v>
      </c>
      <c r="D175" s="7" t="s">
        <v>2848</v>
      </c>
      <c r="E175" s="7" t="s">
        <v>2851</v>
      </c>
      <c r="F175" s="8">
        <v>20</v>
      </c>
      <c r="G175" s="8" t="s">
        <v>311</v>
      </c>
      <c r="H175" s="8" t="s">
        <v>312</v>
      </c>
      <c r="I175" s="8" t="s">
        <v>10</v>
      </c>
      <c r="K175" s="8" t="s">
        <v>11</v>
      </c>
      <c r="O175" s="7" t="s">
        <v>7775</v>
      </c>
    </row>
    <row r="176" spans="1:15" s="8" customFormat="1" hidden="1" x14ac:dyDescent="0.35">
      <c r="A176" s="8">
        <v>153533</v>
      </c>
      <c r="B176" s="8">
        <v>3</v>
      </c>
      <c r="C176" s="7" t="s">
        <v>2852</v>
      </c>
      <c r="D176" s="7" t="s">
        <v>2848</v>
      </c>
      <c r="E176" s="7" t="s">
        <v>2853</v>
      </c>
      <c r="F176" s="8">
        <v>20</v>
      </c>
      <c r="G176" s="8" t="s">
        <v>313</v>
      </c>
      <c r="H176" s="8" t="s">
        <v>313</v>
      </c>
      <c r="I176" s="8" t="s">
        <v>10</v>
      </c>
      <c r="K176" s="8" t="s">
        <v>11</v>
      </c>
      <c r="O176" s="7" t="s">
        <v>7775</v>
      </c>
    </row>
    <row r="177" spans="1:13" s="8" customFormat="1" x14ac:dyDescent="0.35">
      <c r="A177" s="8">
        <v>153537</v>
      </c>
      <c r="B177" s="8">
        <v>3</v>
      </c>
      <c r="C177" s="7" t="s">
        <v>2854</v>
      </c>
      <c r="D177" s="7" t="s">
        <v>2848</v>
      </c>
      <c r="E177" s="7" t="s">
        <v>2855</v>
      </c>
      <c r="F177" s="8">
        <v>20</v>
      </c>
      <c r="G177" s="8" t="s">
        <v>314</v>
      </c>
      <c r="H177" s="8" t="s">
        <v>315</v>
      </c>
      <c r="I177" s="8" t="s">
        <v>10</v>
      </c>
      <c r="K177" s="8" t="s">
        <v>19</v>
      </c>
      <c r="M177" s="8" t="s">
        <v>6531</v>
      </c>
    </row>
    <row r="178" spans="1:13" s="8" customFormat="1" x14ac:dyDescent="0.35">
      <c r="A178" s="8">
        <v>153540</v>
      </c>
      <c r="B178" s="8">
        <v>3</v>
      </c>
      <c r="C178" s="7" t="s">
        <v>2856</v>
      </c>
      <c r="D178" s="7" t="s">
        <v>2848</v>
      </c>
      <c r="E178" s="7" t="s">
        <v>2857</v>
      </c>
      <c r="F178" s="8">
        <v>20</v>
      </c>
      <c r="G178" s="8" t="s">
        <v>316</v>
      </c>
      <c r="H178" s="8" t="s">
        <v>317</v>
      </c>
      <c r="I178" s="8" t="s">
        <v>10</v>
      </c>
      <c r="K178" s="8" t="s">
        <v>19</v>
      </c>
      <c r="M178" s="8" t="s">
        <v>6531</v>
      </c>
    </row>
    <row r="179" spans="1:13" s="8" customFormat="1" x14ac:dyDescent="0.35">
      <c r="A179" s="8">
        <v>153551</v>
      </c>
      <c r="B179" s="8">
        <v>3</v>
      </c>
      <c r="C179" s="7" t="s">
        <v>2858</v>
      </c>
      <c r="D179" s="7" t="s">
        <v>2848</v>
      </c>
      <c r="E179" s="7" t="s">
        <v>318</v>
      </c>
      <c r="F179" s="8">
        <v>20</v>
      </c>
      <c r="G179" s="8" t="s">
        <v>319</v>
      </c>
      <c r="H179" s="8" t="s">
        <v>320</v>
      </c>
      <c r="I179" s="8" t="s">
        <v>10</v>
      </c>
      <c r="K179" s="8" t="s">
        <v>19</v>
      </c>
      <c r="M179" s="8" t="s">
        <v>6531</v>
      </c>
    </row>
    <row r="180" spans="1:13" s="8" customFormat="1" hidden="1" x14ac:dyDescent="0.35">
      <c r="A180" s="8">
        <v>153552</v>
      </c>
      <c r="B180" s="8">
        <v>3</v>
      </c>
      <c r="C180" s="7" t="s">
        <v>2859</v>
      </c>
      <c r="D180" s="7" t="s">
        <v>2848</v>
      </c>
      <c r="E180" s="7" t="s">
        <v>2860</v>
      </c>
      <c r="F180" s="8">
        <v>20</v>
      </c>
      <c r="G180" s="8" t="s">
        <v>321</v>
      </c>
      <c r="H180" s="8" t="s">
        <v>322</v>
      </c>
      <c r="I180" s="8" t="s">
        <v>10</v>
      </c>
      <c r="K180" s="8" t="s">
        <v>11</v>
      </c>
    </row>
    <row r="181" spans="1:13" s="8" customFormat="1" x14ac:dyDescent="0.35">
      <c r="A181" s="8">
        <v>153557</v>
      </c>
      <c r="B181" s="8">
        <v>3</v>
      </c>
      <c r="C181" s="7" t="s">
        <v>2861</v>
      </c>
      <c r="D181" s="7" t="s">
        <v>2848</v>
      </c>
      <c r="E181" s="7" t="s">
        <v>2862</v>
      </c>
      <c r="F181" s="8">
        <v>20</v>
      </c>
      <c r="G181" s="8" t="s">
        <v>323</v>
      </c>
      <c r="H181" s="8" t="s">
        <v>324</v>
      </c>
      <c r="I181" s="8" t="s">
        <v>10</v>
      </c>
      <c r="K181" s="8" t="s">
        <v>19</v>
      </c>
      <c r="M181" s="8">
        <v>2007</v>
      </c>
    </row>
    <row r="182" spans="1:13" s="8" customFormat="1" hidden="1" x14ac:dyDescent="0.35">
      <c r="A182" s="8">
        <v>153572</v>
      </c>
      <c r="B182" s="8">
        <v>3</v>
      </c>
      <c r="C182" s="7" t="s">
        <v>2863</v>
      </c>
      <c r="D182" s="7" t="s">
        <v>2848</v>
      </c>
      <c r="E182" s="7" t="s">
        <v>2864</v>
      </c>
      <c r="F182" s="8">
        <v>20</v>
      </c>
      <c r="G182" s="8" t="s">
        <v>325</v>
      </c>
      <c r="H182" s="8" t="s">
        <v>326</v>
      </c>
      <c r="I182" s="8" t="s">
        <v>6518</v>
      </c>
    </row>
    <row r="183" spans="1:13" s="8" customFormat="1" hidden="1" x14ac:dyDescent="0.35">
      <c r="A183" s="8">
        <v>153596</v>
      </c>
      <c r="B183" s="8">
        <v>3</v>
      </c>
      <c r="C183" s="7" t="s">
        <v>2865</v>
      </c>
      <c r="D183" s="7" t="s">
        <v>2866</v>
      </c>
      <c r="E183" s="7" t="s">
        <v>2867</v>
      </c>
      <c r="F183" s="8">
        <v>21</v>
      </c>
      <c r="G183" s="8" t="s">
        <v>327</v>
      </c>
      <c r="H183" s="8" t="s">
        <v>328</v>
      </c>
      <c r="I183" s="8" t="s">
        <v>27</v>
      </c>
      <c r="J183" s="8" t="s">
        <v>5369</v>
      </c>
    </row>
    <row r="184" spans="1:13" s="8" customFormat="1" hidden="1" x14ac:dyDescent="0.35">
      <c r="A184" s="8">
        <v>153602</v>
      </c>
      <c r="B184" s="8">
        <v>3</v>
      </c>
      <c r="C184" s="7" t="s">
        <v>2868</v>
      </c>
      <c r="D184" s="7" t="s">
        <v>2866</v>
      </c>
      <c r="E184" s="7" t="s">
        <v>2869</v>
      </c>
      <c r="F184" s="8">
        <v>21</v>
      </c>
      <c r="G184" s="8" t="s">
        <v>329</v>
      </c>
      <c r="H184" s="8" t="s">
        <v>330</v>
      </c>
      <c r="I184" s="8" t="s">
        <v>27</v>
      </c>
    </row>
    <row r="185" spans="1:13" s="8" customFormat="1" hidden="1" x14ac:dyDescent="0.35">
      <c r="A185" s="8">
        <v>153606</v>
      </c>
      <c r="B185" s="8">
        <v>3</v>
      </c>
      <c r="C185" s="7" t="s">
        <v>2870</v>
      </c>
      <c r="D185" s="7" t="s">
        <v>2866</v>
      </c>
      <c r="E185" s="7" t="s">
        <v>2871</v>
      </c>
      <c r="F185" s="8">
        <v>21</v>
      </c>
      <c r="G185" s="8" t="s">
        <v>331</v>
      </c>
      <c r="H185" s="8" t="s">
        <v>332</v>
      </c>
      <c r="I185" s="8" t="s">
        <v>6518</v>
      </c>
    </row>
    <row r="186" spans="1:13" s="8" customFormat="1" hidden="1" x14ac:dyDescent="0.35">
      <c r="A186" s="8">
        <v>153611</v>
      </c>
      <c r="B186" s="8">
        <v>3</v>
      </c>
      <c r="C186" s="7" t="s">
        <v>2872</v>
      </c>
      <c r="D186" s="7" t="s">
        <v>2866</v>
      </c>
      <c r="E186" s="7" t="s">
        <v>2873</v>
      </c>
      <c r="F186" s="8">
        <v>21</v>
      </c>
      <c r="G186" s="8" t="s">
        <v>333</v>
      </c>
      <c r="H186" s="8" t="s">
        <v>334</v>
      </c>
      <c r="I186" s="8" t="s">
        <v>27</v>
      </c>
      <c r="J186" s="8" t="s">
        <v>335</v>
      </c>
    </row>
    <row r="187" spans="1:13" s="8" customFormat="1" hidden="1" x14ac:dyDescent="0.35">
      <c r="A187" s="8">
        <v>153614</v>
      </c>
      <c r="B187" s="8">
        <v>3</v>
      </c>
      <c r="C187" s="7" t="s">
        <v>2874</v>
      </c>
      <c r="D187" s="7" t="s">
        <v>2866</v>
      </c>
      <c r="E187" s="7" t="s">
        <v>336</v>
      </c>
      <c r="F187" s="8">
        <v>21</v>
      </c>
      <c r="G187" s="8" t="s">
        <v>337</v>
      </c>
      <c r="H187" s="8" t="s">
        <v>337</v>
      </c>
      <c r="I187" s="8" t="s">
        <v>10</v>
      </c>
      <c r="K187" s="8" t="s">
        <v>11</v>
      </c>
    </row>
    <row r="188" spans="1:13" s="8" customFormat="1" hidden="1" x14ac:dyDescent="0.35">
      <c r="A188" s="8">
        <v>153615</v>
      </c>
      <c r="B188" s="8">
        <v>3</v>
      </c>
      <c r="C188" s="7" t="s">
        <v>2875</v>
      </c>
      <c r="D188" s="7" t="s">
        <v>2866</v>
      </c>
      <c r="E188" s="7" t="s">
        <v>2876</v>
      </c>
      <c r="F188" s="8">
        <v>21</v>
      </c>
      <c r="G188" s="8" t="s">
        <v>338</v>
      </c>
      <c r="H188" s="8" t="s">
        <v>339</v>
      </c>
      <c r="I188" s="8" t="s">
        <v>27</v>
      </c>
    </row>
    <row r="189" spans="1:13" s="8" customFormat="1" hidden="1" x14ac:dyDescent="0.35">
      <c r="A189" s="8">
        <v>153619</v>
      </c>
      <c r="B189" s="8">
        <v>3</v>
      </c>
      <c r="C189" s="7" t="s">
        <v>2877</v>
      </c>
      <c r="D189" s="7" t="s">
        <v>2878</v>
      </c>
      <c r="E189" s="7" t="s">
        <v>2879</v>
      </c>
      <c r="F189" s="8">
        <v>22</v>
      </c>
      <c r="G189" s="8" t="s">
        <v>340</v>
      </c>
      <c r="H189" s="8" t="s">
        <v>341</v>
      </c>
      <c r="I189" s="8" t="s">
        <v>27</v>
      </c>
    </row>
    <row r="190" spans="1:13" s="8" customFormat="1" hidden="1" x14ac:dyDescent="0.35">
      <c r="A190" s="8">
        <v>153622</v>
      </c>
      <c r="B190" s="8">
        <v>3</v>
      </c>
      <c r="C190" s="7" t="s">
        <v>2880</v>
      </c>
      <c r="D190" s="7" t="s">
        <v>2878</v>
      </c>
      <c r="E190" s="7" t="s">
        <v>2881</v>
      </c>
      <c r="F190" s="8">
        <v>22</v>
      </c>
      <c r="G190" s="8" t="s">
        <v>342</v>
      </c>
      <c r="H190" s="8" t="s">
        <v>343</v>
      </c>
      <c r="I190" s="8" t="s">
        <v>27</v>
      </c>
    </row>
    <row r="191" spans="1:13" s="8" customFormat="1" hidden="1" x14ac:dyDescent="0.35">
      <c r="A191" s="8">
        <v>153625</v>
      </c>
      <c r="B191" s="8">
        <v>3</v>
      </c>
      <c r="C191" s="7" t="s">
        <v>2882</v>
      </c>
      <c r="D191" s="7" t="s">
        <v>2878</v>
      </c>
      <c r="E191" s="7" t="s">
        <v>344</v>
      </c>
      <c r="F191" s="8">
        <v>22</v>
      </c>
      <c r="G191" s="8" t="s">
        <v>345</v>
      </c>
      <c r="H191" s="8" t="s">
        <v>345</v>
      </c>
      <c r="I191" s="8" t="s">
        <v>10</v>
      </c>
      <c r="K191" s="8" t="s">
        <v>11</v>
      </c>
    </row>
    <row r="192" spans="1:13" s="8" customFormat="1" hidden="1" x14ac:dyDescent="0.35">
      <c r="A192" s="8">
        <v>153626</v>
      </c>
      <c r="B192" s="8">
        <v>3</v>
      </c>
      <c r="C192" s="7" t="s">
        <v>2883</v>
      </c>
      <c r="D192" s="7" t="s">
        <v>2878</v>
      </c>
      <c r="E192" s="7" t="s">
        <v>2884</v>
      </c>
      <c r="F192" s="8">
        <v>22</v>
      </c>
      <c r="G192" s="8" t="s">
        <v>346</v>
      </c>
      <c r="H192" s="8" t="s">
        <v>347</v>
      </c>
      <c r="I192" s="8" t="s">
        <v>10</v>
      </c>
      <c r="K192" s="8" t="s">
        <v>11</v>
      </c>
    </row>
    <row r="193" spans="1:13" s="8" customFormat="1" x14ac:dyDescent="0.35">
      <c r="A193" s="8">
        <v>153632</v>
      </c>
      <c r="B193" s="8">
        <v>3</v>
      </c>
      <c r="C193" s="7" t="s">
        <v>2885</v>
      </c>
      <c r="D193" s="7" t="s">
        <v>2878</v>
      </c>
      <c r="E193" s="7" t="s">
        <v>2886</v>
      </c>
      <c r="F193" s="8">
        <v>22</v>
      </c>
      <c r="G193" s="8" t="s">
        <v>348</v>
      </c>
      <c r="H193" s="8" t="s">
        <v>349</v>
      </c>
      <c r="I193" s="8" t="s">
        <v>10</v>
      </c>
      <c r="K193" s="8" t="s">
        <v>19</v>
      </c>
      <c r="M193" s="8">
        <v>2204</v>
      </c>
    </row>
    <row r="194" spans="1:13" s="8" customFormat="1" hidden="1" x14ac:dyDescent="0.35">
      <c r="A194" s="8">
        <v>153635</v>
      </c>
      <c r="B194" s="8">
        <v>3</v>
      </c>
      <c r="C194" s="7" t="s">
        <v>2887</v>
      </c>
      <c r="D194" s="7" t="s">
        <v>2878</v>
      </c>
      <c r="E194" s="7" t="s">
        <v>350</v>
      </c>
      <c r="F194" s="8">
        <v>22</v>
      </c>
      <c r="G194" s="8" t="s">
        <v>351</v>
      </c>
      <c r="H194" s="8" t="s">
        <v>352</v>
      </c>
      <c r="I194" s="8" t="s">
        <v>10</v>
      </c>
      <c r="K194" s="8" t="s">
        <v>11</v>
      </c>
    </row>
    <row r="195" spans="1:13" s="8" customFormat="1" hidden="1" x14ac:dyDescent="0.35">
      <c r="A195" s="8">
        <v>153636</v>
      </c>
      <c r="B195" s="8">
        <v>3</v>
      </c>
      <c r="C195" s="7" t="s">
        <v>2888</v>
      </c>
      <c r="D195" s="7" t="s">
        <v>2878</v>
      </c>
      <c r="E195" s="7" t="s">
        <v>2889</v>
      </c>
      <c r="F195" s="8">
        <v>22</v>
      </c>
      <c r="G195" s="8" t="s">
        <v>353</v>
      </c>
      <c r="H195" s="8" t="s">
        <v>354</v>
      </c>
      <c r="I195" s="8" t="s">
        <v>27</v>
      </c>
    </row>
    <row r="196" spans="1:13" s="8" customFormat="1" hidden="1" x14ac:dyDescent="0.35">
      <c r="A196" s="8">
        <v>153639</v>
      </c>
      <c r="B196" s="8">
        <v>3</v>
      </c>
      <c r="C196" s="7" t="s">
        <v>2890</v>
      </c>
      <c r="D196" s="7" t="s">
        <v>2878</v>
      </c>
      <c r="E196" s="7" t="s">
        <v>2891</v>
      </c>
      <c r="F196" s="8">
        <v>22</v>
      </c>
      <c r="G196" s="8" t="s">
        <v>355</v>
      </c>
      <c r="H196" s="8" t="s">
        <v>356</v>
      </c>
      <c r="I196" s="8" t="s">
        <v>27</v>
      </c>
    </row>
    <row r="197" spans="1:13" s="8" customFormat="1" hidden="1" x14ac:dyDescent="0.35">
      <c r="A197" s="8">
        <v>153647</v>
      </c>
      <c r="B197" s="8">
        <v>3</v>
      </c>
      <c r="C197" s="7" t="s">
        <v>2892</v>
      </c>
      <c r="D197" s="7" t="s">
        <v>2878</v>
      </c>
      <c r="E197" s="7" t="s">
        <v>357</v>
      </c>
      <c r="F197" s="8">
        <v>22</v>
      </c>
      <c r="G197" s="8" t="s">
        <v>358</v>
      </c>
      <c r="H197" s="8" t="s">
        <v>359</v>
      </c>
      <c r="I197" s="8" t="s">
        <v>10</v>
      </c>
      <c r="K197" s="8" t="s">
        <v>11</v>
      </c>
    </row>
    <row r="198" spans="1:13" s="8" customFormat="1" hidden="1" x14ac:dyDescent="0.35">
      <c r="A198" s="8">
        <v>153649</v>
      </c>
      <c r="B198" s="8">
        <v>3</v>
      </c>
      <c r="C198" s="7" t="s">
        <v>2893</v>
      </c>
      <c r="D198" s="7" t="s">
        <v>2894</v>
      </c>
      <c r="E198" s="7" t="s">
        <v>2895</v>
      </c>
      <c r="F198" s="8">
        <v>23</v>
      </c>
      <c r="G198" s="8" t="s">
        <v>360</v>
      </c>
      <c r="H198" s="8" t="s">
        <v>360</v>
      </c>
      <c r="I198" s="8" t="s">
        <v>27</v>
      </c>
      <c r="J198" s="8" t="s">
        <v>288</v>
      </c>
    </row>
    <row r="199" spans="1:13" s="8" customFormat="1" hidden="1" x14ac:dyDescent="0.35">
      <c r="A199" s="8">
        <v>153652</v>
      </c>
      <c r="B199" s="8">
        <v>3</v>
      </c>
      <c r="C199" s="7" t="s">
        <v>2896</v>
      </c>
      <c r="D199" s="7" t="s">
        <v>2894</v>
      </c>
      <c r="E199" s="7" t="s">
        <v>2897</v>
      </c>
      <c r="F199" s="8">
        <v>23</v>
      </c>
      <c r="G199" s="8" t="s">
        <v>361</v>
      </c>
      <c r="H199" s="8" t="s">
        <v>361</v>
      </c>
      <c r="I199" s="8" t="s">
        <v>27</v>
      </c>
      <c r="J199" s="8" t="s">
        <v>288</v>
      </c>
    </row>
    <row r="200" spans="1:13" s="8" customFormat="1" hidden="1" x14ac:dyDescent="0.35">
      <c r="A200" s="8">
        <v>153658</v>
      </c>
      <c r="B200" s="8">
        <v>3</v>
      </c>
      <c r="C200" s="7" t="s">
        <v>2898</v>
      </c>
      <c r="D200" s="7" t="s">
        <v>2894</v>
      </c>
      <c r="E200" s="7" t="s">
        <v>2899</v>
      </c>
      <c r="F200" s="8">
        <v>23</v>
      </c>
      <c r="G200" s="8" t="s">
        <v>362</v>
      </c>
      <c r="H200" s="8" t="s">
        <v>362</v>
      </c>
      <c r="I200" s="8" t="s">
        <v>27</v>
      </c>
      <c r="J200" s="8" t="s">
        <v>288</v>
      </c>
    </row>
    <row r="201" spans="1:13" s="8" customFormat="1" hidden="1" x14ac:dyDescent="0.35">
      <c r="A201" s="8">
        <v>153662</v>
      </c>
      <c r="B201" s="8">
        <v>3</v>
      </c>
      <c r="C201" s="7" t="s">
        <v>2900</v>
      </c>
      <c r="D201" s="7" t="s">
        <v>2894</v>
      </c>
      <c r="E201" s="7" t="s">
        <v>363</v>
      </c>
      <c r="F201" s="8">
        <v>23</v>
      </c>
      <c r="G201" s="8" t="s">
        <v>364</v>
      </c>
      <c r="H201" s="8" t="s">
        <v>364</v>
      </c>
      <c r="I201" s="8" t="s">
        <v>10</v>
      </c>
      <c r="K201" s="8" t="s">
        <v>11</v>
      </c>
    </row>
    <row r="202" spans="1:13" s="8" customFormat="1" hidden="1" x14ac:dyDescent="0.35">
      <c r="A202" s="8">
        <v>153663</v>
      </c>
      <c r="B202" s="8">
        <v>3</v>
      </c>
      <c r="C202" s="7" t="s">
        <v>2901</v>
      </c>
      <c r="D202" s="7" t="s">
        <v>2894</v>
      </c>
      <c r="E202" s="7" t="s">
        <v>365</v>
      </c>
      <c r="F202" s="8">
        <v>23</v>
      </c>
      <c r="G202" s="8" t="s">
        <v>366</v>
      </c>
      <c r="H202" s="8" t="s">
        <v>366</v>
      </c>
      <c r="I202" s="8" t="s">
        <v>10</v>
      </c>
      <c r="K202" s="8" t="s">
        <v>11</v>
      </c>
    </row>
    <row r="203" spans="1:13" s="8" customFormat="1" hidden="1" x14ac:dyDescent="0.35">
      <c r="A203" s="8">
        <v>153664</v>
      </c>
      <c r="B203" s="8">
        <v>3</v>
      </c>
      <c r="C203" s="7" t="s">
        <v>2902</v>
      </c>
      <c r="D203" s="7" t="s">
        <v>2894</v>
      </c>
      <c r="E203" s="7" t="s">
        <v>2903</v>
      </c>
      <c r="F203" s="8">
        <v>23</v>
      </c>
      <c r="G203" s="8" t="s">
        <v>367</v>
      </c>
      <c r="H203" s="8" t="s">
        <v>368</v>
      </c>
      <c r="I203" s="8" t="s">
        <v>6518</v>
      </c>
    </row>
    <row r="204" spans="1:13" s="8" customFormat="1" hidden="1" x14ac:dyDescent="0.35">
      <c r="A204" s="8">
        <v>153675</v>
      </c>
      <c r="B204" s="8">
        <v>3</v>
      </c>
      <c r="C204" s="7" t="s">
        <v>2904</v>
      </c>
      <c r="D204" s="7" t="s">
        <v>2894</v>
      </c>
      <c r="E204" s="7" t="s">
        <v>369</v>
      </c>
      <c r="F204" s="8">
        <v>23</v>
      </c>
      <c r="G204" s="8" t="s">
        <v>370</v>
      </c>
      <c r="H204" s="8" t="s">
        <v>370</v>
      </c>
      <c r="I204" s="8" t="s">
        <v>27</v>
      </c>
      <c r="J204" s="8" t="s">
        <v>288</v>
      </c>
    </row>
    <row r="205" spans="1:13" s="8" customFormat="1" hidden="1" x14ac:dyDescent="0.35">
      <c r="A205" s="8">
        <v>153676</v>
      </c>
      <c r="B205" s="8">
        <v>3</v>
      </c>
      <c r="C205" s="7" t="s">
        <v>2905</v>
      </c>
      <c r="D205" s="7" t="s">
        <v>2894</v>
      </c>
      <c r="E205" s="7" t="s">
        <v>371</v>
      </c>
      <c r="F205" s="8">
        <v>23</v>
      </c>
      <c r="G205" s="8" t="s">
        <v>372</v>
      </c>
      <c r="H205" s="8" t="s">
        <v>373</v>
      </c>
      <c r="I205" s="8" t="s">
        <v>27</v>
      </c>
      <c r="J205" s="8" t="s">
        <v>288</v>
      </c>
    </row>
    <row r="206" spans="1:13" s="8" customFormat="1" hidden="1" x14ac:dyDescent="0.35">
      <c r="A206" s="8">
        <v>153677</v>
      </c>
      <c r="B206" s="8">
        <v>3</v>
      </c>
      <c r="C206" s="7" t="s">
        <v>2906</v>
      </c>
      <c r="D206" s="7" t="s">
        <v>2894</v>
      </c>
      <c r="E206" s="7" t="s">
        <v>2907</v>
      </c>
      <c r="F206" s="8">
        <v>23</v>
      </c>
      <c r="G206" s="8" t="s">
        <v>374</v>
      </c>
      <c r="H206" s="8" t="s">
        <v>374</v>
      </c>
      <c r="I206" s="8" t="s">
        <v>27</v>
      </c>
      <c r="J206" s="8" t="s">
        <v>288</v>
      </c>
    </row>
    <row r="207" spans="1:13" s="8" customFormat="1" hidden="1" x14ac:dyDescent="0.35">
      <c r="A207" s="8">
        <v>153681</v>
      </c>
      <c r="B207" s="8">
        <v>3</v>
      </c>
      <c r="C207" s="7" t="s">
        <v>2908</v>
      </c>
      <c r="D207" s="7" t="s">
        <v>2909</v>
      </c>
      <c r="E207" s="7" t="s">
        <v>2910</v>
      </c>
      <c r="F207" s="8">
        <v>24</v>
      </c>
      <c r="G207" s="8" t="s">
        <v>375</v>
      </c>
      <c r="H207" s="8" t="s">
        <v>375</v>
      </c>
      <c r="I207" s="8" t="s">
        <v>10</v>
      </c>
      <c r="K207" s="8" t="s">
        <v>11</v>
      </c>
    </row>
    <row r="208" spans="1:13" s="8" customFormat="1" x14ac:dyDescent="0.35">
      <c r="A208" s="8">
        <v>153685</v>
      </c>
      <c r="B208" s="8">
        <v>3</v>
      </c>
      <c r="C208" s="7" t="s">
        <v>2911</v>
      </c>
      <c r="D208" s="7" t="s">
        <v>2909</v>
      </c>
      <c r="E208" s="7" t="s">
        <v>2912</v>
      </c>
      <c r="F208" s="8">
        <v>24</v>
      </c>
      <c r="G208" s="8" t="s">
        <v>376</v>
      </c>
      <c r="H208" s="8" t="s">
        <v>377</v>
      </c>
      <c r="I208" s="8" t="s">
        <v>10</v>
      </c>
      <c r="K208" s="8" t="s">
        <v>19</v>
      </c>
      <c r="L208" s="8">
        <v>2401</v>
      </c>
    </row>
    <row r="209" spans="1:12" s="8" customFormat="1" x14ac:dyDescent="0.35">
      <c r="A209" s="8">
        <v>153689</v>
      </c>
      <c r="B209" s="8">
        <v>3</v>
      </c>
      <c r="C209" s="7" t="s">
        <v>2913</v>
      </c>
      <c r="D209" s="7" t="s">
        <v>2909</v>
      </c>
      <c r="E209" s="7" t="s">
        <v>2914</v>
      </c>
      <c r="F209" s="8">
        <v>24</v>
      </c>
      <c r="G209" s="8" t="s">
        <v>378</v>
      </c>
      <c r="H209" s="8" t="s">
        <v>379</v>
      </c>
      <c r="I209" s="8" t="s">
        <v>10</v>
      </c>
      <c r="K209" s="8" t="s">
        <v>19</v>
      </c>
      <c r="L209" s="8">
        <v>2401</v>
      </c>
    </row>
    <row r="210" spans="1:12" s="8" customFormat="1" hidden="1" x14ac:dyDescent="0.35">
      <c r="A210" s="8">
        <v>153696</v>
      </c>
      <c r="B210" s="8">
        <v>3</v>
      </c>
      <c r="C210" s="7" t="s">
        <v>2915</v>
      </c>
      <c r="D210" s="7" t="s">
        <v>2916</v>
      </c>
      <c r="E210" s="7" t="s">
        <v>380</v>
      </c>
      <c r="F210" s="8">
        <v>25</v>
      </c>
      <c r="G210" s="8" t="s">
        <v>381</v>
      </c>
      <c r="H210" s="8" t="s">
        <v>382</v>
      </c>
      <c r="I210" s="8" t="s">
        <v>27</v>
      </c>
    </row>
    <row r="211" spans="1:12" s="8" customFormat="1" hidden="1" x14ac:dyDescent="0.35">
      <c r="A211" s="8">
        <v>153697</v>
      </c>
      <c r="B211" s="8">
        <v>3</v>
      </c>
      <c r="C211" s="7" t="s">
        <v>2917</v>
      </c>
      <c r="D211" s="7" t="s">
        <v>2916</v>
      </c>
      <c r="E211" s="7" t="s">
        <v>383</v>
      </c>
      <c r="F211" s="8">
        <v>25</v>
      </c>
      <c r="G211" s="8" t="s">
        <v>384</v>
      </c>
      <c r="H211" s="8" t="s">
        <v>384</v>
      </c>
      <c r="I211" s="8" t="s">
        <v>27</v>
      </c>
    </row>
    <row r="212" spans="1:12" s="8" customFormat="1" hidden="1" x14ac:dyDescent="0.35">
      <c r="A212" s="8">
        <v>153698</v>
      </c>
      <c r="B212" s="8">
        <v>3</v>
      </c>
      <c r="C212" s="7" t="s">
        <v>2918</v>
      </c>
      <c r="D212" s="7" t="s">
        <v>2916</v>
      </c>
      <c r="E212" s="7" t="s">
        <v>385</v>
      </c>
      <c r="F212" s="8">
        <v>25</v>
      </c>
      <c r="G212" s="8" t="s">
        <v>386</v>
      </c>
      <c r="H212" s="8" t="s">
        <v>387</v>
      </c>
      <c r="I212" s="8" t="s">
        <v>27</v>
      </c>
    </row>
    <row r="213" spans="1:12" s="8" customFormat="1" hidden="1" x14ac:dyDescent="0.35">
      <c r="A213" s="8">
        <v>153699</v>
      </c>
      <c r="B213" s="8">
        <v>3</v>
      </c>
      <c r="C213" s="7" t="s">
        <v>2919</v>
      </c>
      <c r="D213" s="7" t="s">
        <v>2916</v>
      </c>
      <c r="E213" s="7" t="s">
        <v>2920</v>
      </c>
      <c r="F213" s="8">
        <v>25</v>
      </c>
      <c r="G213" s="8" t="s">
        <v>388</v>
      </c>
      <c r="H213" s="8" t="s">
        <v>388</v>
      </c>
      <c r="I213" s="8" t="s">
        <v>27</v>
      </c>
    </row>
    <row r="214" spans="1:12" s="8" customFormat="1" hidden="1" x14ac:dyDescent="0.35">
      <c r="A214" s="8">
        <v>153702</v>
      </c>
      <c r="B214" s="8">
        <v>3</v>
      </c>
      <c r="C214" s="7" t="s">
        <v>2921</v>
      </c>
      <c r="D214" s="7" t="s">
        <v>2916</v>
      </c>
      <c r="E214" s="7" t="s">
        <v>2922</v>
      </c>
      <c r="F214" s="8">
        <v>25</v>
      </c>
      <c r="G214" s="8" t="s">
        <v>389</v>
      </c>
      <c r="H214" s="8" t="s">
        <v>390</v>
      </c>
      <c r="I214" s="8" t="s">
        <v>27</v>
      </c>
    </row>
    <row r="215" spans="1:12" s="8" customFormat="1" hidden="1" x14ac:dyDescent="0.35">
      <c r="A215" s="8">
        <v>153705</v>
      </c>
      <c r="B215" s="8">
        <v>3</v>
      </c>
      <c r="C215" s="7" t="s">
        <v>2923</v>
      </c>
      <c r="D215" s="7" t="s">
        <v>2916</v>
      </c>
      <c r="E215" s="7" t="s">
        <v>2924</v>
      </c>
      <c r="F215" s="8">
        <v>25</v>
      </c>
      <c r="G215" s="8" t="s">
        <v>391</v>
      </c>
      <c r="H215" s="8" t="s">
        <v>392</v>
      </c>
      <c r="I215" s="8" t="s">
        <v>27</v>
      </c>
    </row>
    <row r="216" spans="1:12" s="8" customFormat="1" hidden="1" x14ac:dyDescent="0.35">
      <c r="A216" s="8">
        <v>153710</v>
      </c>
      <c r="B216" s="8">
        <v>3</v>
      </c>
      <c r="C216" s="7" t="s">
        <v>2925</v>
      </c>
      <c r="D216" s="7" t="s">
        <v>2916</v>
      </c>
      <c r="E216" s="7" t="s">
        <v>393</v>
      </c>
      <c r="F216" s="8">
        <v>25</v>
      </c>
      <c r="G216" s="8" t="s">
        <v>394</v>
      </c>
      <c r="H216" s="8" t="s">
        <v>394</v>
      </c>
      <c r="I216" s="8" t="s">
        <v>27</v>
      </c>
    </row>
    <row r="217" spans="1:12" s="8" customFormat="1" hidden="1" x14ac:dyDescent="0.35">
      <c r="A217" s="8">
        <v>153711</v>
      </c>
      <c r="B217" s="8">
        <v>3</v>
      </c>
      <c r="C217" s="7" t="s">
        <v>2926</v>
      </c>
      <c r="D217" s="7" t="s">
        <v>2916</v>
      </c>
      <c r="E217" s="7" t="s">
        <v>2927</v>
      </c>
      <c r="F217" s="8">
        <v>25</v>
      </c>
      <c r="G217" s="8" t="s">
        <v>395</v>
      </c>
      <c r="H217" s="8" t="s">
        <v>396</v>
      </c>
      <c r="I217" s="8" t="s">
        <v>27</v>
      </c>
    </row>
    <row r="218" spans="1:12" s="8" customFormat="1" hidden="1" x14ac:dyDescent="0.35">
      <c r="A218" s="8">
        <v>153719</v>
      </c>
      <c r="B218" s="8">
        <v>3</v>
      </c>
      <c r="C218" s="7" t="s">
        <v>2928</v>
      </c>
      <c r="D218" s="7" t="s">
        <v>2916</v>
      </c>
      <c r="E218" s="7" t="s">
        <v>397</v>
      </c>
      <c r="F218" s="8">
        <v>25</v>
      </c>
      <c r="G218" s="8" t="s">
        <v>398</v>
      </c>
      <c r="H218" s="8" t="s">
        <v>398</v>
      </c>
      <c r="I218" s="8" t="s">
        <v>27</v>
      </c>
    </row>
    <row r="219" spans="1:12" s="8" customFormat="1" hidden="1" x14ac:dyDescent="0.35">
      <c r="A219" s="8">
        <v>153720</v>
      </c>
      <c r="B219" s="8">
        <v>3</v>
      </c>
      <c r="C219" s="7" t="s">
        <v>2929</v>
      </c>
      <c r="D219" s="7" t="s">
        <v>2916</v>
      </c>
      <c r="E219" s="7" t="s">
        <v>2930</v>
      </c>
      <c r="F219" s="8">
        <v>25</v>
      </c>
      <c r="G219" s="8" t="s">
        <v>399</v>
      </c>
      <c r="H219" s="8" t="s">
        <v>400</v>
      </c>
      <c r="I219" s="8" t="s">
        <v>27</v>
      </c>
    </row>
    <row r="220" spans="1:12" s="8" customFormat="1" hidden="1" x14ac:dyDescent="0.35">
      <c r="A220" s="8">
        <v>153723</v>
      </c>
      <c r="B220" s="8">
        <v>3</v>
      </c>
      <c r="C220" s="7" t="s">
        <v>2931</v>
      </c>
      <c r="D220" s="7" t="s">
        <v>2916</v>
      </c>
      <c r="E220" s="7" t="s">
        <v>2932</v>
      </c>
      <c r="F220" s="8">
        <v>25</v>
      </c>
      <c r="G220" s="8" t="s">
        <v>401</v>
      </c>
      <c r="H220" s="8" t="s">
        <v>402</v>
      </c>
      <c r="I220" s="8" t="s">
        <v>27</v>
      </c>
    </row>
    <row r="221" spans="1:12" s="8" customFormat="1" hidden="1" x14ac:dyDescent="0.35">
      <c r="A221" s="8">
        <v>153726</v>
      </c>
      <c r="B221" s="8">
        <v>3</v>
      </c>
      <c r="C221" s="7" t="s">
        <v>2933</v>
      </c>
      <c r="D221" s="7" t="s">
        <v>2916</v>
      </c>
      <c r="E221" s="7" t="s">
        <v>403</v>
      </c>
      <c r="F221" s="8">
        <v>25</v>
      </c>
      <c r="G221" s="8" t="s">
        <v>404</v>
      </c>
      <c r="H221" s="8" t="s">
        <v>405</v>
      </c>
      <c r="I221" s="8" t="s">
        <v>27</v>
      </c>
    </row>
    <row r="222" spans="1:12" s="8" customFormat="1" hidden="1" x14ac:dyDescent="0.35">
      <c r="A222" s="8">
        <v>153727</v>
      </c>
      <c r="B222" s="8">
        <v>3</v>
      </c>
      <c r="C222" s="7" t="s">
        <v>2934</v>
      </c>
      <c r="D222" s="7" t="s">
        <v>2916</v>
      </c>
      <c r="E222" s="7" t="s">
        <v>2935</v>
      </c>
      <c r="F222" s="8">
        <v>25</v>
      </c>
      <c r="G222" s="8" t="s">
        <v>406</v>
      </c>
      <c r="H222" s="8" t="s">
        <v>406</v>
      </c>
      <c r="I222" s="8" t="s">
        <v>27</v>
      </c>
    </row>
    <row r="223" spans="1:12" s="8" customFormat="1" hidden="1" x14ac:dyDescent="0.35">
      <c r="A223" s="8">
        <v>153732</v>
      </c>
      <c r="B223" s="8">
        <v>3</v>
      </c>
      <c r="C223" s="7" t="s">
        <v>2936</v>
      </c>
      <c r="D223" s="7" t="s">
        <v>2916</v>
      </c>
      <c r="E223" s="7" t="s">
        <v>407</v>
      </c>
      <c r="F223" s="8">
        <v>25</v>
      </c>
      <c r="G223" s="8" t="s">
        <v>408</v>
      </c>
      <c r="H223" s="8" t="s">
        <v>409</v>
      </c>
      <c r="I223" s="8" t="s">
        <v>27</v>
      </c>
    </row>
    <row r="224" spans="1:12" s="8" customFormat="1" hidden="1" x14ac:dyDescent="0.35">
      <c r="A224" s="8">
        <v>153733</v>
      </c>
      <c r="B224" s="8">
        <v>3</v>
      </c>
      <c r="C224" s="7" t="s">
        <v>2937</v>
      </c>
      <c r="D224" s="7" t="s">
        <v>2916</v>
      </c>
      <c r="E224" s="7" t="s">
        <v>2938</v>
      </c>
      <c r="F224" s="8">
        <v>25</v>
      </c>
      <c r="G224" s="8" t="s">
        <v>410</v>
      </c>
      <c r="H224" s="8" t="s">
        <v>411</v>
      </c>
      <c r="I224" s="8" t="s">
        <v>27</v>
      </c>
    </row>
    <row r="225" spans="1:9" s="8" customFormat="1" hidden="1" x14ac:dyDescent="0.35">
      <c r="A225" s="8">
        <v>153738</v>
      </c>
      <c r="B225" s="8">
        <v>3</v>
      </c>
      <c r="C225" s="7" t="s">
        <v>2939</v>
      </c>
      <c r="D225" s="7" t="s">
        <v>2916</v>
      </c>
      <c r="E225" s="7" t="s">
        <v>2940</v>
      </c>
      <c r="F225" s="8">
        <v>25</v>
      </c>
      <c r="G225" s="8" t="s">
        <v>412</v>
      </c>
      <c r="H225" s="8" t="s">
        <v>413</v>
      </c>
      <c r="I225" s="8" t="s">
        <v>27</v>
      </c>
    </row>
    <row r="226" spans="1:9" s="8" customFormat="1" hidden="1" x14ac:dyDescent="0.35">
      <c r="A226" s="8">
        <v>153746</v>
      </c>
      <c r="B226" s="8">
        <v>3</v>
      </c>
      <c r="C226" s="7" t="s">
        <v>2941</v>
      </c>
      <c r="D226" s="7" t="s">
        <v>2916</v>
      </c>
      <c r="E226" s="7" t="s">
        <v>2942</v>
      </c>
      <c r="F226" s="8">
        <v>25</v>
      </c>
      <c r="G226" s="8" t="s">
        <v>414</v>
      </c>
      <c r="H226" s="8" t="s">
        <v>415</v>
      </c>
      <c r="I226" s="8" t="s">
        <v>27</v>
      </c>
    </row>
    <row r="227" spans="1:9" s="8" customFormat="1" hidden="1" x14ac:dyDescent="0.35">
      <c r="A227" s="8">
        <v>153753</v>
      </c>
      <c r="B227" s="8">
        <v>3</v>
      </c>
      <c r="C227" s="7" t="s">
        <v>2943</v>
      </c>
      <c r="D227" s="7" t="s">
        <v>2916</v>
      </c>
      <c r="E227" s="7" t="s">
        <v>2944</v>
      </c>
      <c r="F227" s="8">
        <v>25</v>
      </c>
      <c r="G227" s="8" t="s">
        <v>416</v>
      </c>
      <c r="H227" s="8" t="s">
        <v>417</v>
      </c>
      <c r="I227" s="8" t="s">
        <v>27</v>
      </c>
    </row>
    <row r="228" spans="1:9" s="8" customFormat="1" hidden="1" x14ac:dyDescent="0.35">
      <c r="A228" s="8">
        <v>153757</v>
      </c>
      <c r="B228" s="8">
        <v>3</v>
      </c>
      <c r="C228" s="7" t="s">
        <v>2945</v>
      </c>
      <c r="D228" s="7" t="s">
        <v>2916</v>
      </c>
      <c r="E228" s="7" t="s">
        <v>2946</v>
      </c>
      <c r="F228" s="8">
        <v>25</v>
      </c>
      <c r="G228" s="8" t="s">
        <v>418</v>
      </c>
      <c r="H228" s="8" t="s">
        <v>419</v>
      </c>
      <c r="I228" s="8" t="s">
        <v>27</v>
      </c>
    </row>
    <row r="229" spans="1:9" s="8" customFormat="1" hidden="1" x14ac:dyDescent="0.35">
      <c r="A229" s="8">
        <v>153760</v>
      </c>
      <c r="B229" s="8">
        <v>3</v>
      </c>
      <c r="C229" s="7" t="s">
        <v>2947</v>
      </c>
      <c r="D229" s="7" t="s">
        <v>2916</v>
      </c>
      <c r="E229" s="7" t="s">
        <v>2948</v>
      </c>
      <c r="F229" s="8">
        <v>25</v>
      </c>
      <c r="G229" s="8" t="s">
        <v>420</v>
      </c>
      <c r="H229" s="8" t="s">
        <v>421</v>
      </c>
      <c r="I229" s="8" t="s">
        <v>27</v>
      </c>
    </row>
    <row r="230" spans="1:9" s="8" customFormat="1" hidden="1" x14ac:dyDescent="0.35">
      <c r="A230" s="8">
        <v>153763</v>
      </c>
      <c r="B230" s="8">
        <v>3</v>
      </c>
      <c r="C230" s="7" t="s">
        <v>2949</v>
      </c>
      <c r="D230" s="7" t="s">
        <v>2916</v>
      </c>
      <c r="E230" s="7" t="s">
        <v>422</v>
      </c>
      <c r="F230" s="8">
        <v>25</v>
      </c>
      <c r="G230" s="8" t="s">
        <v>423</v>
      </c>
      <c r="H230" s="8" t="s">
        <v>423</v>
      </c>
      <c r="I230" s="8" t="s">
        <v>27</v>
      </c>
    </row>
    <row r="231" spans="1:9" s="8" customFormat="1" hidden="1" x14ac:dyDescent="0.35">
      <c r="A231" s="8">
        <v>153764</v>
      </c>
      <c r="B231" s="8">
        <v>3</v>
      </c>
      <c r="C231" s="7" t="s">
        <v>2950</v>
      </c>
      <c r="D231" s="7" t="s">
        <v>2916</v>
      </c>
      <c r="E231" s="7" t="s">
        <v>2951</v>
      </c>
      <c r="F231" s="8">
        <v>25</v>
      </c>
      <c r="G231" s="8" t="s">
        <v>424</v>
      </c>
      <c r="H231" s="8" t="s">
        <v>425</v>
      </c>
      <c r="I231" s="8" t="s">
        <v>27</v>
      </c>
    </row>
    <row r="232" spans="1:9" s="8" customFormat="1" hidden="1" x14ac:dyDescent="0.35">
      <c r="A232" s="8">
        <v>153768</v>
      </c>
      <c r="B232" s="8">
        <v>3</v>
      </c>
      <c r="C232" s="7" t="s">
        <v>2952</v>
      </c>
      <c r="D232" s="7" t="s">
        <v>2916</v>
      </c>
      <c r="E232" s="7" t="s">
        <v>2953</v>
      </c>
      <c r="F232" s="8">
        <v>25</v>
      </c>
      <c r="G232" s="8" t="s">
        <v>426</v>
      </c>
      <c r="H232" s="8" t="s">
        <v>427</v>
      </c>
      <c r="I232" s="8" t="s">
        <v>27</v>
      </c>
    </row>
    <row r="233" spans="1:9" s="8" customFormat="1" hidden="1" x14ac:dyDescent="0.35">
      <c r="A233" s="8">
        <v>153775</v>
      </c>
      <c r="B233" s="8">
        <v>3</v>
      </c>
      <c r="C233" s="7" t="s">
        <v>2954</v>
      </c>
      <c r="D233" s="7" t="s">
        <v>2916</v>
      </c>
      <c r="E233" s="7" t="s">
        <v>428</v>
      </c>
      <c r="F233" s="8">
        <v>25</v>
      </c>
      <c r="G233" s="8" t="s">
        <v>429</v>
      </c>
      <c r="H233" s="8" t="s">
        <v>430</v>
      </c>
      <c r="I233" s="8" t="s">
        <v>27</v>
      </c>
    </row>
    <row r="234" spans="1:9" s="8" customFormat="1" hidden="1" x14ac:dyDescent="0.35">
      <c r="A234" s="8">
        <v>153776</v>
      </c>
      <c r="B234" s="8">
        <v>3</v>
      </c>
      <c r="C234" s="7" t="s">
        <v>2955</v>
      </c>
      <c r="D234" s="7" t="s">
        <v>2916</v>
      </c>
      <c r="E234" s="7" t="s">
        <v>2956</v>
      </c>
      <c r="F234" s="8">
        <v>25</v>
      </c>
      <c r="G234" s="8" t="s">
        <v>431</v>
      </c>
      <c r="H234" s="8" t="s">
        <v>432</v>
      </c>
      <c r="I234" s="8" t="s">
        <v>27</v>
      </c>
    </row>
    <row r="235" spans="1:9" s="8" customFormat="1" hidden="1" x14ac:dyDescent="0.35">
      <c r="A235" s="8">
        <v>153780</v>
      </c>
      <c r="B235" s="8">
        <v>3</v>
      </c>
      <c r="C235" s="7" t="s">
        <v>2957</v>
      </c>
      <c r="D235" s="7" t="s">
        <v>2916</v>
      </c>
      <c r="E235" s="7" t="s">
        <v>2958</v>
      </c>
      <c r="F235" s="8">
        <v>25</v>
      </c>
      <c r="G235" s="8" t="s">
        <v>433</v>
      </c>
      <c r="H235" s="8" t="s">
        <v>434</v>
      </c>
      <c r="I235" s="8" t="s">
        <v>27</v>
      </c>
    </row>
    <row r="236" spans="1:9" s="8" customFormat="1" hidden="1" x14ac:dyDescent="0.35">
      <c r="A236" s="8">
        <v>153783</v>
      </c>
      <c r="B236" s="8">
        <v>3</v>
      </c>
      <c r="C236" s="7" t="s">
        <v>2959</v>
      </c>
      <c r="D236" s="7" t="s">
        <v>2916</v>
      </c>
      <c r="E236" s="7" t="s">
        <v>2960</v>
      </c>
      <c r="F236" s="8">
        <v>25</v>
      </c>
      <c r="G236" s="8" t="s">
        <v>435</v>
      </c>
      <c r="H236" s="8" t="s">
        <v>436</v>
      </c>
      <c r="I236" s="8" t="s">
        <v>27</v>
      </c>
    </row>
    <row r="237" spans="1:9" s="8" customFormat="1" hidden="1" x14ac:dyDescent="0.35">
      <c r="A237" s="8">
        <v>153786</v>
      </c>
      <c r="B237" s="8">
        <v>3</v>
      </c>
      <c r="C237" s="7" t="s">
        <v>2961</v>
      </c>
      <c r="D237" s="7" t="s">
        <v>2916</v>
      </c>
      <c r="E237" s="7" t="s">
        <v>2962</v>
      </c>
      <c r="F237" s="8">
        <v>25</v>
      </c>
      <c r="G237" s="8" t="s">
        <v>437</v>
      </c>
      <c r="H237" s="8" t="s">
        <v>438</v>
      </c>
      <c r="I237" s="8" t="s">
        <v>27</v>
      </c>
    </row>
    <row r="238" spans="1:9" s="8" customFormat="1" hidden="1" x14ac:dyDescent="0.35">
      <c r="A238" s="8">
        <v>153792</v>
      </c>
      <c r="B238" s="8">
        <v>3</v>
      </c>
      <c r="C238" s="7" t="s">
        <v>2963</v>
      </c>
      <c r="D238" s="7" t="s">
        <v>2916</v>
      </c>
      <c r="E238" s="7" t="s">
        <v>2964</v>
      </c>
      <c r="F238" s="8">
        <v>25</v>
      </c>
      <c r="G238" s="8" t="s">
        <v>439</v>
      </c>
      <c r="H238" s="8" t="s">
        <v>440</v>
      </c>
      <c r="I238" s="8" t="s">
        <v>27</v>
      </c>
    </row>
    <row r="239" spans="1:9" s="8" customFormat="1" hidden="1" x14ac:dyDescent="0.35">
      <c r="A239" s="8">
        <v>153797</v>
      </c>
      <c r="B239" s="8">
        <v>3</v>
      </c>
      <c r="C239" s="7" t="s">
        <v>2965</v>
      </c>
      <c r="D239" s="7" t="s">
        <v>2966</v>
      </c>
      <c r="E239" s="7" t="s">
        <v>2967</v>
      </c>
      <c r="F239" s="8">
        <v>26</v>
      </c>
      <c r="G239" s="8" t="s">
        <v>441</v>
      </c>
      <c r="H239" s="8" t="s">
        <v>442</v>
      </c>
      <c r="I239" s="8" t="s">
        <v>27</v>
      </c>
    </row>
    <row r="240" spans="1:9" s="8" customFormat="1" hidden="1" x14ac:dyDescent="0.35">
      <c r="A240" s="8">
        <v>153802</v>
      </c>
      <c r="B240" s="8">
        <v>3</v>
      </c>
      <c r="C240" s="7" t="s">
        <v>2968</v>
      </c>
      <c r="D240" s="7" t="s">
        <v>2966</v>
      </c>
      <c r="E240" s="7" t="s">
        <v>443</v>
      </c>
      <c r="F240" s="8">
        <v>26</v>
      </c>
      <c r="G240" s="8" t="s">
        <v>444</v>
      </c>
      <c r="H240" s="8" t="s">
        <v>445</v>
      </c>
      <c r="I240" s="8" t="s">
        <v>27</v>
      </c>
    </row>
    <row r="241" spans="1:9" s="8" customFormat="1" hidden="1" x14ac:dyDescent="0.35">
      <c r="A241" s="8">
        <v>153803</v>
      </c>
      <c r="B241" s="8">
        <v>3</v>
      </c>
      <c r="C241" s="7" t="s">
        <v>2969</v>
      </c>
      <c r="D241" s="7" t="s">
        <v>2966</v>
      </c>
      <c r="E241" s="7" t="s">
        <v>446</v>
      </c>
      <c r="F241" s="8">
        <v>26</v>
      </c>
      <c r="G241" s="8" t="s">
        <v>447</v>
      </c>
      <c r="H241" s="8" t="s">
        <v>447</v>
      </c>
      <c r="I241" s="8" t="s">
        <v>27</v>
      </c>
    </row>
    <row r="242" spans="1:9" s="8" customFormat="1" hidden="1" x14ac:dyDescent="0.35">
      <c r="A242" s="8">
        <v>153804</v>
      </c>
      <c r="B242" s="8">
        <v>3</v>
      </c>
      <c r="C242" s="7" t="s">
        <v>2970</v>
      </c>
      <c r="D242" s="7" t="s">
        <v>2966</v>
      </c>
      <c r="E242" s="7" t="s">
        <v>448</v>
      </c>
      <c r="F242" s="8">
        <v>26</v>
      </c>
      <c r="G242" s="8" t="s">
        <v>449</v>
      </c>
      <c r="H242" s="8" t="s">
        <v>449</v>
      </c>
      <c r="I242" s="8" t="s">
        <v>27</v>
      </c>
    </row>
    <row r="243" spans="1:9" s="8" customFormat="1" hidden="1" x14ac:dyDescent="0.35">
      <c r="A243" s="8">
        <v>153805</v>
      </c>
      <c r="B243" s="8">
        <v>3</v>
      </c>
      <c r="C243" s="7" t="s">
        <v>2971</v>
      </c>
      <c r="D243" s="7" t="s">
        <v>2966</v>
      </c>
      <c r="E243" s="7" t="s">
        <v>450</v>
      </c>
      <c r="F243" s="8">
        <v>26</v>
      </c>
      <c r="G243" s="8" t="s">
        <v>451</v>
      </c>
      <c r="H243" s="8" t="s">
        <v>451</v>
      </c>
      <c r="I243" s="8" t="s">
        <v>27</v>
      </c>
    </row>
    <row r="244" spans="1:9" s="8" customFormat="1" hidden="1" x14ac:dyDescent="0.35">
      <c r="A244" s="8">
        <v>153806</v>
      </c>
      <c r="B244" s="8">
        <v>3</v>
      </c>
      <c r="C244" s="7" t="s">
        <v>2972</v>
      </c>
      <c r="D244" s="7" t="s">
        <v>2966</v>
      </c>
      <c r="E244" s="7" t="s">
        <v>452</v>
      </c>
      <c r="F244" s="8">
        <v>26</v>
      </c>
      <c r="G244" s="8" t="s">
        <v>453</v>
      </c>
      <c r="H244" s="8" t="s">
        <v>453</v>
      </c>
      <c r="I244" s="8" t="s">
        <v>27</v>
      </c>
    </row>
    <row r="245" spans="1:9" s="8" customFormat="1" hidden="1" x14ac:dyDescent="0.35">
      <c r="A245" s="8">
        <v>153807</v>
      </c>
      <c r="B245" s="8">
        <v>3</v>
      </c>
      <c r="C245" s="7" t="s">
        <v>2973</v>
      </c>
      <c r="D245" s="7" t="s">
        <v>2966</v>
      </c>
      <c r="E245" s="7" t="s">
        <v>454</v>
      </c>
      <c r="F245" s="8">
        <v>26</v>
      </c>
      <c r="G245" s="8" t="s">
        <v>455</v>
      </c>
      <c r="H245" s="8" t="s">
        <v>455</v>
      </c>
      <c r="I245" s="8" t="s">
        <v>27</v>
      </c>
    </row>
    <row r="246" spans="1:9" s="8" customFormat="1" hidden="1" x14ac:dyDescent="0.35">
      <c r="A246" s="8">
        <v>153808</v>
      </c>
      <c r="B246" s="8">
        <v>3</v>
      </c>
      <c r="C246" s="7" t="s">
        <v>2974</v>
      </c>
      <c r="D246" s="7" t="s">
        <v>2966</v>
      </c>
      <c r="E246" s="7" t="s">
        <v>456</v>
      </c>
      <c r="F246" s="8">
        <v>26</v>
      </c>
      <c r="G246" s="8" t="s">
        <v>457</v>
      </c>
      <c r="H246" s="8" t="s">
        <v>457</v>
      </c>
      <c r="I246" s="8" t="s">
        <v>27</v>
      </c>
    </row>
    <row r="247" spans="1:9" s="8" customFormat="1" hidden="1" x14ac:dyDescent="0.35">
      <c r="A247" s="8">
        <v>153809</v>
      </c>
      <c r="B247" s="8">
        <v>3</v>
      </c>
      <c r="C247" s="7" t="s">
        <v>2975</v>
      </c>
      <c r="D247" s="7" t="s">
        <v>2966</v>
      </c>
      <c r="E247" s="7" t="s">
        <v>458</v>
      </c>
      <c r="F247" s="8">
        <v>26</v>
      </c>
      <c r="G247" s="8" t="s">
        <v>459</v>
      </c>
      <c r="H247" s="8" t="s">
        <v>459</v>
      </c>
      <c r="I247" s="8" t="s">
        <v>27</v>
      </c>
    </row>
    <row r="248" spans="1:9" s="8" customFormat="1" hidden="1" x14ac:dyDescent="0.35">
      <c r="A248" s="8">
        <v>153810</v>
      </c>
      <c r="B248" s="8">
        <v>3</v>
      </c>
      <c r="C248" s="7" t="s">
        <v>2976</v>
      </c>
      <c r="D248" s="7" t="s">
        <v>2966</v>
      </c>
      <c r="E248" s="7" t="s">
        <v>460</v>
      </c>
      <c r="F248" s="8">
        <v>26</v>
      </c>
      <c r="G248" s="8" t="s">
        <v>461</v>
      </c>
      <c r="H248" s="8" t="s">
        <v>461</v>
      </c>
      <c r="I248" s="8" t="s">
        <v>27</v>
      </c>
    </row>
    <row r="249" spans="1:9" s="8" customFormat="1" hidden="1" x14ac:dyDescent="0.35">
      <c r="A249" s="8">
        <v>153811</v>
      </c>
      <c r="B249" s="8">
        <v>3</v>
      </c>
      <c r="C249" s="7" t="s">
        <v>2977</v>
      </c>
      <c r="D249" s="7" t="s">
        <v>2966</v>
      </c>
      <c r="E249" s="7" t="s">
        <v>462</v>
      </c>
      <c r="F249" s="8">
        <v>26</v>
      </c>
      <c r="G249" s="8" t="s">
        <v>463</v>
      </c>
      <c r="H249" s="8" t="s">
        <v>463</v>
      </c>
      <c r="I249" s="8" t="s">
        <v>27</v>
      </c>
    </row>
    <row r="250" spans="1:9" s="8" customFormat="1" hidden="1" x14ac:dyDescent="0.35">
      <c r="A250" s="8">
        <v>153812</v>
      </c>
      <c r="B250" s="8">
        <v>3</v>
      </c>
      <c r="C250" s="7" t="s">
        <v>2978</v>
      </c>
      <c r="D250" s="7" t="s">
        <v>2966</v>
      </c>
      <c r="E250" s="7" t="s">
        <v>2979</v>
      </c>
      <c r="F250" s="8">
        <v>26</v>
      </c>
      <c r="G250" s="8" t="s">
        <v>464</v>
      </c>
      <c r="H250" s="8" t="s">
        <v>464</v>
      </c>
      <c r="I250" s="8" t="s">
        <v>27</v>
      </c>
    </row>
    <row r="251" spans="1:9" s="8" customFormat="1" hidden="1" x14ac:dyDescent="0.35">
      <c r="A251" s="8">
        <v>153815</v>
      </c>
      <c r="B251" s="8">
        <v>3</v>
      </c>
      <c r="C251" s="7" t="s">
        <v>2980</v>
      </c>
      <c r="D251" s="7" t="s">
        <v>2966</v>
      </c>
      <c r="E251" s="7" t="s">
        <v>2981</v>
      </c>
      <c r="F251" s="8">
        <v>26</v>
      </c>
      <c r="G251" s="8" t="s">
        <v>465</v>
      </c>
      <c r="H251" s="8" t="s">
        <v>465</v>
      </c>
      <c r="I251" s="8" t="s">
        <v>27</v>
      </c>
    </row>
    <row r="252" spans="1:9" s="8" customFormat="1" hidden="1" x14ac:dyDescent="0.35">
      <c r="A252" s="8">
        <v>153818</v>
      </c>
      <c r="B252" s="8">
        <v>3</v>
      </c>
      <c r="C252" s="7" t="s">
        <v>2982</v>
      </c>
      <c r="D252" s="7" t="s">
        <v>2966</v>
      </c>
      <c r="E252" s="7" t="s">
        <v>466</v>
      </c>
      <c r="F252" s="8">
        <v>26</v>
      </c>
      <c r="G252" s="8" t="s">
        <v>467</v>
      </c>
      <c r="H252" s="8" t="s">
        <v>467</v>
      </c>
      <c r="I252" s="8" t="s">
        <v>27</v>
      </c>
    </row>
    <row r="253" spans="1:9" s="8" customFormat="1" hidden="1" x14ac:dyDescent="0.35">
      <c r="A253" s="8">
        <v>153819</v>
      </c>
      <c r="B253" s="8">
        <v>3</v>
      </c>
      <c r="C253" s="7" t="s">
        <v>2983</v>
      </c>
      <c r="D253" s="7" t="s">
        <v>2966</v>
      </c>
      <c r="E253" s="7" t="s">
        <v>2984</v>
      </c>
      <c r="F253" s="8">
        <v>26</v>
      </c>
      <c r="G253" s="8" t="s">
        <v>468</v>
      </c>
      <c r="H253" s="8" t="s">
        <v>468</v>
      </c>
      <c r="I253" s="8" t="s">
        <v>27</v>
      </c>
    </row>
    <row r="254" spans="1:9" s="8" customFormat="1" hidden="1" x14ac:dyDescent="0.35">
      <c r="A254" s="8">
        <v>153822</v>
      </c>
      <c r="B254" s="8">
        <v>3</v>
      </c>
      <c r="C254" s="7" t="s">
        <v>2985</v>
      </c>
      <c r="D254" s="7" t="s">
        <v>2966</v>
      </c>
      <c r="E254" s="7" t="s">
        <v>2986</v>
      </c>
      <c r="F254" s="8">
        <v>26</v>
      </c>
      <c r="G254" s="8" t="s">
        <v>469</v>
      </c>
      <c r="H254" s="8" t="s">
        <v>469</v>
      </c>
      <c r="I254" s="8" t="s">
        <v>27</v>
      </c>
    </row>
    <row r="255" spans="1:9" s="8" customFormat="1" hidden="1" x14ac:dyDescent="0.35">
      <c r="A255" s="8">
        <v>153825</v>
      </c>
      <c r="B255" s="8">
        <v>3</v>
      </c>
      <c r="C255" s="7" t="s">
        <v>2987</v>
      </c>
      <c r="D255" s="7" t="s">
        <v>2966</v>
      </c>
      <c r="E255" s="7" t="s">
        <v>2988</v>
      </c>
      <c r="F255" s="8">
        <v>26</v>
      </c>
      <c r="G255" s="8" t="s">
        <v>470</v>
      </c>
      <c r="H255" s="8" t="s">
        <v>471</v>
      </c>
      <c r="I255" s="8" t="s">
        <v>27</v>
      </c>
    </row>
    <row r="256" spans="1:9" s="8" customFormat="1" hidden="1" x14ac:dyDescent="0.35">
      <c r="A256" s="8">
        <v>153828</v>
      </c>
      <c r="B256" s="8">
        <v>3</v>
      </c>
      <c r="C256" s="7" t="s">
        <v>2989</v>
      </c>
      <c r="D256" s="7" t="s">
        <v>2966</v>
      </c>
      <c r="E256" s="7" t="s">
        <v>472</v>
      </c>
      <c r="F256" s="8">
        <v>26</v>
      </c>
      <c r="G256" s="8" t="s">
        <v>473</v>
      </c>
      <c r="H256" s="8" t="s">
        <v>474</v>
      </c>
      <c r="I256" s="8" t="s">
        <v>27</v>
      </c>
    </row>
    <row r="257" spans="1:9" s="8" customFormat="1" hidden="1" x14ac:dyDescent="0.35">
      <c r="A257" s="8">
        <v>153829</v>
      </c>
      <c r="B257" s="8">
        <v>3</v>
      </c>
      <c r="C257" s="7" t="s">
        <v>2990</v>
      </c>
      <c r="D257" s="7" t="s">
        <v>2966</v>
      </c>
      <c r="E257" s="7" t="s">
        <v>475</v>
      </c>
      <c r="F257" s="8">
        <v>26</v>
      </c>
      <c r="G257" s="8" t="s">
        <v>476</v>
      </c>
      <c r="H257" s="8" t="s">
        <v>477</v>
      </c>
      <c r="I257" s="8" t="s">
        <v>27</v>
      </c>
    </row>
    <row r="258" spans="1:9" s="8" customFormat="1" hidden="1" x14ac:dyDescent="0.35">
      <c r="A258" s="8">
        <v>153830</v>
      </c>
      <c r="B258" s="8">
        <v>3</v>
      </c>
      <c r="C258" s="7" t="s">
        <v>2991</v>
      </c>
      <c r="D258" s="7" t="s">
        <v>2966</v>
      </c>
      <c r="E258" s="7" t="s">
        <v>2992</v>
      </c>
      <c r="F258" s="8">
        <v>26</v>
      </c>
      <c r="G258" s="8" t="s">
        <v>478</v>
      </c>
      <c r="H258" s="8" t="s">
        <v>479</v>
      </c>
      <c r="I258" s="8" t="s">
        <v>27</v>
      </c>
    </row>
    <row r="259" spans="1:9" s="8" customFormat="1" hidden="1" x14ac:dyDescent="0.35">
      <c r="A259" s="8">
        <v>153843</v>
      </c>
      <c r="B259" s="8">
        <v>3</v>
      </c>
      <c r="C259" s="7" t="s">
        <v>2993</v>
      </c>
      <c r="D259" s="7" t="s">
        <v>2966</v>
      </c>
      <c r="E259" s="7" t="s">
        <v>2994</v>
      </c>
      <c r="F259" s="8">
        <v>26</v>
      </c>
      <c r="G259" s="8" t="s">
        <v>480</v>
      </c>
      <c r="H259" s="8" t="s">
        <v>481</v>
      </c>
      <c r="I259" s="8" t="s">
        <v>27</v>
      </c>
    </row>
    <row r="260" spans="1:9" s="8" customFormat="1" hidden="1" x14ac:dyDescent="0.35">
      <c r="A260" s="8">
        <v>153847</v>
      </c>
      <c r="B260" s="8">
        <v>3</v>
      </c>
      <c r="C260" s="7" t="s">
        <v>2995</v>
      </c>
      <c r="D260" s="7" t="s">
        <v>2996</v>
      </c>
      <c r="E260" s="7" t="s">
        <v>2997</v>
      </c>
      <c r="F260" s="8">
        <v>27</v>
      </c>
      <c r="G260" s="8" t="s">
        <v>482</v>
      </c>
      <c r="H260" s="8" t="s">
        <v>482</v>
      </c>
      <c r="I260" s="8" t="s">
        <v>27</v>
      </c>
    </row>
    <row r="261" spans="1:9" s="8" customFormat="1" hidden="1" x14ac:dyDescent="0.35">
      <c r="A261" s="8">
        <v>153853</v>
      </c>
      <c r="B261" s="8">
        <v>3</v>
      </c>
      <c r="C261" s="7" t="s">
        <v>2998</v>
      </c>
      <c r="D261" s="7" t="s">
        <v>2996</v>
      </c>
      <c r="E261" s="7" t="s">
        <v>2999</v>
      </c>
      <c r="F261" s="8">
        <v>27</v>
      </c>
      <c r="G261" s="8" t="s">
        <v>483</v>
      </c>
      <c r="H261" s="8" t="s">
        <v>484</v>
      </c>
      <c r="I261" s="8" t="s">
        <v>27</v>
      </c>
    </row>
    <row r="262" spans="1:9" s="8" customFormat="1" hidden="1" x14ac:dyDescent="0.35">
      <c r="A262" s="8">
        <v>153856</v>
      </c>
      <c r="B262" s="8">
        <v>3</v>
      </c>
      <c r="C262" s="7" t="s">
        <v>3000</v>
      </c>
      <c r="D262" s="7" t="s">
        <v>2996</v>
      </c>
      <c r="E262" s="7" t="s">
        <v>485</v>
      </c>
      <c r="F262" s="8">
        <v>27</v>
      </c>
      <c r="G262" s="8" t="s">
        <v>486</v>
      </c>
      <c r="H262" s="8" t="s">
        <v>487</v>
      </c>
      <c r="I262" s="8" t="s">
        <v>27</v>
      </c>
    </row>
    <row r="263" spans="1:9" s="8" customFormat="1" hidden="1" x14ac:dyDescent="0.35">
      <c r="A263" s="8">
        <v>153857</v>
      </c>
      <c r="B263" s="8">
        <v>3</v>
      </c>
      <c r="C263" s="7" t="s">
        <v>3001</v>
      </c>
      <c r="D263" s="7" t="s">
        <v>2996</v>
      </c>
      <c r="E263" s="7" t="s">
        <v>488</v>
      </c>
      <c r="F263" s="8">
        <v>27</v>
      </c>
      <c r="G263" s="8" t="s">
        <v>489</v>
      </c>
      <c r="H263" s="8" t="s">
        <v>489</v>
      </c>
      <c r="I263" s="8" t="s">
        <v>27</v>
      </c>
    </row>
    <row r="264" spans="1:9" s="8" customFormat="1" hidden="1" x14ac:dyDescent="0.35">
      <c r="A264" s="8">
        <v>153858</v>
      </c>
      <c r="B264" s="8">
        <v>3</v>
      </c>
      <c r="C264" s="7" t="s">
        <v>3002</v>
      </c>
      <c r="D264" s="7" t="s">
        <v>2996</v>
      </c>
      <c r="E264" s="7" t="s">
        <v>490</v>
      </c>
      <c r="F264" s="8">
        <v>27</v>
      </c>
      <c r="G264" s="8" t="s">
        <v>491</v>
      </c>
      <c r="H264" s="8" t="s">
        <v>492</v>
      </c>
      <c r="I264" s="8" t="s">
        <v>27</v>
      </c>
    </row>
    <row r="265" spans="1:9" s="8" customFormat="1" hidden="1" x14ac:dyDescent="0.35">
      <c r="A265" s="8">
        <v>153859</v>
      </c>
      <c r="B265" s="8">
        <v>3</v>
      </c>
      <c r="C265" s="7" t="s">
        <v>3003</v>
      </c>
      <c r="D265" s="7" t="s">
        <v>2996</v>
      </c>
      <c r="E265" s="7" t="s">
        <v>493</v>
      </c>
      <c r="F265" s="8">
        <v>27</v>
      </c>
      <c r="G265" s="8" t="s">
        <v>494</v>
      </c>
      <c r="H265" s="8" t="s">
        <v>495</v>
      </c>
      <c r="I265" s="8" t="s">
        <v>27</v>
      </c>
    </row>
    <row r="266" spans="1:9" s="8" customFormat="1" hidden="1" x14ac:dyDescent="0.35">
      <c r="A266" s="8">
        <v>153860</v>
      </c>
      <c r="B266" s="8">
        <v>3</v>
      </c>
      <c r="C266" s="7" t="s">
        <v>3004</v>
      </c>
      <c r="D266" s="7" t="s">
        <v>2996</v>
      </c>
      <c r="E266" s="7" t="s">
        <v>3005</v>
      </c>
      <c r="F266" s="8">
        <v>27</v>
      </c>
      <c r="G266" s="8" t="s">
        <v>496</v>
      </c>
      <c r="H266" s="8" t="s">
        <v>496</v>
      </c>
      <c r="I266" s="8" t="s">
        <v>27</v>
      </c>
    </row>
    <row r="267" spans="1:9" s="8" customFormat="1" hidden="1" x14ac:dyDescent="0.35">
      <c r="A267" s="8">
        <v>153870</v>
      </c>
      <c r="B267" s="8">
        <v>3</v>
      </c>
      <c r="C267" s="7" t="s">
        <v>3006</v>
      </c>
      <c r="D267" s="7" t="s">
        <v>2996</v>
      </c>
      <c r="E267" s="7" t="s">
        <v>3007</v>
      </c>
      <c r="F267" s="8">
        <v>27</v>
      </c>
      <c r="G267" s="8" t="s">
        <v>497</v>
      </c>
      <c r="H267" s="8" t="s">
        <v>497</v>
      </c>
      <c r="I267" s="8" t="s">
        <v>27</v>
      </c>
    </row>
    <row r="268" spans="1:9" s="8" customFormat="1" hidden="1" x14ac:dyDescent="0.35">
      <c r="A268" s="8">
        <v>153873</v>
      </c>
      <c r="B268" s="8">
        <v>3</v>
      </c>
      <c r="C268" s="7" t="s">
        <v>3008</v>
      </c>
      <c r="D268" s="7" t="s">
        <v>2996</v>
      </c>
      <c r="E268" s="7" t="s">
        <v>498</v>
      </c>
      <c r="F268" s="8">
        <v>27</v>
      </c>
      <c r="G268" s="8" t="s">
        <v>499</v>
      </c>
      <c r="H268" s="8" t="s">
        <v>499</v>
      </c>
      <c r="I268" s="8" t="s">
        <v>27</v>
      </c>
    </row>
    <row r="269" spans="1:9" s="8" customFormat="1" hidden="1" x14ac:dyDescent="0.35">
      <c r="A269" s="8">
        <v>153874</v>
      </c>
      <c r="B269" s="8">
        <v>3</v>
      </c>
      <c r="C269" s="7" t="s">
        <v>3009</v>
      </c>
      <c r="D269" s="7" t="s">
        <v>2996</v>
      </c>
      <c r="E269" s="7" t="s">
        <v>3010</v>
      </c>
      <c r="F269" s="8">
        <v>27</v>
      </c>
      <c r="G269" s="8" t="s">
        <v>500</v>
      </c>
      <c r="H269" s="8" t="s">
        <v>501</v>
      </c>
      <c r="I269" s="8" t="s">
        <v>27</v>
      </c>
    </row>
    <row r="270" spans="1:9" s="8" customFormat="1" hidden="1" x14ac:dyDescent="0.35">
      <c r="A270" s="8">
        <v>153881</v>
      </c>
      <c r="B270" s="8">
        <v>3</v>
      </c>
      <c r="C270" s="7" t="s">
        <v>3011</v>
      </c>
      <c r="D270" s="7" t="s">
        <v>2996</v>
      </c>
      <c r="E270" s="7" t="s">
        <v>3012</v>
      </c>
      <c r="F270" s="8">
        <v>27</v>
      </c>
      <c r="G270" s="8" t="s">
        <v>502</v>
      </c>
      <c r="H270" s="8" t="s">
        <v>503</v>
      </c>
      <c r="I270" s="8" t="s">
        <v>27</v>
      </c>
    </row>
    <row r="271" spans="1:9" s="8" customFormat="1" hidden="1" x14ac:dyDescent="0.35">
      <c r="A271" s="8">
        <v>153891</v>
      </c>
      <c r="B271" s="8">
        <v>3</v>
      </c>
      <c r="C271" s="7" t="s">
        <v>3013</v>
      </c>
      <c r="D271" s="7" t="s">
        <v>2996</v>
      </c>
      <c r="E271" s="7" t="s">
        <v>3014</v>
      </c>
      <c r="F271" s="8">
        <v>27</v>
      </c>
      <c r="G271" s="8" t="s">
        <v>504</v>
      </c>
      <c r="H271" s="8" t="s">
        <v>505</v>
      </c>
      <c r="I271" s="8" t="s">
        <v>27</v>
      </c>
    </row>
    <row r="272" spans="1:9" s="8" customFormat="1" hidden="1" x14ac:dyDescent="0.35">
      <c r="A272" s="8">
        <v>153895</v>
      </c>
      <c r="B272" s="8">
        <v>3</v>
      </c>
      <c r="C272" s="7" t="s">
        <v>3015</v>
      </c>
      <c r="D272" s="7" t="s">
        <v>2996</v>
      </c>
      <c r="E272" s="7" t="s">
        <v>3016</v>
      </c>
      <c r="F272" s="8">
        <v>27</v>
      </c>
      <c r="G272" s="8" t="s">
        <v>506</v>
      </c>
      <c r="H272" s="8" t="s">
        <v>507</v>
      </c>
      <c r="I272" s="8" t="s">
        <v>27</v>
      </c>
    </row>
    <row r="273" spans="1:9" s="8" customFormat="1" hidden="1" x14ac:dyDescent="0.35">
      <c r="A273" s="8">
        <v>153901</v>
      </c>
      <c r="B273" s="8">
        <v>3</v>
      </c>
      <c r="C273" s="7" t="s">
        <v>3017</v>
      </c>
      <c r="D273" s="7" t="s">
        <v>2996</v>
      </c>
      <c r="E273" s="7" t="s">
        <v>3018</v>
      </c>
      <c r="F273" s="8">
        <v>27</v>
      </c>
      <c r="G273" s="8" t="s">
        <v>508</v>
      </c>
      <c r="H273" s="8" t="s">
        <v>508</v>
      </c>
      <c r="I273" s="8" t="s">
        <v>27</v>
      </c>
    </row>
    <row r="274" spans="1:9" s="8" customFormat="1" hidden="1" x14ac:dyDescent="0.35">
      <c r="A274" s="8">
        <v>153904</v>
      </c>
      <c r="B274" s="8">
        <v>3</v>
      </c>
      <c r="C274" s="7" t="s">
        <v>3019</v>
      </c>
      <c r="D274" s="7" t="s">
        <v>2996</v>
      </c>
      <c r="E274" s="7" t="s">
        <v>509</v>
      </c>
      <c r="F274" s="8">
        <v>27</v>
      </c>
      <c r="G274" s="8" t="s">
        <v>510</v>
      </c>
      <c r="H274" s="8" t="s">
        <v>511</v>
      </c>
      <c r="I274" s="8" t="s">
        <v>27</v>
      </c>
    </row>
    <row r="275" spans="1:9" s="8" customFormat="1" hidden="1" x14ac:dyDescent="0.35">
      <c r="A275" s="8">
        <v>153905</v>
      </c>
      <c r="B275" s="8">
        <v>3</v>
      </c>
      <c r="C275" s="7" t="s">
        <v>3020</v>
      </c>
      <c r="D275" s="7" t="s">
        <v>2996</v>
      </c>
      <c r="E275" s="7" t="s">
        <v>512</v>
      </c>
      <c r="F275" s="8">
        <v>27</v>
      </c>
      <c r="G275" s="8" t="s">
        <v>513</v>
      </c>
      <c r="H275" s="8" t="s">
        <v>513</v>
      </c>
      <c r="I275" s="8" t="s">
        <v>27</v>
      </c>
    </row>
    <row r="276" spans="1:9" s="8" customFormat="1" hidden="1" x14ac:dyDescent="0.35">
      <c r="A276" s="8">
        <v>153908</v>
      </c>
      <c r="B276" s="8">
        <v>3</v>
      </c>
      <c r="C276" s="7" t="s">
        <v>3021</v>
      </c>
      <c r="D276" s="7" t="s">
        <v>3022</v>
      </c>
      <c r="E276" s="7"/>
      <c r="F276" s="8">
        <v>28</v>
      </c>
      <c r="G276" s="8" t="s">
        <v>514</v>
      </c>
    </row>
    <row r="277" spans="1:9" s="8" customFormat="1" hidden="1" x14ac:dyDescent="0.35">
      <c r="A277" s="8">
        <v>153909</v>
      </c>
      <c r="B277" s="8">
        <v>3</v>
      </c>
      <c r="C277" s="7" t="s">
        <v>3023</v>
      </c>
      <c r="D277" s="7" t="s">
        <v>3022</v>
      </c>
      <c r="E277" s="7" t="s">
        <v>3024</v>
      </c>
      <c r="F277" s="8">
        <v>28</v>
      </c>
      <c r="G277" s="8" t="s">
        <v>515</v>
      </c>
      <c r="H277" s="8" t="s">
        <v>516</v>
      </c>
      <c r="I277" s="8" t="s">
        <v>27</v>
      </c>
    </row>
    <row r="278" spans="1:9" s="8" customFormat="1" hidden="1" x14ac:dyDescent="0.35">
      <c r="A278" s="8">
        <v>153913</v>
      </c>
      <c r="B278" s="8">
        <v>3</v>
      </c>
      <c r="C278" s="7" t="s">
        <v>3025</v>
      </c>
      <c r="D278" s="7" t="s">
        <v>3022</v>
      </c>
      <c r="E278" s="7" t="s">
        <v>517</v>
      </c>
      <c r="F278" s="8">
        <v>28</v>
      </c>
      <c r="G278" s="8" t="s">
        <v>518</v>
      </c>
      <c r="H278" s="8" t="s">
        <v>518</v>
      </c>
      <c r="I278" s="8" t="s">
        <v>27</v>
      </c>
    </row>
    <row r="279" spans="1:9" s="8" customFormat="1" hidden="1" x14ac:dyDescent="0.35">
      <c r="A279" s="8">
        <v>153914</v>
      </c>
      <c r="B279" s="8">
        <v>3</v>
      </c>
      <c r="C279" s="7" t="s">
        <v>3026</v>
      </c>
      <c r="D279" s="7" t="s">
        <v>3022</v>
      </c>
      <c r="E279" s="7" t="s">
        <v>519</v>
      </c>
      <c r="F279" s="8">
        <v>28</v>
      </c>
      <c r="G279" s="8" t="s">
        <v>520</v>
      </c>
      <c r="H279" s="8" t="s">
        <v>521</v>
      </c>
      <c r="I279" s="8" t="s">
        <v>27</v>
      </c>
    </row>
    <row r="280" spans="1:9" s="8" customFormat="1" hidden="1" x14ac:dyDescent="0.35">
      <c r="A280" s="8">
        <v>153915</v>
      </c>
      <c r="B280" s="8">
        <v>3</v>
      </c>
      <c r="C280" s="7" t="s">
        <v>3027</v>
      </c>
      <c r="D280" s="7" t="s">
        <v>3022</v>
      </c>
      <c r="E280" s="7" t="s">
        <v>3028</v>
      </c>
      <c r="F280" s="8">
        <v>28</v>
      </c>
      <c r="G280" s="8" t="s">
        <v>522</v>
      </c>
      <c r="H280" s="8" t="s">
        <v>522</v>
      </c>
      <c r="I280" s="8" t="s">
        <v>27</v>
      </c>
    </row>
    <row r="281" spans="1:9" s="8" customFormat="1" hidden="1" x14ac:dyDescent="0.35">
      <c r="A281" s="8">
        <v>153929</v>
      </c>
      <c r="B281" s="8">
        <v>3</v>
      </c>
      <c r="C281" s="7" t="s">
        <v>3029</v>
      </c>
      <c r="D281" s="7" t="s">
        <v>3022</v>
      </c>
      <c r="E281" s="7" t="s">
        <v>3030</v>
      </c>
      <c r="F281" s="8">
        <v>28</v>
      </c>
      <c r="G281" s="8" t="s">
        <v>523</v>
      </c>
      <c r="H281" s="8" t="s">
        <v>523</v>
      </c>
      <c r="I281" s="8" t="s">
        <v>27</v>
      </c>
    </row>
    <row r="282" spans="1:9" s="8" customFormat="1" hidden="1" x14ac:dyDescent="0.35">
      <c r="A282" s="8">
        <v>153936</v>
      </c>
      <c r="B282" s="8">
        <v>3</v>
      </c>
      <c r="C282" s="7" t="s">
        <v>3031</v>
      </c>
      <c r="D282" s="7" t="s">
        <v>3022</v>
      </c>
      <c r="E282" s="7"/>
      <c r="F282" s="8">
        <v>28</v>
      </c>
      <c r="G282" s="8" t="s">
        <v>524</v>
      </c>
    </row>
    <row r="283" spans="1:9" s="8" customFormat="1" hidden="1" x14ac:dyDescent="0.35">
      <c r="A283" s="8">
        <v>153937</v>
      </c>
      <c r="B283" s="8">
        <v>3</v>
      </c>
      <c r="C283" s="7" t="s">
        <v>3032</v>
      </c>
      <c r="D283" s="7" t="s">
        <v>3022</v>
      </c>
      <c r="E283" s="7" t="s">
        <v>3033</v>
      </c>
      <c r="F283" s="8">
        <v>28</v>
      </c>
      <c r="G283" s="8" t="s">
        <v>525</v>
      </c>
      <c r="H283" s="8" t="s">
        <v>526</v>
      </c>
      <c r="I283" s="8" t="s">
        <v>27</v>
      </c>
    </row>
    <row r="284" spans="1:9" s="8" customFormat="1" hidden="1" x14ac:dyDescent="0.35">
      <c r="A284" s="8">
        <v>153940</v>
      </c>
      <c r="B284" s="8">
        <v>3</v>
      </c>
      <c r="C284" s="7" t="s">
        <v>3034</v>
      </c>
      <c r="D284" s="7" t="s">
        <v>3022</v>
      </c>
      <c r="E284" s="7" t="s">
        <v>527</v>
      </c>
      <c r="F284" s="8">
        <v>28</v>
      </c>
      <c r="G284" s="8" t="s">
        <v>528</v>
      </c>
      <c r="H284" s="8" t="s">
        <v>528</v>
      </c>
      <c r="I284" s="8" t="s">
        <v>27</v>
      </c>
    </row>
    <row r="285" spans="1:9" s="8" customFormat="1" hidden="1" x14ac:dyDescent="0.35">
      <c r="A285" s="8">
        <v>153941</v>
      </c>
      <c r="B285" s="8">
        <v>3</v>
      </c>
      <c r="C285" s="7" t="s">
        <v>3035</v>
      </c>
      <c r="D285" s="7" t="s">
        <v>3022</v>
      </c>
      <c r="E285" s="7" t="s">
        <v>529</v>
      </c>
      <c r="F285" s="8">
        <v>28</v>
      </c>
      <c r="G285" s="8" t="s">
        <v>530</v>
      </c>
      <c r="H285" s="8" t="s">
        <v>530</v>
      </c>
      <c r="I285" s="8" t="s">
        <v>27</v>
      </c>
    </row>
    <row r="286" spans="1:9" s="8" customFormat="1" hidden="1" x14ac:dyDescent="0.35">
      <c r="A286" s="8">
        <v>153942</v>
      </c>
      <c r="B286" s="8">
        <v>3</v>
      </c>
      <c r="C286" s="7" t="s">
        <v>3036</v>
      </c>
      <c r="D286" s="7" t="s">
        <v>3022</v>
      </c>
      <c r="E286" s="7" t="s">
        <v>3037</v>
      </c>
      <c r="F286" s="8">
        <v>28</v>
      </c>
      <c r="G286" s="8" t="s">
        <v>531</v>
      </c>
      <c r="H286" s="8" t="s">
        <v>531</v>
      </c>
      <c r="I286" s="8" t="s">
        <v>27</v>
      </c>
    </row>
    <row r="287" spans="1:9" s="8" customFormat="1" hidden="1" x14ac:dyDescent="0.35">
      <c r="A287" s="8">
        <v>153945</v>
      </c>
      <c r="B287" s="8">
        <v>3</v>
      </c>
      <c r="C287" s="7" t="s">
        <v>3038</v>
      </c>
      <c r="D287" s="7" t="s">
        <v>3022</v>
      </c>
      <c r="E287" s="7" t="s">
        <v>532</v>
      </c>
      <c r="F287" s="8">
        <v>28</v>
      </c>
      <c r="G287" s="8" t="s">
        <v>533</v>
      </c>
      <c r="H287" s="8" t="s">
        <v>533</v>
      </c>
      <c r="I287" s="8" t="s">
        <v>27</v>
      </c>
    </row>
    <row r="288" spans="1:9" s="8" customFormat="1" hidden="1" x14ac:dyDescent="0.35">
      <c r="A288" s="8">
        <v>153946</v>
      </c>
      <c r="B288" s="8">
        <v>3</v>
      </c>
      <c r="C288" s="7" t="s">
        <v>3039</v>
      </c>
      <c r="D288" s="7" t="s">
        <v>3022</v>
      </c>
      <c r="E288" s="7" t="s">
        <v>3040</v>
      </c>
      <c r="F288" s="8">
        <v>28</v>
      </c>
      <c r="G288" s="8" t="s">
        <v>534</v>
      </c>
      <c r="H288" s="8" t="s">
        <v>535</v>
      </c>
      <c r="I288" s="8" t="s">
        <v>27</v>
      </c>
    </row>
    <row r="289" spans="1:9" s="8" customFormat="1" hidden="1" x14ac:dyDescent="0.35">
      <c r="A289" s="8">
        <v>153955</v>
      </c>
      <c r="B289" s="8">
        <v>3</v>
      </c>
      <c r="C289" s="7" t="s">
        <v>3041</v>
      </c>
      <c r="D289" s="7" t="s">
        <v>3022</v>
      </c>
      <c r="E289" s="7"/>
      <c r="F289" s="8">
        <v>28</v>
      </c>
      <c r="G289" s="8" t="s">
        <v>536</v>
      </c>
    </row>
    <row r="290" spans="1:9" s="8" customFormat="1" hidden="1" x14ac:dyDescent="0.35">
      <c r="A290" s="8">
        <v>153956</v>
      </c>
      <c r="B290" s="8">
        <v>3</v>
      </c>
      <c r="C290" s="7" t="s">
        <v>3042</v>
      </c>
      <c r="D290" s="7" t="s">
        <v>3022</v>
      </c>
      <c r="E290" s="7" t="s">
        <v>3043</v>
      </c>
      <c r="F290" s="8">
        <v>28</v>
      </c>
      <c r="G290" s="8" t="s">
        <v>537</v>
      </c>
      <c r="H290" s="8" t="s">
        <v>537</v>
      </c>
      <c r="I290" s="8" t="s">
        <v>27</v>
      </c>
    </row>
    <row r="291" spans="1:9" s="8" customFormat="1" hidden="1" x14ac:dyDescent="0.35">
      <c r="A291" s="8">
        <v>153959</v>
      </c>
      <c r="B291" s="8">
        <v>3</v>
      </c>
      <c r="C291" s="7" t="s">
        <v>3044</v>
      </c>
      <c r="D291" s="7" t="s">
        <v>3022</v>
      </c>
      <c r="E291" s="7" t="s">
        <v>3045</v>
      </c>
      <c r="F291" s="8">
        <v>28</v>
      </c>
      <c r="G291" s="8" t="s">
        <v>538</v>
      </c>
      <c r="H291" s="8" t="s">
        <v>538</v>
      </c>
      <c r="I291" s="8" t="s">
        <v>27</v>
      </c>
    </row>
    <row r="292" spans="1:9" s="8" customFormat="1" hidden="1" x14ac:dyDescent="0.35">
      <c r="A292" s="8">
        <v>153962</v>
      </c>
      <c r="B292" s="8">
        <v>3</v>
      </c>
      <c r="C292" s="7" t="s">
        <v>3046</v>
      </c>
      <c r="D292" s="7" t="s">
        <v>3022</v>
      </c>
      <c r="E292" s="7"/>
      <c r="F292" s="8">
        <v>28</v>
      </c>
      <c r="G292" s="8" t="s">
        <v>539</v>
      </c>
    </row>
    <row r="293" spans="1:9" s="8" customFormat="1" hidden="1" x14ac:dyDescent="0.35">
      <c r="A293" s="8">
        <v>153963</v>
      </c>
      <c r="B293" s="8">
        <v>3</v>
      </c>
      <c r="C293" s="7" t="s">
        <v>3047</v>
      </c>
      <c r="D293" s="7" t="s">
        <v>3022</v>
      </c>
      <c r="E293" s="7" t="s">
        <v>3048</v>
      </c>
      <c r="F293" s="8">
        <v>28</v>
      </c>
      <c r="G293" s="8" t="s">
        <v>540</v>
      </c>
      <c r="H293" s="8" t="s">
        <v>540</v>
      </c>
      <c r="I293" s="8" t="s">
        <v>27</v>
      </c>
    </row>
    <row r="294" spans="1:9" s="8" customFormat="1" hidden="1" x14ac:dyDescent="0.35">
      <c r="A294" s="8">
        <v>153966</v>
      </c>
      <c r="B294" s="8">
        <v>3</v>
      </c>
      <c r="C294" s="7" t="s">
        <v>3049</v>
      </c>
      <c r="D294" s="7" t="s">
        <v>3022</v>
      </c>
      <c r="E294" s="7" t="s">
        <v>3050</v>
      </c>
      <c r="F294" s="8">
        <v>28</v>
      </c>
      <c r="G294" s="8" t="s">
        <v>541</v>
      </c>
      <c r="H294" s="8" t="s">
        <v>542</v>
      </c>
      <c r="I294" s="8" t="s">
        <v>27</v>
      </c>
    </row>
    <row r="295" spans="1:9" s="8" customFormat="1" hidden="1" x14ac:dyDescent="0.35">
      <c r="A295" s="8">
        <v>153972</v>
      </c>
      <c r="B295" s="8">
        <v>3</v>
      </c>
      <c r="C295" s="7" t="s">
        <v>3051</v>
      </c>
      <c r="D295" s="7" t="s">
        <v>3022</v>
      </c>
      <c r="E295" s="7" t="s">
        <v>3052</v>
      </c>
      <c r="F295" s="8">
        <v>28</v>
      </c>
      <c r="G295" s="8" t="s">
        <v>543</v>
      </c>
      <c r="H295" s="8" t="s">
        <v>543</v>
      </c>
      <c r="I295" s="8" t="s">
        <v>27</v>
      </c>
    </row>
    <row r="296" spans="1:9" s="8" customFormat="1" hidden="1" x14ac:dyDescent="0.35">
      <c r="A296" s="8">
        <v>153975</v>
      </c>
      <c r="B296" s="8">
        <v>3</v>
      </c>
      <c r="C296" s="7" t="s">
        <v>3053</v>
      </c>
      <c r="D296" s="7" t="s">
        <v>3022</v>
      </c>
      <c r="E296" s="7" t="s">
        <v>544</v>
      </c>
      <c r="F296" s="8">
        <v>28</v>
      </c>
      <c r="G296" s="8" t="s">
        <v>545</v>
      </c>
      <c r="H296" s="8" t="s">
        <v>545</v>
      </c>
      <c r="I296" s="8" t="s">
        <v>27</v>
      </c>
    </row>
    <row r="297" spans="1:9" s="8" customFormat="1" hidden="1" x14ac:dyDescent="0.35">
      <c r="A297" s="8">
        <v>153976</v>
      </c>
      <c r="B297" s="8">
        <v>3</v>
      </c>
      <c r="C297" s="7" t="s">
        <v>3054</v>
      </c>
      <c r="D297" s="7" t="s">
        <v>3022</v>
      </c>
      <c r="E297" s="7" t="s">
        <v>3055</v>
      </c>
      <c r="F297" s="8">
        <v>28</v>
      </c>
      <c r="G297" s="8" t="s">
        <v>546</v>
      </c>
      <c r="H297" s="8" t="s">
        <v>546</v>
      </c>
      <c r="I297" s="8" t="s">
        <v>27</v>
      </c>
    </row>
    <row r="298" spans="1:9" s="8" customFormat="1" hidden="1" x14ac:dyDescent="0.35">
      <c r="A298" s="8">
        <v>153980</v>
      </c>
      <c r="B298" s="8">
        <v>3</v>
      </c>
      <c r="C298" s="7" t="s">
        <v>3056</v>
      </c>
      <c r="D298" s="7" t="s">
        <v>3022</v>
      </c>
      <c r="E298" s="7" t="s">
        <v>3057</v>
      </c>
      <c r="F298" s="8">
        <v>28</v>
      </c>
      <c r="G298" s="8" t="s">
        <v>547</v>
      </c>
      <c r="H298" s="8" t="s">
        <v>547</v>
      </c>
      <c r="I298" s="8" t="s">
        <v>27</v>
      </c>
    </row>
    <row r="299" spans="1:9" s="8" customFormat="1" hidden="1" x14ac:dyDescent="0.35">
      <c r="A299" s="8">
        <v>153983</v>
      </c>
      <c r="B299" s="8">
        <v>3</v>
      </c>
      <c r="C299" s="7" t="s">
        <v>3058</v>
      </c>
      <c r="D299" s="7" t="s">
        <v>3022</v>
      </c>
      <c r="E299" s="7" t="s">
        <v>3059</v>
      </c>
      <c r="F299" s="8">
        <v>28</v>
      </c>
      <c r="G299" s="8" t="s">
        <v>548</v>
      </c>
      <c r="H299" s="8" t="s">
        <v>548</v>
      </c>
      <c r="I299" s="8" t="s">
        <v>27</v>
      </c>
    </row>
    <row r="300" spans="1:9" s="8" customFormat="1" hidden="1" x14ac:dyDescent="0.35">
      <c r="A300" s="8">
        <v>153986</v>
      </c>
      <c r="B300" s="8">
        <v>3</v>
      </c>
      <c r="C300" s="7" t="s">
        <v>3060</v>
      </c>
      <c r="D300" s="7" t="s">
        <v>3022</v>
      </c>
      <c r="E300" s="7" t="s">
        <v>3061</v>
      </c>
      <c r="F300" s="8">
        <v>28</v>
      </c>
      <c r="G300" s="8" t="s">
        <v>549</v>
      </c>
      <c r="H300" s="8" t="s">
        <v>550</v>
      </c>
      <c r="I300" s="8" t="s">
        <v>27</v>
      </c>
    </row>
    <row r="301" spans="1:9" s="8" customFormat="1" hidden="1" x14ac:dyDescent="0.35">
      <c r="A301" s="8">
        <v>153989</v>
      </c>
      <c r="B301" s="8">
        <v>3</v>
      </c>
      <c r="C301" s="7" t="s">
        <v>3062</v>
      </c>
      <c r="D301" s="7" t="s">
        <v>3022</v>
      </c>
      <c r="E301" s="7" t="s">
        <v>551</v>
      </c>
      <c r="F301" s="8">
        <v>28</v>
      </c>
      <c r="G301" s="8" t="s">
        <v>552</v>
      </c>
      <c r="H301" s="8" t="s">
        <v>552</v>
      </c>
      <c r="I301" s="8" t="s">
        <v>27</v>
      </c>
    </row>
    <row r="302" spans="1:9" s="8" customFormat="1" hidden="1" x14ac:dyDescent="0.35">
      <c r="A302" s="8">
        <v>153990</v>
      </c>
      <c r="B302" s="8">
        <v>3</v>
      </c>
      <c r="C302" s="7" t="s">
        <v>3063</v>
      </c>
      <c r="D302" s="7" t="s">
        <v>3022</v>
      </c>
      <c r="E302" s="7" t="s">
        <v>553</v>
      </c>
      <c r="F302" s="8">
        <v>28</v>
      </c>
      <c r="G302" s="8" t="s">
        <v>554</v>
      </c>
      <c r="H302" s="8" t="s">
        <v>554</v>
      </c>
      <c r="I302" s="8" t="s">
        <v>27</v>
      </c>
    </row>
    <row r="303" spans="1:9" s="8" customFormat="1" hidden="1" x14ac:dyDescent="0.35">
      <c r="A303" s="8">
        <v>153991</v>
      </c>
      <c r="B303" s="8">
        <v>3</v>
      </c>
      <c r="C303" s="7" t="s">
        <v>3064</v>
      </c>
      <c r="D303" s="7" t="s">
        <v>3022</v>
      </c>
      <c r="E303" s="7" t="s">
        <v>3065</v>
      </c>
      <c r="F303" s="8">
        <v>28</v>
      </c>
      <c r="G303" s="8" t="s">
        <v>555</v>
      </c>
      <c r="H303" s="8" t="s">
        <v>555</v>
      </c>
      <c r="I303" s="8" t="s">
        <v>27</v>
      </c>
    </row>
    <row r="304" spans="1:9" s="8" customFormat="1" hidden="1" x14ac:dyDescent="0.35">
      <c r="A304" s="8">
        <v>153995</v>
      </c>
      <c r="B304" s="8">
        <v>3</v>
      </c>
      <c r="C304" s="7" t="s">
        <v>3066</v>
      </c>
      <c r="D304" s="7" t="s">
        <v>3022</v>
      </c>
      <c r="E304" s="7" t="s">
        <v>3067</v>
      </c>
      <c r="F304" s="8">
        <v>28</v>
      </c>
      <c r="G304" s="8" t="s">
        <v>556</v>
      </c>
      <c r="H304" s="8" t="s">
        <v>557</v>
      </c>
      <c r="I304" s="8" t="s">
        <v>27</v>
      </c>
    </row>
    <row r="305" spans="1:9" s="8" customFormat="1" hidden="1" x14ac:dyDescent="0.35">
      <c r="A305" s="8">
        <v>154005</v>
      </c>
      <c r="B305" s="8">
        <v>3</v>
      </c>
      <c r="C305" s="7" t="s">
        <v>3068</v>
      </c>
      <c r="D305" s="7" t="s">
        <v>3022</v>
      </c>
      <c r="E305" s="7"/>
      <c r="F305" s="8">
        <v>28</v>
      </c>
      <c r="G305" s="8" t="s">
        <v>558</v>
      </c>
    </row>
    <row r="306" spans="1:9" s="8" customFormat="1" hidden="1" x14ac:dyDescent="0.35">
      <c r="A306" s="8">
        <v>154006</v>
      </c>
      <c r="B306" s="8">
        <v>3</v>
      </c>
      <c r="C306" s="7" t="s">
        <v>3069</v>
      </c>
      <c r="D306" s="7" t="s">
        <v>3022</v>
      </c>
      <c r="E306" s="7" t="s">
        <v>3070</v>
      </c>
      <c r="F306" s="8">
        <v>28</v>
      </c>
      <c r="G306" s="8" t="s">
        <v>559</v>
      </c>
      <c r="H306" s="8" t="s">
        <v>559</v>
      </c>
      <c r="I306" s="8" t="s">
        <v>27</v>
      </c>
    </row>
    <row r="307" spans="1:9" s="8" customFormat="1" hidden="1" x14ac:dyDescent="0.35">
      <c r="A307" s="8">
        <v>154014</v>
      </c>
      <c r="B307" s="8">
        <v>3</v>
      </c>
      <c r="C307" s="7" t="s">
        <v>3071</v>
      </c>
      <c r="D307" s="7" t="s">
        <v>3022</v>
      </c>
      <c r="E307" s="7" t="s">
        <v>3072</v>
      </c>
      <c r="F307" s="8">
        <v>28</v>
      </c>
      <c r="G307" s="8" t="s">
        <v>560</v>
      </c>
      <c r="H307" s="8" t="s">
        <v>560</v>
      </c>
      <c r="I307" s="8" t="s">
        <v>27</v>
      </c>
    </row>
    <row r="308" spans="1:9" s="8" customFormat="1" hidden="1" x14ac:dyDescent="0.35">
      <c r="A308" s="8">
        <v>154032</v>
      </c>
      <c r="B308" s="8">
        <v>3</v>
      </c>
      <c r="C308" s="7" t="s">
        <v>3073</v>
      </c>
      <c r="D308" s="7" t="s">
        <v>3022</v>
      </c>
      <c r="E308" s="7" t="s">
        <v>3074</v>
      </c>
      <c r="F308" s="8">
        <v>28</v>
      </c>
      <c r="G308" s="8" t="s">
        <v>561</v>
      </c>
      <c r="H308" s="8" t="s">
        <v>561</v>
      </c>
      <c r="I308" s="8" t="s">
        <v>27</v>
      </c>
    </row>
    <row r="309" spans="1:9" s="8" customFormat="1" hidden="1" x14ac:dyDescent="0.35">
      <c r="A309" s="8">
        <v>154035</v>
      </c>
      <c r="B309" s="8">
        <v>3</v>
      </c>
      <c r="C309" s="7" t="s">
        <v>3075</v>
      </c>
      <c r="D309" s="7" t="s">
        <v>3022</v>
      </c>
      <c r="E309" s="7" t="s">
        <v>3076</v>
      </c>
      <c r="F309" s="8">
        <v>28</v>
      </c>
      <c r="G309" s="8" t="s">
        <v>562</v>
      </c>
      <c r="H309" s="8" t="s">
        <v>562</v>
      </c>
      <c r="I309" s="8" t="s">
        <v>27</v>
      </c>
    </row>
    <row r="310" spans="1:9" s="8" customFormat="1" hidden="1" x14ac:dyDescent="0.35">
      <c r="A310" s="8">
        <v>154040</v>
      </c>
      <c r="B310" s="8">
        <v>3</v>
      </c>
      <c r="C310" s="7" t="s">
        <v>3077</v>
      </c>
      <c r="D310" s="7" t="s">
        <v>3022</v>
      </c>
      <c r="E310" s="7" t="s">
        <v>3078</v>
      </c>
      <c r="F310" s="8">
        <v>28</v>
      </c>
      <c r="G310" s="8" t="s">
        <v>563</v>
      </c>
      <c r="H310" s="8" t="s">
        <v>563</v>
      </c>
      <c r="I310" s="8" t="s">
        <v>27</v>
      </c>
    </row>
    <row r="311" spans="1:9" s="8" customFormat="1" hidden="1" x14ac:dyDescent="0.35">
      <c r="A311" s="8">
        <v>154045</v>
      </c>
      <c r="B311" s="8">
        <v>3</v>
      </c>
      <c r="C311" s="7" t="s">
        <v>3079</v>
      </c>
      <c r="D311" s="7" t="s">
        <v>3022</v>
      </c>
      <c r="E311" s="7" t="s">
        <v>3080</v>
      </c>
      <c r="F311" s="8">
        <v>28</v>
      </c>
      <c r="G311" s="8" t="s">
        <v>564</v>
      </c>
      <c r="H311" s="8" t="s">
        <v>565</v>
      </c>
      <c r="I311" s="8" t="s">
        <v>27</v>
      </c>
    </row>
    <row r="312" spans="1:9" s="8" customFormat="1" hidden="1" x14ac:dyDescent="0.35">
      <c r="A312" s="8">
        <v>154048</v>
      </c>
      <c r="B312" s="8">
        <v>3</v>
      </c>
      <c r="C312" s="7" t="s">
        <v>3081</v>
      </c>
      <c r="D312" s="7" t="s">
        <v>3022</v>
      </c>
      <c r="E312" s="7" t="s">
        <v>3082</v>
      </c>
      <c r="F312" s="8">
        <v>28</v>
      </c>
      <c r="G312" s="8" t="s">
        <v>566</v>
      </c>
      <c r="H312" s="8" t="s">
        <v>566</v>
      </c>
      <c r="I312" s="8" t="s">
        <v>27</v>
      </c>
    </row>
    <row r="313" spans="1:9" s="8" customFormat="1" hidden="1" x14ac:dyDescent="0.35">
      <c r="A313" s="8">
        <v>154052</v>
      </c>
      <c r="B313" s="8">
        <v>3</v>
      </c>
      <c r="C313" s="7" t="s">
        <v>3083</v>
      </c>
      <c r="D313" s="7" t="s">
        <v>3022</v>
      </c>
      <c r="E313" s="7" t="s">
        <v>3084</v>
      </c>
      <c r="F313" s="8">
        <v>28</v>
      </c>
      <c r="G313" s="8" t="s">
        <v>567</v>
      </c>
      <c r="H313" s="8" t="s">
        <v>568</v>
      </c>
      <c r="I313" s="8" t="s">
        <v>27</v>
      </c>
    </row>
    <row r="314" spans="1:9" s="8" customFormat="1" hidden="1" x14ac:dyDescent="0.35">
      <c r="A314" s="8">
        <v>154067</v>
      </c>
      <c r="B314" s="8">
        <v>3</v>
      </c>
      <c r="C314" s="7" t="s">
        <v>3085</v>
      </c>
      <c r="D314" s="7" t="s">
        <v>3022</v>
      </c>
      <c r="E314" s="7" t="s">
        <v>3086</v>
      </c>
      <c r="F314" s="8">
        <v>28</v>
      </c>
      <c r="G314" s="8" t="s">
        <v>569</v>
      </c>
      <c r="H314" s="8" t="s">
        <v>569</v>
      </c>
      <c r="I314" s="8" t="s">
        <v>27</v>
      </c>
    </row>
    <row r="315" spans="1:9" s="8" customFormat="1" hidden="1" x14ac:dyDescent="0.35">
      <c r="A315" s="8">
        <v>154072</v>
      </c>
      <c r="B315" s="8">
        <v>3</v>
      </c>
      <c r="C315" s="7" t="s">
        <v>3087</v>
      </c>
      <c r="D315" s="7" t="s">
        <v>3022</v>
      </c>
      <c r="E315" s="7" t="s">
        <v>3088</v>
      </c>
      <c r="F315" s="8">
        <v>28</v>
      </c>
      <c r="G315" s="8" t="s">
        <v>570</v>
      </c>
      <c r="H315" s="8" t="s">
        <v>571</v>
      </c>
      <c r="I315" s="8" t="s">
        <v>27</v>
      </c>
    </row>
    <row r="316" spans="1:9" s="8" customFormat="1" hidden="1" x14ac:dyDescent="0.35">
      <c r="A316" s="8">
        <v>154084</v>
      </c>
      <c r="B316" s="8">
        <v>3</v>
      </c>
      <c r="C316" s="7" t="s">
        <v>3089</v>
      </c>
      <c r="D316" s="7" t="s">
        <v>3022</v>
      </c>
      <c r="E316" s="7" t="s">
        <v>3090</v>
      </c>
      <c r="F316" s="8">
        <v>28</v>
      </c>
      <c r="G316" s="8" t="s">
        <v>572</v>
      </c>
      <c r="H316" s="8" t="s">
        <v>573</v>
      </c>
      <c r="I316" s="8" t="s">
        <v>27</v>
      </c>
    </row>
    <row r="317" spans="1:9" s="8" customFormat="1" hidden="1" x14ac:dyDescent="0.35">
      <c r="A317" s="8">
        <v>154096</v>
      </c>
      <c r="B317" s="8">
        <v>3</v>
      </c>
      <c r="C317" s="7" t="s">
        <v>3091</v>
      </c>
      <c r="D317" s="7" t="s">
        <v>3022</v>
      </c>
      <c r="E317" s="7" t="s">
        <v>3092</v>
      </c>
      <c r="F317" s="8">
        <v>28</v>
      </c>
      <c r="G317" s="8" t="s">
        <v>574</v>
      </c>
      <c r="H317" s="8" t="s">
        <v>575</v>
      </c>
      <c r="I317" s="8" t="s">
        <v>27</v>
      </c>
    </row>
    <row r="318" spans="1:9" s="8" customFormat="1" hidden="1" x14ac:dyDescent="0.35">
      <c r="A318" s="8">
        <v>154101</v>
      </c>
      <c r="B318" s="8">
        <v>3</v>
      </c>
      <c r="C318" s="7" t="s">
        <v>3093</v>
      </c>
      <c r="D318" s="7" t="s">
        <v>3022</v>
      </c>
      <c r="E318" s="7" t="s">
        <v>576</v>
      </c>
      <c r="F318" s="8">
        <v>28</v>
      </c>
      <c r="G318" s="8" t="s">
        <v>577</v>
      </c>
      <c r="H318" s="8" t="s">
        <v>577</v>
      </c>
      <c r="I318" s="8" t="s">
        <v>27</v>
      </c>
    </row>
    <row r="319" spans="1:9" s="8" customFormat="1" hidden="1" x14ac:dyDescent="0.35">
      <c r="A319" s="8">
        <v>154102</v>
      </c>
      <c r="B319" s="8">
        <v>3</v>
      </c>
      <c r="C319" s="7" t="s">
        <v>3094</v>
      </c>
      <c r="D319" s="7" t="s">
        <v>3022</v>
      </c>
      <c r="E319" s="7" t="s">
        <v>3095</v>
      </c>
      <c r="F319" s="8">
        <v>28</v>
      </c>
      <c r="G319" s="8" t="s">
        <v>578</v>
      </c>
      <c r="H319" s="8" t="s">
        <v>578</v>
      </c>
      <c r="I319" s="8" t="s">
        <v>27</v>
      </c>
    </row>
    <row r="320" spans="1:9" s="8" customFormat="1" hidden="1" x14ac:dyDescent="0.35">
      <c r="A320" s="8">
        <v>154108</v>
      </c>
      <c r="B320" s="8">
        <v>3</v>
      </c>
      <c r="C320" s="7" t="s">
        <v>3096</v>
      </c>
      <c r="D320" s="7" t="s">
        <v>3022</v>
      </c>
      <c r="E320" s="7" t="s">
        <v>3097</v>
      </c>
      <c r="F320" s="8">
        <v>28</v>
      </c>
      <c r="G320" s="8" t="s">
        <v>579</v>
      </c>
      <c r="H320" s="8" t="s">
        <v>580</v>
      </c>
      <c r="I320" s="8" t="s">
        <v>27</v>
      </c>
    </row>
    <row r="321" spans="1:9" s="8" customFormat="1" hidden="1" x14ac:dyDescent="0.35">
      <c r="A321" s="8">
        <v>154114</v>
      </c>
      <c r="B321" s="8">
        <v>3</v>
      </c>
      <c r="C321" s="7" t="s">
        <v>3098</v>
      </c>
      <c r="D321" s="7" t="s">
        <v>3022</v>
      </c>
      <c r="E321" s="7" t="s">
        <v>3099</v>
      </c>
      <c r="F321" s="8">
        <v>28</v>
      </c>
      <c r="G321" s="8" t="s">
        <v>581</v>
      </c>
      <c r="H321" s="8" t="s">
        <v>581</v>
      </c>
      <c r="I321" s="8" t="s">
        <v>27</v>
      </c>
    </row>
    <row r="322" spans="1:9" s="8" customFormat="1" hidden="1" x14ac:dyDescent="0.35">
      <c r="A322" s="8">
        <v>154125</v>
      </c>
      <c r="B322" s="8">
        <v>3</v>
      </c>
      <c r="C322" s="7" t="s">
        <v>3100</v>
      </c>
      <c r="D322" s="7" t="s">
        <v>3022</v>
      </c>
      <c r="E322" s="7" t="s">
        <v>3101</v>
      </c>
      <c r="F322" s="8">
        <v>28</v>
      </c>
      <c r="G322" s="8" t="s">
        <v>582</v>
      </c>
      <c r="H322" s="8" t="s">
        <v>583</v>
      </c>
      <c r="I322" s="8" t="s">
        <v>27</v>
      </c>
    </row>
    <row r="323" spans="1:9" s="8" customFormat="1" hidden="1" x14ac:dyDescent="0.35">
      <c r="A323" s="8">
        <v>154128</v>
      </c>
      <c r="B323" s="8">
        <v>3</v>
      </c>
      <c r="C323" s="7" t="s">
        <v>3102</v>
      </c>
      <c r="D323" s="7" t="s">
        <v>3022</v>
      </c>
      <c r="E323" s="7"/>
      <c r="F323" s="8">
        <v>28</v>
      </c>
      <c r="G323" s="8" t="s">
        <v>584</v>
      </c>
    </row>
    <row r="324" spans="1:9" s="8" customFormat="1" hidden="1" x14ac:dyDescent="0.35">
      <c r="A324" s="8">
        <v>154129</v>
      </c>
      <c r="B324" s="8">
        <v>3</v>
      </c>
      <c r="C324" s="7" t="s">
        <v>3103</v>
      </c>
      <c r="D324" s="7" t="s">
        <v>3022</v>
      </c>
      <c r="E324" s="7" t="s">
        <v>3104</v>
      </c>
      <c r="F324" s="8">
        <v>28</v>
      </c>
      <c r="G324" s="8" t="s">
        <v>585</v>
      </c>
      <c r="H324" s="8" t="s">
        <v>585</v>
      </c>
      <c r="I324" s="8" t="s">
        <v>27</v>
      </c>
    </row>
    <row r="325" spans="1:9" s="8" customFormat="1" hidden="1" x14ac:dyDescent="0.35">
      <c r="A325" s="8">
        <v>154136</v>
      </c>
      <c r="B325" s="8">
        <v>3</v>
      </c>
      <c r="C325" s="7" t="s">
        <v>3105</v>
      </c>
      <c r="D325" s="7" t="s">
        <v>3022</v>
      </c>
      <c r="E325" s="7" t="s">
        <v>3106</v>
      </c>
      <c r="F325" s="8">
        <v>28</v>
      </c>
      <c r="G325" s="8" t="s">
        <v>586</v>
      </c>
      <c r="H325" s="8" t="s">
        <v>587</v>
      </c>
      <c r="I325" s="8" t="s">
        <v>27</v>
      </c>
    </row>
    <row r="326" spans="1:9" s="8" customFormat="1" hidden="1" x14ac:dyDescent="0.35">
      <c r="A326" s="8">
        <v>154142</v>
      </c>
      <c r="B326" s="8">
        <v>3</v>
      </c>
      <c r="C326" s="7" t="s">
        <v>3107</v>
      </c>
      <c r="D326" s="7" t="s">
        <v>3022</v>
      </c>
      <c r="E326" s="7" t="s">
        <v>3108</v>
      </c>
      <c r="F326" s="8">
        <v>28</v>
      </c>
      <c r="G326" s="8" t="s">
        <v>588</v>
      </c>
      <c r="H326" s="8" t="s">
        <v>589</v>
      </c>
      <c r="I326" s="8" t="s">
        <v>27</v>
      </c>
    </row>
    <row r="327" spans="1:9" s="8" customFormat="1" hidden="1" x14ac:dyDescent="0.35">
      <c r="A327" s="8">
        <v>154145</v>
      </c>
      <c r="B327" s="8">
        <v>3</v>
      </c>
      <c r="C327" s="7" t="s">
        <v>3109</v>
      </c>
      <c r="D327" s="7" t="s">
        <v>3022</v>
      </c>
      <c r="E327" s="7" t="s">
        <v>3110</v>
      </c>
      <c r="F327" s="8">
        <v>28</v>
      </c>
      <c r="G327" s="8" t="s">
        <v>590</v>
      </c>
      <c r="H327" s="8" t="s">
        <v>590</v>
      </c>
      <c r="I327" s="8" t="s">
        <v>27</v>
      </c>
    </row>
    <row r="328" spans="1:9" s="8" customFormat="1" hidden="1" x14ac:dyDescent="0.35">
      <c r="A328" s="8">
        <v>154148</v>
      </c>
      <c r="B328" s="8">
        <v>3</v>
      </c>
      <c r="C328" s="7" t="s">
        <v>3111</v>
      </c>
      <c r="D328" s="7" t="s">
        <v>3022</v>
      </c>
      <c r="E328" s="7" t="s">
        <v>591</v>
      </c>
      <c r="F328" s="8">
        <v>28</v>
      </c>
      <c r="G328" s="8" t="s">
        <v>592</v>
      </c>
      <c r="H328" s="8" t="s">
        <v>592</v>
      </c>
      <c r="I328" s="8" t="s">
        <v>27</v>
      </c>
    </row>
    <row r="329" spans="1:9" s="8" customFormat="1" hidden="1" x14ac:dyDescent="0.35">
      <c r="A329" s="8">
        <v>154149</v>
      </c>
      <c r="B329" s="8">
        <v>3</v>
      </c>
      <c r="C329" s="7" t="s">
        <v>3112</v>
      </c>
      <c r="D329" s="7" t="s">
        <v>3022</v>
      </c>
      <c r="E329" s="7" t="s">
        <v>593</v>
      </c>
      <c r="F329" s="8">
        <v>28</v>
      </c>
      <c r="G329" s="8" t="s">
        <v>594</v>
      </c>
      <c r="H329" s="8" t="s">
        <v>595</v>
      </c>
      <c r="I329" s="8" t="s">
        <v>27</v>
      </c>
    </row>
    <row r="330" spans="1:9" s="8" customFormat="1" hidden="1" x14ac:dyDescent="0.35">
      <c r="A330" s="8">
        <v>154150</v>
      </c>
      <c r="B330" s="8">
        <v>3</v>
      </c>
      <c r="C330" s="7" t="s">
        <v>3113</v>
      </c>
      <c r="D330" s="7" t="s">
        <v>3022</v>
      </c>
      <c r="E330" s="7" t="s">
        <v>3114</v>
      </c>
      <c r="F330" s="8">
        <v>28</v>
      </c>
      <c r="G330" s="8" t="s">
        <v>596</v>
      </c>
      <c r="H330" s="8" t="s">
        <v>596</v>
      </c>
      <c r="I330" s="8" t="s">
        <v>27</v>
      </c>
    </row>
    <row r="331" spans="1:9" s="8" customFormat="1" hidden="1" x14ac:dyDescent="0.35">
      <c r="A331" s="8">
        <v>154154</v>
      </c>
      <c r="B331" s="8">
        <v>3</v>
      </c>
      <c r="C331" s="7" t="s">
        <v>3115</v>
      </c>
      <c r="D331" s="7" t="s">
        <v>3022</v>
      </c>
      <c r="E331" s="7" t="s">
        <v>597</v>
      </c>
      <c r="F331" s="8">
        <v>28</v>
      </c>
      <c r="G331" s="8" t="s">
        <v>598</v>
      </c>
      <c r="H331" s="8" t="s">
        <v>599</v>
      </c>
      <c r="I331" s="8" t="s">
        <v>27</v>
      </c>
    </row>
    <row r="332" spans="1:9" s="8" customFormat="1" hidden="1" x14ac:dyDescent="0.35">
      <c r="A332" s="8">
        <v>154155</v>
      </c>
      <c r="B332" s="8">
        <v>3</v>
      </c>
      <c r="C332" s="7" t="s">
        <v>3116</v>
      </c>
      <c r="D332" s="7" t="s">
        <v>3022</v>
      </c>
      <c r="E332" s="7" t="s">
        <v>600</v>
      </c>
      <c r="F332" s="8">
        <v>28</v>
      </c>
      <c r="G332" s="8" t="s">
        <v>601</v>
      </c>
      <c r="H332" s="8" t="s">
        <v>602</v>
      </c>
      <c r="I332" s="8" t="s">
        <v>27</v>
      </c>
    </row>
    <row r="333" spans="1:9" s="8" customFormat="1" hidden="1" x14ac:dyDescent="0.35">
      <c r="A333" s="8">
        <v>154157</v>
      </c>
      <c r="B333" s="8">
        <v>3</v>
      </c>
      <c r="C333" s="7" t="s">
        <v>3117</v>
      </c>
      <c r="D333" s="7" t="s">
        <v>3118</v>
      </c>
      <c r="E333" s="7"/>
      <c r="F333" s="8">
        <v>29</v>
      </c>
      <c r="G333" s="8" t="s">
        <v>603</v>
      </c>
    </row>
    <row r="334" spans="1:9" s="8" customFormat="1" hidden="1" x14ac:dyDescent="0.35">
      <c r="A334" s="8">
        <v>154158</v>
      </c>
      <c r="B334" s="8">
        <v>3</v>
      </c>
      <c r="C334" s="7" t="s">
        <v>3119</v>
      </c>
      <c r="D334" s="7" t="s">
        <v>3118</v>
      </c>
      <c r="E334" s="7" t="s">
        <v>3120</v>
      </c>
      <c r="F334" s="8">
        <v>29</v>
      </c>
      <c r="G334" s="8" t="s">
        <v>604</v>
      </c>
      <c r="H334" s="8" t="s">
        <v>604</v>
      </c>
      <c r="I334" s="8" t="s">
        <v>27</v>
      </c>
    </row>
    <row r="335" spans="1:9" s="8" customFormat="1" hidden="1" x14ac:dyDescent="0.35">
      <c r="A335" s="8">
        <v>154166</v>
      </c>
      <c r="B335" s="8">
        <v>3</v>
      </c>
      <c r="C335" s="7" t="s">
        <v>3121</v>
      </c>
      <c r="D335" s="7" t="s">
        <v>3118</v>
      </c>
      <c r="E335" s="7" t="s">
        <v>3122</v>
      </c>
      <c r="F335" s="8">
        <v>29</v>
      </c>
      <c r="G335" s="8" t="s">
        <v>605</v>
      </c>
      <c r="H335" s="8" t="s">
        <v>605</v>
      </c>
      <c r="I335" s="8" t="s">
        <v>27</v>
      </c>
    </row>
    <row r="336" spans="1:9" s="8" customFormat="1" hidden="1" x14ac:dyDescent="0.35">
      <c r="A336" s="8">
        <v>154181</v>
      </c>
      <c r="B336" s="8">
        <v>3</v>
      </c>
      <c r="C336" s="7" t="s">
        <v>3123</v>
      </c>
      <c r="D336" s="7" t="s">
        <v>3118</v>
      </c>
      <c r="E336" s="7" t="s">
        <v>3124</v>
      </c>
      <c r="F336" s="8">
        <v>29</v>
      </c>
      <c r="G336" s="8" t="s">
        <v>606</v>
      </c>
      <c r="H336" s="8" t="s">
        <v>606</v>
      </c>
      <c r="I336" s="8" t="s">
        <v>27</v>
      </c>
    </row>
    <row r="337" spans="1:9" s="8" customFormat="1" hidden="1" x14ac:dyDescent="0.35">
      <c r="A337" s="8">
        <v>154211</v>
      </c>
      <c r="B337" s="8">
        <v>3</v>
      </c>
      <c r="C337" s="7" t="s">
        <v>3125</v>
      </c>
      <c r="D337" s="7" t="s">
        <v>3118</v>
      </c>
      <c r="E337" s="7" t="s">
        <v>3126</v>
      </c>
      <c r="F337" s="8">
        <v>29</v>
      </c>
      <c r="G337" s="8" t="s">
        <v>607</v>
      </c>
      <c r="H337" s="8" t="s">
        <v>607</v>
      </c>
      <c r="I337" s="8" t="s">
        <v>27</v>
      </c>
    </row>
    <row r="338" spans="1:9" s="8" customFormat="1" hidden="1" x14ac:dyDescent="0.35">
      <c r="A338" s="8">
        <v>154215</v>
      </c>
      <c r="B338" s="8">
        <v>3</v>
      </c>
      <c r="C338" s="7" t="s">
        <v>3127</v>
      </c>
      <c r="D338" s="7" t="s">
        <v>3118</v>
      </c>
      <c r="E338" s="7"/>
      <c r="F338" s="8">
        <v>29</v>
      </c>
      <c r="G338" s="8" t="s">
        <v>608</v>
      </c>
    </row>
    <row r="339" spans="1:9" s="8" customFormat="1" hidden="1" x14ac:dyDescent="0.35">
      <c r="A339" s="8">
        <v>154216</v>
      </c>
      <c r="B339" s="8">
        <v>3</v>
      </c>
      <c r="C339" s="7" t="s">
        <v>3128</v>
      </c>
      <c r="D339" s="7" t="s">
        <v>3118</v>
      </c>
      <c r="E339" s="7" t="s">
        <v>3129</v>
      </c>
      <c r="F339" s="8">
        <v>29</v>
      </c>
      <c r="G339" s="8" t="s">
        <v>609</v>
      </c>
      <c r="H339" s="8" t="s">
        <v>609</v>
      </c>
      <c r="I339" s="8" t="s">
        <v>27</v>
      </c>
    </row>
    <row r="340" spans="1:9" s="8" customFormat="1" hidden="1" x14ac:dyDescent="0.35">
      <c r="A340" s="8">
        <v>154243</v>
      </c>
      <c r="B340" s="8">
        <v>3</v>
      </c>
      <c r="C340" s="7" t="s">
        <v>3130</v>
      </c>
      <c r="D340" s="7" t="s">
        <v>3118</v>
      </c>
      <c r="E340" s="7" t="s">
        <v>3131</v>
      </c>
      <c r="F340" s="8">
        <v>29</v>
      </c>
      <c r="G340" s="8" t="s">
        <v>610</v>
      </c>
      <c r="H340" s="8" t="s">
        <v>610</v>
      </c>
      <c r="I340" s="8" t="s">
        <v>27</v>
      </c>
    </row>
    <row r="341" spans="1:9" s="8" customFormat="1" hidden="1" x14ac:dyDescent="0.35">
      <c r="A341" s="8">
        <v>154253</v>
      </c>
      <c r="B341" s="8">
        <v>3</v>
      </c>
      <c r="C341" s="7" t="s">
        <v>3132</v>
      </c>
      <c r="D341" s="7" t="s">
        <v>3118</v>
      </c>
      <c r="E341" s="7"/>
      <c r="F341" s="8">
        <v>29</v>
      </c>
      <c r="G341" s="8" t="s">
        <v>611</v>
      </c>
    </row>
    <row r="342" spans="1:9" s="8" customFormat="1" hidden="1" x14ac:dyDescent="0.35">
      <c r="A342" s="8">
        <v>154254</v>
      </c>
      <c r="B342" s="8">
        <v>3</v>
      </c>
      <c r="C342" s="7" t="s">
        <v>3133</v>
      </c>
      <c r="D342" s="7" t="s">
        <v>3118</v>
      </c>
      <c r="E342" s="7" t="s">
        <v>3134</v>
      </c>
      <c r="F342" s="8">
        <v>29</v>
      </c>
      <c r="G342" s="8" t="s">
        <v>612</v>
      </c>
      <c r="H342" s="8" t="s">
        <v>612</v>
      </c>
    </row>
    <row r="343" spans="1:9" s="8" customFormat="1" hidden="1" x14ac:dyDescent="0.35">
      <c r="A343" s="8">
        <v>154267</v>
      </c>
      <c r="B343" s="8">
        <v>3</v>
      </c>
      <c r="C343" s="7" t="s">
        <v>3135</v>
      </c>
      <c r="D343" s="7" t="s">
        <v>3118</v>
      </c>
      <c r="E343" s="7" t="s">
        <v>3136</v>
      </c>
      <c r="F343" s="8">
        <v>29</v>
      </c>
      <c r="G343" s="8" t="s">
        <v>613</v>
      </c>
      <c r="H343" s="8" t="s">
        <v>613</v>
      </c>
      <c r="I343" s="8" t="s">
        <v>27</v>
      </c>
    </row>
    <row r="344" spans="1:9" s="8" customFormat="1" hidden="1" x14ac:dyDescent="0.35">
      <c r="A344" s="8">
        <v>154271</v>
      </c>
      <c r="B344" s="8">
        <v>3</v>
      </c>
      <c r="C344" s="7" t="s">
        <v>3137</v>
      </c>
      <c r="D344" s="7" t="s">
        <v>3118</v>
      </c>
      <c r="E344" s="7"/>
      <c r="F344" s="8">
        <v>29</v>
      </c>
      <c r="G344" s="8" t="s">
        <v>614</v>
      </c>
    </row>
    <row r="345" spans="1:9" s="8" customFormat="1" hidden="1" x14ac:dyDescent="0.35">
      <c r="A345" s="8">
        <v>154272</v>
      </c>
      <c r="B345" s="8">
        <v>3</v>
      </c>
      <c r="C345" s="7" t="s">
        <v>3138</v>
      </c>
      <c r="D345" s="7" t="s">
        <v>3118</v>
      </c>
      <c r="E345" s="7" t="s">
        <v>3139</v>
      </c>
      <c r="F345" s="8">
        <v>29</v>
      </c>
      <c r="G345" s="8" t="s">
        <v>615</v>
      </c>
      <c r="H345" s="8" t="s">
        <v>616</v>
      </c>
      <c r="I345" s="8" t="s">
        <v>27</v>
      </c>
    </row>
    <row r="346" spans="1:9" s="8" customFormat="1" hidden="1" x14ac:dyDescent="0.35">
      <c r="A346" s="8">
        <v>154286</v>
      </c>
      <c r="B346" s="8">
        <v>3</v>
      </c>
      <c r="C346" s="7" t="s">
        <v>3140</v>
      </c>
      <c r="D346" s="7" t="s">
        <v>3118</v>
      </c>
      <c r="E346" s="7" t="s">
        <v>3141</v>
      </c>
      <c r="F346" s="8">
        <v>29</v>
      </c>
      <c r="G346" s="8" t="s">
        <v>617</v>
      </c>
      <c r="H346" s="8" t="s">
        <v>617</v>
      </c>
      <c r="I346" s="8" t="s">
        <v>27</v>
      </c>
    </row>
    <row r="347" spans="1:9" s="8" customFormat="1" hidden="1" x14ac:dyDescent="0.35">
      <c r="A347" s="8">
        <v>154291</v>
      </c>
      <c r="B347" s="8">
        <v>3</v>
      </c>
      <c r="C347" s="7" t="s">
        <v>3142</v>
      </c>
      <c r="D347" s="7" t="s">
        <v>3118</v>
      </c>
      <c r="E347" s="7" t="s">
        <v>618</v>
      </c>
      <c r="F347" s="8">
        <v>29</v>
      </c>
      <c r="G347" s="8" t="s">
        <v>619</v>
      </c>
      <c r="H347" s="8" t="s">
        <v>619</v>
      </c>
      <c r="I347" s="8" t="s">
        <v>27</v>
      </c>
    </row>
    <row r="348" spans="1:9" s="8" customFormat="1" hidden="1" x14ac:dyDescent="0.35">
      <c r="A348" s="8">
        <v>154292</v>
      </c>
      <c r="B348" s="8">
        <v>3</v>
      </c>
      <c r="C348" s="7" t="s">
        <v>3143</v>
      </c>
      <c r="D348" s="7" t="s">
        <v>3118</v>
      </c>
      <c r="E348" s="7"/>
      <c r="F348" s="8">
        <v>29</v>
      </c>
      <c r="G348" s="8" t="s">
        <v>620</v>
      </c>
    </row>
    <row r="349" spans="1:9" s="8" customFormat="1" hidden="1" x14ac:dyDescent="0.35">
      <c r="A349" s="8">
        <v>154293</v>
      </c>
      <c r="B349" s="8">
        <v>3</v>
      </c>
      <c r="C349" s="7" t="s">
        <v>3144</v>
      </c>
      <c r="D349" s="7" t="s">
        <v>3118</v>
      </c>
      <c r="E349" s="7" t="s">
        <v>3145</v>
      </c>
      <c r="F349" s="8">
        <v>29</v>
      </c>
      <c r="G349" s="8" t="s">
        <v>621</v>
      </c>
      <c r="H349" s="8" t="s">
        <v>621</v>
      </c>
      <c r="I349" s="8" t="s">
        <v>27</v>
      </c>
    </row>
    <row r="350" spans="1:9" s="8" customFormat="1" hidden="1" x14ac:dyDescent="0.35">
      <c r="A350" s="8">
        <v>154309</v>
      </c>
      <c r="B350" s="8">
        <v>3</v>
      </c>
      <c r="C350" s="7" t="s">
        <v>3146</v>
      </c>
      <c r="D350" s="7" t="s">
        <v>3118</v>
      </c>
      <c r="E350" s="7" t="s">
        <v>622</v>
      </c>
      <c r="F350" s="8">
        <v>29</v>
      </c>
      <c r="G350" s="8" t="s">
        <v>623</v>
      </c>
      <c r="H350" s="8" t="s">
        <v>624</v>
      </c>
      <c r="I350" s="8" t="s">
        <v>27</v>
      </c>
    </row>
    <row r="351" spans="1:9" s="8" customFormat="1" hidden="1" x14ac:dyDescent="0.35">
      <c r="A351" s="8">
        <v>154310</v>
      </c>
      <c r="B351" s="8">
        <v>3</v>
      </c>
      <c r="C351" s="7" t="s">
        <v>3147</v>
      </c>
      <c r="D351" s="7" t="s">
        <v>3118</v>
      </c>
      <c r="E351" s="7"/>
      <c r="F351" s="8">
        <v>29</v>
      </c>
      <c r="G351" s="8" t="s">
        <v>625</v>
      </c>
    </row>
    <row r="352" spans="1:9" s="8" customFormat="1" hidden="1" x14ac:dyDescent="0.35">
      <c r="A352" s="8">
        <v>154311</v>
      </c>
      <c r="B352" s="8">
        <v>3</v>
      </c>
      <c r="C352" s="7" t="s">
        <v>3148</v>
      </c>
      <c r="D352" s="7" t="s">
        <v>3118</v>
      </c>
      <c r="E352" s="7" t="s">
        <v>3149</v>
      </c>
      <c r="F352" s="8">
        <v>29</v>
      </c>
      <c r="G352" s="8" t="s">
        <v>626</v>
      </c>
      <c r="H352" s="8" t="s">
        <v>626</v>
      </c>
      <c r="I352" s="8" t="s">
        <v>27</v>
      </c>
    </row>
    <row r="353" spans="1:9" s="8" customFormat="1" hidden="1" x14ac:dyDescent="0.35">
      <c r="A353" s="8">
        <v>154331</v>
      </c>
      <c r="B353" s="8">
        <v>3</v>
      </c>
      <c r="C353" s="7" t="s">
        <v>3150</v>
      </c>
      <c r="D353" s="7" t="s">
        <v>3118</v>
      </c>
      <c r="E353" s="7"/>
      <c r="F353" s="8">
        <v>29</v>
      </c>
      <c r="G353" s="8" t="s">
        <v>627</v>
      </c>
    </row>
    <row r="354" spans="1:9" s="8" customFormat="1" hidden="1" x14ac:dyDescent="0.35">
      <c r="A354" s="8">
        <v>154332</v>
      </c>
      <c r="B354" s="8">
        <v>3</v>
      </c>
      <c r="C354" s="7" t="s">
        <v>3151</v>
      </c>
      <c r="D354" s="7" t="s">
        <v>3118</v>
      </c>
      <c r="E354" s="7" t="s">
        <v>3152</v>
      </c>
      <c r="F354" s="8">
        <v>29</v>
      </c>
      <c r="G354" s="8" t="s">
        <v>628</v>
      </c>
      <c r="H354" s="8" t="s">
        <v>628</v>
      </c>
      <c r="I354" s="8" t="s">
        <v>27</v>
      </c>
    </row>
    <row r="355" spans="1:9" s="8" customFormat="1" hidden="1" x14ac:dyDescent="0.35">
      <c r="A355" s="8">
        <v>154355</v>
      </c>
      <c r="B355" s="8">
        <v>3</v>
      </c>
      <c r="C355" s="7" t="s">
        <v>3153</v>
      </c>
      <c r="D355" s="7" t="s">
        <v>3118</v>
      </c>
      <c r="E355" s="7" t="s">
        <v>3154</v>
      </c>
      <c r="F355" s="8">
        <v>29</v>
      </c>
      <c r="G355" s="8" t="s">
        <v>629</v>
      </c>
      <c r="H355" s="8" t="s">
        <v>629</v>
      </c>
      <c r="I355" s="8" t="s">
        <v>27</v>
      </c>
    </row>
    <row r="356" spans="1:9" s="8" customFormat="1" hidden="1" x14ac:dyDescent="0.35">
      <c r="A356" s="8">
        <v>154370</v>
      </c>
      <c r="B356" s="8">
        <v>3</v>
      </c>
      <c r="C356" s="7" t="s">
        <v>3155</v>
      </c>
      <c r="D356" s="7" t="s">
        <v>3118</v>
      </c>
      <c r="E356" s="7" t="s">
        <v>3156</v>
      </c>
      <c r="F356" s="8">
        <v>29</v>
      </c>
      <c r="G356" s="8" t="s">
        <v>630</v>
      </c>
      <c r="H356" s="8" t="s">
        <v>630</v>
      </c>
      <c r="I356" s="8" t="s">
        <v>27</v>
      </c>
    </row>
    <row r="357" spans="1:9" s="8" customFormat="1" hidden="1" x14ac:dyDescent="0.35">
      <c r="A357" s="8">
        <v>154387</v>
      </c>
      <c r="B357" s="8">
        <v>3</v>
      </c>
      <c r="C357" s="7" t="s">
        <v>3157</v>
      </c>
      <c r="D357" s="7" t="s">
        <v>3118</v>
      </c>
      <c r="E357" s="7" t="s">
        <v>3158</v>
      </c>
      <c r="F357" s="8">
        <v>29</v>
      </c>
      <c r="G357" s="8" t="s">
        <v>631</v>
      </c>
      <c r="H357" s="8" t="s">
        <v>631</v>
      </c>
      <c r="I357" s="8" t="s">
        <v>27</v>
      </c>
    </row>
    <row r="358" spans="1:9" s="8" customFormat="1" hidden="1" x14ac:dyDescent="0.35">
      <c r="A358" s="8">
        <v>154403</v>
      </c>
      <c r="B358" s="8">
        <v>3</v>
      </c>
      <c r="C358" s="7" t="s">
        <v>3159</v>
      </c>
      <c r="D358" s="7" t="s">
        <v>3118</v>
      </c>
      <c r="E358" s="7"/>
      <c r="F358" s="8">
        <v>29</v>
      </c>
      <c r="G358" s="8" t="s">
        <v>632</v>
      </c>
    </row>
    <row r="359" spans="1:9" s="8" customFormat="1" hidden="1" x14ac:dyDescent="0.35">
      <c r="A359" s="8">
        <v>154404</v>
      </c>
      <c r="B359" s="8">
        <v>3</v>
      </c>
      <c r="C359" s="7" t="s">
        <v>3160</v>
      </c>
      <c r="D359" s="7" t="s">
        <v>3118</v>
      </c>
      <c r="E359" s="7" t="s">
        <v>633</v>
      </c>
      <c r="F359" s="8">
        <v>29</v>
      </c>
      <c r="G359" s="8" t="s">
        <v>634</v>
      </c>
      <c r="H359" s="8" t="s">
        <v>635</v>
      </c>
      <c r="I359" s="8" t="s">
        <v>27</v>
      </c>
    </row>
    <row r="360" spans="1:9" s="8" customFormat="1" hidden="1" x14ac:dyDescent="0.35">
      <c r="A360" s="8">
        <v>154405</v>
      </c>
      <c r="B360" s="8">
        <v>3</v>
      </c>
      <c r="C360" s="7" t="s">
        <v>3161</v>
      </c>
      <c r="D360" s="7" t="s">
        <v>3118</v>
      </c>
      <c r="E360" s="7" t="s">
        <v>3162</v>
      </c>
      <c r="F360" s="8">
        <v>29</v>
      </c>
      <c r="G360" s="8" t="s">
        <v>636</v>
      </c>
      <c r="H360" s="8" t="s">
        <v>637</v>
      </c>
      <c r="I360" s="8" t="s">
        <v>27</v>
      </c>
    </row>
    <row r="361" spans="1:9" s="8" customFormat="1" hidden="1" x14ac:dyDescent="0.35">
      <c r="A361" s="8">
        <v>154408</v>
      </c>
      <c r="B361" s="8">
        <v>3</v>
      </c>
      <c r="C361" s="7" t="s">
        <v>3163</v>
      </c>
      <c r="D361" s="7" t="s">
        <v>3118</v>
      </c>
      <c r="E361" s="7"/>
      <c r="F361" s="8">
        <v>29</v>
      </c>
      <c r="G361" s="8" t="s">
        <v>638</v>
      </c>
    </row>
    <row r="362" spans="1:9" s="8" customFormat="1" hidden="1" x14ac:dyDescent="0.35">
      <c r="A362" s="8">
        <v>154409</v>
      </c>
      <c r="B362" s="8">
        <v>3</v>
      </c>
      <c r="C362" s="7" t="s">
        <v>3164</v>
      </c>
      <c r="D362" s="7" t="s">
        <v>3118</v>
      </c>
      <c r="E362" s="7" t="s">
        <v>3165</v>
      </c>
      <c r="F362" s="8">
        <v>29</v>
      </c>
      <c r="G362" s="8" t="s">
        <v>639</v>
      </c>
      <c r="H362" s="8" t="s">
        <v>639</v>
      </c>
      <c r="I362" s="8" t="s">
        <v>27</v>
      </c>
    </row>
    <row r="363" spans="1:9" s="8" customFormat="1" hidden="1" x14ac:dyDescent="0.35">
      <c r="A363" s="8">
        <v>154430</v>
      </c>
      <c r="B363" s="8">
        <v>3</v>
      </c>
      <c r="C363" s="7" t="s">
        <v>3166</v>
      </c>
      <c r="D363" s="7" t="s">
        <v>3118</v>
      </c>
      <c r="E363" s="7" t="s">
        <v>3167</v>
      </c>
      <c r="F363" s="8">
        <v>29</v>
      </c>
      <c r="G363" s="8" t="s">
        <v>640</v>
      </c>
      <c r="H363" s="8" t="s">
        <v>640</v>
      </c>
      <c r="I363" s="8" t="s">
        <v>27</v>
      </c>
    </row>
    <row r="364" spans="1:9" s="8" customFormat="1" hidden="1" x14ac:dyDescent="0.35">
      <c r="A364" s="8">
        <v>154451</v>
      </c>
      <c r="B364" s="8">
        <v>3</v>
      </c>
      <c r="C364" s="7" t="s">
        <v>3168</v>
      </c>
      <c r="D364" s="7" t="s">
        <v>3118</v>
      </c>
      <c r="E364" s="7" t="s">
        <v>3169</v>
      </c>
      <c r="F364" s="8">
        <v>29</v>
      </c>
      <c r="G364" s="8" t="s">
        <v>641</v>
      </c>
      <c r="H364" s="8" t="s">
        <v>641</v>
      </c>
      <c r="I364" s="8" t="s">
        <v>27</v>
      </c>
    </row>
    <row r="365" spans="1:9" s="8" customFormat="1" hidden="1" x14ac:dyDescent="0.35">
      <c r="A365" s="8">
        <v>154455</v>
      </c>
      <c r="B365" s="8">
        <v>3</v>
      </c>
      <c r="C365" s="7" t="s">
        <v>3170</v>
      </c>
      <c r="D365" s="7" t="s">
        <v>3118</v>
      </c>
      <c r="E365" s="7" t="s">
        <v>3171</v>
      </c>
      <c r="F365" s="8">
        <v>29</v>
      </c>
      <c r="G365" s="8" t="s">
        <v>642</v>
      </c>
      <c r="H365" s="8" t="s">
        <v>642</v>
      </c>
      <c r="I365" s="8" t="s">
        <v>27</v>
      </c>
    </row>
    <row r="366" spans="1:9" s="8" customFormat="1" hidden="1" x14ac:dyDescent="0.35">
      <c r="A366" s="8">
        <v>154464</v>
      </c>
      <c r="B366" s="8">
        <v>3</v>
      </c>
      <c r="C366" s="7" t="s">
        <v>3172</v>
      </c>
      <c r="D366" s="7" t="s">
        <v>3118</v>
      </c>
      <c r="E366" s="7" t="s">
        <v>3173</v>
      </c>
      <c r="F366" s="8">
        <v>29</v>
      </c>
      <c r="G366" s="8" t="s">
        <v>643</v>
      </c>
      <c r="H366" s="8" t="s">
        <v>644</v>
      </c>
      <c r="I366" s="8" t="s">
        <v>27</v>
      </c>
    </row>
    <row r="367" spans="1:9" s="8" customFormat="1" hidden="1" x14ac:dyDescent="0.35">
      <c r="A367" s="8">
        <v>154470</v>
      </c>
      <c r="B367" s="8">
        <v>3</v>
      </c>
      <c r="C367" s="7" t="s">
        <v>3174</v>
      </c>
      <c r="D367" s="7" t="s">
        <v>3118</v>
      </c>
      <c r="E367" s="7" t="s">
        <v>3175</v>
      </c>
      <c r="F367" s="8">
        <v>29</v>
      </c>
      <c r="G367" s="8" t="s">
        <v>645</v>
      </c>
      <c r="H367" s="8" t="s">
        <v>645</v>
      </c>
      <c r="I367" s="8" t="s">
        <v>27</v>
      </c>
    </row>
    <row r="368" spans="1:9" s="8" customFormat="1" hidden="1" x14ac:dyDescent="0.35">
      <c r="A368" s="8">
        <v>154475</v>
      </c>
      <c r="B368" s="8">
        <v>3</v>
      </c>
      <c r="C368" s="7" t="s">
        <v>3176</v>
      </c>
      <c r="D368" s="7" t="s">
        <v>3118</v>
      </c>
      <c r="E368" s="7" t="s">
        <v>646</v>
      </c>
      <c r="F368" s="8">
        <v>29</v>
      </c>
      <c r="G368" s="8" t="s">
        <v>647</v>
      </c>
      <c r="H368" s="8" t="s">
        <v>647</v>
      </c>
      <c r="I368" s="8" t="s">
        <v>27</v>
      </c>
    </row>
    <row r="369" spans="1:9" s="8" customFormat="1" hidden="1" x14ac:dyDescent="0.35">
      <c r="A369" s="8">
        <v>154476</v>
      </c>
      <c r="B369" s="8">
        <v>3</v>
      </c>
      <c r="C369" s="7" t="s">
        <v>3177</v>
      </c>
      <c r="D369" s="7" t="s">
        <v>3118</v>
      </c>
      <c r="E369" s="7" t="s">
        <v>648</v>
      </c>
      <c r="F369" s="8">
        <v>29</v>
      </c>
      <c r="G369" s="8" t="s">
        <v>649</v>
      </c>
      <c r="H369" s="8" t="s">
        <v>649</v>
      </c>
      <c r="I369" s="8" t="s">
        <v>27</v>
      </c>
    </row>
    <row r="370" spans="1:9" s="8" customFormat="1" hidden="1" x14ac:dyDescent="0.35">
      <c r="A370" s="8">
        <v>154477</v>
      </c>
      <c r="B370" s="8">
        <v>3</v>
      </c>
      <c r="C370" s="7" t="s">
        <v>3178</v>
      </c>
      <c r="D370" s="7" t="s">
        <v>3118</v>
      </c>
      <c r="E370" s="7" t="s">
        <v>3179</v>
      </c>
      <c r="F370" s="8">
        <v>29</v>
      </c>
      <c r="G370" s="8" t="s">
        <v>650</v>
      </c>
      <c r="H370" s="8" t="s">
        <v>651</v>
      </c>
      <c r="I370" s="8" t="s">
        <v>27</v>
      </c>
    </row>
    <row r="371" spans="1:9" s="8" customFormat="1" hidden="1" x14ac:dyDescent="0.35">
      <c r="A371" s="8">
        <v>154480</v>
      </c>
      <c r="B371" s="8">
        <v>3</v>
      </c>
      <c r="C371" s="7" t="s">
        <v>3180</v>
      </c>
      <c r="D371" s="7" t="s">
        <v>3118</v>
      </c>
      <c r="E371" s="7"/>
      <c r="F371" s="8">
        <v>29</v>
      </c>
      <c r="G371" s="8" t="s">
        <v>652</v>
      </c>
    </row>
    <row r="372" spans="1:9" s="8" customFormat="1" hidden="1" x14ac:dyDescent="0.35">
      <c r="A372" s="8">
        <v>154481</v>
      </c>
      <c r="B372" s="8">
        <v>3</v>
      </c>
      <c r="C372" s="7" t="s">
        <v>3181</v>
      </c>
      <c r="D372" s="7" t="s">
        <v>3118</v>
      </c>
      <c r="E372" s="7" t="s">
        <v>3182</v>
      </c>
      <c r="F372" s="8">
        <v>29</v>
      </c>
      <c r="G372" s="8" t="s">
        <v>653</v>
      </c>
      <c r="H372" s="8" t="s">
        <v>653</v>
      </c>
      <c r="I372" s="8" t="s">
        <v>27</v>
      </c>
    </row>
    <row r="373" spans="1:9" s="8" customFormat="1" hidden="1" x14ac:dyDescent="0.35">
      <c r="A373" s="8">
        <v>154487</v>
      </c>
      <c r="B373" s="8">
        <v>3</v>
      </c>
      <c r="C373" s="7" t="s">
        <v>3183</v>
      </c>
      <c r="D373" s="7" t="s">
        <v>3118</v>
      </c>
      <c r="E373" s="7" t="s">
        <v>654</v>
      </c>
      <c r="F373" s="8">
        <v>29</v>
      </c>
      <c r="G373" s="8" t="s">
        <v>655</v>
      </c>
      <c r="H373" s="8" t="s">
        <v>656</v>
      </c>
      <c r="I373" s="8" t="s">
        <v>27</v>
      </c>
    </row>
    <row r="374" spans="1:9" s="8" customFormat="1" hidden="1" x14ac:dyDescent="0.35">
      <c r="A374" s="8">
        <v>154488</v>
      </c>
      <c r="B374" s="8">
        <v>3</v>
      </c>
      <c r="C374" s="7" t="s">
        <v>3184</v>
      </c>
      <c r="D374" s="7" t="s">
        <v>3118</v>
      </c>
      <c r="E374" s="7" t="s">
        <v>3185</v>
      </c>
      <c r="F374" s="8">
        <v>29</v>
      </c>
      <c r="G374" s="8" t="s">
        <v>657</v>
      </c>
      <c r="H374" s="8" t="s">
        <v>658</v>
      </c>
      <c r="I374" s="8" t="s">
        <v>27</v>
      </c>
    </row>
    <row r="375" spans="1:9" s="8" customFormat="1" hidden="1" x14ac:dyDescent="0.35">
      <c r="A375" s="8">
        <v>154504</v>
      </c>
      <c r="B375" s="8">
        <v>3</v>
      </c>
      <c r="C375" s="7" t="s">
        <v>3186</v>
      </c>
      <c r="D375" s="7" t="s">
        <v>3118</v>
      </c>
      <c r="E375" s="7" t="s">
        <v>3187</v>
      </c>
      <c r="F375" s="8">
        <v>29</v>
      </c>
      <c r="G375" s="8" t="s">
        <v>659</v>
      </c>
      <c r="H375" s="8" t="s">
        <v>660</v>
      </c>
      <c r="I375" s="8" t="s">
        <v>27</v>
      </c>
    </row>
    <row r="376" spans="1:9" s="8" customFormat="1" hidden="1" x14ac:dyDescent="0.35">
      <c r="A376" s="8">
        <v>154535</v>
      </c>
      <c r="B376" s="8">
        <v>3</v>
      </c>
      <c r="C376" s="7" t="s">
        <v>3188</v>
      </c>
      <c r="D376" s="7" t="s">
        <v>3118</v>
      </c>
      <c r="E376" s="7" t="s">
        <v>3189</v>
      </c>
      <c r="F376" s="8">
        <v>29</v>
      </c>
      <c r="G376" s="8" t="s">
        <v>661</v>
      </c>
      <c r="H376" s="8" t="s">
        <v>662</v>
      </c>
      <c r="I376" s="8" t="s">
        <v>27</v>
      </c>
    </row>
    <row r="377" spans="1:9" s="8" customFormat="1" hidden="1" x14ac:dyDescent="0.35">
      <c r="A377" s="8">
        <v>154542</v>
      </c>
      <c r="B377" s="8">
        <v>3</v>
      </c>
      <c r="C377" s="7" t="s">
        <v>3190</v>
      </c>
      <c r="D377" s="7" t="s">
        <v>3118</v>
      </c>
      <c r="E377" s="7" t="s">
        <v>663</v>
      </c>
      <c r="F377" s="8">
        <v>29</v>
      </c>
      <c r="G377" s="8" t="s">
        <v>664</v>
      </c>
      <c r="H377" s="8" t="s">
        <v>664</v>
      </c>
      <c r="I377" s="8" t="s">
        <v>27</v>
      </c>
    </row>
    <row r="378" spans="1:9" s="8" customFormat="1" hidden="1" x14ac:dyDescent="0.35">
      <c r="A378" s="8">
        <v>154543</v>
      </c>
      <c r="B378" s="8">
        <v>3</v>
      </c>
      <c r="C378" s="7" t="s">
        <v>3191</v>
      </c>
      <c r="D378" s="7" t="s">
        <v>3118</v>
      </c>
      <c r="E378" s="7"/>
      <c r="F378" s="8">
        <v>29</v>
      </c>
      <c r="G378" s="8" t="s">
        <v>665</v>
      </c>
    </row>
    <row r="379" spans="1:9" s="8" customFormat="1" hidden="1" x14ac:dyDescent="0.35">
      <c r="A379" s="8">
        <v>154544</v>
      </c>
      <c r="B379" s="8">
        <v>3</v>
      </c>
      <c r="C379" s="7" t="s">
        <v>3192</v>
      </c>
      <c r="D379" s="7" t="s">
        <v>3118</v>
      </c>
      <c r="E379" s="7" t="s">
        <v>3193</v>
      </c>
      <c r="F379" s="8">
        <v>29</v>
      </c>
      <c r="G379" s="8" t="s">
        <v>666</v>
      </c>
      <c r="H379" s="8" t="s">
        <v>667</v>
      </c>
      <c r="I379" s="8" t="s">
        <v>27</v>
      </c>
    </row>
    <row r="380" spans="1:9" s="8" customFormat="1" hidden="1" x14ac:dyDescent="0.35">
      <c r="A380" s="8">
        <v>154557</v>
      </c>
      <c r="B380" s="8">
        <v>3</v>
      </c>
      <c r="C380" s="7" t="s">
        <v>3194</v>
      </c>
      <c r="D380" s="7" t="s">
        <v>3118</v>
      </c>
      <c r="E380" s="7" t="s">
        <v>3195</v>
      </c>
      <c r="F380" s="8">
        <v>29</v>
      </c>
      <c r="G380" s="8" t="s">
        <v>668</v>
      </c>
      <c r="H380" s="8" t="s">
        <v>669</v>
      </c>
      <c r="I380" s="8" t="s">
        <v>27</v>
      </c>
    </row>
    <row r="381" spans="1:9" s="8" customFormat="1" hidden="1" x14ac:dyDescent="0.35">
      <c r="A381" s="8">
        <v>154573</v>
      </c>
      <c r="B381" s="8">
        <v>3</v>
      </c>
      <c r="C381" s="7" t="s">
        <v>3196</v>
      </c>
      <c r="D381" s="7" t="s">
        <v>3118</v>
      </c>
      <c r="E381" s="7"/>
      <c r="F381" s="8">
        <v>29</v>
      </c>
      <c r="G381" s="8" t="s">
        <v>670</v>
      </c>
    </row>
    <row r="382" spans="1:9" s="8" customFormat="1" hidden="1" x14ac:dyDescent="0.35">
      <c r="A382" s="8">
        <v>154574</v>
      </c>
      <c r="B382" s="8">
        <v>3</v>
      </c>
      <c r="C382" s="7" t="s">
        <v>3197</v>
      </c>
      <c r="D382" s="7" t="s">
        <v>3118</v>
      </c>
      <c r="E382" s="7" t="s">
        <v>3198</v>
      </c>
      <c r="F382" s="8">
        <v>29</v>
      </c>
      <c r="G382" s="8" t="s">
        <v>671</v>
      </c>
      <c r="H382" s="8" t="s">
        <v>671</v>
      </c>
      <c r="I382" s="8" t="s">
        <v>27</v>
      </c>
    </row>
    <row r="383" spans="1:9" s="8" customFormat="1" hidden="1" x14ac:dyDescent="0.35">
      <c r="A383" s="8">
        <v>154577</v>
      </c>
      <c r="B383" s="8">
        <v>3</v>
      </c>
      <c r="C383" s="7" t="s">
        <v>3199</v>
      </c>
      <c r="D383" s="7" t="s">
        <v>3118</v>
      </c>
      <c r="E383" s="7" t="s">
        <v>3200</v>
      </c>
      <c r="F383" s="8">
        <v>29</v>
      </c>
      <c r="G383" s="8" t="s">
        <v>672</v>
      </c>
      <c r="H383" s="8" t="s">
        <v>672</v>
      </c>
      <c r="I383" s="8" t="s">
        <v>27</v>
      </c>
    </row>
    <row r="384" spans="1:9" s="8" customFormat="1" hidden="1" x14ac:dyDescent="0.35">
      <c r="A384" s="8">
        <v>154601</v>
      </c>
      <c r="B384" s="8">
        <v>3</v>
      </c>
      <c r="C384" s="7" t="s">
        <v>3201</v>
      </c>
      <c r="D384" s="7" t="s">
        <v>3118</v>
      </c>
      <c r="E384" s="7"/>
      <c r="F384" s="8">
        <v>29</v>
      </c>
      <c r="G384" s="8" t="s">
        <v>673</v>
      </c>
    </row>
    <row r="385" spans="1:9" s="8" customFormat="1" hidden="1" x14ac:dyDescent="0.35">
      <c r="A385" s="8">
        <v>154602</v>
      </c>
      <c r="B385" s="8">
        <v>3</v>
      </c>
      <c r="C385" s="7" t="s">
        <v>3202</v>
      </c>
      <c r="D385" s="7" t="s">
        <v>3118</v>
      </c>
      <c r="E385" s="7" t="s">
        <v>674</v>
      </c>
      <c r="F385" s="8">
        <v>29</v>
      </c>
      <c r="G385" s="8" t="s">
        <v>675</v>
      </c>
      <c r="H385" s="8" t="s">
        <v>676</v>
      </c>
      <c r="I385" s="8" t="s">
        <v>27</v>
      </c>
    </row>
    <row r="386" spans="1:9" s="8" customFormat="1" hidden="1" x14ac:dyDescent="0.35">
      <c r="A386" s="8">
        <v>154603</v>
      </c>
      <c r="B386" s="8">
        <v>3</v>
      </c>
      <c r="C386" s="7" t="s">
        <v>3203</v>
      </c>
      <c r="D386" s="7" t="s">
        <v>3118</v>
      </c>
      <c r="E386" s="7" t="s">
        <v>3204</v>
      </c>
      <c r="F386" s="8">
        <v>29</v>
      </c>
      <c r="G386" s="8" t="s">
        <v>677</v>
      </c>
      <c r="H386" s="8" t="s">
        <v>677</v>
      </c>
      <c r="I386" s="8" t="s">
        <v>27</v>
      </c>
    </row>
    <row r="387" spans="1:9" s="8" customFormat="1" hidden="1" x14ac:dyDescent="0.35">
      <c r="A387" s="8">
        <v>154610</v>
      </c>
      <c r="B387" s="8">
        <v>3</v>
      </c>
      <c r="C387" s="7" t="s">
        <v>3205</v>
      </c>
      <c r="D387" s="7" t="s">
        <v>3118</v>
      </c>
      <c r="E387" s="7" t="s">
        <v>678</v>
      </c>
      <c r="F387" s="8">
        <v>29</v>
      </c>
      <c r="G387" s="8" t="s">
        <v>679</v>
      </c>
      <c r="H387" s="8" t="s">
        <v>680</v>
      </c>
      <c r="I387" s="8" t="s">
        <v>27</v>
      </c>
    </row>
    <row r="388" spans="1:9" s="8" customFormat="1" hidden="1" x14ac:dyDescent="0.35">
      <c r="A388" s="8">
        <v>154612</v>
      </c>
      <c r="B388" s="8">
        <v>3</v>
      </c>
      <c r="C388" s="7" t="s">
        <v>3206</v>
      </c>
      <c r="D388" s="7" t="s">
        <v>3207</v>
      </c>
      <c r="E388" s="7" t="s">
        <v>3208</v>
      </c>
      <c r="F388" s="8">
        <v>30</v>
      </c>
      <c r="G388" s="8" t="s">
        <v>681</v>
      </c>
      <c r="H388" s="8" t="s">
        <v>682</v>
      </c>
      <c r="I388" s="8" t="s">
        <v>27</v>
      </c>
    </row>
    <row r="389" spans="1:9" s="8" customFormat="1" hidden="1" x14ac:dyDescent="0.35">
      <c r="A389" s="8">
        <v>154616</v>
      </c>
      <c r="B389" s="8">
        <v>3</v>
      </c>
      <c r="C389" s="7" t="s">
        <v>3209</v>
      </c>
      <c r="D389" s="7" t="s">
        <v>3207</v>
      </c>
      <c r="E389" s="7" t="s">
        <v>3210</v>
      </c>
      <c r="F389" s="8">
        <v>30</v>
      </c>
      <c r="G389" s="8" t="s">
        <v>683</v>
      </c>
      <c r="H389" s="8" t="s">
        <v>684</v>
      </c>
      <c r="I389" s="8" t="s">
        <v>27</v>
      </c>
    </row>
    <row r="390" spans="1:9" s="8" customFormat="1" hidden="1" x14ac:dyDescent="0.35">
      <c r="A390" s="8">
        <v>154621</v>
      </c>
      <c r="B390" s="8">
        <v>3</v>
      </c>
      <c r="C390" s="7" t="s">
        <v>3211</v>
      </c>
      <c r="D390" s="7" t="s">
        <v>3207</v>
      </c>
      <c r="E390" s="7" t="s">
        <v>3212</v>
      </c>
      <c r="F390" s="8">
        <v>30</v>
      </c>
      <c r="G390" s="8" t="s">
        <v>685</v>
      </c>
      <c r="H390" s="8" t="s">
        <v>686</v>
      </c>
      <c r="I390" s="8" t="s">
        <v>27</v>
      </c>
    </row>
    <row r="391" spans="1:9" s="8" customFormat="1" hidden="1" x14ac:dyDescent="0.35">
      <c r="A391" s="8">
        <v>154629</v>
      </c>
      <c r="B391" s="8">
        <v>3</v>
      </c>
      <c r="C391" s="7" t="s">
        <v>3213</v>
      </c>
      <c r="D391" s="7" t="s">
        <v>3207</v>
      </c>
      <c r="E391" s="7" t="s">
        <v>3214</v>
      </c>
      <c r="F391" s="8">
        <v>30</v>
      </c>
      <c r="G391" s="8" t="s">
        <v>687</v>
      </c>
      <c r="H391" s="8" t="s">
        <v>688</v>
      </c>
      <c r="I391" s="8" t="s">
        <v>27</v>
      </c>
    </row>
    <row r="392" spans="1:9" s="8" customFormat="1" hidden="1" x14ac:dyDescent="0.35">
      <c r="A392" s="8">
        <v>154639</v>
      </c>
      <c r="B392" s="8">
        <v>3</v>
      </c>
      <c r="C392" s="7" t="s">
        <v>3215</v>
      </c>
      <c r="D392" s="7" t="s">
        <v>3207</v>
      </c>
      <c r="E392" s="7" t="s">
        <v>3216</v>
      </c>
      <c r="F392" s="8">
        <v>30</v>
      </c>
      <c r="G392" s="8" t="s">
        <v>689</v>
      </c>
      <c r="H392" s="8" t="s">
        <v>690</v>
      </c>
      <c r="I392" s="8" t="s">
        <v>27</v>
      </c>
    </row>
    <row r="393" spans="1:9" s="8" customFormat="1" hidden="1" x14ac:dyDescent="0.35">
      <c r="A393" s="8">
        <v>154642</v>
      </c>
      <c r="B393" s="8">
        <v>3</v>
      </c>
      <c r="C393" s="7" t="s">
        <v>3217</v>
      </c>
      <c r="D393" s="7" t="s">
        <v>3207</v>
      </c>
      <c r="E393" s="7" t="s">
        <v>3218</v>
      </c>
      <c r="F393" s="8">
        <v>30</v>
      </c>
      <c r="G393" s="8" t="s">
        <v>691</v>
      </c>
      <c r="H393" s="8" t="s">
        <v>692</v>
      </c>
      <c r="I393" s="8" t="s">
        <v>27</v>
      </c>
    </row>
    <row r="394" spans="1:9" s="8" customFormat="1" hidden="1" x14ac:dyDescent="0.35">
      <c r="A394" s="8">
        <v>154652</v>
      </c>
      <c r="B394" s="8">
        <v>3</v>
      </c>
      <c r="C394" s="7" t="s">
        <v>3219</v>
      </c>
      <c r="D394" s="7" t="s">
        <v>3220</v>
      </c>
      <c r="E394" s="7" t="s">
        <v>693</v>
      </c>
      <c r="F394" s="8">
        <v>31</v>
      </c>
      <c r="G394" s="8" t="s">
        <v>694</v>
      </c>
      <c r="H394" s="8" t="s">
        <v>695</v>
      </c>
      <c r="I394" s="8" t="s">
        <v>27</v>
      </c>
    </row>
    <row r="395" spans="1:9" s="8" customFormat="1" hidden="1" x14ac:dyDescent="0.35">
      <c r="A395" s="8">
        <v>154653</v>
      </c>
      <c r="B395" s="8">
        <v>3</v>
      </c>
      <c r="C395" s="7" t="s">
        <v>3221</v>
      </c>
      <c r="D395" s="7" t="s">
        <v>3220</v>
      </c>
      <c r="E395" s="7" t="s">
        <v>3222</v>
      </c>
      <c r="F395" s="8">
        <v>31</v>
      </c>
      <c r="G395" s="8" t="s">
        <v>696</v>
      </c>
      <c r="H395" s="8" t="s">
        <v>697</v>
      </c>
      <c r="I395" s="8" t="s">
        <v>27</v>
      </c>
    </row>
    <row r="396" spans="1:9" s="8" customFormat="1" hidden="1" x14ac:dyDescent="0.35">
      <c r="A396" s="8">
        <v>154665</v>
      </c>
      <c r="B396" s="8">
        <v>3</v>
      </c>
      <c r="C396" s="7" t="s">
        <v>3223</v>
      </c>
      <c r="D396" s="7" t="s">
        <v>3220</v>
      </c>
      <c r="E396" s="7" t="s">
        <v>3224</v>
      </c>
      <c r="F396" s="8">
        <v>31</v>
      </c>
      <c r="G396" s="8" t="s">
        <v>698</v>
      </c>
      <c r="H396" s="8" t="s">
        <v>699</v>
      </c>
      <c r="I396" s="8" t="s">
        <v>27</v>
      </c>
    </row>
    <row r="397" spans="1:9" s="8" customFormat="1" hidden="1" x14ac:dyDescent="0.35">
      <c r="A397" s="8">
        <v>154669</v>
      </c>
      <c r="B397" s="8">
        <v>3</v>
      </c>
      <c r="C397" s="7" t="s">
        <v>3225</v>
      </c>
      <c r="D397" s="7" t="s">
        <v>3220</v>
      </c>
      <c r="E397" s="7" t="s">
        <v>3226</v>
      </c>
      <c r="F397" s="8">
        <v>31</v>
      </c>
      <c r="G397" s="8" t="s">
        <v>700</v>
      </c>
      <c r="H397" s="8" t="s">
        <v>701</v>
      </c>
      <c r="I397" s="8" t="s">
        <v>27</v>
      </c>
    </row>
    <row r="398" spans="1:9" s="8" customFormat="1" hidden="1" x14ac:dyDescent="0.35">
      <c r="A398" s="8">
        <v>154674</v>
      </c>
      <c r="B398" s="8">
        <v>3</v>
      </c>
      <c r="C398" s="7" t="s">
        <v>3227</v>
      </c>
      <c r="D398" s="7" t="s">
        <v>3220</v>
      </c>
      <c r="E398" s="7" t="s">
        <v>3228</v>
      </c>
      <c r="F398" s="8">
        <v>31</v>
      </c>
      <c r="G398" s="8" t="s">
        <v>702</v>
      </c>
      <c r="H398" s="8" t="s">
        <v>703</v>
      </c>
      <c r="I398" s="8" t="s">
        <v>27</v>
      </c>
    </row>
    <row r="399" spans="1:9" s="8" customFormat="1" hidden="1" x14ac:dyDescent="0.35">
      <c r="A399" s="8">
        <v>154685</v>
      </c>
      <c r="B399" s="8">
        <v>3</v>
      </c>
      <c r="C399" s="7" t="s">
        <v>3229</v>
      </c>
      <c r="D399" s="7" t="s">
        <v>3230</v>
      </c>
      <c r="E399" s="7" t="s">
        <v>3231</v>
      </c>
      <c r="F399" s="8">
        <v>32</v>
      </c>
      <c r="G399" s="8" t="s">
        <v>704</v>
      </c>
      <c r="H399" s="8" t="s">
        <v>704</v>
      </c>
      <c r="I399" s="8" t="s">
        <v>27</v>
      </c>
    </row>
    <row r="400" spans="1:9" s="8" customFormat="1" hidden="1" x14ac:dyDescent="0.35">
      <c r="A400" s="8">
        <v>154689</v>
      </c>
      <c r="B400" s="8">
        <v>3</v>
      </c>
      <c r="C400" s="7" t="s">
        <v>3232</v>
      </c>
      <c r="D400" s="7" t="s">
        <v>3230</v>
      </c>
      <c r="E400" s="7" t="s">
        <v>3233</v>
      </c>
      <c r="F400" s="8">
        <v>32</v>
      </c>
      <c r="G400" s="8" t="s">
        <v>705</v>
      </c>
      <c r="H400" s="8" t="s">
        <v>705</v>
      </c>
      <c r="I400" s="8" t="s">
        <v>27</v>
      </c>
    </row>
    <row r="401" spans="1:9" s="8" customFormat="1" hidden="1" x14ac:dyDescent="0.35">
      <c r="A401" s="8">
        <v>154692</v>
      </c>
      <c r="B401" s="8">
        <v>3</v>
      </c>
      <c r="C401" s="7" t="s">
        <v>3234</v>
      </c>
      <c r="D401" s="7" t="s">
        <v>3230</v>
      </c>
      <c r="E401" s="7" t="s">
        <v>706</v>
      </c>
      <c r="F401" s="8">
        <v>32</v>
      </c>
      <c r="G401" s="8" t="s">
        <v>707</v>
      </c>
      <c r="H401" s="8" t="s">
        <v>708</v>
      </c>
      <c r="I401" s="8" t="s">
        <v>27</v>
      </c>
    </row>
    <row r="402" spans="1:9" s="8" customFormat="1" hidden="1" x14ac:dyDescent="0.35">
      <c r="A402" s="8">
        <v>154693</v>
      </c>
      <c r="B402" s="8">
        <v>3</v>
      </c>
      <c r="C402" s="7" t="s">
        <v>3235</v>
      </c>
      <c r="D402" s="7" t="s">
        <v>3230</v>
      </c>
      <c r="E402" s="7" t="s">
        <v>3236</v>
      </c>
      <c r="F402" s="8">
        <v>32</v>
      </c>
      <c r="G402" s="8" t="s">
        <v>709</v>
      </c>
      <c r="H402" s="8" t="s">
        <v>710</v>
      </c>
      <c r="I402" s="8" t="s">
        <v>27</v>
      </c>
    </row>
    <row r="403" spans="1:9" s="8" customFormat="1" hidden="1" x14ac:dyDescent="0.35">
      <c r="A403" s="8">
        <v>154705</v>
      </c>
      <c r="B403" s="8">
        <v>3</v>
      </c>
      <c r="C403" s="7" t="s">
        <v>3237</v>
      </c>
      <c r="D403" s="7" t="s">
        <v>3230</v>
      </c>
      <c r="E403" s="7" t="s">
        <v>711</v>
      </c>
      <c r="F403" s="8">
        <v>32</v>
      </c>
      <c r="G403" s="8" t="s">
        <v>712</v>
      </c>
      <c r="H403" s="8" t="s">
        <v>713</v>
      </c>
      <c r="I403" s="8" t="s">
        <v>27</v>
      </c>
    </row>
    <row r="404" spans="1:9" s="8" customFormat="1" hidden="1" x14ac:dyDescent="0.35">
      <c r="A404" s="8">
        <v>154706</v>
      </c>
      <c r="B404" s="8">
        <v>3</v>
      </c>
      <c r="C404" s="7" t="s">
        <v>3238</v>
      </c>
      <c r="D404" s="7" t="s">
        <v>3230</v>
      </c>
      <c r="E404" s="7" t="s">
        <v>3239</v>
      </c>
      <c r="F404" s="8">
        <v>32</v>
      </c>
      <c r="G404" s="8" t="s">
        <v>714</v>
      </c>
      <c r="H404" s="8" t="s">
        <v>715</v>
      </c>
      <c r="I404" s="8" t="s">
        <v>27</v>
      </c>
    </row>
    <row r="405" spans="1:9" s="8" customFormat="1" hidden="1" x14ac:dyDescent="0.35">
      <c r="A405" s="8">
        <v>154718</v>
      </c>
      <c r="B405" s="8">
        <v>3</v>
      </c>
      <c r="C405" s="7" t="s">
        <v>3240</v>
      </c>
      <c r="D405" s="7" t="s">
        <v>3230</v>
      </c>
      <c r="E405" s="7" t="s">
        <v>3241</v>
      </c>
      <c r="F405" s="8">
        <v>32</v>
      </c>
      <c r="G405" s="8" t="s">
        <v>716</v>
      </c>
      <c r="H405" s="8" t="s">
        <v>717</v>
      </c>
      <c r="I405" s="8" t="s">
        <v>27</v>
      </c>
    </row>
    <row r="406" spans="1:9" s="8" customFormat="1" hidden="1" x14ac:dyDescent="0.35">
      <c r="A406" s="8">
        <v>154723</v>
      </c>
      <c r="B406" s="8">
        <v>3</v>
      </c>
      <c r="C406" s="7" t="s">
        <v>3242</v>
      </c>
      <c r="D406" s="7" t="s">
        <v>3230</v>
      </c>
      <c r="E406" s="7" t="s">
        <v>3243</v>
      </c>
      <c r="F406" s="8">
        <v>32</v>
      </c>
      <c r="G406" s="8" t="s">
        <v>718</v>
      </c>
      <c r="H406" s="8" t="s">
        <v>719</v>
      </c>
      <c r="I406" s="8" t="s">
        <v>27</v>
      </c>
    </row>
    <row r="407" spans="1:9" s="8" customFormat="1" hidden="1" x14ac:dyDescent="0.35">
      <c r="A407" s="8">
        <v>154727</v>
      </c>
      <c r="B407" s="8">
        <v>3</v>
      </c>
      <c r="C407" s="7" t="s">
        <v>3244</v>
      </c>
      <c r="D407" s="7" t="s">
        <v>3230</v>
      </c>
      <c r="E407" s="7" t="s">
        <v>3245</v>
      </c>
      <c r="F407" s="8">
        <v>32</v>
      </c>
      <c r="G407" s="8" t="s">
        <v>720</v>
      </c>
      <c r="H407" s="8" t="s">
        <v>721</v>
      </c>
      <c r="I407" s="8" t="s">
        <v>27</v>
      </c>
    </row>
    <row r="408" spans="1:9" s="8" customFormat="1" hidden="1" x14ac:dyDescent="0.35">
      <c r="A408" s="8">
        <v>154730</v>
      </c>
      <c r="B408" s="8">
        <v>3</v>
      </c>
      <c r="C408" s="7" t="s">
        <v>3246</v>
      </c>
      <c r="D408" s="7" t="s">
        <v>3230</v>
      </c>
      <c r="E408" s="7" t="s">
        <v>722</v>
      </c>
      <c r="F408" s="8">
        <v>32</v>
      </c>
      <c r="G408" s="8" t="s">
        <v>723</v>
      </c>
      <c r="H408" s="8" t="s">
        <v>724</v>
      </c>
      <c r="I408" s="8" t="s">
        <v>27</v>
      </c>
    </row>
    <row r="409" spans="1:9" s="8" customFormat="1" hidden="1" x14ac:dyDescent="0.35">
      <c r="A409" s="8">
        <v>154731</v>
      </c>
      <c r="B409" s="8">
        <v>3</v>
      </c>
      <c r="C409" s="7" t="s">
        <v>3247</v>
      </c>
      <c r="D409" s="7" t="s">
        <v>3230</v>
      </c>
      <c r="E409" s="7" t="s">
        <v>725</v>
      </c>
      <c r="F409" s="8">
        <v>32</v>
      </c>
      <c r="G409" s="8" t="s">
        <v>726</v>
      </c>
      <c r="H409" s="8" t="s">
        <v>726</v>
      </c>
      <c r="I409" s="8" t="s">
        <v>27</v>
      </c>
    </row>
    <row r="410" spans="1:9" s="8" customFormat="1" hidden="1" x14ac:dyDescent="0.35">
      <c r="A410" s="8">
        <v>154732</v>
      </c>
      <c r="B410" s="8">
        <v>3</v>
      </c>
      <c r="C410" s="7" t="s">
        <v>3248</v>
      </c>
      <c r="D410" s="7" t="s">
        <v>3230</v>
      </c>
      <c r="E410" s="7" t="s">
        <v>3249</v>
      </c>
      <c r="F410" s="8">
        <v>32</v>
      </c>
      <c r="G410" s="8" t="s">
        <v>727</v>
      </c>
      <c r="H410" s="8" t="s">
        <v>728</v>
      </c>
      <c r="I410" s="8" t="s">
        <v>27</v>
      </c>
    </row>
    <row r="411" spans="1:9" s="8" customFormat="1" hidden="1" x14ac:dyDescent="0.35">
      <c r="A411" s="8">
        <v>154735</v>
      </c>
      <c r="B411" s="8">
        <v>3</v>
      </c>
      <c r="C411" s="7" t="s">
        <v>3250</v>
      </c>
      <c r="D411" s="7" t="s">
        <v>3230</v>
      </c>
      <c r="E411" s="7" t="s">
        <v>3251</v>
      </c>
      <c r="F411" s="8">
        <v>32</v>
      </c>
      <c r="G411" s="8" t="s">
        <v>729</v>
      </c>
      <c r="H411" s="8" t="s">
        <v>730</v>
      </c>
      <c r="I411" s="8" t="s">
        <v>27</v>
      </c>
    </row>
    <row r="412" spans="1:9" s="8" customFormat="1" hidden="1" x14ac:dyDescent="0.35">
      <c r="A412" s="8">
        <v>154738</v>
      </c>
      <c r="B412" s="8">
        <v>3</v>
      </c>
      <c r="C412" s="7" t="s">
        <v>3252</v>
      </c>
      <c r="D412" s="7" t="s">
        <v>3230</v>
      </c>
      <c r="E412" s="7" t="s">
        <v>3253</v>
      </c>
      <c r="F412" s="8">
        <v>32</v>
      </c>
      <c r="G412" s="8" t="s">
        <v>731</v>
      </c>
      <c r="H412" s="8" t="s">
        <v>731</v>
      </c>
      <c r="I412" s="8" t="s">
        <v>27</v>
      </c>
    </row>
    <row r="413" spans="1:9" s="8" customFormat="1" hidden="1" x14ac:dyDescent="0.35">
      <c r="A413" s="8">
        <v>154741</v>
      </c>
      <c r="B413" s="8">
        <v>3</v>
      </c>
      <c r="C413" s="7" t="s">
        <v>3254</v>
      </c>
      <c r="D413" s="7" t="s">
        <v>3230</v>
      </c>
      <c r="E413" s="7" t="s">
        <v>3255</v>
      </c>
      <c r="F413" s="8">
        <v>32</v>
      </c>
      <c r="G413" s="8" t="s">
        <v>732</v>
      </c>
      <c r="H413" s="8" t="s">
        <v>732</v>
      </c>
      <c r="I413" s="8" t="s">
        <v>27</v>
      </c>
    </row>
    <row r="414" spans="1:9" s="8" customFormat="1" hidden="1" x14ac:dyDescent="0.35">
      <c r="A414" s="8">
        <v>154747</v>
      </c>
      <c r="B414" s="8">
        <v>3</v>
      </c>
      <c r="C414" s="7" t="s">
        <v>3256</v>
      </c>
      <c r="D414" s="7" t="s">
        <v>3257</v>
      </c>
      <c r="E414" s="7" t="s">
        <v>3258</v>
      </c>
      <c r="F414" s="8">
        <v>33</v>
      </c>
      <c r="G414" s="8" t="s">
        <v>733</v>
      </c>
      <c r="H414" s="8" t="s">
        <v>734</v>
      </c>
      <c r="I414" s="8" t="s">
        <v>27</v>
      </c>
    </row>
    <row r="415" spans="1:9" s="8" customFormat="1" hidden="1" x14ac:dyDescent="0.35">
      <c r="A415" s="8">
        <v>154764</v>
      </c>
      <c r="B415" s="8">
        <v>3</v>
      </c>
      <c r="C415" s="7" t="s">
        <v>3259</v>
      </c>
      <c r="D415" s="7" t="s">
        <v>3257</v>
      </c>
      <c r="E415" s="7" t="s">
        <v>3260</v>
      </c>
      <c r="F415" s="8">
        <v>33</v>
      </c>
      <c r="G415" s="8" t="s">
        <v>735</v>
      </c>
      <c r="H415" s="8" t="s">
        <v>736</v>
      </c>
      <c r="I415" s="8" t="s">
        <v>27</v>
      </c>
    </row>
    <row r="416" spans="1:9" s="8" customFormat="1" hidden="1" x14ac:dyDescent="0.35">
      <c r="A416" s="8">
        <v>154767</v>
      </c>
      <c r="B416" s="8">
        <v>3</v>
      </c>
      <c r="C416" s="7" t="s">
        <v>3261</v>
      </c>
      <c r="D416" s="7" t="s">
        <v>3257</v>
      </c>
      <c r="E416" s="7" t="s">
        <v>737</v>
      </c>
      <c r="F416" s="8">
        <v>33</v>
      </c>
      <c r="G416" s="8" t="s">
        <v>738</v>
      </c>
      <c r="H416" s="8" t="s">
        <v>739</v>
      </c>
      <c r="I416" s="8" t="s">
        <v>27</v>
      </c>
    </row>
    <row r="417" spans="1:9" s="8" customFormat="1" hidden="1" x14ac:dyDescent="0.35">
      <c r="A417" s="8">
        <v>154768</v>
      </c>
      <c r="B417" s="8">
        <v>3</v>
      </c>
      <c r="C417" s="7" t="s">
        <v>3262</v>
      </c>
      <c r="D417" s="7" t="s">
        <v>3257</v>
      </c>
      <c r="E417" s="7" t="s">
        <v>3263</v>
      </c>
      <c r="F417" s="8">
        <v>33</v>
      </c>
      <c r="G417" s="8" t="s">
        <v>740</v>
      </c>
      <c r="H417" s="8" t="s">
        <v>741</v>
      </c>
      <c r="I417" s="8" t="s">
        <v>27</v>
      </c>
    </row>
    <row r="418" spans="1:9" s="8" customFormat="1" hidden="1" x14ac:dyDescent="0.35">
      <c r="A418" s="8">
        <v>154775</v>
      </c>
      <c r="B418" s="8">
        <v>3</v>
      </c>
      <c r="C418" s="7" t="s">
        <v>3264</v>
      </c>
      <c r="D418" s="7" t="s">
        <v>3257</v>
      </c>
      <c r="E418" s="7" t="s">
        <v>3265</v>
      </c>
      <c r="F418" s="8">
        <v>33</v>
      </c>
      <c r="G418" s="8" t="s">
        <v>742</v>
      </c>
      <c r="H418" s="8" t="s">
        <v>742</v>
      </c>
      <c r="I418" s="8" t="s">
        <v>27</v>
      </c>
    </row>
    <row r="419" spans="1:9" s="8" customFormat="1" hidden="1" x14ac:dyDescent="0.35">
      <c r="A419" s="8">
        <v>154780</v>
      </c>
      <c r="B419" s="8">
        <v>3</v>
      </c>
      <c r="C419" s="7" t="s">
        <v>3266</v>
      </c>
      <c r="D419" s="7" t="s">
        <v>3257</v>
      </c>
      <c r="E419" s="7" t="s">
        <v>3267</v>
      </c>
      <c r="F419" s="8">
        <v>33</v>
      </c>
      <c r="G419" s="8" t="s">
        <v>743</v>
      </c>
      <c r="H419" s="8" t="s">
        <v>744</v>
      </c>
      <c r="I419" s="8" t="s">
        <v>27</v>
      </c>
    </row>
    <row r="420" spans="1:9" s="8" customFormat="1" hidden="1" x14ac:dyDescent="0.35">
      <c r="A420" s="8">
        <v>154784</v>
      </c>
      <c r="B420" s="8">
        <v>3</v>
      </c>
      <c r="C420" s="7" t="s">
        <v>3268</v>
      </c>
      <c r="D420" s="7" t="s">
        <v>3257</v>
      </c>
      <c r="E420" s="7" t="s">
        <v>3269</v>
      </c>
      <c r="F420" s="8">
        <v>33</v>
      </c>
      <c r="G420" s="8" t="s">
        <v>745</v>
      </c>
      <c r="H420" s="8" t="s">
        <v>746</v>
      </c>
      <c r="I420" s="8" t="s">
        <v>27</v>
      </c>
    </row>
    <row r="421" spans="1:9" s="8" customFormat="1" hidden="1" x14ac:dyDescent="0.35">
      <c r="A421" s="8">
        <v>154793</v>
      </c>
      <c r="B421" s="8">
        <v>3</v>
      </c>
      <c r="C421" s="7" t="s">
        <v>3270</v>
      </c>
      <c r="D421" s="7" t="s">
        <v>3271</v>
      </c>
      <c r="E421" s="7" t="s">
        <v>3272</v>
      </c>
      <c r="F421" s="8">
        <v>34</v>
      </c>
      <c r="G421" s="8" t="s">
        <v>747</v>
      </c>
      <c r="H421" s="8" t="s">
        <v>748</v>
      </c>
      <c r="I421" s="8" t="s">
        <v>27</v>
      </c>
    </row>
    <row r="422" spans="1:9" s="8" customFormat="1" hidden="1" x14ac:dyDescent="0.35">
      <c r="A422" s="8">
        <v>154799</v>
      </c>
      <c r="B422" s="8">
        <v>3</v>
      </c>
      <c r="C422" s="7" t="s">
        <v>3273</v>
      </c>
      <c r="D422" s="7" t="s">
        <v>3271</v>
      </c>
      <c r="E422" s="7" t="s">
        <v>3274</v>
      </c>
      <c r="F422" s="8">
        <v>34</v>
      </c>
      <c r="G422" s="8" t="s">
        <v>749</v>
      </c>
      <c r="H422" s="8" t="s">
        <v>750</v>
      </c>
      <c r="I422" s="8" t="s">
        <v>27</v>
      </c>
    </row>
    <row r="423" spans="1:9" s="8" customFormat="1" hidden="1" x14ac:dyDescent="0.35">
      <c r="A423" s="8">
        <v>154807</v>
      </c>
      <c r="B423" s="8">
        <v>3</v>
      </c>
      <c r="C423" s="7" t="s">
        <v>3275</v>
      </c>
      <c r="D423" s="7" t="s">
        <v>3271</v>
      </c>
      <c r="E423" s="7" t="s">
        <v>3276</v>
      </c>
      <c r="F423" s="8">
        <v>34</v>
      </c>
      <c r="G423" s="8" t="s">
        <v>751</v>
      </c>
      <c r="H423" s="8" t="s">
        <v>752</v>
      </c>
      <c r="I423" s="8" t="s">
        <v>27</v>
      </c>
    </row>
    <row r="424" spans="1:9" s="8" customFormat="1" hidden="1" x14ac:dyDescent="0.35">
      <c r="A424" s="8">
        <v>154814</v>
      </c>
      <c r="B424" s="8">
        <v>3</v>
      </c>
      <c r="C424" s="7" t="s">
        <v>3277</v>
      </c>
      <c r="D424" s="7" t="s">
        <v>3271</v>
      </c>
      <c r="E424" s="7" t="s">
        <v>3278</v>
      </c>
      <c r="F424" s="8">
        <v>34</v>
      </c>
      <c r="G424" s="8" t="s">
        <v>753</v>
      </c>
      <c r="H424" s="8" t="s">
        <v>753</v>
      </c>
      <c r="I424" s="8" t="s">
        <v>27</v>
      </c>
    </row>
    <row r="425" spans="1:9" s="8" customFormat="1" hidden="1" x14ac:dyDescent="0.35">
      <c r="A425" s="8">
        <v>154818</v>
      </c>
      <c r="B425" s="8">
        <v>3</v>
      </c>
      <c r="C425" s="7" t="s">
        <v>3279</v>
      </c>
      <c r="D425" s="7" t="s">
        <v>3271</v>
      </c>
      <c r="E425" s="7" t="s">
        <v>3280</v>
      </c>
      <c r="F425" s="8">
        <v>34</v>
      </c>
      <c r="G425" s="8" t="s">
        <v>754</v>
      </c>
      <c r="H425" s="8" t="s">
        <v>755</v>
      </c>
      <c r="I425" s="8" t="s">
        <v>27</v>
      </c>
    </row>
    <row r="426" spans="1:9" s="8" customFormat="1" hidden="1" x14ac:dyDescent="0.35">
      <c r="A426" s="8">
        <v>154824</v>
      </c>
      <c r="B426" s="8">
        <v>3</v>
      </c>
      <c r="C426" s="7" t="s">
        <v>3281</v>
      </c>
      <c r="D426" s="7" t="s">
        <v>3271</v>
      </c>
      <c r="E426" s="7" t="s">
        <v>756</v>
      </c>
      <c r="F426" s="8">
        <v>34</v>
      </c>
      <c r="G426" s="8" t="s">
        <v>757</v>
      </c>
      <c r="H426" s="8" t="s">
        <v>758</v>
      </c>
      <c r="I426" s="8" t="s">
        <v>27</v>
      </c>
    </row>
    <row r="427" spans="1:9" s="8" customFormat="1" hidden="1" x14ac:dyDescent="0.35">
      <c r="A427" s="8">
        <v>154825</v>
      </c>
      <c r="B427" s="8">
        <v>3</v>
      </c>
      <c r="C427" s="7" t="s">
        <v>3282</v>
      </c>
      <c r="D427" s="7" t="s">
        <v>3271</v>
      </c>
      <c r="E427" s="7" t="s">
        <v>759</v>
      </c>
      <c r="F427" s="8">
        <v>34</v>
      </c>
      <c r="G427" s="8" t="s">
        <v>760</v>
      </c>
      <c r="H427" s="8" t="s">
        <v>761</v>
      </c>
      <c r="I427" s="8" t="s">
        <v>27</v>
      </c>
    </row>
    <row r="428" spans="1:9" s="8" customFormat="1" hidden="1" x14ac:dyDescent="0.35">
      <c r="A428" s="8">
        <v>154827</v>
      </c>
      <c r="B428" s="8">
        <v>3</v>
      </c>
      <c r="C428" s="7" t="s">
        <v>3283</v>
      </c>
      <c r="D428" s="7" t="s">
        <v>3284</v>
      </c>
      <c r="E428" s="7" t="s">
        <v>3285</v>
      </c>
      <c r="F428" s="8">
        <v>35</v>
      </c>
      <c r="G428" s="8" t="s">
        <v>762</v>
      </c>
      <c r="H428" s="8" t="s">
        <v>763</v>
      </c>
      <c r="I428" s="8" t="s">
        <v>27</v>
      </c>
    </row>
    <row r="429" spans="1:9" s="8" customFormat="1" hidden="1" x14ac:dyDescent="0.35">
      <c r="A429" s="8">
        <v>154830</v>
      </c>
      <c r="B429" s="8">
        <v>3</v>
      </c>
      <c r="C429" s="7" t="s">
        <v>3286</v>
      </c>
      <c r="D429" s="7" t="s">
        <v>3284</v>
      </c>
      <c r="E429" s="7" t="s">
        <v>3287</v>
      </c>
      <c r="F429" s="8">
        <v>35</v>
      </c>
      <c r="G429" s="8" t="s">
        <v>764</v>
      </c>
      <c r="H429" s="8" t="s">
        <v>765</v>
      </c>
      <c r="I429" s="8" t="s">
        <v>27</v>
      </c>
    </row>
    <row r="430" spans="1:9" s="8" customFormat="1" hidden="1" x14ac:dyDescent="0.35">
      <c r="A430" s="8">
        <v>154836</v>
      </c>
      <c r="B430" s="8">
        <v>3</v>
      </c>
      <c r="C430" s="7" t="s">
        <v>3288</v>
      </c>
      <c r="D430" s="7" t="s">
        <v>3284</v>
      </c>
      <c r="E430" s="7" t="s">
        <v>766</v>
      </c>
      <c r="F430" s="8">
        <v>35</v>
      </c>
      <c r="G430" s="8" t="s">
        <v>767</v>
      </c>
      <c r="H430" s="8" t="s">
        <v>768</v>
      </c>
      <c r="I430" s="8" t="s">
        <v>27</v>
      </c>
    </row>
    <row r="431" spans="1:9" s="8" customFormat="1" hidden="1" x14ac:dyDescent="0.35">
      <c r="A431" s="8">
        <v>154837</v>
      </c>
      <c r="B431" s="8">
        <v>3</v>
      </c>
      <c r="C431" s="7" t="s">
        <v>3289</v>
      </c>
      <c r="D431" s="7" t="s">
        <v>3284</v>
      </c>
      <c r="E431" s="7" t="s">
        <v>769</v>
      </c>
      <c r="F431" s="8">
        <v>35</v>
      </c>
      <c r="G431" s="8" t="s">
        <v>770</v>
      </c>
      <c r="H431" s="8" t="s">
        <v>771</v>
      </c>
      <c r="I431" s="8" t="s">
        <v>27</v>
      </c>
    </row>
    <row r="432" spans="1:9" s="8" customFormat="1" hidden="1" x14ac:dyDescent="0.35">
      <c r="A432" s="8">
        <v>154838</v>
      </c>
      <c r="B432" s="8">
        <v>3</v>
      </c>
      <c r="C432" s="7" t="s">
        <v>3290</v>
      </c>
      <c r="D432" s="7" t="s">
        <v>3284</v>
      </c>
      <c r="E432" s="7" t="s">
        <v>3291</v>
      </c>
      <c r="F432" s="8">
        <v>35</v>
      </c>
      <c r="G432" s="8" t="s">
        <v>772</v>
      </c>
      <c r="H432" s="8" t="s">
        <v>773</v>
      </c>
      <c r="I432" s="8" t="s">
        <v>27</v>
      </c>
    </row>
    <row r="433" spans="1:9" s="8" customFormat="1" hidden="1" x14ac:dyDescent="0.35">
      <c r="A433" s="8">
        <v>154841</v>
      </c>
      <c r="B433" s="8">
        <v>3</v>
      </c>
      <c r="C433" s="7" t="s">
        <v>3292</v>
      </c>
      <c r="D433" s="7" t="s">
        <v>3284</v>
      </c>
      <c r="E433" s="7" t="s">
        <v>3293</v>
      </c>
      <c r="F433" s="8">
        <v>35</v>
      </c>
      <c r="G433" s="8" t="s">
        <v>774</v>
      </c>
      <c r="H433" s="8" t="s">
        <v>775</v>
      </c>
      <c r="I433" s="8" t="s">
        <v>27</v>
      </c>
    </row>
    <row r="434" spans="1:9" s="8" customFormat="1" hidden="1" x14ac:dyDescent="0.35">
      <c r="A434" s="8">
        <v>154846</v>
      </c>
      <c r="B434" s="8">
        <v>3</v>
      </c>
      <c r="C434" s="7" t="s">
        <v>3294</v>
      </c>
      <c r="D434" s="7" t="s">
        <v>3284</v>
      </c>
      <c r="E434" s="7" t="s">
        <v>3295</v>
      </c>
      <c r="F434" s="8">
        <v>35</v>
      </c>
      <c r="G434" s="8" t="s">
        <v>776</v>
      </c>
      <c r="H434" s="8" t="s">
        <v>777</v>
      </c>
      <c r="I434" s="8" t="s">
        <v>27</v>
      </c>
    </row>
    <row r="435" spans="1:9" s="8" customFormat="1" hidden="1" x14ac:dyDescent="0.35">
      <c r="A435" s="8">
        <v>154850</v>
      </c>
      <c r="B435" s="8">
        <v>3</v>
      </c>
      <c r="C435" s="7" t="s">
        <v>3296</v>
      </c>
      <c r="D435" s="7" t="s">
        <v>3297</v>
      </c>
      <c r="E435" s="7" t="s">
        <v>778</v>
      </c>
      <c r="F435" s="8">
        <v>36</v>
      </c>
      <c r="G435" s="8" t="s">
        <v>779</v>
      </c>
      <c r="H435" s="8" t="s">
        <v>779</v>
      </c>
      <c r="I435" s="8" t="s">
        <v>27</v>
      </c>
    </row>
    <row r="436" spans="1:9" s="8" customFormat="1" hidden="1" x14ac:dyDescent="0.35">
      <c r="A436" s="8">
        <v>154851</v>
      </c>
      <c r="B436" s="8">
        <v>3</v>
      </c>
      <c r="C436" s="7" t="s">
        <v>3298</v>
      </c>
      <c r="D436" s="7" t="s">
        <v>3297</v>
      </c>
      <c r="E436" s="7" t="s">
        <v>780</v>
      </c>
      <c r="F436" s="8">
        <v>36</v>
      </c>
      <c r="G436" s="8" t="s">
        <v>781</v>
      </c>
      <c r="H436" s="8" t="s">
        <v>782</v>
      </c>
      <c r="I436" s="8" t="s">
        <v>27</v>
      </c>
    </row>
    <row r="437" spans="1:9" s="8" customFormat="1" hidden="1" x14ac:dyDescent="0.35">
      <c r="A437" s="8">
        <v>154852</v>
      </c>
      <c r="B437" s="8">
        <v>3</v>
      </c>
      <c r="C437" s="7" t="s">
        <v>3299</v>
      </c>
      <c r="D437" s="7" t="s">
        <v>3297</v>
      </c>
      <c r="E437" s="7" t="s">
        <v>783</v>
      </c>
      <c r="F437" s="8">
        <v>36</v>
      </c>
      <c r="G437" s="8" t="s">
        <v>784</v>
      </c>
      <c r="H437" s="8" t="s">
        <v>785</v>
      </c>
      <c r="I437" s="8" t="s">
        <v>27</v>
      </c>
    </row>
    <row r="438" spans="1:9" s="8" customFormat="1" hidden="1" x14ac:dyDescent="0.35">
      <c r="A438" s="8">
        <v>154853</v>
      </c>
      <c r="B438" s="8">
        <v>3</v>
      </c>
      <c r="C438" s="7" t="s">
        <v>3300</v>
      </c>
      <c r="D438" s="7" t="s">
        <v>3297</v>
      </c>
      <c r="E438" s="7" t="s">
        <v>3301</v>
      </c>
      <c r="F438" s="8">
        <v>36</v>
      </c>
      <c r="G438" s="8" t="s">
        <v>786</v>
      </c>
      <c r="H438" s="8" t="s">
        <v>787</v>
      </c>
      <c r="I438" s="8" t="s">
        <v>27</v>
      </c>
    </row>
    <row r="439" spans="1:9" s="8" customFormat="1" hidden="1" x14ac:dyDescent="0.35">
      <c r="A439" s="8">
        <v>154856</v>
      </c>
      <c r="B439" s="8">
        <v>3</v>
      </c>
      <c r="C439" s="7" t="s">
        <v>3302</v>
      </c>
      <c r="D439" s="7" t="s">
        <v>3297</v>
      </c>
      <c r="E439" s="7" t="s">
        <v>788</v>
      </c>
      <c r="F439" s="8">
        <v>36</v>
      </c>
      <c r="G439" s="8" t="s">
        <v>789</v>
      </c>
      <c r="H439" s="8" t="s">
        <v>790</v>
      </c>
      <c r="I439" s="8" t="s">
        <v>27</v>
      </c>
    </row>
    <row r="440" spans="1:9" s="8" customFormat="1" hidden="1" x14ac:dyDescent="0.35">
      <c r="A440" s="8">
        <v>154857</v>
      </c>
      <c r="B440" s="8">
        <v>3</v>
      </c>
      <c r="C440" s="7" t="s">
        <v>3303</v>
      </c>
      <c r="D440" s="7" t="s">
        <v>3297</v>
      </c>
      <c r="E440" s="7" t="s">
        <v>3304</v>
      </c>
      <c r="F440" s="8">
        <v>36</v>
      </c>
      <c r="G440" s="8" t="s">
        <v>791</v>
      </c>
      <c r="H440" s="8" t="s">
        <v>792</v>
      </c>
      <c r="I440" s="8" t="s">
        <v>27</v>
      </c>
    </row>
    <row r="441" spans="1:9" s="8" customFormat="1" hidden="1" x14ac:dyDescent="0.35">
      <c r="A441" s="8">
        <v>154861</v>
      </c>
      <c r="B441" s="8">
        <v>3</v>
      </c>
      <c r="C441" s="7" t="s">
        <v>3305</v>
      </c>
      <c r="D441" s="7" t="s">
        <v>3306</v>
      </c>
      <c r="E441" s="7" t="s">
        <v>3307</v>
      </c>
      <c r="F441" s="8">
        <v>37</v>
      </c>
      <c r="G441" s="8" t="s">
        <v>793</v>
      </c>
      <c r="H441" s="8" t="s">
        <v>794</v>
      </c>
      <c r="I441" s="8" t="s">
        <v>27</v>
      </c>
    </row>
    <row r="442" spans="1:9" s="8" customFormat="1" hidden="1" x14ac:dyDescent="0.35">
      <c r="A442" s="8">
        <v>154868</v>
      </c>
      <c r="B442" s="8">
        <v>3</v>
      </c>
      <c r="C442" s="7" t="s">
        <v>3308</v>
      </c>
      <c r="D442" s="7" t="s">
        <v>3306</v>
      </c>
      <c r="E442" s="7" t="s">
        <v>3309</v>
      </c>
      <c r="F442" s="8">
        <v>37</v>
      </c>
      <c r="G442" s="8" t="s">
        <v>795</v>
      </c>
      <c r="H442" s="8" t="s">
        <v>796</v>
      </c>
      <c r="I442" s="8" t="s">
        <v>27</v>
      </c>
    </row>
    <row r="443" spans="1:9" s="8" customFormat="1" hidden="1" x14ac:dyDescent="0.35">
      <c r="A443" s="8">
        <v>154892</v>
      </c>
      <c r="B443" s="8">
        <v>3</v>
      </c>
      <c r="C443" s="7" t="s">
        <v>3310</v>
      </c>
      <c r="D443" s="7" t="s">
        <v>3306</v>
      </c>
      <c r="E443" s="7" t="s">
        <v>3311</v>
      </c>
      <c r="F443" s="8">
        <v>37</v>
      </c>
      <c r="G443" s="8" t="s">
        <v>797</v>
      </c>
      <c r="H443" s="8" t="s">
        <v>797</v>
      </c>
      <c r="I443" s="8" t="s">
        <v>27</v>
      </c>
    </row>
    <row r="444" spans="1:9" s="8" customFormat="1" hidden="1" x14ac:dyDescent="0.35">
      <c r="A444" s="8">
        <v>154896</v>
      </c>
      <c r="B444" s="8">
        <v>3</v>
      </c>
      <c r="C444" s="7" t="s">
        <v>3312</v>
      </c>
      <c r="D444" s="7" t="s">
        <v>3306</v>
      </c>
      <c r="E444" s="7" t="s">
        <v>798</v>
      </c>
      <c r="F444" s="8">
        <v>37</v>
      </c>
      <c r="G444" s="8" t="s">
        <v>799</v>
      </c>
      <c r="H444" s="8" t="s">
        <v>799</v>
      </c>
      <c r="I444" s="8" t="s">
        <v>27</v>
      </c>
    </row>
    <row r="445" spans="1:9" s="8" customFormat="1" hidden="1" x14ac:dyDescent="0.35">
      <c r="A445" s="8">
        <v>154897</v>
      </c>
      <c r="B445" s="8">
        <v>3</v>
      </c>
      <c r="C445" s="7" t="s">
        <v>3313</v>
      </c>
      <c r="D445" s="7" t="s">
        <v>3306</v>
      </c>
      <c r="E445" s="7" t="s">
        <v>3314</v>
      </c>
      <c r="F445" s="8">
        <v>37</v>
      </c>
      <c r="G445" s="8" t="s">
        <v>800</v>
      </c>
      <c r="H445" s="8" t="s">
        <v>801</v>
      </c>
      <c r="I445" s="8" t="s">
        <v>27</v>
      </c>
    </row>
    <row r="446" spans="1:9" s="8" customFormat="1" hidden="1" x14ac:dyDescent="0.35">
      <c r="A446" s="8">
        <v>154901</v>
      </c>
      <c r="B446" s="8">
        <v>3</v>
      </c>
      <c r="C446" s="7" t="s">
        <v>3315</v>
      </c>
      <c r="D446" s="7" t="s">
        <v>3306</v>
      </c>
      <c r="E446" s="7" t="s">
        <v>3316</v>
      </c>
      <c r="F446" s="8">
        <v>37</v>
      </c>
      <c r="G446" s="8" t="s">
        <v>802</v>
      </c>
      <c r="H446" s="8" t="s">
        <v>802</v>
      </c>
      <c r="I446" s="8" t="s">
        <v>27</v>
      </c>
    </row>
    <row r="447" spans="1:9" s="8" customFormat="1" hidden="1" x14ac:dyDescent="0.35">
      <c r="A447" s="8">
        <v>154904</v>
      </c>
      <c r="B447" s="8">
        <v>3</v>
      </c>
      <c r="C447" s="7" t="s">
        <v>3317</v>
      </c>
      <c r="D447" s="7" t="s">
        <v>3306</v>
      </c>
      <c r="E447" s="7" t="s">
        <v>3318</v>
      </c>
      <c r="F447" s="8">
        <v>37</v>
      </c>
      <c r="G447" s="8" t="s">
        <v>803</v>
      </c>
      <c r="H447" s="8" t="s">
        <v>804</v>
      </c>
      <c r="I447" s="8" t="s">
        <v>27</v>
      </c>
    </row>
    <row r="448" spans="1:9" s="8" customFormat="1" hidden="1" x14ac:dyDescent="0.35">
      <c r="A448" s="8">
        <v>154908</v>
      </c>
      <c r="B448" s="8">
        <v>3</v>
      </c>
      <c r="C448" s="7" t="s">
        <v>3319</v>
      </c>
      <c r="D448" s="7" t="s">
        <v>3320</v>
      </c>
      <c r="E448" s="7" t="s">
        <v>3321</v>
      </c>
      <c r="F448" s="8">
        <v>38</v>
      </c>
      <c r="G448" s="8" t="s">
        <v>805</v>
      </c>
      <c r="H448" s="8" t="s">
        <v>805</v>
      </c>
      <c r="I448" s="8" t="s">
        <v>27</v>
      </c>
    </row>
    <row r="449" spans="1:9" s="8" customFormat="1" hidden="1" x14ac:dyDescent="0.35">
      <c r="A449" s="8">
        <v>154913</v>
      </c>
      <c r="B449" s="8">
        <v>3</v>
      </c>
      <c r="C449" s="7" t="s">
        <v>3322</v>
      </c>
      <c r="D449" s="7" t="s">
        <v>3320</v>
      </c>
      <c r="E449" s="7" t="s">
        <v>3323</v>
      </c>
      <c r="F449" s="8">
        <v>38</v>
      </c>
      <c r="G449" s="8" t="s">
        <v>806</v>
      </c>
      <c r="H449" s="8" t="s">
        <v>807</v>
      </c>
      <c r="I449" s="8" t="s">
        <v>27</v>
      </c>
    </row>
    <row r="450" spans="1:9" s="8" customFormat="1" hidden="1" x14ac:dyDescent="0.35">
      <c r="A450" s="8">
        <v>154916</v>
      </c>
      <c r="B450" s="8">
        <v>3</v>
      </c>
      <c r="C450" s="7" t="s">
        <v>3324</v>
      </c>
      <c r="D450" s="7" t="s">
        <v>3320</v>
      </c>
      <c r="E450" s="7" t="s">
        <v>808</v>
      </c>
      <c r="F450" s="8">
        <v>38</v>
      </c>
      <c r="G450" s="8" t="s">
        <v>809</v>
      </c>
      <c r="H450" s="8" t="s">
        <v>809</v>
      </c>
      <c r="I450" s="8" t="s">
        <v>27</v>
      </c>
    </row>
    <row r="451" spans="1:9" s="8" customFormat="1" hidden="1" x14ac:dyDescent="0.35">
      <c r="A451" s="8">
        <v>154917</v>
      </c>
      <c r="B451" s="8">
        <v>3</v>
      </c>
      <c r="C451" s="7" t="s">
        <v>3325</v>
      </c>
      <c r="D451" s="7" t="s">
        <v>3320</v>
      </c>
      <c r="E451" s="7" t="s">
        <v>810</v>
      </c>
      <c r="F451" s="8">
        <v>38</v>
      </c>
      <c r="G451" s="8" t="s">
        <v>811</v>
      </c>
      <c r="H451" s="8" t="s">
        <v>812</v>
      </c>
      <c r="I451" s="8" t="s">
        <v>27</v>
      </c>
    </row>
    <row r="452" spans="1:9" s="8" customFormat="1" hidden="1" x14ac:dyDescent="0.35">
      <c r="A452" s="8">
        <v>154918</v>
      </c>
      <c r="B452" s="8">
        <v>3</v>
      </c>
      <c r="C452" s="7" t="s">
        <v>3326</v>
      </c>
      <c r="D452" s="7" t="s">
        <v>3320</v>
      </c>
      <c r="E452" s="7" t="s">
        <v>3327</v>
      </c>
      <c r="F452" s="8">
        <v>38</v>
      </c>
      <c r="G452" s="8" t="s">
        <v>813</v>
      </c>
      <c r="H452" s="8" t="s">
        <v>813</v>
      </c>
      <c r="I452" s="8" t="s">
        <v>27</v>
      </c>
    </row>
    <row r="453" spans="1:9" s="8" customFormat="1" hidden="1" x14ac:dyDescent="0.35">
      <c r="A453" s="8">
        <v>154922</v>
      </c>
      <c r="B453" s="8">
        <v>3</v>
      </c>
      <c r="C453" s="7" t="s">
        <v>3328</v>
      </c>
      <c r="D453" s="7" t="s">
        <v>3320</v>
      </c>
      <c r="E453" s="7" t="s">
        <v>3329</v>
      </c>
      <c r="F453" s="8">
        <v>38</v>
      </c>
      <c r="G453" s="8" t="s">
        <v>814</v>
      </c>
      <c r="H453" s="8" t="s">
        <v>815</v>
      </c>
      <c r="I453" s="8" t="s">
        <v>27</v>
      </c>
    </row>
    <row r="454" spans="1:9" s="8" customFormat="1" hidden="1" x14ac:dyDescent="0.35">
      <c r="A454" s="8">
        <v>154927</v>
      </c>
      <c r="B454" s="8">
        <v>3</v>
      </c>
      <c r="C454" s="7" t="s">
        <v>3330</v>
      </c>
      <c r="D454" s="7" t="s">
        <v>3320</v>
      </c>
      <c r="E454" s="7" t="s">
        <v>816</v>
      </c>
      <c r="F454" s="8">
        <v>38</v>
      </c>
      <c r="G454" s="8" t="s">
        <v>817</v>
      </c>
      <c r="H454" s="8" t="s">
        <v>818</v>
      </c>
      <c r="I454" s="8" t="s">
        <v>27</v>
      </c>
    </row>
    <row r="455" spans="1:9" s="8" customFormat="1" hidden="1" x14ac:dyDescent="0.35">
      <c r="A455" s="8">
        <v>154928</v>
      </c>
      <c r="B455" s="8">
        <v>3</v>
      </c>
      <c r="C455" s="7" t="s">
        <v>3331</v>
      </c>
      <c r="D455" s="7" t="s">
        <v>3320</v>
      </c>
      <c r="E455" s="7" t="s">
        <v>3332</v>
      </c>
      <c r="F455" s="8">
        <v>38</v>
      </c>
      <c r="G455" s="8" t="s">
        <v>819</v>
      </c>
      <c r="H455" s="8" t="s">
        <v>820</v>
      </c>
      <c r="I455" s="8" t="s">
        <v>27</v>
      </c>
    </row>
    <row r="456" spans="1:9" s="8" customFormat="1" hidden="1" x14ac:dyDescent="0.35">
      <c r="A456" s="8">
        <v>154934</v>
      </c>
      <c r="B456" s="8">
        <v>3</v>
      </c>
      <c r="C456" s="7" t="s">
        <v>3333</v>
      </c>
      <c r="D456" s="7" t="s">
        <v>3320</v>
      </c>
      <c r="E456" s="7" t="s">
        <v>3334</v>
      </c>
      <c r="F456" s="8">
        <v>38</v>
      </c>
      <c r="G456" s="8" t="s">
        <v>821</v>
      </c>
      <c r="H456" s="8" t="s">
        <v>822</v>
      </c>
      <c r="I456" s="8" t="s">
        <v>27</v>
      </c>
    </row>
    <row r="457" spans="1:9" s="8" customFormat="1" hidden="1" x14ac:dyDescent="0.35">
      <c r="A457" s="8">
        <v>154940</v>
      </c>
      <c r="B457" s="8">
        <v>3</v>
      </c>
      <c r="C457" s="7" t="s">
        <v>3335</v>
      </c>
      <c r="D457" s="7" t="s">
        <v>3320</v>
      </c>
      <c r="E457" s="7" t="s">
        <v>3336</v>
      </c>
      <c r="F457" s="8">
        <v>38</v>
      </c>
      <c r="G457" s="8" t="s">
        <v>823</v>
      </c>
      <c r="H457" s="8" t="s">
        <v>824</v>
      </c>
      <c r="I457" s="8" t="s">
        <v>27</v>
      </c>
    </row>
    <row r="458" spans="1:9" s="8" customFormat="1" hidden="1" x14ac:dyDescent="0.35">
      <c r="A458" s="8">
        <v>154943</v>
      </c>
      <c r="B458" s="8">
        <v>3</v>
      </c>
      <c r="C458" s="7" t="s">
        <v>3337</v>
      </c>
      <c r="D458" s="7" t="s">
        <v>3320</v>
      </c>
      <c r="E458" s="7" t="s">
        <v>3338</v>
      </c>
      <c r="F458" s="8">
        <v>38</v>
      </c>
      <c r="G458" s="8" t="s">
        <v>825</v>
      </c>
      <c r="H458" s="8" t="s">
        <v>826</v>
      </c>
      <c r="I458" s="8" t="s">
        <v>27</v>
      </c>
    </row>
    <row r="459" spans="1:9" s="8" customFormat="1" hidden="1" x14ac:dyDescent="0.35">
      <c r="A459" s="8">
        <v>154951</v>
      </c>
      <c r="B459" s="8">
        <v>3</v>
      </c>
      <c r="C459" s="7" t="s">
        <v>3339</v>
      </c>
      <c r="D459" s="7" t="s">
        <v>3320</v>
      </c>
      <c r="E459" s="7" t="s">
        <v>3340</v>
      </c>
      <c r="F459" s="8">
        <v>38</v>
      </c>
      <c r="G459" s="8" t="s">
        <v>827</v>
      </c>
      <c r="H459" s="8" t="s">
        <v>828</v>
      </c>
      <c r="I459" s="8" t="s">
        <v>27</v>
      </c>
    </row>
    <row r="460" spans="1:9" s="8" customFormat="1" hidden="1" x14ac:dyDescent="0.35">
      <c r="A460" s="8">
        <v>154955</v>
      </c>
      <c r="B460" s="8">
        <v>3</v>
      </c>
      <c r="C460" s="7" t="s">
        <v>3341</v>
      </c>
      <c r="D460" s="7" t="s">
        <v>3320</v>
      </c>
      <c r="E460" s="7" t="s">
        <v>829</v>
      </c>
      <c r="F460" s="8">
        <v>38</v>
      </c>
      <c r="G460" s="8" t="s">
        <v>830</v>
      </c>
      <c r="H460" s="8" t="s">
        <v>831</v>
      </c>
      <c r="I460" s="8" t="s">
        <v>27</v>
      </c>
    </row>
    <row r="461" spans="1:9" s="8" customFormat="1" hidden="1" x14ac:dyDescent="0.35">
      <c r="A461" s="8">
        <v>154956</v>
      </c>
      <c r="B461" s="8">
        <v>3</v>
      </c>
      <c r="C461" s="7" t="s">
        <v>3342</v>
      </c>
      <c r="D461" s="7" t="s">
        <v>3320</v>
      </c>
      <c r="E461" s="7" t="s">
        <v>832</v>
      </c>
      <c r="F461" s="8">
        <v>38</v>
      </c>
      <c r="G461" s="8" t="s">
        <v>833</v>
      </c>
      <c r="H461" s="8" t="s">
        <v>834</v>
      </c>
      <c r="I461" s="8" t="s">
        <v>27</v>
      </c>
    </row>
    <row r="462" spans="1:9" s="8" customFormat="1" hidden="1" x14ac:dyDescent="0.35">
      <c r="A462" s="8">
        <v>154957</v>
      </c>
      <c r="B462" s="8">
        <v>3</v>
      </c>
      <c r="C462" s="7" t="s">
        <v>3343</v>
      </c>
      <c r="D462" s="7" t="s">
        <v>3320</v>
      </c>
      <c r="E462" s="7" t="s">
        <v>3344</v>
      </c>
      <c r="F462" s="8">
        <v>38</v>
      </c>
      <c r="G462" s="8" t="s">
        <v>835</v>
      </c>
      <c r="H462" s="8" t="s">
        <v>836</v>
      </c>
      <c r="I462" s="8" t="s">
        <v>27</v>
      </c>
    </row>
    <row r="463" spans="1:9" s="8" customFormat="1" hidden="1" x14ac:dyDescent="0.35">
      <c r="A463" s="8">
        <v>154963</v>
      </c>
      <c r="B463" s="8">
        <v>3</v>
      </c>
      <c r="C463" s="7" t="s">
        <v>3345</v>
      </c>
      <c r="D463" s="7" t="s">
        <v>3320</v>
      </c>
      <c r="E463" s="7" t="s">
        <v>837</v>
      </c>
      <c r="F463" s="8">
        <v>38</v>
      </c>
      <c r="G463" s="8" t="s">
        <v>838</v>
      </c>
      <c r="H463" s="8" t="s">
        <v>839</v>
      </c>
      <c r="I463" s="8" t="s">
        <v>27</v>
      </c>
    </row>
    <row r="464" spans="1:9" s="8" customFormat="1" hidden="1" x14ac:dyDescent="0.35">
      <c r="A464" s="8">
        <v>154964</v>
      </c>
      <c r="B464" s="8">
        <v>3</v>
      </c>
      <c r="C464" s="7" t="s">
        <v>3346</v>
      </c>
      <c r="D464" s="7" t="s">
        <v>3320</v>
      </c>
      <c r="E464" s="7" t="s">
        <v>840</v>
      </c>
      <c r="F464" s="8">
        <v>38</v>
      </c>
      <c r="G464" s="8" t="s">
        <v>841</v>
      </c>
      <c r="H464" s="8" t="s">
        <v>842</v>
      </c>
      <c r="I464" s="8" t="s">
        <v>27</v>
      </c>
    </row>
    <row r="465" spans="1:9" s="8" customFormat="1" hidden="1" x14ac:dyDescent="0.35">
      <c r="A465" s="8">
        <v>154965</v>
      </c>
      <c r="B465" s="8">
        <v>3</v>
      </c>
      <c r="C465" s="7" t="s">
        <v>3347</v>
      </c>
      <c r="D465" s="7" t="s">
        <v>3320</v>
      </c>
      <c r="E465" s="7" t="s">
        <v>843</v>
      </c>
      <c r="F465" s="8">
        <v>38</v>
      </c>
      <c r="G465" s="8" t="s">
        <v>844</v>
      </c>
      <c r="H465" s="8" t="s">
        <v>845</v>
      </c>
      <c r="I465" s="8" t="s">
        <v>27</v>
      </c>
    </row>
    <row r="466" spans="1:9" s="8" customFormat="1" hidden="1" x14ac:dyDescent="0.35">
      <c r="A466" s="8">
        <v>154966</v>
      </c>
      <c r="B466" s="8">
        <v>3</v>
      </c>
      <c r="C466" s="7" t="s">
        <v>3348</v>
      </c>
      <c r="D466" s="7" t="s">
        <v>3320</v>
      </c>
      <c r="E466" s="7" t="s">
        <v>846</v>
      </c>
      <c r="F466" s="8">
        <v>38</v>
      </c>
      <c r="G466" s="8" t="s">
        <v>847</v>
      </c>
      <c r="H466" s="8" t="s">
        <v>848</v>
      </c>
      <c r="I466" s="8" t="s">
        <v>27</v>
      </c>
    </row>
    <row r="467" spans="1:9" s="8" customFormat="1" hidden="1" x14ac:dyDescent="0.35">
      <c r="A467" s="8">
        <v>154967</v>
      </c>
      <c r="B467" s="8">
        <v>3</v>
      </c>
      <c r="C467" s="7" t="s">
        <v>3349</v>
      </c>
      <c r="D467" s="7" t="s">
        <v>3320</v>
      </c>
      <c r="E467" s="7" t="s">
        <v>849</v>
      </c>
      <c r="F467" s="8">
        <v>38</v>
      </c>
      <c r="G467" s="8" t="s">
        <v>850</v>
      </c>
      <c r="H467" s="8" t="s">
        <v>851</v>
      </c>
      <c r="I467" s="8" t="s">
        <v>27</v>
      </c>
    </row>
    <row r="468" spans="1:9" s="8" customFormat="1" hidden="1" x14ac:dyDescent="0.35">
      <c r="A468" s="8">
        <v>154968</v>
      </c>
      <c r="B468" s="8">
        <v>3</v>
      </c>
      <c r="C468" s="7" t="s">
        <v>3350</v>
      </c>
      <c r="D468" s="7" t="s">
        <v>3320</v>
      </c>
      <c r="E468" s="7" t="s">
        <v>852</v>
      </c>
      <c r="F468" s="8">
        <v>38</v>
      </c>
      <c r="G468" s="8" t="s">
        <v>853</v>
      </c>
      <c r="H468" s="8" t="s">
        <v>854</v>
      </c>
      <c r="I468" s="8" t="s">
        <v>27</v>
      </c>
    </row>
    <row r="469" spans="1:9" s="8" customFormat="1" hidden="1" x14ac:dyDescent="0.35">
      <c r="A469" s="8">
        <v>154969</v>
      </c>
      <c r="B469" s="8">
        <v>3</v>
      </c>
      <c r="C469" s="7" t="s">
        <v>3351</v>
      </c>
      <c r="D469" s="7" t="s">
        <v>3320</v>
      </c>
      <c r="E469" s="7" t="s">
        <v>855</v>
      </c>
      <c r="F469" s="8">
        <v>38</v>
      </c>
      <c r="G469" s="8" t="s">
        <v>856</v>
      </c>
      <c r="H469" s="8" t="s">
        <v>857</v>
      </c>
      <c r="I469" s="8" t="s">
        <v>27</v>
      </c>
    </row>
    <row r="470" spans="1:9" s="8" customFormat="1" hidden="1" x14ac:dyDescent="0.35">
      <c r="A470" s="8">
        <v>154970</v>
      </c>
      <c r="B470" s="8">
        <v>3</v>
      </c>
      <c r="C470" s="7" t="s">
        <v>3352</v>
      </c>
      <c r="D470" s="7" t="s">
        <v>3320</v>
      </c>
      <c r="E470" s="7" t="s">
        <v>3353</v>
      </c>
      <c r="F470" s="8">
        <v>38</v>
      </c>
      <c r="G470" s="8" t="s">
        <v>858</v>
      </c>
      <c r="H470" s="8" t="s">
        <v>858</v>
      </c>
      <c r="I470" s="8" t="s">
        <v>27</v>
      </c>
    </row>
    <row r="471" spans="1:9" s="8" customFormat="1" hidden="1" x14ac:dyDescent="0.35">
      <c r="A471" s="8">
        <v>154977</v>
      </c>
      <c r="B471" s="8">
        <v>3</v>
      </c>
      <c r="C471" s="7" t="s">
        <v>3354</v>
      </c>
      <c r="D471" s="7" t="s">
        <v>3320</v>
      </c>
      <c r="E471" s="7" t="s">
        <v>3355</v>
      </c>
      <c r="F471" s="8">
        <v>38</v>
      </c>
      <c r="G471" s="8" t="s">
        <v>859</v>
      </c>
      <c r="H471" s="8" t="s">
        <v>860</v>
      </c>
      <c r="I471" s="8" t="s">
        <v>27</v>
      </c>
    </row>
    <row r="472" spans="1:9" s="8" customFormat="1" hidden="1" x14ac:dyDescent="0.35">
      <c r="A472" s="8">
        <v>154988</v>
      </c>
      <c r="B472" s="8">
        <v>3</v>
      </c>
      <c r="C472" s="7" t="s">
        <v>3356</v>
      </c>
      <c r="D472" s="7" t="s">
        <v>3320</v>
      </c>
      <c r="E472" s="7" t="s">
        <v>3357</v>
      </c>
      <c r="F472" s="8">
        <v>38</v>
      </c>
      <c r="G472" s="8" t="s">
        <v>861</v>
      </c>
      <c r="H472" s="8" t="s">
        <v>862</v>
      </c>
      <c r="I472" s="8" t="s">
        <v>27</v>
      </c>
    </row>
    <row r="473" spans="1:9" s="8" customFormat="1" hidden="1" x14ac:dyDescent="0.35">
      <c r="A473" s="8">
        <v>155002</v>
      </c>
      <c r="B473" s="8">
        <v>3</v>
      </c>
      <c r="C473" s="7" t="s">
        <v>3358</v>
      </c>
      <c r="D473" s="7" t="s">
        <v>3359</v>
      </c>
      <c r="E473" s="7"/>
      <c r="F473" s="8">
        <v>39</v>
      </c>
      <c r="G473" s="8" t="s">
        <v>863</v>
      </c>
    </row>
    <row r="474" spans="1:9" s="8" customFormat="1" hidden="1" x14ac:dyDescent="0.35">
      <c r="A474" s="8">
        <v>155003</v>
      </c>
      <c r="B474" s="8">
        <v>3</v>
      </c>
      <c r="C474" s="7" t="s">
        <v>3360</v>
      </c>
      <c r="D474" s="7" t="s">
        <v>3359</v>
      </c>
      <c r="E474" s="7" t="s">
        <v>3361</v>
      </c>
      <c r="F474" s="8">
        <v>39</v>
      </c>
      <c r="G474" s="8" t="s">
        <v>864</v>
      </c>
      <c r="H474" s="8" t="s">
        <v>864</v>
      </c>
      <c r="I474" s="8" t="s">
        <v>27</v>
      </c>
    </row>
    <row r="475" spans="1:9" s="8" customFormat="1" hidden="1" x14ac:dyDescent="0.35">
      <c r="A475" s="8">
        <v>155008</v>
      </c>
      <c r="B475" s="8">
        <v>3</v>
      </c>
      <c r="C475" s="7" t="s">
        <v>3362</v>
      </c>
      <c r="D475" s="7" t="s">
        <v>3359</v>
      </c>
      <c r="E475" s="7" t="s">
        <v>3363</v>
      </c>
      <c r="F475" s="8">
        <v>39</v>
      </c>
      <c r="G475" s="8" t="s">
        <v>865</v>
      </c>
      <c r="H475" s="8" t="s">
        <v>865</v>
      </c>
      <c r="I475" s="8" t="s">
        <v>27</v>
      </c>
    </row>
    <row r="476" spans="1:9" s="8" customFormat="1" hidden="1" x14ac:dyDescent="0.35">
      <c r="A476" s="8">
        <v>155013</v>
      </c>
      <c r="B476" s="8">
        <v>3</v>
      </c>
      <c r="C476" s="7" t="s">
        <v>3364</v>
      </c>
      <c r="D476" s="7" t="s">
        <v>3359</v>
      </c>
      <c r="E476" s="7" t="s">
        <v>3365</v>
      </c>
      <c r="F476" s="8">
        <v>39</v>
      </c>
      <c r="G476" s="8" t="s">
        <v>866</v>
      </c>
      <c r="H476" s="8" t="s">
        <v>866</v>
      </c>
      <c r="I476" s="8" t="s">
        <v>27</v>
      </c>
    </row>
    <row r="477" spans="1:9" s="8" customFormat="1" hidden="1" x14ac:dyDescent="0.35">
      <c r="A477" s="8">
        <v>155020</v>
      </c>
      <c r="B477" s="8">
        <v>3</v>
      </c>
      <c r="C477" s="7" t="s">
        <v>3366</v>
      </c>
      <c r="D477" s="7" t="s">
        <v>3359</v>
      </c>
      <c r="E477" s="7" t="s">
        <v>3367</v>
      </c>
      <c r="F477" s="8">
        <v>39</v>
      </c>
      <c r="G477" s="8" t="s">
        <v>867</v>
      </c>
      <c r="H477" s="8" t="s">
        <v>867</v>
      </c>
      <c r="I477" s="8" t="s">
        <v>27</v>
      </c>
    </row>
    <row r="478" spans="1:9" s="8" customFormat="1" hidden="1" x14ac:dyDescent="0.35">
      <c r="A478" s="8">
        <v>155032</v>
      </c>
      <c r="B478" s="8">
        <v>3</v>
      </c>
      <c r="C478" s="7" t="s">
        <v>3368</v>
      </c>
      <c r="D478" s="7" t="s">
        <v>3359</v>
      </c>
      <c r="E478" s="7" t="s">
        <v>3369</v>
      </c>
      <c r="F478" s="8">
        <v>39</v>
      </c>
      <c r="G478" s="8" t="s">
        <v>868</v>
      </c>
      <c r="H478" s="8" t="s">
        <v>869</v>
      </c>
      <c r="I478" s="8" t="s">
        <v>27</v>
      </c>
    </row>
    <row r="479" spans="1:9" s="8" customFormat="1" hidden="1" x14ac:dyDescent="0.35">
      <c r="A479" s="8">
        <v>155043</v>
      </c>
      <c r="B479" s="8">
        <v>3</v>
      </c>
      <c r="C479" s="7" t="s">
        <v>3370</v>
      </c>
      <c r="D479" s="7" t="s">
        <v>3359</v>
      </c>
      <c r="E479" s="7" t="s">
        <v>3371</v>
      </c>
      <c r="F479" s="8">
        <v>39</v>
      </c>
      <c r="G479" s="8" t="s">
        <v>870</v>
      </c>
      <c r="H479" s="8" t="s">
        <v>871</v>
      </c>
      <c r="I479" s="8" t="s">
        <v>27</v>
      </c>
    </row>
    <row r="480" spans="1:9" s="8" customFormat="1" hidden="1" x14ac:dyDescent="0.35">
      <c r="A480" s="8">
        <v>155046</v>
      </c>
      <c r="B480" s="8">
        <v>3</v>
      </c>
      <c r="C480" s="7" t="s">
        <v>3372</v>
      </c>
      <c r="D480" s="7" t="s">
        <v>3359</v>
      </c>
      <c r="E480" s="7" t="s">
        <v>3373</v>
      </c>
      <c r="F480" s="8">
        <v>39</v>
      </c>
      <c r="G480" s="8" t="s">
        <v>872</v>
      </c>
      <c r="H480" s="8" t="s">
        <v>872</v>
      </c>
      <c r="I480" s="8" t="s">
        <v>27</v>
      </c>
    </row>
    <row r="481" spans="1:9" s="8" customFormat="1" hidden="1" x14ac:dyDescent="0.35">
      <c r="A481" s="8">
        <v>155056</v>
      </c>
      <c r="B481" s="8">
        <v>3</v>
      </c>
      <c r="C481" s="7" t="s">
        <v>3374</v>
      </c>
      <c r="D481" s="7" t="s">
        <v>3359</v>
      </c>
      <c r="E481" s="7" t="s">
        <v>3375</v>
      </c>
      <c r="F481" s="8">
        <v>39</v>
      </c>
      <c r="G481" s="8" t="s">
        <v>873</v>
      </c>
      <c r="H481" s="8" t="s">
        <v>874</v>
      </c>
      <c r="I481" s="8" t="s">
        <v>27</v>
      </c>
    </row>
    <row r="482" spans="1:9" s="8" customFormat="1" hidden="1" x14ac:dyDescent="0.35">
      <c r="A482" s="8">
        <v>155059</v>
      </c>
      <c r="B482" s="8">
        <v>3</v>
      </c>
      <c r="C482" s="7" t="s">
        <v>3376</v>
      </c>
      <c r="D482" s="7" t="s">
        <v>3359</v>
      </c>
      <c r="E482" s="7" t="s">
        <v>3377</v>
      </c>
      <c r="F482" s="8">
        <v>39</v>
      </c>
      <c r="G482" s="8" t="s">
        <v>875</v>
      </c>
      <c r="H482" s="8" t="s">
        <v>875</v>
      </c>
      <c r="I482" s="8" t="s">
        <v>27</v>
      </c>
    </row>
    <row r="483" spans="1:9" s="8" customFormat="1" hidden="1" x14ac:dyDescent="0.35">
      <c r="A483" s="8">
        <v>155065</v>
      </c>
      <c r="B483" s="8">
        <v>3</v>
      </c>
      <c r="C483" s="7" t="s">
        <v>3378</v>
      </c>
      <c r="D483" s="7" t="s">
        <v>3359</v>
      </c>
      <c r="E483" s="7" t="s">
        <v>876</v>
      </c>
      <c r="F483" s="8">
        <v>39</v>
      </c>
      <c r="G483" s="8" t="s">
        <v>877</v>
      </c>
      <c r="H483" s="8" t="s">
        <v>877</v>
      </c>
      <c r="I483" s="8" t="s">
        <v>27</v>
      </c>
    </row>
    <row r="484" spans="1:9" s="8" customFormat="1" hidden="1" x14ac:dyDescent="0.35">
      <c r="A484" s="8">
        <v>155066</v>
      </c>
      <c r="B484" s="8">
        <v>3</v>
      </c>
      <c r="C484" s="7" t="s">
        <v>3379</v>
      </c>
      <c r="D484" s="7" t="s">
        <v>3359</v>
      </c>
      <c r="E484" s="7" t="s">
        <v>3380</v>
      </c>
      <c r="F484" s="8">
        <v>39</v>
      </c>
      <c r="G484" s="8" t="s">
        <v>878</v>
      </c>
      <c r="H484" s="8" t="s">
        <v>879</v>
      </c>
      <c r="I484" s="8" t="s">
        <v>27</v>
      </c>
    </row>
    <row r="485" spans="1:9" s="8" customFormat="1" hidden="1" x14ac:dyDescent="0.35">
      <c r="A485" s="8">
        <v>155069</v>
      </c>
      <c r="B485" s="8">
        <v>3</v>
      </c>
      <c r="C485" s="7" t="s">
        <v>3381</v>
      </c>
      <c r="D485" s="7" t="s">
        <v>3359</v>
      </c>
      <c r="E485" s="7" t="s">
        <v>3382</v>
      </c>
      <c r="F485" s="8">
        <v>39</v>
      </c>
      <c r="G485" s="8" t="s">
        <v>880</v>
      </c>
      <c r="H485" s="8" t="s">
        <v>881</v>
      </c>
      <c r="I485" s="8" t="s">
        <v>27</v>
      </c>
    </row>
    <row r="486" spans="1:9" s="8" customFormat="1" hidden="1" x14ac:dyDescent="0.35">
      <c r="A486" s="8">
        <v>155078</v>
      </c>
      <c r="B486" s="8">
        <v>3</v>
      </c>
      <c r="C486" s="7" t="s">
        <v>3383</v>
      </c>
      <c r="D486" s="7" t="s">
        <v>3359</v>
      </c>
      <c r="E486" s="7" t="s">
        <v>3384</v>
      </c>
      <c r="F486" s="8">
        <v>39</v>
      </c>
      <c r="G486" s="8" t="s">
        <v>882</v>
      </c>
      <c r="H486" s="8" t="s">
        <v>883</v>
      </c>
      <c r="I486" s="8" t="s">
        <v>27</v>
      </c>
    </row>
    <row r="487" spans="1:9" s="8" customFormat="1" hidden="1" x14ac:dyDescent="0.35">
      <c r="A487" s="8">
        <v>155081</v>
      </c>
      <c r="B487" s="8">
        <v>3</v>
      </c>
      <c r="C487" s="7" t="s">
        <v>3385</v>
      </c>
      <c r="D487" s="7" t="s">
        <v>3359</v>
      </c>
      <c r="E487" s="7" t="s">
        <v>884</v>
      </c>
      <c r="F487" s="8">
        <v>39</v>
      </c>
      <c r="G487" s="8" t="s">
        <v>885</v>
      </c>
      <c r="H487" s="8" t="s">
        <v>886</v>
      </c>
      <c r="I487" s="8" t="s">
        <v>27</v>
      </c>
    </row>
    <row r="488" spans="1:9" s="8" customFormat="1" hidden="1" x14ac:dyDescent="0.35">
      <c r="A488" s="8">
        <v>155082</v>
      </c>
      <c r="B488" s="8">
        <v>3</v>
      </c>
      <c r="C488" s="7" t="s">
        <v>3386</v>
      </c>
      <c r="D488" s="7" t="s">
        <v>3359</v>
      </c>
      <c r="E488" s="7"/>
      <c r="F488" s="8">
        <v>39</v>
      </c>
      <c r="G488" s="8" t="s">
        <v>887</v>
      </c>
    </row>
    <row r="489" spans="1:9" s="8" customFormat="1" hidden="1" x14ac:dyDescent="0.35">
      <c r="A489" s="8">
        <v>155083</v>
      </c>
      <c r="B489" s="8">
        <v>3</v>
      </c>
      <c r="C489" s="7" t="s">
        <v>3387</v>
      </c>
      <c r="D489" s="7" t="s">
        <v>3359</v>
      </c>
      <c r="E489" s="7" t="s">
        <v>3388</v>
      </c>
      <c r="F489" s="8">
        <v>39</v>
      </c>
      <c r="G489" s="8" t="s">
        <v>888</v>
      </c>
      <c r="H489" s="8" t="s">
        <v>888</v>
      </c>
      <c r="I489" s="8" t="s">
        <v>27</v>
      </c>
    </row>
    <row r="490" spans="1:9" s="8" customFormat="1" hidden="1" x14ac:dyDescent="0.35">
      <c r="A490" s="8">
        <v>155088</v>
      </c>
      <c r="B490" s="8">
        <v>3</v>
      </c>
      <c r="C490" s="7" t="s">
        <v>3389</v>
      </c>
      <c r="D490" s="7" t="s">
        <v>3359</v>
      </c>
      <c r="E490" s="7" t="s">
        <v>3390</v>
      </c>
      <c r="F490" s="8">
        <v>39</v>
      </c>
      <c r="G490" s="8" t="s">
        <v>889</v>
      </c>
      <c r="H490" s="8" t="s">
        <v>890</v>
      </c>
      <c r="I490" s="8" t="s">
        <v>27</v>
      </c>
    </row>
    <row r="491" spans="1:9" s="8" customFormat="1" hidden="1" x14ac:dyDescent="0.35">
      <c r="A491" s="8">
        <v>155092</v>
      </c>
      <c r="B491" s="8">
        <v>3</v>
      </c>
      <c r="C491" s="7" t="s">
        <v>3391</v>
      </c>
      <c r="D491" s="7" t="s">
        <v>3359</v>
      </c>
      <c r="E491" s="7" t="s">
        <v>3392</v>
      </c>
      <c r="F491" s="8">
        <v>39</v>
      </c>
      <c r="G491" s="8" t="s">
        <v>891</v>
      </c>
      <c r="H491" s="8" t="s">
        <v>892</v>
      </c>
      <c r="I491" s="8" t="s">
        <v>27</v>
      </c>
    </row>
    <row r="492" spans="1:9" s="8" customFormat="1" hidden="1" x14ac:dyDescent="0.35">
      <c r="A492" s="8">
        <v>155105</v>
      </c>
      <c r="B492" s="8">
        <v>3</v>
      </c>
      <c r="C492" s="7" t="s">
        <v>3393</v>
      </c>
      <c r="D492" s="7" t="s">
        <v>3359</v>
      </c>
      <c r="E492" s="7" t="s">
        <v>3394</v>
      </c>
      <c r="F492" s="8">
        <v>39</v>
      </c>
      <c r="G492" s="8" t="s">
        <v>893</v>
      </c>
      <c r="H492" s="8" t="s">
        <v>894</v>
      </c>
      <c r="I492" s="8" t="s">
        <v>27</v>
      </c>
    </row>
    <row r="493" spans="1:9" s="8" customFormat="1" hidden="1" x14ac:dyDescent="0.35">
      <c r="A493" s="8">
        <v>155108</v>
      </c>
      <c r="B493" s="8">
        <v>3</v>
      </c>
      <c r="C493" s="7" t="s">
        <v>3395</v>
      </c>
      <c r="D493" s="7" t="s">
        <v>3359</v>
      </c>
      <c r="E493" s="7" t="s">
        <v>3396</v>
      </c>
      <c r="F493" s="8">
        <v>39</v>
      </c>
      <c r="G493" s="8" t="s">
        <v>895</v>
      </c>
      <c r="H493" s="8" t="s">
        <v>896</v>
      </c>
      <c r="I493" s="8" t="s">
        <v>27</v>
      </c>
    </row>
    <row r="494" spans="1:9" s="8" customFormat="1" hidden="1" x14ac:dyDescent="0.35">
      <c r="A494" s="8">
        <v>155111</v>
      </c>
      <c r="B494" s="8">
        <v>3</v>
      </c>
      <c r="C494" s="7" t="s">
        <v>3397</v>
      </c>
      <c r="D494" s="7" t="s">
        <v>3359</v>
      </c>
      <c r="E494" s="7" t="s">
        <v>3398</v>
      </c>
      <c r="F494" s="8">
        <v>39</v>
      </c>
      <c r="G494" s="8" t="s">
        <v>897</v>
      </c>
      <c r="H494" s="8" t="s">
        <v>898</v>
      </c>
      <c r="I494" s="8" t="s">
        <v>27</v>
      </c>
    </row>
    <row r="495" spans="1:9" s="8" customFormat="1" hidden="1" x14ac:dyDescent="0.35">
      <c r="A495" s="8">
        <v>155137</v>
      </c>
      <c r="B495" s="8">
        <v>3</v>
      </c>
      <c r="C495" s="7" t="s">
        <v>3399</v>
      </c>
      <c r="D495" s="7" t="s">
        <v>3359</v>
      </c>
      <c r="E495" s="7" t="s">
        <v>3400</v>
      </c>
      <c r="F495" s="8">
        <v>39</v>
      </c>
      <c r="G495" s="8" t="s">
        <v>899</v>
      </c>
      <c r="H495" s="8" t="s">
        <v>900</v>
      </c>
      <c r="I495" s="8" t="s">
        <v>27</v>
      </c>
    </row>
    <row r="496" spans="1:9" s="8" customFormat="1" hidden="1" x14ac:dyDescent="0.35">
      <c r="A496" s="8">
        <v>155145</v>
      </c>
      <c r="B496" s="8">
        <v>3</v>
      </c>
      <c r="C496" s="7" t="s">
        <v>3401</v>
      </c>
      <c r="D496" s="7" t="s">
        <v>3359</v>
      </c>
      <c r="E496" s="7" t="s">
        <v>3402</v>
      </c>
      <c r="F496" s="8">
        <v>39</v>
      </c>
      <c r="G496" s="8" t="s">
        <v>901</v>
      </c>
      <c r="H496" s="8" t="s">
        <v>901</v>
      </c>
      <c r="I496" s="8" t="s">
        <v>27</v>
      </c>
    </row>
    <row r="497" spans="1:11" s="8" customFormat="1" hidden="1" x14ac:dyDescent="0.35">
      <c r="A497" s="8">
        <v>155149</v>
      </c>
      <c r="B497" s="8">
        <v>3</v>
      </c>
      <c r="C497" s="7" t="s">
        <v>3403</v>
      </c>
      <c r="D497" s="7" t="s">
        <v>3359</v>
      </c>
      <c r="E497" s="7" t="s">
        <v>3404</v>
      </c>
      <c r="F497" s="8">
        <v>39</v>
      </c>
      <c r="G497" s="8" t="s">
        <v>902</v>
      </c>
      <c r="H497" s="8" t="s">
        <v>903</v>
      </c>
      <c r="I497" s="8" t="s">
        <v>27</v>
      </c>
    </row>
    <row r="498" spans="1:11" s="8" customFormat="1" hidden="1" x14ac:dyDescent="0.35">
      <c r="A498" s="8">
        <v>155158</v>
      </c>
      <c r="B498" s="8">
        <v>3</v>
      </c>
      <c r="C498" s="7" t="s">
        <v>3405</v>
      </c>
      <c r="D498" s="7" t="s">
        <v>3359</v>
      </c>
      <c r="E498" s="7" t="s">
        <v>3406</v>
      </c>
      <c r="F498" s="8">
        <v>39</v>
      </c>
      <c r="G498" s="8" t="s">
        <v>904</v>
      </c>
      <c r="H498" s="8" t="s">
        <v>905</v>
      </c>
      <c r="I498" s="8" t="s">
        <v>27</v>
      </c>
    </row>
    <row r="499" spans="1:11" s="8" customFormat="1" hidden="1" x14ac:dyDescent="0.35">
      <c r="A499" s="8">
        <v>155161</v>
      </c>
      <c r="B499" s="8">
        <v>3</v>
      </c>
      <c r="C499" s="7" t="s">
        <v>3407</v>
      </c>
      <c r="D499" s="7" t="s">
        <v>3359</v>
      </c>
      <c r="E499" s="7" t="s">
        <v>3408</v>
      </c>
      <c r="F499" s="8">
        <v>39</v>
      </c>
      <c r="G499" s="8" t="s">
        <v>906</v>
      </c>
      <c r="H499" s="8" t="s">
        <v>907</v>
      </c>
      <c r="I499" s="8" t="s">
        <v>27</v>
      </c>
    </row>
    <row r="500" spans="1:11" s="8" customFormat="1" hidden="1" x14ac:dyDescent="0.35">
      <c r="A500" s="8">
        <v>155166</v>
      </c>
      <c r="B500" s="8">
        <v>3</v>
      </c>
      <c r="C500" s="7" t="s">
        <v>3409</v>
      </c>
      <c r="D500" s="7" t="s">
        <v>3359</v>
      </c>
      <c r="E500" s="7" t="s">
        <v>3410</v>
      </c>
      <c r="F500" s="8">
        <v>39</v>
      </c>
      <c r="G500" s="8" t="s">
        <v>908</v>
      </c>
      <c r="H500" s="8" t="s">
        <v>909</v>
      </c>
      <c r="I500" s="8" t="s">
        <v>27</v>
      </c>
    </row>
    <row r="501" spans="1:11" s="8" customFormat="1" hidden="1" x14ac:dyDescent="0.35">
      <c r="A501" s="8">
        <v>155173</v>
      </c>
      <c r="B501" s="8">
        <v>3</v>
      </c>
      <c r="C501" s="7" t="s">
        <v>3411</v>
      </c>
      <c r="D501" s="7" t="s">
        <v>3412</v>
      </c>
      <c r="E501" s="7" t="s">
        <v>3413</v>
      </c>
      <c r="F501" s="8">
        <v>40</v>
      </c>
      <c r="G501" s="8" t="s">
        <v>910</v>
      </c>
      <c r="H501" s="8" t="s">
        <v>910</v>
      </c>
      <c r="I501" s="8" t="s">
        <v>10</v>
      </c>
      <c r="K501" s="8" t="s">
        <v>11</v>
      </c>
    </row>
    <row r="502" spans="1:11" s="8" customFormat="1" hidden="1" x14ac:dyDescent="0.35">
      <c r="A502" s="8">
        <v>155180</v>
      </c>
      <c r="B502" s="8">
        <v>3</v>
      </c>
      <c r="C502" s="7" t="s">
        <v>3414</v>
      </c>
      <c r="D502" s="7" t="s">
        <v>3412</v>
      </c>
      <c r="E502" s="7" t="s">
        <v>3415</v>
      </c>
      <c r="F502" s="8">
        <v>40</v>
      </c>
      <c r="G502" s="8" t="s">
        <v>911</v>
      </c>
      <c r="H502" s="8" t="s">
        <v>912</v>
      </c>
      <c r="I502" s="8" t="s">
        <v>27</v>
      </c>
    </row>
    <row r="503" spans="1:11" s="8" customFormat="1" hidden="1" x14ac:dyDescent="0.35">
      <c r="A503" s="8">
        <v>155200</v>
      </c>
      <c r="B503" s="8">
        <v>3</v>
      </c>
      <c r="C503" s="7" t="s">
        <v>3416</v>
      </c>
      <c r="D503" s="7" t="s">
        <v>3412</v>
      </c>
      <c r="E503" s="7" t="s">
        <v>913</v>
      </c>
      <c r="F503" s="8">
        <v>40</v>
      </c>
      <c r="G503" s="8" t="s">
        <v>914</v>
      </c>
      <c r="H503" s="8" t="s">
        <v>914</v>
      </c>
      <c r="I503" s="8" t="s">
        <v>27</v>
      </c>
    </row>
    <row r="504" spans="1:11" s="8" customFormat="1" hidden="1" x14ac:dyDescent="0.35">
      <c r="A504" s="8">
        <v>155201</v>
      </c>
      <c r="B504" s="8">
        <v>3</v>
      </c>
      <c r="C504" s="7" t="s">
        <v>3417</v>
      </c>
      <c r="D504" s="7" t="s">
        <v>3412</v>
      </c>
      <c r="E504" s="7" t="s">
        <v>915</v>
      </c>
      <c r="F504" s="8">
        <v>40</v>
      </c>
      <c r="G504" s="8" t="s">
        <v>916</v>
      </c>
      <c r="H504" s="8" t="s">
        <v>917</v>
      </c>
      <c r="I504" s="8" t="s">
        <v>27</v>
      </c>
    </row>
    <row r="505" spans="1:11" s="8" customFormat="1" hidden="1" x14ac:dyDescent="0.35">
      <c r="A505" s="8">
        <v>155202</v>
      </c>
      <c r="B505" s="8">
        <v>3</v>
      </c>
      <c r="C505" s="7" t="s">
        <v>3418</v>
      </c>
      <c r="D505" s="7" t="s">
        <v>3412</v>
      </c>
      <c r="E505" s="7" t="s">
        <v>3419</v>
      </c>
      <c r="F505" s="8">
        <v>40</v>
      </c>
      <c r="G505" s="8" t="s">
        <v>918</v>
      </c>
      <c r="H505" s="8" t="s">
        <v>919</v>
      </c>
      <c r="I505" s="8" t="s">
        <v>27</v>
      </c>
    </row>
    <row r="506" spans="1:11" s="8" customFormat="1" hidden="1" x14ac:dyDescent="0.35">
      <c r="A506" s="8">
        <v>155208</v>
      </c>
      <c r="B506" s="8">
        <v>3</v>
      </c>
      <c r="C506" s="7" t="s">
        <v>3420</v>
      </c>
      <c r="D506" s="7" t="s">
        <v>3412</v>
      </c>
      <c r="E506" s="7" t="s">
        <v>3421</v>
      </c>
      <c r="F506" s="8">
        <v>40</v>
      </c>
      <c r="G506" s="8" t="s">
        <v>920</v>
      </c>
      <c r="H506" s="8" t="s">
        <v>921</v>
      </c>
      <c r="I506" s="8" t="s">
        <v>27</v>
      </c>
    </row>
    <row r="507" spans="1:11" s="8" customFormat="1" hidden="1" x14ac:dyDescent="0.35">
      <c r="A507" s="8">
        <v>155211</v>
      </c>
      <c r="B507" s="8">
        <v>3</v>
      </c>
      <c r="C507" s="7" t="s">
        <v>3422</v>
      </c>
      <c r="D507" s="7" t="s">
        <v>3412</v>
      </c>
      <c r="E507" s="7" t="s">
        <v>922</v>
      </c>
      <c r="F507" s="8">
        <v>40</v>
      </c>
      <c r="G507" s="8" t="s">
        <v>923</v>
      </c>
      <c r="H507" s="8" t="s">
        <v>924</v>
      </c>
      <c r="I507" s="8" t="s">
        <v>27</v>
      </c>
    </row>
    <row r="508" spans="1:11" s="8" customFormat="1" hidden="1" x14ac:dyDescent="0.35">
      <c r="A508" s="8">
        <v>155212</v>
      </c>
      <c r="B508" s="8">
        <v>3</v>
      </c>
      <c r="C508" s="7" t="s">
        <v>3423</v>
      </c>
      <c r="D508" s="7" t="s">
        <v>3412</v>
      </c>
      <c r="E508" s="7" t="s">
        <v>3424</v>
      </c>
      <c r="F508" s="8">
        <v>40</v>
      </c>
      <c r="G508" s="8" t="s">
        <v>925</v>
      </c>
      <c r="H508" s="8" t="s">
        <v>926</v>
      </c>
      <c r="I508" s="8" t="s">
        <v>27</v>
      </c>
    </row>
    <row r="509" spans="1:11" s="8" customFormat="1" hidden="1" x14ac:dyDescent="0.35">
      <c r="A509" s="8">
        <v>155219</v>
      </c>
      <c r="B509" s="8">
        <v>3</v>
      </c>
      <c r="C509" s="7" t="s">
        <v>3425</v>
      </c>
      <c r="D509" s="7" t="s">
        <v>3412</v>
      </c>
      <c r="E509" s="7" t="s">
        <v>3426</v>
      </c>
      <c r="F509" s="8">
        <v>40</v>
      </c>
      <c r="G509" s="8" t="s">
        <v>927</v>
      </c>
      <c r="H509" s="8" t="s">
        <v>928</v>
      </c>
      <c r="I509" s="8" t="s">
        <v>27</v>
      </c>
    </row>
    <row r="510" spans="1:11" s="8" customFormat="1" hidden="1" x14ac:dyDescent="0.35">
      <c r="A510" s="8">
        <v>155232</v>
      </c>
      <c r="B510" s="8">
        <v>3</v>
      </c>
      <c r="C510" s="7" t="s">
        <v>3427</v>
      </c>
      <c r="D510" s="7" t="s">
        <v>3412</v>
      </c>
      <c r="E510" s="7" t="s">
        <v>3428</v>
      </c>
      <c r="F510" s="8">
        <v>40</v>
      </c>
      <c r="G510" s="8" t="s">
        <v>929</v>
      </c>
      <c r="H510" s="8" t="s">
        <v>929</v>
      </c>
      <c r="I510" s="8" t="s">
        <v>27</v>
      </c>
    </row>
    <row r="511" spans="1:11" s="8" customFormat="1" hidden="1" x14ac:dyDescent="0.35">
      <c r="A511" s="8">
        <v>155246</v>
      </c>
      <c r="B511" s="8">
        <v>3</v>
      </c>
      <c r="C511" s="7" t="s">
        <v>3429</v>
      </c>
      <c r="D511" s="7" t="s">
        <v>3412</v>
      </c>
      <c r="E511" s="7" t="s">
        <v>3430</v>
      </c>
      <c r="F511" s="8">
        <v>40</v>
      </c>
      <c r="G511" s="8" t="s">
        <v>930</v>
      </c>
      <c r="H511" s="8" t="s">
        <v>930</v>
      </c>
      <c r="I511" s="8" t="s">
        <v>27</v>
      </c>
    </row>
    <row r="512" spans="1:11" s="8" customFormat="1" hidden="1" x14ac:dyDescent="0.35">
      <c r="A512" s="8">
        <v>155262</v>
      </c>
      <c r="B512" s="8">
        <v>3</v>
      </c>
      <c r="C512" s="7" t="s">
        <v>3431</v>
      </c>
      <c r="D512" s="7" t="s">
        <v>3412</v>
      </c>
      <c r="E512" s="7" t="s">
        <v>3432</v>
      </c>
      <c r="F512" s="8">
        <v>40</v>
      </c>
      <c r="G512" s="8" t="s">
        <v>931</v>
      </c>
      <c r="H512" s="8" t="s">
        <v>931</v>
      </c>
      <c r="I512" s="8" t="s">
        <v>27</v>
      </c>
    </row>
    <row r="513" spans="1:15" s="8" customFormat="1" hidden="1" x14ac:dyDescent="0.35">
      <c r="A513" s="8">
        <v>155270</v>
      </c>
      <c r="B513" s="8">
        <v>3</v>
      </c>
      <c r="C513" s="7" t="s">
        <v>3433</v>
      </c>
      <c r="D513" s="7" t="s">
        <v>3412</v>
      </c>
      <c r="E513" s="7" t="s">
        <v>3434</v>
      </c>
      <c r="F513" s="8">
        <v>40</v>
      </c>
      <c r="G513" s="8" t="s">
        <v>932</v>
      </c>
      <c r="H513" s="8" t="s">
        <v>932</v>
      </c>
      <c r="I513" s="8" t="s">
        <v>27</v>
      </c>
    </row>
    <row r="514" spans="1:15" s="8" customFormat="1" hidden="1" x14ac:dyDescent="0.35">
      <c r="A514" s="8">
        <v>155274</v>
      </c>
      <c r="B514" s="8">
        <v>3</v>
      </c>
      <c r="C514" s="7" t="s">
        <v>3435</v>
      </c>
      <c r="D514" s="7" t="s">
        <v>3412</v>
      </c>
      <c r="E514" s="7" t="s">
        <v>3436</v>
      </c>
      <c r="F514" s="8">
        <v>40</v>
      </c>
      <c r="G514" s="8" t="s">
        <v>933</v>
      </c>
      <c r="H514" s="8" t="s">
        <v>934</v>
      </c>
      <c r="I514" s="8" t="s">
        <v>27</v>
      </c>
    </row>
    <row r="515" spans="1:15" s="8" customFormat="1" hidden="1" x14ac:dyDescent="0.35">
      <c r="A515" s="8">
        <v>155277</v>
      </c>
      <c r="B515" s="8">
        <v>3</v>
      </c>
      <c r="C515" s="7" t="s">
        <v>3437</v>
      </c>
      <c r="D515" s="7" t="s">
        <v>3412</v>
      </c>
      <c r="E515" s="7" t="s">
        <v>3438</v>
      </c>
      <c r="F515" s="8">
        <v>40</v>
      </c>
      <c r="G515" s="8" t="s">
        <v>935</v>
      </c>
      <c r="H515" s="8" t="s">
        <v>936</v>
      </c>
      <c r="I515" s="8" t="s">
        <v>27</v>
      </c>
    </row>
    <row r="516" spans="1:15" s="8" customFormat="1" hidden="1" x14ac:dyDescent="0.35">
      <c r="A516" s="8">
        <v>155282</v>
      </c>
      <c r="B516" s="8">
        <v>3</v>
      </c>
      <c r="C516" s="7" t="s">
        <v>3439</v>
      </c>
      <c r="D516" s="7" t="s">
        <v>3412</v>
      </c>
      <c r="E516" s="7" t="s">
        <v>3440</v>
      </c>
      <c r="F516" s="8">
        <v>40</v>
      </c>
      <c r="G516" s="8" t="s">
        <v>937</v>
      </c>
      <c r="H516" s="8" t="s">
        <v>938</v>
      </c>
      <c r="I516" s="8" t="s">
        <v>27</v>
      </c>
    </row>
    <row r="517" spans="1:15" s="8" customFormat="1" hidden="1" x14ac:dyDescent="0.35">
      <c r="A517" s="8">
        <v>155291</v>
      </c>
      <c r="B517" s="8">
        <v>3</v>
      </c>
      <c r="C517" s="7" t="s">
        <v>3441</v>
      </c>
      <c r="D517" s="7" t="s">
        <v>3412</v>
      </c>
      <c r="E517" s="7" t="s">
        <v>939</v>
      </c>
      <c r="F517" s="8">
        <v>40</v>
      </c>
      <c r="G517" s="8" t="s">
        <v>940</v>
      </c>
      <c r="H517" s="8" t="s">
        <v>941</v>
      </c>
      <c r="I517" s="8" t="s">
        <v>27</v>
      </c>
    </row>
    <row r="518" spans="1:15" s="8" customFormat="1" hidden="1" x14ac:dyDescent="0.35">
      <c r="A518" s="8">
        <v>155294</v>
      </c>
      <c r="B518" s="8">
        <v>3</v>
      </c>
      <c r="C518" s="7" t="s">
        <v>3442</v>
      </c>
      <c r="D518" s="7" t="s">
        <v>3443</v>
      </c>
      <c r="E518" s="7" t="s">
        <v>3444</v>
      </c>
      <c r="F518" s="8">
        <v>41</v>
      </c>
      <c r="G518" s="8" t="s">
        <v>942</v>
      </c>
      <c r="H518" s="8" t="s">
        <v>943</v>
      </c>
      <c r="I518" s="8" t="s">
        <v>10</v>
      </c>
      <c r="K518" s="8" t="s">
        <v>11</v>
      </c>
      <c r="O518" s="7" t="s">
        <v>3448</v>
      </c>
    </row>
    <row r="519" spans="1:15" s="8" customFormat="1" hidden="1" x14ac:dyDescent="0.35">
      <c r="A519" s="8">
        <v>155298</v>
      </c>
      <c r="B519" s="8">
        <v>3</v>
      </c>
      <c r="C519" s="7" t="s">
        <v>3445</v>
      </c>
      <c r="D519" s="7" t="s">
        <v>3443</v>
      </c>
      <c r="E519" s="7" t="s">
        <v>3446</v>
      </c>
      <c r="F519" s="8">
        <v>41</v>
      </c>
      <c r="G519" s="8" t="s">
        <v>944</v>
      </c>
      <c r="H519" s="8" t="s">
        <v>945</v>
      </c>
      <c r="I519" s="8" t="s">
        <v>10</v>
      </c>
      <c r="K519" s="8" t="s">
        <v>11</v>
      </c>
      <c r="O519" s="7" t="s">
        <v>3448</v>
      </c>
    </row>
    <row r="520" spans="1:15" s="8" customFormat="1" x14ac:dyDescent="0.35">
      <c r="A520" s="8">
        <v>155303</v>
      </c>
      <c r="B520" s="8">
        <v>3</v>
      </c>
      <c r="C520" s="7" t="s">
        <v>3447</v>
      </c>
      <c r="D520" s="7" t="s">
        <v>3443</v>
      </c>
      <c r="E520" s="7" t="s">
        <v>3448</v>
      </c>
      <c r="F520" s="8">
        <v>41</v>
      </c>
      <c r="G520" s="8" t="s">
        <v>946</v>
      </c>
      <c r="H520" s="8" t="s">
        <v>947</v>
      </c>
      <c r="I520" s="8" t="s">
        <v>10</v>
      </c>
      <c r="K520" s="8" t="s">
        <v>19</v>
      </c>
      <c r="N520" s="8" t="s">
        <v>6531</v>
      </c>
    </row>
    <row r="521" spans="1:15" s="8" customFormat="1" hidden="1" x14ac:dyDescent="0.35">
      <c r="A521" s="8">
        <v>155308</v>
      </c>
      <c r="B521" s="8">
        <v>3</v>
      </c>
      <c r="C521" s="7" t="s">
        <v>3449</v>
      </c>
      <c r="D521" s="7" t="s">
        <v>3443</v>
      </c>
      <c r="E521" s="7" t="s">
        <v>3450</v>
      </c>
      <c r="F521" s="8">
        <v>41</v>
      </c>
      <c r="G521" s="8" t="s">
        <v>948</v>
      </c>
      <c r="H521" s="8" t="s">
        <v>949</v>
      </c>
      <c r="I521" s="8" t="s">
        <v>10</v>
      </c>
      <c r="K521" s="8" t="s">
        <v>11</v>
      </c>
      <c r="O521" s="7" t="s">
        <v>7776</v>
      </c>
    </row>
    <row r="522" spans="1:15" s="8" customFormat="1" hidden="1" x14ac:dyDescent="0.35">
      <c r="A522" s="8">
        <v>155315</v>
      </c>
      <c r="B522" s="8">
        <v>3</v>
      </c>
      <c r="C522" s="7" t="s">
        <v>3451</v>
      </c>
      <c r="D522" s="7" t="s">
        <v>3443</v>
      </c>
      <c r="E522" s="7" t="s">
        <v>3452</v>
      </c>
      <c r="F522" s="8">
        <v>41</v>
      </c>
      <c r="G522" s="8" t="s">
        <v>950</v>
      </c>
      <c r="H522" s="8" t="s">
        <v>951</v>
      </c>
      <c r="I522" s="8" t="s">
        <v>10</v>
      </c>
      <c r="K522" s="8" t="s">
        <v>11</v>
      </c>
      <c r="O522" s="7" t="s">
        <v>7776</v>
      </c>
    </row>
    <row r="523" spans="1:15" s="8" customFormat="1" x14ac:dyDescent="0.35">
      <c r="A523" s="8">
        <v>155318</v>
      </c>
      <c r="B523" s="8">
        <v>3</v>
      </c>
      <c r="C523" s="7" t="s">
        <v>3453</v>
      </c>
      <c r="D523" s="7" t="s">
        <v>3443</v>
      </c>
      <c r="E523" s="7" t="s">
        <v>3454</v>
      </c>
      <c r="F523" s="8">
        <v>41</v>
      </c>
      <c r="G523" s="8" t="s">
        <v>952</v>
      </c>
      <c r="H523" s="8" t="s">
        <v>953</v>
      </c>
      <c r="I523" s="8" t="s">
        <v>10</v>
      </c>
      <c r="K523" s="8" t="s">
        <v>19</v>
      </c>
      <c r="N523" s="8" t="s">
        <v>6531</v>
      </c>
    </row>
    <row r="524" spans="1:15" s="8" customFormat="1" hidden="1" x14ac:dyDescent="0.35">
      <c r="A524" s="8">
        <v>155329</v>
      </c>
      <c r="B524" s="8">
        <v>3</v>
      </c>
      <c r="C524" s="7" t="s">
        <v>3455</v>
      </c>
      <c r="D524" s="7" t="s">
        <v>3443</v>
      </c>
      <c r="E524" s="7" t="s">
        <v>3456</v>
      </c>
      <c r="F524" s="8">
        <v>41</v>
      </c>
      <c r="G524" s="8" t="s">
        <v>954</v>
      </c>
      <c r="H524" s="8" t="s">
        <v>955</v>
      </c>
      <c r="I524" s="8" t="s">
        <v>10</v>
      </c>
      <c r="K524" s="8" t="s">
        <v>11</v>
      </c>
      <c r="O524" s="7"/>
    </row>
    <row r="525" spans="1:15" s="8" customFormat="1" hidden="1" x14ac:dyDescent="0.35">
      <c r="A525" s="8">
        <v>155338</v>
      </c>
      <c r="B525" s="8">
        <v>3</v>
      </c>
      <c r="C525" s="7" t="s">
        <v>3457</v>
      </c>
      <c r="D525" s="7" t="s">
        <v>3443</v>
      </c>
      <c r="E525" s="7" t="s">
        <v>956</v>
      </c>
      <c r="F525" s="8">
        <v>41</v>
      </c>
      <c r="G525" s="8" t="s">
        <v>957</v>
      </c>
      <c r="H525" s="8" t="s">
        <v>958</v>
      </c>
      <c r="I525" s="8" t="s">
        <v>10</v>
      </c>
      <c r="K525" s="8" t="s">
        <v>11</v>
      </c>
      <c r="O525" s="7"/>
    </row>
    <row r="526" spans="1:15" s="8" customFormat="1" x14ac:dyDescent="0.35">
      <c r="A526" s="8">
        <v>155339</v>
      </c>
      <c r="B526" s="8">
        <v>3</v>
      </c>
      <c r="C526" s="7" t="s">
        <v>3458</v>
      </c>
      <c r="D526" s="7" t="s">
        <v>3443</v>
      </c>
      <c r="E526" s="7" t="s">
        <v>3459</v>
      </c>
      <c r="F526" s="8">
        <v>41</v>
      </c>
      <c r="G526" s="8" t="s">
        <v>959</v>
      </c>
      <c r="H526" s="8" t="s">
        <v>960</v>
      </c>
      <c r="I526" s="8" t="s">
        <v>10</v>
      </c>
      <c r="K526" s="8" t="s">
        <v>19</v>
      </c>
      <c r="N526" s="8" t="s">
        <v>6531</v>
      </c>
    </row>
    <row r="527" spans="1:15" s="8" customFormat="1" x14ac:dyDescent="0.35">
      <c r="A527" s="8">
        <v>155344</v>
      </c>
      <c r="B527" s="8">
        <v>3</v>
      </c>
      <c r="C527" s="7" t="s">
        <v>3460</v>
      </c>
      <c r="D527" s="7" t="s">
        <v>3443</v>
      </c>
      <c r="E527" s="7" t="s">
        <v>3461</v>
      </c>
      <c r="F527" s="8">
        <v>41</v>
      </c>
      <c r="G527" s="8" t="s">
        <v>961</v>
      </c>
      <c r="H527" s="8" t="s">
        <v>962</v>
      </c>
      <c r="I527" s="8" t="s">
        <v>10</v>
      </c>
      <c r="K527" s="8" t="s">
        <v>19</v>
      </c>
      <c r="N527" s="8" t="s">
        <v>956</v>
      </c>
    </row>
    <row r="528" spans="1:15" s="8" customFormat="1" hidden="1" x14ac:dyDescent="0.35">
      <c r="A528" s="8">
        <v>155347</v>
      </c>
      <c r="B528" s="8">
        <v>3</v>
      </c>
      <c r="C528" s="7" t="s">
        <v>3462</v>
      </c>
      <c r="D528" s="7" t="s">
        <v>3443</v>
      </c>
      <c r="E528" s="7" t="s">
        <v>3463</v>
      </c>
      <c r="F528" s="8">
        <v>41</v>
      </c>
      <c r="G528" s="8" t="s">
        <v>963</v>
      </c>
      <c r="H528" s="8" t="s">
        <v>963</v>
      </c>
      <c r="I528" s="8" t="s">
        <v>27</v>
      </c>
      <c r="J528" s="8" t="s">
        <v>211</v>
      </c>
    </row>
    <row r="529" spans="1:11" s="8" customFormat="1" hidden="1" x14ac:dyDescent="0.35">
      <c r="A529" s="8">
        <v>155351</v>
      </c>
      <c r="B529" s="8">
        <v>3</v>
      </c>
      <c r="C529" s="7" t="s">
        <v>3464</v>
      </c>
      <c r="D529" s="7" t="s">
        <v>3465</v>
      </c>
      <c r="E529" s="7" t="s">
        <v>964</v>
      </c>
      <c r="F529" s="8">
        <v>42</v>
      </c>
      <c r="G529" s="8" t="s">
        <v>965</v>
      </c>
      <c r="H529" s="8" t="s">
        <v>966</v>
      </c>
      <c r="I529" s="8" t="s">
        <v>27</v>
      </c>
    </row>
    <row r="530" spans="1:11" s="8" customFormat="1" hidden="1" x14ac:dyDescent="0.35">
      <c r="A530" s="8">
        <v>155352</v>
      </c>
      <c r="B530" s="8">
        <v>3</v>
      </c>
      <c r="C530" s="7" t="s">
        <v>3466</v>
      </c>
      <c r="D530" s="7" t="s">
        <v>3465</v>
      </c>
      <c r="E530" s="7" t="s">
        <v>3467</v>
      </c>
      <c r="F530" s="8">
        <v>42</v>
      </c>
      <c r="G530" s="8" t="s">
        <v>967</v>
      </c>
      <c r="H530" s="8" t="s">
        <v>967</v>
      </c>
      <c r="I530" s="8" t="s">
        <v>27</v>
      </c>
    </row>
    <row r="531" spans="1:11" s="8" customFormat="1" hidden="1" x14ac:dyDescent="0.35">
      <c r="A531" s="8">
        <v>155369</v>
      </c>
      <c r="B531" s="8">
        <v>3</v>
      </c>
      <c r="C531" s="7" t="s">
        <v>3468</v>
      </c>
      <c r="D531" s="7" t="s">
        <v>3465</v>
      </c>
      <c r="E531" s="7" t="s">
        <v>3469</v>
      </c>
      <c r="F531" s="8">
        <v>42</v>
      </c>
      <c r="G531" s="8" t="s">
        <v>968</v>
      </c>
      <c r="H531" s="8" t="s">
        <v>969</v>
      </c>
      <c r="I531" s="8" t="s">
        <v>27</v>
      </c>
    </row>
    <row r="532" spans="1:11" s="8" customFormat="1" hidden="1" x14ac:dyDescent="0.35">
      <c r="A532" s="8">
        <v>155376</v>
      </c>
      <c r="B532" s="8">
        <v>3</v>
      </c>
      <c r="C532" s="7" t="s">
        <v>3470</v>
      </c>
      <c r="D532" s="7" t="s">
        <v>3465</v>
      </c>
      <c r="E532" s="7" t="s">
        <v>970</v>
      </c>
      <c r="F532" s="8">
        <v>42</v>
      </c>
      <c r="G532" s="8" t="s">
        <v>971</v>
      </c>
      <c r="H532" s="8" t="s">
        <v>972</v>
      </c>
      <c r="I532" s="8" t="s">
        <v>27</v>
      </c>
    </row>
    <row r="533" spans="1:11" s="8" customFormat="1" hidden="1" x14ac:dyDescent="0.35">
      <c r="A533" s="8">
        <v>155377</v>
      </c>
      <c r="B533" s="8">
        <v>3</v>
      </c>
      <c r="C533" s="7" t="s">
        <v>3471</v>
      </c>
      <c r="D533" s="7" t="s">
        <v>3465</v>
      </c>
      <c r="E533" s="7" t="s">
        <v>973</v>
      </c>
      <c r="F533" s="8">
        <v>42</v>
      </c>
      <c r="G533" s="8" t="s">
        <v>974</v>
      </c>
      <c r="H533" s="8" t="s">
        <v>975</v>
      </c>
      <c r="I533" s="8" t="s">
        <v>27</v>
      </c>
    </row>
    <row r="534" spans="1:11" s="8" customFormat="1" hidden="1" x14ac:dyDescent="0.35">
      <c r="A534" s="8">
        <v>155378</v>
      </c>
      <c r="B534" s="8">
        <v>3</v>
      </c>
      <c r="C534" s="7" t="s">
        <v>3472</v>
      </c>
      <c r="D534" s="7" t="s">
        <v>3465</v>
      </c>
      <c r="E534" s="7" t="s">
        <v>3473</v>
      </c>
      <c r="F534" s="8">
        <v>42</v>
      </c>
      <c r="G534" s="8" t="s">
        <v>976</v>
      </c>
      <c r="H534" s="8" t="s">
        <v>977</v>
      </c>
      <c r="I534" s="8" t="s">
        <v>27</v>
      </c>
    </row>
    <row r="535" spans="1:11" s="8" customFormat="1" hidden="1" x14ac:dyDescent="0.35">
      <c r="A535" s="8">
        <v>155382</v>
      </c>
      <c r="B535" s="8">
        <v>3</v>
      </c>
      <c r="C535" s="7" t="s">
        <v>3474</v>
      </c>
      <c r="D535" s="7" t="s">
        <v>3475</v>
      </c>
      <c r="E535" s="7" t="s">
        <v>3476</v>
      </c>
      <c r="F535" s="8">
        <v>43</v>
      </c>
      <c r="G535" s="8" t="s">
        <v>978</v>
      </c>
      <c r="H535" s="8" t="s">
        <v>979</v>
      </c>
      <c r="I535" s="8" t="s">
        <v>27</v>
      </c>
    </row>
    <row r="536" spans="1:11" s="8" customFormat="1" hidden="1" x14ac:dyDescent="0.35">
      <c r="A536" s="8">
        <v>155389</v>
      </c>
      <c r="B536" s="8">
        <v>3</v>
      </c>
      <c r="C536" s="7" t="s">
        <v>3477</v>
      </c>
      <c r="D536" s="7" t="s">
        <v>3475</v>
      </c>
      <c r="E536" s="7" t="s">
        <v>3478</v>
      </c>
      <c r="F536" s="8">
        <v>43</v>
      </c>
      <c r="G536" s="8" t="s">
        <v>980</v>
      </c>
      <c r="H536" s="8" t="s">
        <v>981</v>
      </c>
      <c r="I536" s="8" t="s">
        <v>27</v>
      </c>
    </row>
    <row r="537" spans="1:11" s="8" customFormat="1" hidden="1" x14ac:dyDescent="0.35">
      <c r="A537" s="8">
        <v>155396</v>
      </c>
      <c r="B537" s="8">
        <v>3</v>
      </c>
      <c r="C537" s="7" t="s">
        <v>3479</v>
      </c>
      <c r="D537" s="7" t="s">
        <v>3475</v>
      </c>
      <c r="E537" s="7" t="s">
        <v>3480</v>
      </c>
      <c r="F537" s="8">
        <v>43</v>
      </c>
      <c r="G537" s="8" t="s">
        <v>982</v>
      </c>
      <c r="H537" s="8" t="s">
        <v>983</v>
      </c>
      <c r="I537" s="8" t="s">
        <v>27</v>
      </c>
    </row>
    <row r="538" spans="1:11" s="8" customFormat="1" hidden="1" x14ac:dyDescent="0.35">
      <c r="A538" s="8">
        <v>155399</v>
      </c>
      <c r="B538" s="8">
        <v>3</v>
      </c>
      <c r="C538" s="7" t="s">
        <v>3481</v>
      </c>
      <c r="D538" s="7" t="s">
        <v>3475</v>
      </c>
      <c r="E538" s="7" t="s">
        <v>984</v>
      </c>
      <c r="F538" s="8">
        <v>43</v>
      </c>
      <c r="G538" s="8" t="s">
        <v>985</v>
      </c>
      <c r="H538" s="8" t="s">
        <v>986</v>
      </c>
      <c r="I538" s="8" t="s">
        <v>27</v>
      </c>
    </row>
    <row r="539" spans="1:11" s="8" customFormat="1" hidden="1" x14ac:dyDescent="0.35">
      <c r="A539" s="8">
        <v>155402</v>
      </c>
      <c r="B539" s="8">
        <v>3</v>
      </c>
      <c r="C539" s="7" t="s">
        <v>3482</v>
      </c>
      <c r="D539" s="7" t="s">
        <v>3483</v>
      </c>
      <c r="E539" s="7" t="s">
        <v>3484</v>
      </c>
      <c r="F539" s="8">
        <v>44</v>
      </c>
      <c r="G539" s="8" t="s">
        <v>987</v>
      </c>
      <c r="H539" s="8" t="s">
        <v>988</v>
      </c>
      <c r="I539" s="8" t="s">
        <v>10</v>
      </c>
      <c r="K539" s="8" t="s">
        <v>11</v>
      </c>
    </row>
    <row r="540" spans="1:11" s="8" customFormat="1" hidden="1" x14ac:dyDescent="0.35">
      <c r="A540" s="8">
        <v>155408</v>
      </c>
      <c r="B540" s="8">
        <v>3</v>
      </c>
      <c r="C540" s="7" t="s">
        <v>3485</v>
      </c>
      <c r="D540" s="7" t="s">
        <v>3483</v>
      </c>
      <c r="E540" s="7" t="s">
        <v>989</v>
      </c>
      <c r="F540" s="8">
        <v>44</v>
      </c>
      <c r="G540" s="8" t="s">
        <v>990</v>
      </c>
      <c r="H540" s="8" t="s">
        <v>991</v>
      </c>
      <c r="I540" s="8" t="s">
        <v>10</v>
      </c>
      <c r="K540" s="8" t="s">
        <v>11</v>
      </c>
    </row>
    <row r="541" spans="1:11" s="8" customFormat="1" hidden="1" x14ac:dyDescent="0.35">
      <c r="A541" s="8">
        <v>155409</v>
      </c>
      <c r="B541" s="8">
        <v>3</v>
      </c>
      <c r="C541" s="7" t="s">
        <v>3486</v>
      </c>
      <c r="D541" s="7" t="s">
        <v>3483</v>
      </c>
      <c r="E541" s="7" t="s">
        <v>3487</v>
      </c>
      <c r="F541" s="8">
        <v>44</v>
      </c>
      <c r="G541" s="8" t="s">
        <v>992</v>
      </c>
      <c r="H541" s="8" t="s">
        <v>993</v>
      </c>
      <c r="I541" s="8" t="s">
        <v>10</v>
      </c>
      <c r="K541" s="8" t="s">
        <v>11</v>
      </c>
    </row>
    <row r="542" spans="1:11" s="8" customFormat="1" hidden="1" x14ac:dyDescent="0.35">
      <c r="A542" s="8">
        <v>155419</v>
      </c>
      <c r="B542" s="8">
        <v>3</v>
      </c>
      <c r="C542" s="7" t="s">
        <v>3488</v>
      </c>
      <c r="D542" s="7" t="s">
        <v>3483</v>
      </c>
      <c r="E542" s="7" t="s">
        <v>3489</v>
      </c>
      <c r="F542" s="8">
        <v>44</v>
      </c>
      <c r="G542" s="8" t="s">
        <v>994</v>
      </c>
      <c r="H542" s="8" t="s">
        <v>995</v>
      </c>
      <c r="I542" s="8" t="s">
        <v>10</v>
      </c>
      <c r="K542" s="8" t="s">
        <v>11</v>
      </c>
    </row>
    <row r="543" spans="1:11" s="8" customFormat="1" hidden="1" x14ac:dyDescent="0.35">
      <c r="A543" s="8">
        <v>155422</v>
      </c>
      <c r="B543" s="8">
        <v>3</v>
      </c>
      <c r="C543" s="7" t="s">
        <v>3490</v>
      </c>
      <c r="D543" s="7" t="s">
        <v>3483</v>
      </c>
      <c r="E543" s="7" t="s">
        <v>996</v>
      </c>
      <c r="F543" s="8">
        <v>44</v>
      </c>
      <c r="G543" s="8" t="s">
        <v>997</v>
      </c>
      <c r="H543" s="8" t="s">
        <v>998</v>
      </c>
      <c r="I543" s="8" t="s">
        <v>10</v>
      </c>
      <c r="K543" s="8" t="s">
        <v>11</v>
      </c>
    </row>
    <row r="544" spans="1:11" s="8" customFormat="1" hidden="1" x14ac:dyDescent="0.35">
      <c r="A544" s="8">
        <v>155423</v>
      </c>
      <c r="B544" s="8">
        <v>3</v>
      </c>
      <c r="C544" s="7" t="s">
        <v>3491</v>
      </c>
      <c r="D544" s="7" t="s">
        <v>3483</v>
      </c>
      <c r="E544" s="7" t="s">
        <v>3492</v>
      </c>
      <c r="F544" s="8">
        <v>44</v>
      </c>
      <c r="G544" s="8" t="s">
        <v>999</v>
      </c>
      <c r="H544" s="8" t="s">
        <v>1000</v>
      </c>
      <c r="I544" s="8" t="s">
        <v>10</v>
      </c>
      <c r="K544" s="8" t="s">
        <v>11</v>
      </c>
    </row>
    <row r="545" spans="1:11" s="8" customFormat="1" hidden="1" x14ac:dyDescent="0.35">
      <c r="A545" s="8">
        <v>155426</v>
      </c>
      <c r="B545" s="8">
        <v>3</v>
      </c>
      <c r="C545" s="7" t="s">
        <v>3493</v>
      </c>
      <c r="D545" s="7" t="s">
        <v>3483</v>
      </c>
      <c r="E545" s="7" t="s">
        <v>3494</v>
      </c>
      <c r="F545" s="8">
        <v>44</v>
      </c>
      <c r="G545" s="8" t="s">
        <v>1001</v>
      </c>
      <c r="H545" s="8" t="s">
        <v>1002</v>
      </c>
      <c r="I545" s="8" t="s">
        <v>10</v>
      </c>
      <c r="K545" s="8" t="s">
        <v>11</v>
      </c>
    </row>
    <row r="546" spans="1:11" s="8" customFormat="1" hidden="1" x14ac:dyDescent="0.35">
      <c r="A546" s="8">
        <v>155437</v>
      </c>
      <c r="B546" s="8">
        <v>3</v>
      </c>
      <c r="C546" s="7" t="s">
        <v>3495</v>
      </c>
      <c r="D546" s="7" t="s">
        <v>3483</v>
      </c>
      <c r="E546" s="7" t="s">
        <v>3496</v>
      </c>
      <c r="F546" s="8">
        <v>44</v>
      </c>
      <c r="G546" s="8" t="s">
        <v>1003</v>
      </c>
      <c r="H546" s="8" t="s">
        <v>1004</v>
      </c>
      <c r="I546" s="8" t="s">
        <v>10</v>
      </c>
      <c r="K546" s="8" t="s">
        <v>11</v>
      </c>
    </row>
    <row r="547" spans="1:11" s="8" customFormat="1" hidden="1" x14ac:dyDescent="0.35">
      <c r="A547" s="8">
        <v>155443</v>
      </c>
      <c r="B547" s="8">
        <v>3</v>
      </c>
      <c r="C547" s="7" t="s">
        <v>3497</v>
      </c>
      <c r="D547" s="7" t="s">
        <v>3483</v>
      </c>
      <c r="E547" s="7" t="s">
        <v>3498</v>
      </c>
      <c r="F547" s="8">
        <v>44</v>
      </c>
      <c r="G547" s="8" t="s">
        <v>1005</v>
      </c>
      <c r="H547" s="8" t="s">
        <v>1006</v>
      </c>
      <c r="I547" s="8" t="s">
        <v>10</v>
      </c>
      <c r="K547" s="8" t="s">
        <v>11</v>
      </c>
    </row>
    <row r="548" spans="1:11" s="8" customFormat="1" hidden="1" x14ac:dyDescent="0.35">
      <c r="A548" s="8">
        <v>155446</v>
      </c>
      <c r="B548" s="8">
        <v>3</v>
      </c>
      <c r="C548" s="7" t="s">
        <v>3499</v>
      </c>
      <c r="D548" s="7" t="s">
        <v>3483</v>
      </c>
      <c r="E548" s="7" t="s">
        <v>3500</v>
      </c>
      <c r="F548" s="8">
        <v>44</v>
      </c>
      <c r="G548" s="8" t="s">
        <v>1007</v>
      </c>
      <c r="H548" s="8" t="s">
        <v>1008</v>
      </c>
      <c r="I548" s="8" t="s">
        <v>10</v>
      </c>
      <c r="K548" s="8" t="s">
        <v>11</v>
      </c>
    </row>
    <row r="549" spans="1:11" s="8" customFormat="1" hidden="1" x14ac:dyDescent="0.35">
      <c r="A549" s="8">
        <v>155456</v>
      </c>
      <c r="B549" s="8">
        <v>3</v>
      </c>
      <c r="C549" s="7" t="s">
        <v>3501</v>
      </c>
      <c r="D549" s="7" t="s">
        <v>3483</v>
      </c>
      <c r="E549" s="7" t="s">
        <v>3502</v>
      </c>
      <c r="F549" s="8">
        <v>44</v>
      </c>
      <c r="G549" s="8" t="s">
        <v>1009</v>
      </c>
      <c r="H549" s="8" t="s">
        <v>1010</v>
      </c>
      <c r="I549" s="8" t="s">
        <v>10</v>
      </c>
      <c r="K549" s="8" t="s">
        <v>11</v>
      </c>
    </row>
    <row r="550" spans="1:11" s="8" customFormat="1" hidden="1" x14ac:dyDescent="0.35">
      <c r="A550" s="8">
        <v>155469</v>
      </c>
      <c r="B550" s="8">
        <v>3</v>
      </c>
      <c r="C550" s="7" t="s">
        <v>3503</v>
      </c>
      <c r="D550" s="7" t="s">
        <v>3483</v>
      </c>
      <c r="E550" s="7" t="s">
        <v>3504</v>
      </c>
      <c r="F550" s="8">
        <v>44</v>
      </c>
      <c r="G550" s="8" t="s">
        <v>1011</v>
      </c>
      <c r="H550" s="8" t="s">
        <v>1012</v>
      </c>
      <c r="I550" s="8" t="s">
        <v>10</v>
      </c>
      <c r="K550" s="8" t="s">
        <v>11</v>
      </c>
    </row>
    <row r="551" spans="1:11" s="8" customFormat="1" hidden="1" x14ac:dyDescent="0.35">
      <c r="A551" s="8">
        <v>155482</v>
      </c>
      <c r="B551" s="8">
        <v>3</v>
      </c>
      <c r="C551" s="7" t="s">
        <v>3505</v>
      </c>
      <c r="D551" s="7" t="s">
        <v>3483</v>
      </c>
      <c r="E551" s="7" t="s">
        <v>1013</v>
      </c>
      <c r="F551" s="8">
        <v>44</v>
      </c>
      <c r="G551" s="8" t="s">
        <v>1014</v>
      </c>
      <c r="H551" s="8" t="s">
        <v>1015</v>
      </c>
      <c r="I551" s="8" t="s">
        <v>10</v>
      </c>
      <c r="K551" s="8" t="s">
        <v>11</v>
      </c>
    </row>
    <row r="552" spans="1:11" s="8" customFormat="1" hidden="1" x14ac:dyDescent="0.35">
      <c r="A552" s="8">
        <v>155483</v>
      </c>
      <c r="B552" s="8">
        <v>3</v>
      </c>
      <c r="C552" s="7" t="s">
        <v>3506</v>
      </c>
      <c r="D552" s="7" t="s">
        <v>3483</v>
      </c>
      <c r="E552" s="7" t="s">
        <v>1016</v>
      </c>
      <c r="F552" s="8">
        <v>44</v>
      </c>
      <c r="G552" s="8" t="s">
        <v>1017</v>
      </c>
      <c r="H552" s="8" t="s">
        <v>1017</v>
      </c>
      <c r="I552" s="8" t="s">
        <v>10</v>
      </c>
      <c r="K552" s="8" t="s">
        <v>11</v>
      </c>
    </row>
    <row r="553" spans="1:11" s="8" customFormat="1" hidden="1" x14ac:dyDescent="0.35">
      <c r="A553" s="8">
        <v>155484</v>
      </c>
      <c r="B553" s="8">
        <v>3</v>
      </c>
      <c r="C553" s="7" t="s">
        <v>3507</v>
      </c>
      <c r="D553" s="7" t="s">
        <v>3483</v>
      </c>
      <c r="E553" s="7" t="s">
        <v>3508</v>
      </c>
      <c r="F553" s="8">
        <v>44</v>
      </c>
      <c r="G553" s="8" t="s">
        <v>1018</v>
      </c>
      <c r="H553" s="8" t="s">
        <v>1019</v>
      </c>
      <c r="I553" s="8" t="s">
        <v>10</v>
      </c>
      <c r="K553" s="8" t="s">
        <v>11</v>
      </c>
    </row>
    <row r="554" spans="1:11" s="8" customFormat="1" hidden="1" x14ac:dyDescent="0.35">
      <c r="A554" s="8">
        <v>155487</v>
      </c>
      <c r="B554" s="8">
        <v>3</v>
      </c>
      <c r="C554" s="7" t="s">
        <v>3509</v>
      </c>
      <c r="D554" s="7" t="s">
        <v>3483</v>
      </c>
      <c r="E554" s="7" t="s">
        <v>1020</v>
      </c>
      <c r="F554" s="8">
        <v>44</v>
      </c>
      <c r="G554" s="8" t="s">
        <v>1021</v>
      </c>
      <c r="H554" s="8" t="s">
        <v>1022</v>
      </c>
      <c r="I554" s="8" t="s">
        <v>10</v>
      </c>
      <c r="K554" s="8" t="s">
        <v>11</v>
      </c>
    </row>
    <row r="555" spans="1:11" s="8" customFormat="1" hidden="1" x14ac:dyDescent="0.35">
      <c r="A555" s="8">
        <v>155488</v>
      </c>
      <c r="B555" s="8">
        <v>3</v>
      </c>
      <c r="C555" s="7" t="s">
        <v>3510</v>
      </c>
      <c r="D555" s="7" t="s">
        <v>3483</v>
      </c>
      <c r="E555" s="7" t="s">
        <v>1023</v>
      </c>
      <c r="F555" s="8">
        <v>44</v>
      </c>
      <c r="G555" s="8" t="s">
        <v>1024</v>
      </c>
      <c r="H555" s="8" t="s">
        <v>1025</v>
      </c>
      <c r="I555" s="8" t="s">
        <v>10</v>
      </c>
      <c r="K555" s="8" t="s">
        <v>11</v>
      </c>
    </row>
    <row r="556" spans="1:11" s="8" customFormat="1" hidden="1" x14ac:dyDescent="0.35">
      <c r="A556" s="8">
        <v>155489</v>
      </c>
      <c r="B556" s="8">
        <v>3</v>
      </c>
      <c r="C556" s="7" t="s">
        <v>3511</v>
      </c>
      <c r="D556" s="7" t="s">
        <v>3483</v>
      </c>
      <c r="E556" s="7" t="s">
        <v>3512</v>
      </c>
      <c r="F556" s="8">
        <v>44</v>
      </c>
      <c r="G556" s="8" t="s">
        <v>1026</v>
      </c>
      <c r="H556" s="8" t="s">
        <v>1027</v>
      </c>
      <c r="I556" s="8" t="s">
        <v>10</v>
      </c>
      <c r="K556" s="8" t="s">
        <v>11</v>
      </c>
    </row>
    <row r="557" spans="1:11" s="8" customFormat="1" hidden="1" x14ac:dyDescent="0.35">
      <c r="A557" s="8">
        <v>155496</v>
      </c>
      <c r="B557" s="8">
        <v>3</v>
      </c>
      <c r="C557" s="7" t="s">
        <v>3513</v>
      </c>
      <c r="D557" s="7" t="s">
        <v>3483</v>
      </c>
      <c r="E557" s="7" t="s">
        <v>1028</v>
      </c>
      <c r="F557" s="8">
        <v>44</v>
      </c>
      <c r="G557" s="8" t="s">
        <v>1029</v>
      </c>
      <c r="H557" s="8" t="s">
        <v>1030</v>
      </c>
      <c r="I557" s="8" t="s">
        <v>10</v>
      </c>
      <c r="K557" s="8" t="s">
        <v>11</v>
      </c>
    </row>
    <row r="558" spans="1:11" s="8" customFormat="1" hidden="1" x14ac:dyDescent="0.35">
      <c r="A558" s="8">
        <v>155497</v>
      </c>
      <c r="B558" s="8">
        <v>3</v>
      </c>
      <c r="C558" s="7" t="s">
        <v>3514</v>
      </c>
      <c r="D558" s="7" t="s">
        <v>3483</v>
      </c>
      <c r="E558" s="7" t="s">
        <v>3515</v>
      </c>
      <c r="F558" s="8">
        <v>44</v>
      </c>
      <c r="G558" s="8" t="s">
        <v>1031</v>
      </c>
      <c r="H558" s="8" t="s">
        <v>1032</v>
      </c>
      <c r="I558" s="8" t="s">
        <v>10</v>
      </c>
      <c r="K558" s="8" t="s">
        <v>11</v>
      </c>
    </row>
    <row r="559" spans="1:11" s="8" customFormat="1" hidden="1" x14ac:dyDescent="0.35">
      <c r="A559" s="8">
        <v>155500</v>
      </c>
      <c r="B559" s="8">
        <v>3</v>
      </c>
      <c r="C559" s="7" t="s">
        <v>3516</v>
      </c>
      <c r="D559" s="7" t="s">
        <v>3483</v>
      </c>
      <c r="E559" s="7" t="s">
        <v>3517</v>
      </c>
      <c r="F559" s="8">
        <v>44</v>
      </c>
      <c r="G559" s="8" t="s">
        <v>1033</v>
      </c>
      <c r="H559" s="8" t="s">
        <v>1034</v>
      </c>
      <c r="I559" s="8" t="s">
        <v>10</v>
      </c>
      <c r="K559" s="8" t="s">
        <v>11</v>
      </c>
    </row>
    <row r="560" spans="1:11" s="8" customFormat="1" hidden="1" x14ac:dyDescent="0.35">
      <c r="A560" s="8">
        <v>155504</v>
      </c>
      <c r="B560" s="8">
        <v>3</v>
      </c>
      <c r="C560" s="7" t="s">
        <v>3518</v>
      </c>
      <c r="D560" s="7" t="s">
        <v>3519</v>
      </c>
      <c r="E560" s="7" t="s">
        <v>3520</v>
      </c>
      <c r="F560" s="8">
        <v>45</v>
      </c>
      <c r="G560" s="8" t="s">
        <v>1035</v>
      </c>
      <c r="H560" s="8" t="s">
        <v>1036</v>
      </c>
      <c r="I560" s="8" t="s">
        <v>10</v>
      </c>
      <c r="K560" s="8" t="s">
        <v>11</v>
      </c>
    </row>
    <row r="561" spans="1:12" s="8" customFormat="1" x14ac:dyDescent="0.35">
      <c r="A561" s="8">
        <v>155507</v>
      </c>
      <c r="B561" s="8">
        <v>3</v>
      </c>
      <c r="C561" s="7" t="s">
        <v>3521</v>
      </c>
      <c r="D561" s="7" t="s">
        <v>3519</v>
      </c>
      <c r="E561" s="7" t="s">
        <v>1037</v>
      </c>
      <c r="F561" s="8">
        <v>45</v>
      </c>
      <c r="G561" s="8" t="s">
        <v>1038</v>
      </c>
      <c r="H561" s="8" t="s">
        <v>1039</v>
      </c>
      <c r="I561" s="8" t="s">
        <v>10</v>
      </c>
      <c r="K561" s="8" t="s">
        <v>19</v>
      </c>
      <c r="L561" s="8">
        <v>4501</v>
      </c>
    </row>
    <row r="562" spans="1:12" s="8" customFormat="1" x14ac:dyDescent="0.35">
      <c r="A562" s="8">
        <v>155508</v>
      </c>
      <c r="B562" s="8">
        <v>3</v>
      </c>
      <c r="C562" s="7" t="s">
        <v>3522</v>
      </c>
      <c r="D562" s="7" t="s">
        <v>3519</v>
      </c>
      <c r="E562" s="7" t="s">
        <v>3523</v>
      </c>
      <c r="F562" s="8">
        <v>45</v>
      </c>
      <c r="G562" s="8" t="s">
        <v>1040</v>
      </c>
      <c r="H562" s="8" t="s">
        <v>1041</v>
      </c>
      <c r="I562" s="8" t="s">
        <v>10</v>
      </c>
      <c r="K562" s="8" t="s">
        <v>19</v>
      </c>
      <c r="L562" s="8">
        <v>4501</v>
      </c>
    </row>
    <row r="563" spans="1:12" s="8" customFormat="1" x14ac:dyDescent="0.35">
      <c r="A563" s="8">
        <v>155511</v>
      </c>
      <c r="B563" s="8">
        <v>3</v>
      </c>
      <c r="C563" s="7" t="s">
        <v>3524</v>
      </c>
      <c r="D563" s="7" t="s">
        <v>3519</v>
      </c>
      <c r="E563" s="7" t="s">
        <v>3525</v>
      </c>
      <c r="F563" s="8">
        <v>45</v>
      </c>
      <c r="G563" s="8" t="s">
        <v>1042</v>
      </c>
      <c r="H563" s="8" t="s">
        <v>1043</v>
      </c>
      <c r="I563" s="8" t="s">
        <v>10</v>
      </c>
      <c r="K563" s="8" t="s">
        <v>19</v>
      </c>
      <c r="L563" s="8">
        <v>4501</v>
      </c>
    </row>
    <row r="564" spans="1:12" s="8" customFormat="1" hidden="1" x14ac:dyDescent="0.35">
      <c r="A564" s="8">
        <v>155515</v>
      </c>
      <c r="B564" s="8">
        <v>3</v>
      </c>
      <c r="C564" s="7" t="s">
        <v>3526</v>
      </c>
      <c r="D564" s="7" t="s">
        <v>3527</v>
      </c>
      <c r="E564" s="7" t="s">
        <v>3528</v>
      </c>
      <c r="F564" s="8">
        <v>46</v>
      </c>
      <c r="G564" s="8" t="s">
        <v>1044</v>
      </c>
      <c r="H564" s="8" t="s">
        <v>1045</v>
      </c>
      <c r="I564" s="8" t="s">
        <v>27</v>
      </c>
    </row>
    <row r="565" spans="1:12" s="8" customFormat="1" hidden="1" x14ac:dyDescent="0.35">
      <c r="A565" s="8">
        <v>155520</v>
      </c>
      <c r="B565" s="8">
        <v>3</v>
      </c>
      <c r="C565" s="7" t="s">
        <v>3529</v>
      </c>
      <c r="D565" s="7" t="s">
        <v>3527</v>
      </c>
      <c r="E565" s="7" t="s">
        <v>3530</v>
      </c>
      <c r="F565" s="8">
        <v>46</v>
      </c>
      <c r="G565" s="8" t="s">
        <v>1046</v>
      </c>
      <c r="H565" s="8" t="s">
        <v>1047</v>
      </c>
      <c r="I565" s="8" t="s">
        <v>27</v>
      </c>
    </row>
    <row r="566" spans="1:12" s="8" customFormat="1" hidden="1" x14ac:dyDescent="0.35">
      <c r="A566" s="8">
        <v>155525</v>
      </c>
      <c r="B566" s="8">
        <v>3</v>
      </c>
      <c r="C566" s="7" t="s">
        <v>3531</v>
      </c>
      <c r="D566" s="7" t="s">
        <v>3532</v>
      </c>
      <c r="E566" s="7" t="s">
        <v>1048</v>
      </c>
      <c r="F566" s="8">
        <v>47</v>
      </c>
      <c r="G566" s="8" t="s">
        <v>1049</v>
      </c>
      <c r="H566" s="8" t="s">
        <v>1050</v>
      </c>
      <c r="I566" s="8" t="s">
        <v>10</v>
      </c>
      <c r="K566" s="8" t="s">
        <v>11</v>
      </c>
    </row>
    <row r="567" spans="1:12" s="8" customFormat="1" hidden="1" x14ac:dyDescent="0.35">
      <c r="A567" s="8">
        <v>155526</v>
      </c>
      <c r="B567" s="8">
        <v>3</v>
      </c>
      <c r="C567" s="7" t="s">
        <v>3533</v>
      </c>
      <c r="D567" s="7" t="s">
        <v>3532</v>
      </c>
      <c r="E567" s="7" t="s">
        <v>1051</v>
      </c>
      <c r="F567" s="8">
        <v>47</v>
      </c>
      <c r="G567" s="8" t="s">
        <v>1052</v>
      </c>
      <c r="H567" s="8" t="s">
        <v>1052</v>
      </c>
      <c r="I567" s="8" t="s">
        <v>10</v>
      </c>
      <c r="K567" s="8" t="s">
        <v>11</v>
      </c>
    </row>
    <row r="568" spans="1:12" s="8" customFormat="1" hidden="1" x14ac:dyDescent="0.35">
      <c r="A568" s="8">
        <v>155527</v>
      </c>
      <c r="B568" s="8">
        <v>3</v>
      </c>
      <c r="C568" s="7" t="s">
        <v>3534</v>
      </c>
      <c r="D568" s="7" t="s">
        <v>3532</v>
      </c>
      <c r="E568" s="7" t="s">
        <v>3535</v>
      </c>
      <c r="F568" s="8">
        <v>47</v>
      </c>
      <c r="G568" s="8" t="s">
        <v>1053</v>
      </c>
      <c r="H568" s="8" t="s">
        <v>1054</v>
      </c>
      <c r="I568" s="8" t="s">
        <v>10</v>
      </c>
      <c r="K568" s="8" t="s">
        <v>11</v>
      </c>
    </row>
    <row r="569" spans="1:12" s="8" customFormat="1" hidden="1" x14ac:dyDescent="0.35">
      <c r="A569" s="8">
        <v>155534</v>
      </c>
      <c r="B569" s="8">
        <v>3</v>
      </c>
      <c r="C569" s="7" t="s">
        <v>3536</v>
      </c>
      <c r="D569" s="7" t="s">
        <v>3532</v>
      </c>
      <c r="E569" s="7" t="s">
        <v>3537</v>
      </c>
      <c r="F569" s="8">
        <v>47</v>
      </c>
      <c r="G569" s="8" t="s">
        <v>1055</v>
      </c>
      <c r="H569" s="8" t="s">
        <v>1056</v>
      </c>
      <c r="I569" s="8" t="s">
        <v>10</v>
      </c>
      <c r="K569" s="8" t="s">
        <v>11</v>
      </c>
    </row>
    <row r="570" spans="1:12" s="8" customFormat="1" hidden="1" x14ac:dyDescent="0.35">
      <c r="A570" s="8">
        <v>155541</v>
      </c>
      <c r="B570" s="8">
        <v>3</v>
      </c>
      <c r="C570" s="7" t="s">
        <v>3538</v>
      </c>
      <c r="D570" s="7" t="s">
        <v>3532</v>
      </c>
      <c r="E570" s="7" t="s">
        <v>1057</v>
      </c>
      <c r="F570" s="8">
        <v>47</v>
      </c>
      <c r="G570" s="8" t="s">
        <v>1058</v>
      </c>
      <c r="H570" s="8" t="s">
        <v>1058</v>
      </c>
      <c r="I570" s="8" t="s">
        <v>10</v>
      </c>
      <c r="K570" s="8" t="s">
        <v>11</v>
      </c>
    </row>
    <row r="571" spans="1:12" s="8" customFormat="1" hidden="1" x14ac:dyDescent="0.35">
      <c r="A571" s="8">
        <v>155542</v>
      </c>
      <c r="B571" s="8">
        <v>3</v>
      </c>
      <c r="C571" s="7" t="s">
        <v>3539</v>
      </c>
      <c r="D571" s="7" t="s">
        <v>3532</v>
      </c>
      <c r="E571" s="7" t="s">
        <v>3540</v>
      </c>
      <c r="F571" s="8">
        <v>47</v>
      </c>
      <c r="G571" s="8" t="s">
        <v>1059</v>
      </c>
      <c r="H571" s="8" t="s">
        <v>1060</v>
      </c>
      <c r="I571" s="8" t="s">
        <v>27</v>
      </c>
    </row>
    <row r="572" spans="1:12" s="8" customFormat="1" hidden="1" x14ac:dyDescent="0.35">
      <c r="A572" s="8">
        <v>155549</v>
      </c>
      <c r="B572" s="8">
        <v>3</v>
      </c>
      <c r="C572" s="7" t="s">
        <v>3541</v>
      </c>
      <c r="D572" s="7" t="s">
        <v>3532</v>
      </c>
      <c r="E572" s="7" t="s">
        <v>3542</v>
      </c>
      <c r="F572" s="8">
        <v>47</v>
      </c>
      <c r="G572" s="8" t="s">
        <v>1061</v>
      </c>
      <c r="H572" s="8" t="s">
        <v>1062</v>
      </c>
      <c r="I572" s="8" t="s">
        <v>27</v>
      </c>
    </row>
    <row r="573" spans="1:12" s="8" customFormat="1" hidden="1" x14ac:dyDescent="0.35">
      <c r="A573" s="8">
        <v>155555</v>
      </c>
      <c r="B573" s="8">
        <v>3</v>
      </c>
      <c r="C573" s="7" t="s">
        <v>3543</v>
      </c>
      <c r="D573" s="7" t="s">
        <v>3544</v>
      </c>
      <c r="E573" s="7" t="s">
        <v>1063</v>
      </c>
      <c r="F573" s="8">
        <v>48</v>
      </c>
      <c r="G573" s="8" t="s">
        <v>1064</v>
      </c>
      <c r="H573" s="8" t="s">
        <v>1065</v>
      </c>
      <c r="I573" s="8" t="s">
        <v>10</v>
      </c>
      <c r="K573" s="8" t="s">
        <v>11</v>
      </c>
    </row>
    <row r="574" spans="1:12" s="8" customFormat="1" hidden="1" x14ac:dyDescent="0.35">
      <c r="A574" s="8">
        <v>155556</v>
      </c>
      <c r="B574" s="8">
        <v>3</v>
      </c>
      <c r="C574" s="7" t="s">
        <v>3545</v>
      </c>
      <c r="D574" s="7" t="s">
        <v>3544</v>
      </c>
      <c r="E574" s="7" t="s">
        <v>3546</v>
      </c>
      <c r="F574" s="8">
        <v>48</v>
      </c>
      <c r="G574" s="8" t="s">
        <v>1066</v>
      </c>
      <c r="H574" s="8" t="s">
        <v>1067</v>
      </c>
      <c r="I574" s="8" t="s">
        <v>10</v>
      </c>
      <c r="K574" s="8" t="s">
        <v>11</v>
      </c>
    </row>
    <row r="575" spans="1:12" s="8" customFormat="1" hidden="1" x14ac:dyDescent="0.35">
      <c r="A575" s="8">
        <v>155571</v>
      </c>
      <c r="B575" s="8">
        <v>3</v>
      </c>
      <c r="C575" s="7" t="s">
        <v>3547</v>
      </c>
      <c r="D575" s="7" t="s">
        <v>3544</v>
      </c>
      <c r="E575" s="7" t="s">
        <v>1068</v>
      </c>
      <c r="F575" s="8">
        <v>48</v>
      </c>
      <c r="G575" s="8" t="s">
        <v>1069</v>
      </c>
      <c r="H575" s="8" t="s">
        <v>1070</v>
      </c>
      <c r="I575" s="8" t="s">
        <v>10</v>
      </c>
      <c r="K575" s="8" t="s">
        <v>11</v>
      </c>
    </row>
    <row r="576" spans="1:12" s="8" customFormat="1" hidden="1" x14ac:dyDescent="0.35">
      <c r="A576" s="8">
        <v>155572</v>
      </c>
      <c r="B576" s="8">
        <v>3</v>
      </c>
      <c r="C576" s="7" t="s">
        <v>3548</v>
      </c>
      <c r="D576" s="7" t="s">
        <v>3544</v>
      </c>
      <c r="E576" s="7" t="s">
        <v>3549</v>
      </c>
      <c r="F576" s="8">
        <v>48</v>
      </c>
      <c r="G576" s="8" t="s">
        <v>1071</v>
      </c>
      <c r="H576" s="8" t="s">
        <v>1072</v>
      </c>
      <c r="I576" s="8" t="s">
        <v>10</v>
      </c>
      <c r="K576" s="8" t="s">
        <v>11</v>
      </c>
    </row>
    <row r="577" spans="1:11" s="8" customFormat="1" hidden="1" x14ac:dyDescent="0.35">
      <c r="A577" s="8">
        <v>155590</v>
      </c>
      <c r="B577" s="8">
        <v>3</v>
      </c>
      <c r="C577" s="7" t="s">
        <v>3550</v>
      </c>
      <c r="D577" s="7" t="s">
        <v>3544</v>
      </c>
      <c r="E577" s="7" t="s">
        <v>3551</v>
      </c>
      <c r="F577" s="8">
        <v>48</v>
      </c>
      <c r="G577" s="8" t="s">
        <v>1073</v>
      </c>
      <c r="H577" s="8" t="s">
        <v>1074</v>
      </c>
      <c r="I577" s="8" t="s">
        <v>10</v>
      </c>
      <c r="K577" s="8" t="s">
        <v>11</v>
      </c>
    </row>
    <row r="578" spans="1:11" s="8" customFormat="1" hidden="1" x14ac:dyDescent="0.35">
      <c r="A578" s="8">
        <v>155605</v>
      </c>
      <c r="B578" s="8">
        <v>3</v>
      </c>
      <c r="C578" s="7" t="s">
        <v>3552</v>
      </c>
      <c r="D578" s="7" t="s">
        <v>3544</v>
      </c>
      <c r="E578" s="7" t="s">
        <v>3553</v>
      </c>
      <c r="F578" s="8">
        <v>48</v>
      </c>
      <c r="G578" s="8" t="s">
        <v>1075</v>
      </c>
      <c r="H578" s="8" t="s">
        <v>1076</v>
      </c>
      <c r="I578" s="8" t="s">
        <v>10</v>
      </c>
      <c r="K578" s="8" t="s">
        <v>11</v>
      </c>
    </row>
    <row r="579" spans="1:11" s="8" customFormat="1" hidden="1" x14ac:dyDescent="0.35">
      <c r="A579" s="8">
        <v>155610</v>
      </c>
      <c r="B579" s="8">
        <v>3</v>
      </c>
      <c r="C579" s="7" t="s">
        <v>3554</v>
      </c>
      <c r="D579" s="7" t="s">
        <v>3544</v>
      </c>
      <c r="E579" s="7" t="s">
        <v>1077</v>
      </c>
      <c r="F579" s="8">
        <v>48</v>
      </c>
      <c r="G579" s="8" t="s">
        <v>1078</v>
      </c>
      <c r="H579" s="8" t="s">
        <v>1079</v>
      </c>
      <c r="I579" s="8" t="s">
        <v>10</v>
      </c>
      <c r="K579" s="8" t="s">
        <v>11</v>
      </c>
    </row>
    <row r="580" spans="1:11" s="8" customFormat="1" hidden="1" x14ac:dyDescent="0.35">
      <c r="A580" s="8">
        <v>155611</v>
      </c>
      <c r="B580" s="8">
        <v>3</v>
      </c>
      <c r="C580" s="7" t="s">
        <v>3555</v>
      </c>
      <c r="D580" s="7" t="s">
        <v>3544</v>
      </c>
      <c r="E580" s="7" t="s">
        <v>3556</v>
      </c>
      <c r="F580" s="8">
        <v>48</v>
      </c>
      <c r="G580" s="8" t="s">
        <v>1080</v>
      </c>
      <c r="H580" s="8" t="s">
        <v>1081</v>
      </c>
      <c r="I580" s="8" t="s">
        <v>10</v>
      </c>
      <c r="K580" s="8" t="s">
        <v>11</v>
      </c>
    </row>
    <row r="581" spans="1:11" s="8" customFormat="1" hidden="1" x14ac:dyDescent="0.35">
      <c r="A581" s="8">
        <v>155616</v>
      </c>
      <c r="B581" s="8">
        <v>3</v>
      </c>
      <c r="C581" s="7" t="s">
        <v>3557</v>
      </c>
      <c r="D581" s="7" t="s">
        <v>3544</v>
      </c>
      <c r="E581" s="7" t="s">
        <v>3558</v>
      </c>
      <c r="F581" s="8">
        <v>48</v>
      </c>
      <c r="G581" s="8" t="s">
        <v>1082</v>
      </c>
      <c r="H581" s="8" t="s">
        <v>1083</v>
      </c>
      <c r="I581" s="8" t="s">
        <v>10</v>
      </c>
      <c r="K581" s="8" t="s">
        <v>11</v>
      </c>
    </row>
    <row r="582" spans="1:11" s="8" customFormat="1" hidden="1" x14ac:dyDescent="0.35">
      <c r="A582" s="8">
        <v>155620</v>
      </c>
      <c r="B582" s="8">
        <v>3</v>
      </c>
      <c r="C582" s="7" t="s">
        <v>3559</v>
      </c>
      <c r="D582" s="7" t="s">
        <v>3544</v>
      </c>
      <c r="E582" s="7" t="s">
        <v>3560</v>
      </c>
      <c r="F582" s="8">
        <v>48</v>
      </c>
      <c r="G582" s="8" t="s">
        <v>1084</v>
      </c>
      <c r="H582" s="8" t="s">
        <v>1085</v>
      </c>
      <c r="I582" s="8" t="s">
        <v>10</v>
      </c>
      <c r="K582" s="8" t="s">
        <v>11</v>
      </c>
    </row>
    <row r="583" spans="1:11" s="8" customFormat="1" hidden="1" x14ac:dyDescent="0.35">
      <c r="A583" s="8">
        <v>155635</v>
      </c>
      <c r="B583" s="8">
        <v>3</v>
      </c>
      <c r="C583" s="7" t="s">
        <v>3561</v>
      </c>
      <c r="D583" s="7" t="s">
        <v>3544</v>
      </c>
      <c r="E583" s="7" t="s">
        <v>3562</v>
      </c>
      <c r="F583" s="8">
        <v>48</v>
      </c>
      <c r="G583" s="8" t="s">
        <v>1086</v>
      </c>
      <c r="H583" s="8" t="s">
        <v>1087</v>
      </c>
      <c r="I583" s="8" t="s">
        <v>10</v>
      </c>
      <c r="K583" s="8" t="s">
        <v>11</v>
      </c>
    </row>
    <row r="584" spans="1:11" s="8" customFormat="1" hidden="1" x14ac:dyDescent="0.35">
      <c r="A584" s="8">
        <v>155645</v>
      </c>
      <c r="B584" s="8">
        <v>3</v>
      </c>
      <c r="C584" s="7" t="s">
        <v>3563</v>
      </c>
      <c r="D584" s="7" t="s">
        <v>3544</v>
      </c>
      <c r="E584" s="7" t="s">
        <v>1088</v>
      </c>
      <c r="F584" s="8">
        <v>48</v>
      </c>
      <c r="G584" s="8" t="s">
        <v>1089</v>
      </c>
      <c r="H584" s="8" t="s">
        <v>1089</v>
      </c>
      <c r="I584" s="8" t="s">
        <v>10</v>
      </c>
      <c r="K584" s="8" t="s">
        <v>11</v>
      </c>
    </row>
    <row r="585" spans="1:11" s="8" customFormat="1" hidden="1" x14ac:dyDescent="0.35">
      <c r="A585" s="8">
        <v>155646</v>
      </c>
      <c r="B585" s="8">
        <v>3</v>
      </c>
      <c r="C585" s="7" t="s">
        <v>3564</v>
      </c>
      <c r="D585" s="7" t="s">
        <v>3544</v>
      </c>
      <c r="E585" s="7" t="s">
        <v>3565</v>
      </c>
      <c r="F585" s="8">
        <v>48</v>
      </c>
      <c r="G585" s="8" t="s">
        <v>1090</v>
      </c>
      <c r="H585" s="8" t="s">
        <v>1090</v>
      </c>
      <c r="I585" s="8" t="s">
        <v>10</v>
      </c>
      <c r="K585" s="8" t="s">
        <v>11</v>
      </c>
    </row>
    <row r="586" spans="1:11" s="8" customFormat="1" hidden="1" x14ac:dyDescent="0.35">
      <c r="A586" s="8">
        <v>155650</v>
      </c>
      <c r="B586" s="8">
        <v>3</v>
      </c>
      <c r="C586" s="7" t="s">
        <v>3566</v>
      </c>
      <c r="D586" s="7" t="s">
        <v>3544</v>
      </c>
      <c r="E586" s="7" t="s">
        <v>3567</v>
      </c>
      <c r="F586" s="8">
        <v>48</v>
      </c>
      <c r="G586" s="8" t="s">
        <v>1091</v>
      </c>
      <c r="H586" s="8" t="s">
        <v>1092</v>
      </c>
      <c r="I586" s="8" t="s">
        <v>10</v>
      </c>
      <c r="K586" s="8" t="s">
        <v>11</v>
      </c>
    </row>
    <row r="587" spans="1:11" s="8" customFormat="1" hidden="1" x14ac:dyDescent="0.35">
      <c r="A587" s="8">
        <v>155655</v>
      </c>
      <c r="B587" s="8">
        <v>3</v>
      </c>
      <c r="C587" s="7" t="s">
        <v>3568</v>
      </c>
      <c r="D587" s="7" t="s">
        <v>3544</v>
      </c>
      <c r="E587" s="7" t="s">
        <v>1093</v>
      </c>
      <c r="F587" s="8">
        <v>48</v>
      </c>
      <c r="G587" s="8" t="s">
        <v>1094</v>
      </c>
      <c r="H587" s="8" t="s">
        <v>1095</v>
      </c>
      <c r="I587" s="8" t="s">
        <v>27</v>
      </c>
      <c r="J587" s="8" t="s">
        <v>7728</v>
      </c>
    </row>
    <row r="588" spans="1:11" s="8" customFormat="1" hidden="1" x14ac:dyDescent="0.35">
      <c r="A588" s="8">
        <v>155656</v>
      </c>
      <c r="B588" s="8">
        <v>3</v>
      </c>
      <c r="C588" s="7" t="s">
        <v>3569</v>
      </c>
      <c r="D588" s="7" t="s">
        <v>3544</v>
      </c>
      <c r="E588" s="7" t="s">
        <v>3570</v>
      </c>
      <c r="F588" s="8">
        <v>48</v>
      </c>
      <c r="G588" s="8" t="s">
        <v>1096</v>
      </c>
      <c r="H588" s="8" t="s">
        <v>1097</v>
      </c>
      <c r="I588" s="8" t="s">
        <v>10</v>
      </c>
      <c r="K588" s="8" t="s">
        <v>11</v>
      </c>
    </row>
    <row r="589" spans="1:11" s="8" customFormat="1" hidden="1" x14ac:dyDescent="0.35">
      <c r="A589" s="8">
        <v>155661</v>
      </c>
      <c r="B589" s="8">
        <v>3</v>
      </c>
      <c r="C589" s="7" t="s">
        <v>3571</v>
      </c>
      <c r="D589" s="7" t="s">
        <v>3544</v>
      </c>
      <c r="E589" s="7" t="s">
        <v>3572</v>
      </c>
      <c r="F589" s="8">
        <v>48</v>
      </c>
      <c r="G589" s="8" t="s">
        <v>1098</v>
      </c>
      <c r="H589" s="8" t="s">
        <v>1099</v>
      </c>
      <c r="I589" s="8" t="s">
        <v>10</v>
      </c>
      <c r="K589" s="8" t="s">
        <v>11</v>
      </c>
    </row>
    <row r="590" spans="1:11" s="8" customFormat="1" hidden="1" x14ac:dyDescent="0.35">
      <c r="A590" s="8">
        <v>155665</v>
      </c>
      <c r="B590" s="8">
        <v>3</v>
      </c>
      <c r="C590" s="7" t="s">
        <v>3573</v>
      </c>
      <c r="D590" s="7" t="s">
        <v>3544</v>
      </c>
      <c r="E590" s="7" t="s">
        <v>3574</v>
      </c>
      <c r="F590" s="8">
        <v>48</v>
      </c>
      <c r="G590" s="8" t="s">
        <v>1100</v>
      </c>
      <c r="H590" s="8" t="s">
        <v>1101</v>
      </c>
      <c r="I590" s="8" t="s">
        <v>10</v>
      </c>
      <c r="K590" s="8" t="s">
        <v>11</v>
      </c>
    </row>
    <row r="591" spans="1:11" s="8" customFormat="1" hidden="1" x14ac:dyDescent="0.35">
      <c r="A591" s="8">
        <v>155672</v>
      </c>
      <c r="B591" s="8">
        <v>3</v>
      </c>
      <c r="C591" s="7" t="s">
        <v>3575</v>
      </c>
      <c r="D591" s="7" t="s">
        <v>3544</v>
      </c>
      <c r="E591" s="7" t="s">
        <v>3576</v>
      </c>
      <c r="F591" s="8">
        <v>48</v>
      </c>
      <c r="G591" s="8" t="s">
        <v>1102</v>
      </c>
      <c r="H591" s="8" t="s">
        <v>1103</v>
      </c>
      <c r="I591" s="8" t="s">
        <v>10</v>
      </c>
      <c r="K591" s="8" t="s">
        <v>11</v>
      </c>
    </row>
    <row r="592" spans="1:11" s="8" customFormat="1" hidden="1" x14ac:dyDescent="0.35">
      <c r="A592" s="8">
        <v>155679</v>
      </c>
      <c r="B592" s="8">
        <v>3</v>
      </c>
      <c r="C592" s="7" t="s">
        <v>3577</v>
      </c>
      <c r="D592" s="7" t="s">
        <v>3544</v>
      </c>
      <c r="E592" s="7" t="s">
        <v>3578</v>
      </c>
      <c r="F592" s="8">
        <v>48</v>
      </c>
      <c r="G592" s="8" t="s">
        <v>1104</v>
      </c>
      <c r="H592" s="8" t="s">
        <v>1105</v>
      </c>
      <c r="I592" s="8" t="s">
        <v>10</v>
      </c>
      <c r="K592" s="8" t="s">
        <v>11</v>
      </c>
    </row>
    <row r="593" spans="1:11" s="8" customFormat="1" hidden="1" x14ac:dyDescent="0.35">
      <c r="A593" s="8">
        <v>155686</v>
      </c>
      <c r="B593" s="8">
        <v>3</v>
      </c>
      <c r="C593" s="7" t="s">
        <v>3579</v>
      </c>
      <c r="D593" s="7" t="s">
        <v>3544</v>
      </c>
      <c r="E593" s="7" t="s">
        <v>3580</v>
      </c>
      <c r="F593" s="8">
        <v>48</v>
      </c>
      <c r="G593" s="8" t="s">
        <v>1106</v>
      </c>
      <c r="H593" s="8" t="s">
        <v>1106</v>
      </c>
      <c r="I593" s="8" t="s">
        <v>10</v>
      </c>
      <c r="K593" s="8" t="s">
        <v>11</v>
      </c>
    </row>
    <row r="594" spans="1:11" s="8" customFormat="1" hidden="1" x14ac:dyDescent="0.35">
      <c r="A594" s="8">
        <v>155689</v>
      </c>
      <c r="B594" s="8">
        <v>3</v>
      </c>
      <c r="C594" s="7" t="s">
        <v>3581</v>
      </c>
      <c r="D594" s="7" t="s">
        <v>3544</v>
      </c>
      <c r="E594" s="7" t="s">
        <v>3582</v>
      </c>
      <c r="F594" s="8">
        <v>48</v>
      </c>
      <c r="G594" s="8" t="s">
        <v>1107</v>
      </c>
      <c r="H594" s="8" t="s">
        <v>1108</v>
      </c>
      <c r="I594" s="8" t="s">
        <v>10</v>
      </c>
      <c r="K594" s="8" t="s">
        <v>11</v>
      </c>
    </row>
    <row r="595" spans="1:11" s="8" customFormat="1" hidden="1" x14ac:dyDescent="0.35">
      <c r="A595" s="8">
        <v>155692</v>
      </c>
      <c r="B595" s="8">
        <v>3</v>
      </c>
      <c r="C595" s="7" t="s">
        <v>3583</v>
      </c>
      <c r="D595" s="7" t="s">
        <v>3544</v>
      </c>
      <c r="E595" s="7" t="s">
        <v>3584</v>
      </c>
      <c r="F595" s="8">
        <v>48</v>
      </c>
      <c r="G595" s="8" t="s">
        <v>1109</v>
      </c>
      <c r="H595" s="8" t="s">
        <v>1110</v>
      </c>
      <c r="I595" s="8" t="s">
        <v>10</v>
      </c>
      <c r="K595" s="8" t="s">
        <v>11</v>
      </c>
    </row>
    <row r="596" spans="1:11" s="8" customFormat="1" hidden="1" x14ac:dyDescent="0.35">
      <c r="A596" s="8">
        <v>155702</v>
      </c>
      <c r="B596" s="8">
        <v>3</v>
      </c>
      <c r="C596" s="7" t="s">
        <v>3585</v>
      </c>
      <c r="D596" s="7" t="s">
        <v>3586</v>
      </c>
      <c r="E596" s="7" t="s">
        <v>3587</v>
      </c>
      <c r="F596" s="8">
        <v>49</v>
      </c>
      <c r="G596" s="8" t="s">
        <v>1111</v>
      </c>
      <c r="H596" s="8" t="s">
        <v>1112</v>
      </c>
      <c r="I596" s="8" t="s">
        <v>10</v>
      </c>
      <c r="K596" s="8" t="s">
        <v>11</v>
      </c>
    </row>
    <row r="597" spans="1:11" s="8" customFormat="1" hidden="1" x14ac:dyDescent="0.35">
      <c r="A597" s="8">
        <v>155707</v>
      </c>
      <c r="B597" s="8">
        <v>3</v>
      </c>
      <c r="C597" s="7" t="s">
        <v>3588</v>
      </c>
      <c r="D597" s="7" t="s">
        <v>3586</v>
      </c>
      <c r="E597" s="7" t="s">
        <v>3589</v>
      </c>
      <c r="F597" s="8">
        <v>49</v>
      </c>
      <c r="G597" s="8" t="s">
        <v>1113</v>
      </c>
      <c r="H597" s="8" t="s">
        <v>1113</v>
      </c>
      <c r="I597" s="8" t="s">
        <v>10</v>
      </c>
      <c r="K597" s="8" t="s">
        <v>11</v>
      </c>
    </row>
    <row r="598" spans="1:11" s="8" customFormat="1" hidden="1" x14ac:dyDescent="0.35">
      <c r="A598" s="8">
        <v>155710</v>
      </c>
      <c r="B598" s="8">
        <v>3</v>
      </c>
      <c r="C598" s="7" t="s">
        <v>3590</v>
      </c>
      <c r="D598" s="7" t="s">
        <v>3586</v>
      </c>
      <c r="E598" s="7" t="s">
        <v>1114</v>
      </c>
      <c r="F598" s="8">
        <v>49</v>
      </c>
      <c r="G598" s="8" t="s">
        <v>1115</v>
      </c>
      <c r="H598" s="8" t="s">
        <v>1115</v>
      </c>
      <c r="I598" s="8" t="s">
        <v>10</v>
      </c>
      <c r="K598" s="8" t="s">
        <v>11</v>
      </c>
    </row>
    <row r="599" spans="1:11" s="8" customFormat="1" hidden="1" x14ac:dyDescent="0.35">
      <c r="A599" s="8">
        <v>155711</v>
      </c>
      <c r="B599" s="8">
        <v>3</v>
      </c>
      <c r="C599" s="7" t="s">
        <v>3591</v>
      </c>
      <c r="D599" s="7" t="s">
        <v>3586</v>
      </c>
      <c r="E599" s="7" t="s">
        <v>1116</v>
      </c>
      <c r="F599" s="8">
        <v>49</v>
      </c>
      <c r="G599" s="8" t="s">
        <v>1117</v>
      </c>
      <c r="H599" s="8" t="s">
        <v>1117</v>
      </c>
      <c r="I599" s="8" t="s">
        <v>10</v>
      </c>
      <c r="K599" s="8" t="s">
        <v>11</v>
      </c>
    </row>
    <row r="600" spans="1:11" s="8" customFormat="1" hidden="1" x14ac:dyDescent="0.35">
      <c r="A600" s="8">
        <v>155712</v>
      </c>
      <c r="B600" s="8">
        <v>3</v>
      </c>
      <c r="C600" s="7" t="s">
        <v>3592</v>
      </c>
      <c r="D600" s="7" t="s">
        <v>3586</v>
      </c>
      <c r="E600" s="7" t="s">
        <v>3593</v>
      </c>
      <c r="F600" s="8">
        <v>49</v>
      </c>
      <c r="G600" s="8" t="s">
        <v>1118</v>
      </c>
      <c r="H600" s="8" t="s">
        <v>1119</v>
      </c>
      <c r="I600" s="8" t="s">
        <v>10</v>
      </c>
      <c r="K600" s="8" t="s">
        <v>11</v>
      </c>
    </row>
    <row r="601" spans="1:11" s="8" customFormat="1" hidden="1" x14ac:dyDescent="0.35">
      <c r="A601" s="8">
        <v>155717</v>
      </c>
      <c r="B601" s="8">
        <v>3</v>
      </c>
      <c r="C601" s="7" t="s">
        <v>3594</v>
      </c>
      <c r="D601" s="7" t="s">
        <v>3586</v>
      </c>
      <c r="E601" s="7" t="s">
        <v>1120</v>
      </c>
      <c r="F601" s="8">
        <v>49</v>
      </c>
      <c r="G601" s="8" t="s">
        <v>1121</v>
      </c>
      <c r="H601" s="8" t="s">
        <v>1121</v>
      </c>
      <c r="I601" s="8" t="s">
        <v>10</v>
      </c>
      <c r="K601" s="8" t="s">
        <v>11</v>
      </c>
    </row>
    <row r="602" spans="1:11" s="8" customFormat="1" hidden="1" x14ac:dyDescent="0.35">
      <c r="A602" s="8">
        <v>155718</v>
      </c>
      <c r="B602" s="8">
        <v>3</v>
      </c>
      <c r="C602" s="7" t="s">
        <v>3595</v>
      </c>
      <c r="D602" s="7" t="s">
        <v>3586</v>
      </c>
      <c r="E602" s="7" t="s">
        <v>1122</v>
      </c>
      <c r="F602" s="8">
        <v>49</v>
      </c>
      <c r="G602" s="8" t="s">
        <v>1123</v>
      </c>
      <c r="H602" s="8" t="s">
        <v>1123</v>
      </c>
      <c r="I602" s="8" t="s">
        <v>10</v>
      </c>
      <c r="K602" s="8" t="s">
        <v>11</v>
      </c>
    </row>
    <row r="603" spans="1:11" s="8" customFormat="1" hidden="1" x14ac:dyDescent="0.35">
      <c r="A603" s="8">
        <v>155719</v>
      </c>
      <c r="B603" s="8">
        <v>3</v>
      </c>
      <c r="C603" s="7" t="s">
        <v>3596</v>
      </c>
      <c r="D603" s="7" t="s">
        <v>3586</v>
      </c>
      <c r="E603" s="7" t="s">
        <v>3597</v>
      </c>
      <c r="F603" s="8">
        <v>49</v>
      </c>
      <c r="G603" s="8" t="s">
        <v>1124</v>
      </c>
      <c r="H603" s="8" t="s">
        <v>1125</v>
      </c>
      <c r="I603" s="8" t="s">
        <v>27</v>
      </c>
    </row>
    <row r="604" spans="1:11" s="8" customFormat="1" hidden="1" x14ac:dyDescent="0.35">
      <c r="A604" s="8">
        <v>155722</v>
      </c>
      <c r="B604" s="8">
        <v>3</v>
      </c>
      <c r="C604" s="7" t="s">
        <v>3598</v>
      </c>
      <c r="D604" s="7" t="s">
        <v>3586</v>
      </c>
      <c r="E604" s="7" t="s">
        <v>1126</v>
      </c>
      <c r="F604" s="8">
        <v>49</v>
      </c>
      <c r="G604" s="8" t="s">
        <v>1127</v>
      </c>
      <c r="H604" s="8" t="s">
        <v>1127</v>
      </c>
      <c r="I604" s="8" t="s">
        <v>10</v>
      </c>
      <c r="K604" s="8" t="s">
        <v>11</v>
      </c>
    </row>
    <row r="605" spans="1:11" s="8" customFormat="1" hidden="1" x14ac:dyDescent="0.35">
      <c r="A605" s="8">
        <v>155723</v>
      </c>
      <c r="B605" s="8">
        <v>3</v>
      </c>
      <c r="C605" s="7" t="s">
        <v>3599</v>
      </c>
      <c r="D605" s="7" t="s">
        <v>3586</v>
      </c>
      <c r="E605" s="7" t="s">
        <v>1128</v>
      </c>
      <c r="F605" s="8">
        <v>49</v>
      </c>
      <c r="G605" s="8" t="s">
        <v>1129</v>
      </c>
      <c r="H605" s="8" t="s">
        <v>1130</v>
      </c>
      <c r="I605" s="8" t="s">
        <v>10</v>
      </c>
      <c r="K605" s="8" t="s">
        <v>11</v>
      </c>
    </row>
    <row r="606" spans="1:11" s="8" customFormat="1" hidden="1" x14ac:dyDescent="0.35">
      <c r="A606" s="8">
        <v>155724</v>
      </c>
      <c r="B606" s="8">
        <v>3</v>
      </c>
      <c r="C606" s="7" t="s">
        <v>3600</v>
      </c>
      <c r="D606" s="7" t="s">
        <v>3586</v>
      </c>
      <c r="E606" s="7" t="s">
        <v>3601</v>
      </c>
      <c r="F606" s="8">
        <v>49</v>
      </c>
      <c r="G606" s="8" t="s">
        <v>1131</v>
      </c>
      <c r="H606" s="8" t="s">
        <v>1132</v>
      </c>
      <c r="I606" s="8" t="s">
        <v>10</v>
      </c>
      <c r="K606" s="8" t="s">
        <v>11</v>
      </c>
    </row>
    <row r="607" spans="1:11" s="8" customFormat="1" hidden="1" x14ac:dyDescent="0.35">
      <c r="A607" s="8">
        <v>155731</v>
      </c>
      <c r="B607" s="8">
        <v>3</v>
      </c>
      <c r="C607" s="7" t="s">
        <v>3602</v>
      </c>
      <c r="D607" s="7" t="s">
        <v>3603</v>
      </c>
      <c r="E607" s="7" t="s">
        <v>1133</v>
      </c>
      <c r="F607" s="8">
        <v>50</v>
      </c>
      <c r="G607" s="8" t="s">
        <v>1134</v>
      </c>
      <c r="H607" s="8" t="s">
        <v>1134</v>
      </c>
      <c r="I607" s="8" t="s">
        <v>27</v>
      </c>
    </row>
    <row r="608" spans="1:11" s="8" customFormat="1" hidden="1" x14ac:dyDescent="0.35">
      <c r="A608" s="8">
        <v>155732</v>
      </c>
      <c r="B608" s="8">
        <v>3</v>
      </c>
      <c r="C608" s="7" t="s">
        <v>3604</v>
      </c>
      <c r="D608" s="7" t="s">
        <v>3603</v>
      </c>
      <c r="E608" s="7" t="s">
        <v>1135</v>
      </c>
      <c r="F608" s="8">
        <v>50</v>
      </c>
      <c r="G608" s="8" t="s">
        <v>1136</v>
      </c>
      <c r="H608" s="8" t="s">
        <v>1137</v>
      </c>
      <c r="I608" s="8" t="s">
        <v>27</v>
      </c>
    </row>
    <row r="609" spans="1:14" s="8" customFormat="1" hidden="1" x14ac:dyDescent="0.35">
      <c r="A609" s="8">
        <v>155733</v>
      </c>
      <c r="B609" s="8">
        <v>3</v>
      </c>
      <c r="C609" s="7" t="s">
        <v>3605</v>
      </c>
      <c r="D609" s="7" t="s">
        <v>3603</v>
      </c>
      <c r="E609" s="7" t="s">
        <v>3606</v>
      </c>
      <c r="F609" s="8">
        <v>50</v>
      </c>
      <c r="G609" s="8" t="s">
        <v>1138</v>
      </c>
      <c r="H609" s="8" t="s">
        <v>1139</v>
      </c>
      <c r="I609" s="8" t="s">
        <v>27</v>
      </c>
    </row>
    <row r="610" spans="1:14" s="8" customFormat="1" hidden="1" x14ac:dyDescent="0.35">
      <c r="A610" s="8">
        <v>155736</v>
      </c>
      <c r="B610" s="8">
        <v>3</v>
      </c>
      <c r="C610" s="7" t="s">
        <v>3607</v>
      </c>
      <c r="D610" s="7" t="s">
        <v>3603</v>
      </c>
      <c r="E610" s="7" t="s">
        <v>1140</v>
      </c>
      <c r="F610" s="8">
        <v>50</v>
      </c>
      <c r="G610" s="8" t="s">
        <v>1141</v>
      </c>
      <c r="H610" s="8" t="s">
        <v>1142</v>
      </c>
      <c r="I610" s="8" t="s">
        <v>27</v>
      </c>
    </row>
    <row r="611" spans="1:14" s="8" customFormat="1" hidden="1" x14ac:dyDescent="0.35">
      <c r="A611" s="8">
        <v>155737</v>
      </c>
      <c r="B611" s="8">
        <v>3</v>
      </c>
      <c r="C611" s="7" t="s">
        <v>3608</v>
      </c>
      <c r="D611" s="7" t="s">
        <v>3603</v>
      </c>
      <c r="E611" s="7" t="s">
        <v>1143</v>
      </c>
      <c r="F611" s="8">
        <v>50</v>
      </c>
      <c r="G611" s="8" t="s">
        <v>1144</v>
      </c>
      <c r="H611" s="8" t="s">
        <v>1145</v>
      </c>
      <c r="I611" s="8" t="s">
        <v>27</v>
      </c>
    </row>
    <row r="612" spans="1:14" s="8" customFormat="1" hidden="1" x14ac:dyDescent="0.35">
      <c r="A612" s="8">
        <v>155738</v>
      </c>
      <c r="B612" s="8">
        <v>3</v>
      </c>
      <c r="C612" s="7" t="s">
        <v>3609</v>
      </c>
      <c r="D612" s="7" t="s">
        <v>3603</v>
      </c>
      <c r="E612" s="7" t="s">
        <v>1146</v>
      </c>
      <c r="F612" s="8">
        <v>50</v>
      </c>
      <c r="G612" s="8" t="s">
        <v>1147</v>
      </c>
      <c r="H612" s="8" t="s">
        <v>1147</v>
      </c>
      <c r="I612" s="8" t="s">
        <v>27</v>
      </c>
    </row>
    <row r="613" spans="1:14" s="8" customFormat="1" hidden="1" x14ac:dyDescent="0.35">
      <c r="A613" s="8">
        <v>155739</v>
      </c>
      <c r="B613" s="8">
        <v>3</v>
      </c>
      <c r="C613" s="7" t="s">
        <v>3610</v>
      </c>
      <c r="D613" s="7" t="s">
        <v>3603</v>
      </c>
      <c r="E613" s="7" t="s">
        <v>3611</v>
      </c>
      <c r="F613" s="8">
        <v>50</v>
      </c>
      <c r="G613" s="8" t="s">
        <v>1148</v>
      </c>
      <c r="H613" s="8" t="s">
        <v>1148</v>
      </c>
      <c r="I613" s="8" t="s">
        <v>27</v>
      </c>
    </row>
    <row r="614" spans="1:14" s="8" customFormat="1" hidden="1" x14ac:dyDescent="0.35">
      <c r="A614" s="8">
        <v>155744</v>
      </c>
      <c r="B614" s="8">
        <v>3</v>
      </c>
      <c r="C614" s="7" t="s">
        <v>3612</v>
      </c>
      <c r="D614" s="7" t="s">
        <v>3613</v>
      </c>
      <c r="E614" s="7" t="s">
        <v>3614</v>
      </c>
      <c r="F614" s="8">
        <v>51</v>
      </c>
      <c r="G614" s="8" t="s">
        <v>1149</v>
      </c>
      <c r="H614" s="8" t="s">
        <v>1150</v>
      </c>
      <c r="I614" s="8" t="s">
        <v>10</v>
      </c>
      <c r="K614" s="8" t="s">
        <v>11</v>
      </c>
    </row>
    <row r="615" spans="1:14" s="8" customFormat="1" x14ac:dyDescent="0.35">
      <c r="A615" s="8">
        <v>155752</v>
      </c>
      <c r="B615" s="8">
        <v>3</v>
      </c>
      <c r="C615" s="7" t="s">
        <v>3615</v>
      </c>
      <c r="D615" s="7" t="s">
        <v>3613</v>
      </c>
      <c r="E615" s="7" t="s">
        <v>3616</v>
      </c>
      <c r="F615" s="8">
        <v>51</v>
      </c>
      <c r="G615" s="8" t="s">
        <v>1151</v>
      </c>
      <c r="H615" s="8" t="s">
        <v>1152</v>
      </c>
      <c r="I615" s="8" t="s">
        <v>10</v>
      </c>
      <c r="K615" s="8" t="s">
        <v>19</v>
      </c>
      <c r="N615" s="7" t="s">
        <v>3614</v>
      </c>
    </row>
    <row r="616" spans="1:14" s="8" customFormat="1" hidden="1" x14ac:dyDescent="0.35">
      <c r="A616" s="8">
        <v>155757</v>
      </c>
      <c r="B616" s="8">
        <v>3</v>
      </c>
      <c r="C616" s="7" t="s">
        <v>3617</v>
      </c>
      <c r="D616" s="7" t="s">
        <v>3613</v>
      </c>
      <c r="E616" s="7" t="s">
        <v>3618</v>
      </c>
      <c r="F616" s="8">
        <v>51</v>
      </c>
      <c r="G616" s="8" t="s">
        <v>1153</v>
      </c>
      <c r="H616" s="8" t="s">
        <v>1154</v>
      </c>
      <c r="I616" s="8" t="s">
        <v>27</v>
      </c>
      <c r="J616" s="8" t="s">
        <v>288</v>
      </c>
    </row>
    <row r="617" spans="1:14" s="8" customFormat="1" x14ac:dyDescent="0.35">
      <c r="A617" s="8">
        <v>155761</v>
      </c>
      <c r="B617" s="8">
        <v>3</v>
      </c>
      <c r="C617" s="7" t="s">
        <v>3619</v>
      </c>
      <c r="D617" s="7" t="s">
        <v>3613</v>
      </c>
      <c r="E617" s="7" t="s">
        <v>1155</v>
      </c>
      <c r="F617" s="8">
        <v>51</v>
      </c>
      <c r="G617" s="8" t="s">
        <v>1156</v>
      </c>
      <c r="H617" s="8" t="s">
        <v>1157</v>
      </c>
      <c r="I617" s="8" t="s">
        <v>10</v>
      </c>
      <c r="K617" s="8" t="s">
        <v>19</v>
      </c>
      <c r="N617" s="7" t="s">
        <v>3614</v>
      </c>
    </row>
    <row r="618" spans="1:14" s="8" customFormat="1" x14ac:dyDescent="0.35">
      <c r="A618" s="8">
        <v>155762</v>
      </c>
      <c r="B618" s="8">
        <v>3</v>
      </c>
      <c r="C618" s="7" t="s">
        <v>3620</v>
      </c>
      <c r="D618" s="7" t="s">
        <v>3613</v>
      </c>
      <c r="E618" s="7" t="s">
        <v>3621</v>
      </c>
      <c r="F618" s="8">
        <v>51</v>
      </c>
      <c r="G618" s="8" t="s">
        <v>1158</v>
      </c>
      <c r="H618" s="8" t="s">
        <v>1159</v>
      </c>
      <c r="I618" s="8" t="s">
        <v>10</v>
      </c>
      <c r="K618" s="8" t="s">
        <v>19</v>
      </c>
      <c r="N618" s="7" t="s">
        <v>3614</v>
      </c>
    </row>
    <row r="619" spans="1:14" s="8" customFormat="1" hidden="1" x14ac:dyDescent="0.35">
      <c r="A619" s="8">
        <v>155771</v>
      </c>
      <c r="B619" s="8">
        <v>3</v>
      </c>
      <c r="C619" s="7" t="s">
        <v>3622</v>
      </c>
      <c r="D619" s="7" t="s">
        <v>3613</v>
      </c>
      <c r="E619" s="7" t="s">
        <v>3623</v>
      </c>
      <c r="F619" s="8">
        <v>51</v>
      </c>
      <c r="G619" s="8" t="s">
        <v>1160</v>
      </c>
      <c r="H619" s="8" t="s">
        <v>1161</v>
      </c>
      <c r="I619" s="8" t="s">
        <v>10</v>
      </c>
      <c r="K619" s="8" t="s">
        <v>11</v>
      </c>
    </row>
    <row r="620" spans="1:14" s="8" customFormat="1" x14ac:dyDescent="0.35">
      <c r="A620" s="8">
        <v>155774</v>
      </c>
      <c r="B620" s="8">
        <v>3</v>
      </c>
      <c r="C620" s="7" t="s">
        <v>3624</v>
      </c>
      <c r="D620" s="7" t="s">
        <v>3613</v>
      </c>
      <c r="E620" s="7" t="s">
        <v>3625</v>
      </c>
      <c r="F620" s="8">
        <v>51</v>
      </c>
      <c r="G620" s="8" t="s">
        <v>1162</v>
      </c>
      <c r="H620" s="8" t="s">
        <v>1163</v>
      </c>
      <c r="I620" s="8" t="s">
        <v>10</v>
      </c>
      <c r="K620" s="8" t="s">
        <v>19</v>
      </c>
      <c r="N620" s="7">
        <v>5106</v>
      </c>
    </row>
    <row r="621" spans="1:14" s="8" customFormat="1" x14ac:dyDescent="0.35">
      <c r="A621" s="8">
        <v>155777</v>
      </c>
      <c r="B621" s="8">
        <v>3</v>
      </c>
      <c r="C621" s="7" t="s">
        <v>3626</v>
      </c>
      <c r="D621" s="7" t="s">
        <v>3613</v>
      </c>
      <c r="E621" s="7" t="s">
        <v>3627</v>
      </c>
      <c r="F621" s="8">
        <v>51</v>
      </c>
      <c r="G621" s="8" t="s">
        <v>1164</v>
      </c>
      <c r="H621" s="8" t="s">
        <v>1165</v>
      </c>
      <c r="I621" s="8" t="s">
        <v>10</v>
      </c>
      <c r="K621" s="8" t="s">
        <v>19</v>
      </c>
      <c r="N621" s="7">
        <v>5106</v>
      </c>
    </row>
    <row r="622" spans="1:14" s="8" customFormat="1" x14ac:dyDescent="0.35">
      <c r="A622" s="8">
        <v>155780</v>
      </c>
      <c r="B622" s="8">
        <v>3</v>
      </c>
      <c r="C622" s="7" t="s">
        <v>3628</v>
      </c>
      <c r="D622" s="7" t="s">
        <v>3613</v>
      </c>
      <c r="E622" s="7" t="s">
        <v>3629</v>
      </c>
      <c r="F622" s="8">
        <v>51</v>
      </c>
      <c r="G622" s="8" t="s">
        <v>1166</v>
      </c>
      <c r="H622" s="8" t="s">
        <v>1167</v>
      </c>
      <c r="I622" s="8" t="s">
        <v>10</v>
      </c>
      <c r="K622" s="8" t="s">
        <v>19</v>
      </c>
      <c r="N622" s="7">
        <v>5106</v>
      </c>
    </row>
    <row r="623" spans="1:14" s="8" customFormat="1" x14ac:dyDescent="0.35">
      <c r="A623" s="8">
        <v>155783</v>
      </c>
      <c r="B623" s="8">
        <v>3</v>
      </c>
      <c r="C623" s="7" t="s">
        <v>3630</v>
      </c>
      <c r="D623" s="7" t="s">
        <v>3613</v>
      </c>
      <c r="E623" s="7" t="s">
        <v>1168</v>
      </c>
      <c r="F623" s="8">
        <v>51</v>
      </c>
      <c r="G623" s="8" t="s">
        <v>1169</v>
      </c>
      <c r="H623" s="8" t="s">
        <v>1170</v>
      </c>
      <c r="I623" s="8" t="s">
        <v>10</v>
      </c>
      <c r="K623" s="8" t="s">
        <v>19</v>
      </c>
      <c r="N623" s="7">
        <v>5106</v>
      </c>
    </row>
    <row r="624" spans="1:14" s="8" customFormat="1" x14ac:dyDescent="0.35">
      <c r="A624" s="8">
        <v>155784</v>
      </c>
      <c r="B624" s="8">
        <v>3</v>
      </c>
      <c r="C624" s="7" t="s">
        <v>3631</v>
      </c>
      <c r="D624" s="7" t="s">
        <v>3613</v>
      </c>
      <c r="E624" s="7" t="s">
        <v>3632</v>
      </c>
      <c r="F624" s="8">
        <v>51</v>
      </c>
      <c r="G624" s="8" t="s">
        <v>1171</v>
      </c>
      <c r="H624" s="8" t="s">
        <v>1172</v>
      </c>
      <c r="I624" s="8" t="s">
        <v>10</v>
      </c>
      <c r="K624" s="8" t="s">
        <v>19</v>
      </c>
      <c r="N624" s="7">
        <v>5106</v>
      </c>
    </row>
    <row r="625" spans="1:15" s="8" customFormat="1" x14ac:dyDescent="0.35">
      <c r="A625" s="8">
        <v>155791</v>
      </c>
      <c r="B625" s="8">
        <v>3</v>
      </c>
      <c r="C625" s="7" t="s">
        <v>3633</v>
      </c>
      <c r="D625" s="7" t="s">
        <v>3613</v>
      </c>
      <c r="E625" s="7" t="s">
        <v>3634</v>
      </c>
      <c r="F625" s="8">
        <v>51</v>
      </c>
      <c r="G625" s="8" t="s">
        <v>1173</v>
      </c>
      <c r="H625" s="8" t="s">
        <v>1174</v>
      </c>
      <c r="I625" s="8" t="s">
        <v>10</v>
      </c>
      <c r="K625" s="8" t="s">
        <v>19</v>
      </c>
      <c r="N625" s="7">
        <v>5106</v>
      </c>
    </row>
    <row r="626" spans="1:15" s="8" customFormat="1" x14ac:dyDescent="0.35">
      <c r="A626" s="8">
        <v>155798</v>
      </c>
      <c r="B626" s="8">
        <v>3</v>
      </c>
      <c r="C626" s="7" t="s">
        <v>3635</v>
      </c>
      <c r="D626" s="7" t="s">
        <v>3613</v>
      </c>
      <c r="E626" s="7" t="s">
        <v>1175</v>
      </c>
      <c r="F626" s="8">
        <v>51</v>
      </c>
      <c r="G626" s="8" t="s">
        <v>1176</v>
      </c>
      <c r="H626" s="8" t="s">
        <v>1177</v>
      </c>
      <c r="I626" s="8" t="s">
        <v>10</v>
      </c>
      <c r="K626" s="8" t="s">
        <v>19</v>
      </c>
      <c r="N626" s="7">
        <v>5106</v>
      </c>
    </row>
    <row r="627" spans="1:15" s="8" customFormat="1" hidden="1" x14ac:dyDescent="0.35">
      <c r="A627" s="8">
        <v>155800</v>
      </c>
      <c r="B627" s="8">
        <v>3</v>
      </c>
      <c r="C627" s="7" t="s">
        <v>3636</v>
      </c>
      <c r="D627" s="7" t="s">
        <v>3637</v>
      </c>
      <c r="E627" s="7" t="s">
        <v>1178</v>
      </c>
      <c r="F627" s="8">
        <v>52</v>
      </c>
      <c r="G627" s="8" t="s">
        <v>1179</v>
      </c>
      <c r="H627" s="8" t="s">
        <v>1180</v>
      </c>
      <c r="I627" s="8" t="s">
        <v>10</v>
      </c>
      <c r="K627" s="8" t="s">
        <v>11</v>
      </c>
    </row>
    <row r="628" spans="1:15" s="8" customFormat="1" hidden="1" x14ac:dyDescent="0.35">
      <c r="A628" s="8">
        <v>155801</v>
      </c>
      <c r="B628" s="8">
        <v>3</v>
      </c>
      <c r="C628" s="7" t="s">
        <v>3638</v>
      </c>
      <c r="D628" s="7" t="s">
        <v>3637</v>
      </c>
      <c r="E628" s="7" t="s">
        <v>3639</v>
      </c>
      <c r="F628" s="8">
        <v>52</v>
      </c>
      <c r="G628" s="8" t="s">
        <v>1181</v>
      </c>
      <c r="H628" s="8" t="s">
        <v>1182</v>
      </c>
      <c r="I628" s="8" t="s">
        <v>27</v>
      </c>
    </row>
    <row r="629" spans="1:15" s="8" customFormat="1" hidden="1" x14ac:dyDescent="0.35">
      <c r="A629" s="8">
        <v>155806</v>
      </c>
      <c r="B629" s="8">
        <v>3</v>
      </c>
      <c r="C629" s="7" t="s">
        <v>3640</v>
      </c>
      <c r="D629" s="7" t="s">
        <v>3637</v>
      </c>
      <c r="E629" s="7" t="s">
        <v>1183</v>
      </c>
      <c r="F629" s="8">
        <v>52</v>
      </c>
      <c r="G629" s="8" t="s">
        <v>1184</v>
      </c>
      <c r="H629" s="8" t="s">
        <v>1184</v>
      </c>
      <c r="I629" s="8" t="s">
        <v>10</v>
      </c>
      <c r="K629" s="8" t="s">
        <v>11</v>
      </c>
    </row>
    <row r="630" spans="1:15" s="8" customFormat="1" hidden="1" x14ac:dyDescent="0.35">
      <c r="A630" s="8">
        <v>155807</v>
      </c>
      <c r="B630" s="8">
        <v>3</v>
      </c>
      <c r="C630" s="7" t="s">
        <v>3641</v>
      </c>
      <c r="D630" s="7" t="s">
        <v>3637</v>
      </c>
      <c r="E630" s="7" t="s">
        <v>3642</v>
      </c>
      <c r="F630" s="8">
        <v>52</v>
      </c>
      <c r="G630" s="8" t="s">
        <v>1185</v>
      </c>
      <c r="H630" s="8" t="s">
        <v>1185</v>
      </c>
      <c r="I630" s="8" t="s">
        <v>10</v>
      </c>
      <c r="K630" s="8" t="s">
        <v>11</v>
      </c>
    </row>
    <row r="631" spans="1:15" s="8" customFormat="1" hidden="1" x14ac:dyDescent="0.35">
      <c r="A631" s="8">
        <v>155812</v>
      </c>
      <c r="B631" s="8">
        <v>3</v>
      </c>
      <c r="C631" s="7" t="s">
        <v>3643</v>
      </c>
      <c r="D631" s="7" t="s">
        <v>3637</v>
      </c>
      <c r="E631" s="7" t="s">
        <v>3644</v>
      </c>
      <c r="F631" s="8">
        <v>52</v>
      </c>
      <c r="G631" s="8" t="s">
        <v>1186</v>
      </c>
      <c r="H631" s="8" t="s">
        <v>1187</v>
      </c>
      <c r="I631" s="8" t="s">
        <v>10</v>
      </c>
      <c r="K631" s="8" t="s">
        <v>11</v>
      </c>
      <c r="O631" s="7" t="s">
        <v>7777</v>
      </c>
    </row>
    <row r="632" spans="1:15" s="8" customFormat="1" x14ac:dyDescent="0.35">
      <c r="A632" s="8">
        <v>155841</v>
      </c>
      <c r="B632" s="8">
        <v>3</v>
      </c>
      <c r="C632" s="7" t="s">
        <v>3645</v>
      </c>
      <c r="D632" s="7" t="s">
        <v>3637</v>
      </c>
      <c r="E632" s="7" t="s">
        <v>3646</v>
      </c>
      <c r="F632" s="8">
        <v>52</v>
      </c>
      <c r="G632" s="8" t="s">
        <v>1188</v>
      </c>
      <c r="H632" s="8" t="s">
        <v>1189</v>
      </c>
      <c r="I632" s="8" t="s">
        <v>10</v>
      </c>
      <c r="K632" s="8" t="s">
        <v>19</v>
      </c>
      <c r="M632" s="7">
        <v>5205</v>
      </c>
    </row>
    <row r="633" spans="1:15" s="8" customFormat="1" x14ac:dyDescent="0.35">
      <c r="A633" s="8">
        <v>155866</v>
      </c>
      <c r="B633" s="8">
        <v>3</v>
      </c>
      <c r="C633" s="7" t="s">
        <v>3647</v>
      </c>
      <c r="D633" s="7" t="s">
        <v>3637</v>
      </c>
      <c r="E633" s="7" t="s">
        <v>3648</v>
      </c>
      <c r="F633" s="8">
        <v>52</v>
      </c>
      <c r="G633" s="8" t="s">
        <v>1190</v>
      </c>
      <c r="H633" s="8" t="s">
        <v>1191</v>
      </c>
      <c r="I633" s="8" t="s">
        <v>10</v>
      </c>
      <c r="K633" s="8" t="s">
        <v>19</v>
      </c>
      <c r="M633" s="7">
        <v>5205</v>
      </c>
    </row>
    <row r="634" spans="1:15" s="8" customFormat="1" x14ac:dyDescent="0.35">
      <c r="A634" s="8">
        <v>155869</v>
      </c>
      <c r="B634" s="8">
        <v>3</v>
      </c>
      <c r="C634" s="7" t="s">
        <v>3649</v>
      </c>
      <c r="D634" s="7" t="s">
        <v>3637</v>
      </c>
      <c r="E634" s="7" t="s">
        <v>3650</v>
      </c>
      <c r="F634" s="8">
        <v>52</v>
      </c>
      <c r="G634" s="8" t="s">
        <v>1192</v>
      </c>
      <c r="H634" s="8" t="s">
        <v>1193</v>
      </c>
      <c r="I634" s="8" t="s">
        <v>10</v>
      </c>
      <c r="K634" s="8" t="s">
        <v>19</v>
      </c>
      <c r="M634" s="7">
        <v>5205</v>
      </c>
    </row>
    <row r="635" spans="1:15" s="8" customFormat="1" x14ac:dyDescent="0.35">
      <c r="A635" s="8">
        <v>155895</v>
      </c>
      <c r="B635" s="8">
        <v>3</v>
      </c>
      <c r="C635" s="7" t="s">
        <v>3651</v>
      </c>
      <c r="D635" s="7" t="s">
        <v>3637</v>
      </c>
      <c r="E635" s="7" t="s">
        <v>3652</v>
      </c>
      <c r="F635" s="8">
        <v>52</v>
      </c>
      <c r="G635" s="8" t="s">
        <v>1194</v>
      </c>
      <c r="H635" s="8" t="s">
        <v>1195</v>
      </c>
      <c r="I635" s="8" t="s">
        <v>10</v>
      </c>
      <c r="K635" s="8" t="s">
        <v>19</v>
      </c>
      <c r="M635" s="7">
        <v>5205</v>
      </c>
    </row>
    <row r="636" spans="1:15" s="8" customFormat="1" x14ac:dyDescent="0.35">
      <c r="A636" s="8">
        <v>155917</v>
      </c>
      <c r="B636" s="8">
        <v>3</v>
      </c>
      <c r="C636" s="7" t="s">
        <v>3653</v>
      </c>
      <c r="D636" s="7" t="s">
        <v>3637</v>
      </c>
      <c r="E636" s="7" t="s">
        <v>3654</v>
      </c>
      <c r="F636" s="8">
        <v>52</v>
      </c>
      <c r="G636" s="8" t="s">
        <v>1196</v>
      </c>
      <c r="H636" s="8" t="s">
        <v>1197</v>
      </c>
      <c r="I636" s="8" t="s">
        <v>10</v>
      </c>
      <c r="K636" s="8" t="s">
        <v>19</v>
      </c>
      <c r="M636" s="7">
        <v>5205</v>
      </c>
    </row>
    <row r="637" spans="1:15" s="8" customFormat="1" x14ac:dyDescent="0.35">
      <c r="A637" s="8">
        <v>155938</v>
      </c>
      <c r="B637" s="8">
        <v>3</v>
      </c>
      <c r="C637" s="7" t="s">
        <v>3655</v>
      </c>
      <c r="D637" s="7" t="s">
        <v>3637</v>
      </c>
      <c r="E637" s="7" t="s">
        <v>3656</v>
      </c>
      <c r="F637" s="8">
        <v>52</v>
      </c>
      <c r="G637" s="8" t="s">
        <v>1198</v>
      </c>
      <c r="H637" s="8" t="s">
        <v>1199</v>
      </c>
      <c r="I637" s="8" t="s">
        <v>10</v>
      </c>
      <c r="K637" s="8" t="s">
        <v>19</v>
      </c>
      <c r="M637" s="7">
        <v>5205</v>
      </c>
    </row>
    <row r="638" spans="1:15" s="8" customFormat="1" x14ac:dyDescent="0.35">
      <c r="A638" s="8">
        <v>155960</v>
      </c>
      <c r="B638" s="8">
        <v>3</v>
      </c>
      <c r="C638" s="7" t="s">
        <v>3657</v>
      </c>
      <c r="D638" s="7" t="s">
        <v>3637</v>
      </c>
      <c r="E638" s="7" t="s">
        <v>3658</v>
      </c>
      <c r="F638" s="8">
        <v>52</v>
      </c>
      <c r="G638" s="8" t="s">
        <v>1200</v>
      </c>
      <c r="H638" s="8" t="s">
        <v>1201</v>
      </c>
      <c r="I638" s="8" t="s">
        <v>10</v>
      </c>
      <c r="K638" s="8" t="s">
        <v>19</v>
      </c>
      <c r="M638" s="7">
        <v>5205</v>
      </c>
    </row>
    <row r="639" spans="1:15" s="8" customFormat="1" hidden="1" x14ac:dyDescent="0.35">
      <c r="A639" s="8">
        <v>155974</v>
      </c>
      <c r="B639" s="8">
        <v>3</v>
      </c>
      <c r="C639" s="7" t="s">
        <v>3659</v>
      </c>
      <c r="D639" s="7" t="s">
        <v>3660</v>
      </c>
      <c r="E639" s="7" t="s">
        <v>3661</v>
      </c>
      <c r="F639" s="8">
        <v>53</v>
      </c>
      <c r="G639" s="8" t="s">
        <v>1202</v>
      </c>
      <c r="H639" s="8" t="s">
        <v>1203</v>
      </c>
      <c r="I639" s="8" t="s">
        <v>10</v>
      </c>
      <c r="K639" s="8" t="s">
        <v>11</v>
      </c>
    </row>
    <row r="640" spans="1:15" s="8" customFormat="1" hidden="1" x14ac:dyDescent="0.35">
      <c r="A640" s="8">
        <v>155980</v>
      </c>
      <c r="B640" s="8">
        <v>3</v>
      </c>
      <c r="C640" s="7" t="s">
        <v>3662</v>
      </c>
      <c r="D640" s="7" t="s">
        <v>3660</v>
      </c>
      <c r="E640" s="7" t="s">
        <v>3663</v>
      </c>
      <c r="F640" s="8">
        <v>53</v>
      </c>
      <c r="G640" s="8" t="s">
        <v>1204</v>
      </c>
      <c r="H640" s="8" t="s">
        <v>1205</v>
      </c>
      <c r="I640" s="8" t="s">
        <v>10</v>
      </c>
      <c r="K640" s="8" t="s">
        <v>11</v>
      </c>
    </row>
    <row r="641" spans="1:15" s="8" customFormat="1" hidden="1" x14ac:dyDescent="0.35">
      <c r="A641" s="8">
        <v>155983</v>
      </c>
      <c r="B641" s="8">
        <v>3</v>
      </c>
      <c r="C641" s="7" t="s">
        <v>3664</v>
      </c>
      <c r="D641" s="7" t="s">
        <v>3660</v>
      </c>
      <c r="E641" s="7" t="s">
        <v>3665</v>
      </c>
      <c r="F641" s="8">
        <v>53</v>
      </c>
      <c r="G641" s="8" t="s">
        <v>1206</v>
      </c>
      <c r="H641" s="8" t="s">
        <v>1207</v>
      </c>
      <c r="I641" s="8" t="s">
        <v>10</v>
      </c>
      <c r="K641" s="8" t="s">
        <v>11</v>
      </c>
    </row>
    <row r="642" spans="1:15" s="8" customFormat="1" hidden="1" x14ac:dyDescent="0.35">
      <c r="A642" s="8">
        <v>155986</v>
      </c>
      <c r="B642" s="8">
        <v>3</v>
      </c>
      <c r="C642" s="7" t="s">
        <v>3666</v>
      </c>
      <c r="D642" s="7" t="s">
        <v>3660</v>
      </c>
      <c r="E642" s="7" t="s">
        <v>3667</v>
      </c>
      <c r="F642" s="8">
        <v>53</v>
      </c>
      <c r="G642" s="8" t="s">
        <v>1208</v>
      </c>
      <c r="H642" s="8" t="s">
        <v>1209</v>
      </c>
      <c r="I642" s="8" t="s">
        <v>27</v>
      </c>
      <c r="J642" s="8" t="s">
        <v>7728</v>
      </c>
    </row>
    <row r="643" spans="1:15" s="8" customFormat="1" hidden="1" x14ac:dyDescent="0.35">
      <c r="A643" s="8">
        <v>155989</v>
      </c>
      <c r="B643" s="8">
        <v>3</v>
      </c>
      <c r="C643" s="7" t="s">
        <v>3668</v>
      </c>
      <c r="D643" s="7" t="s">
        <v>3660</v>
      </c>
      <c r="E643" s="7" t="s">
        <v>3669</v>
      </c>
      <c r="F643" s="8">
        <v>53</v>
      </c>
      <c r="G643" s="8" t="s">
        <v>1210</v>
      </c>
      <c r="H643" s="8" t="s">
        <v>1211</v>
      </c>
      <c r="I643" s="8" t="s">
        <v>10</v>
      </c>
      <c r="K643" s="8" t="s">
        <v>11</v>
      </c>
    </row>
    <row r="644" spans="1:15" s="8" customFormat="1" hidden="1" x14ac:dyDescent="0.35">
      <c r="A644" s="8">
        <v>155997</v>
      </c>
      <c r="B644" s="8">
        <v>3</v>
      </c>
      <c r="C644" s="7" t="s">
        <v>3670</v>
      </c>
      <c r="D644" s="7" t="s">
        <v>3660</v>
      </c>
      <c r="E644" s="7" t="s">
        <v>3671</v>
      </c>
      <c r="F644" s="8">
        <v>53</v>
      </c>
      <c r="G644" s="8" t="s">
        <v>1212</v>
      </c>
      <c r="H644" s="8" t="s">
        <v>1212</v>
      </c>
      <c r="I644" s="8" t="s">
        <v>10</v>
      </c>
      <c r="K644" s="8" t="s">
        <v>11</v>
      </c>
      <c r="O644" s="7" t="s">
        <v>7777</v>
      </c>
    </row>
    <row r="645" spans="1:15" s="8" customFormat="1" hidden="1" x14ac:dyDescent="0.35">
      <c r="A645" s="8">
        <v>156000</v>
      </c>
      <c r="B645" s="8">
        <v>3</v>
      </c>
      <c r="C645" s="7" t="s">
        <v>3672</v>
      </c>
      <c r="D645" s="7" t="s">
        <v>3660</v>
      </c>
      <c r="E645" s="7" t="s">
        <v>3673</v>
      </c>
      <c r="F645" s="8">
        <v>53</v>
      </c>
      <c r="G645" s="8" t="s">
        <v>1213</v>
      </c>
      <c r="H645" s="8" t="s">
        <v>1214</v>
      </c>
      <c r="I645" s="8" t="s">
        <v>10</v>
      </c>
      <c r="K645" s="8" t="s">
        <v>11</v>
      </c>
      <c r="O645" s="7" t="s">
        <v>7777</v>
      </c>
    </row>
    <row r="646" spans="1:15" s="8" customFormat="1" x14ac:dyDescent="0.35">
      <c r="A646" s="8">
        <v>156003</v>
      </c>
      <c r="B646" s="8">
        <v>3</v>
      </c>
      <c r="C646" s="7" t="s">
        <v>3674</v>
      </c>
      <c r="D646" s="7" t="s">
        <v>3660</v>
      </c>
      <c r="E646" s="7" t="s">
        <v>3675</v>
      </c>
      <c r="F646" s="8">
        <v>53</v>
      </c>
      <c r="G646" s="8" t="s">
        <v>1215</v>
      </c>
      <c r="H646" s="8" t="s">
        <v>1216</v>
      </c>
      <c r="I646" s="8" t="s">
        <v>10</v>
      </c>
      <c r="K646" s="8" t="s">
        <v>19</v>
      </c>
      <c r="L646" s="8" t="s">
        <v>6531</v>
      </c>
    </row>
    <row r="647" spans="1:15" s="8" customFormat="1" x14ac:dyDescent="0.35">
      <c r="A647" s="8">
        <v>156007</v>
      </c>
      <c r="B647" s="8">
        <v>3</v>
      </c>
      <c r="C647" s="7" t="s">
        <v>3676</v>
      </c>
      <c r="D647" s="7" t="s">
        <v>3660</v>
      </c>
      <c r="E647" s="7" t="s">
        <v>3677</v>
      </c>
      <c r="F647" s="8">
        <v>53</v>
      </c>
      <c r="G647" s="8" t="s">
        <v>1217</v>
      </c>
      <c r="H647" s="8" t="s">
        <v>1217</v>
      </c>
      <c r="I647" s="8" t="s">
        <v>10</v>
      </c>
      <c r="K647" s="8" t="s">
        <v>19</v>
      </c>
      <c r="L647" s="7">
        <v>5306</v>
      </c>
      <c r="O647" s="7"/>
    </row>
    <row r="648" spans="1:15" s="8" customFormat="1" x14ac:dyDescent="0.35">
      <c r="A648" s="8">
        <v>156014</v>
      </c>
      <c r="B648" s="8">
        <v>3</v>
      </c>
      <c r="C648" s="7" t="s">
        <v>3678</v>
      </c>
      <c r="D648" s="7" t="s">
        <v>3660</v>
      </c>
      <c r="E648" s="7" t="s">
        <v>3679</v>
      </c>
      <c r="F648" s="8">
        <v>53</v>
      </c>
      <c r="G648" s="8" t="s">
        <v>1218</v>
      </c>
      <c r="H648" s="8" t="s">
        <v>1218</v>
      </c>
      <c r="I648" s="8" t="s">
        <v>10</v>
      </c>
      <c r="K648" s="8" t="s">
        <v>19</v>
      </c>
      <c r="L648" s="7">
        <v>5307</v>
      </c>
      <c r="O648" s="7"/>
    </row>
    <row r="649" spans="1:15" s="8" customFormat="1" x14ac:dyDescent="0.35">
      <c r="A649" s="8">
        <v>156017</v>
      </c>
      <c r="B649" s="8">
        <v>3</v>
      </c>
      <c r="C649" s="7" t="s">
        <v>3680</v>
      </c>
      <c r="D649" s="7" t="s">
        <v>3660</v>
      </c>
      <c r="E649" s="7" t="s">
        <v>1219</v>
      </c>
      <c r="F649" s="8">
        <v>53</v>
      </c>
      <c r="G649" s="8" t="s">
        <v>1220</v>
      </c>
      <c r="H649" s="8" t="s">
        <v>1221</v>
      </c>
      <c r="I649" s="8" t="s">
        <v>10</v>
      </c>
      <c r="K649" s="8" t="s">
        <v>19</v>
      </c>
      <c r="L649" s="8" t="s">
        <v>6531</v>
      </c>
    </row>
    <row r="650" spans="1:15" s="8" customFormat="1" hidden="1" x14ac:dyDescent="0.35">
      <c r="A650" s="8">
        <v>156019</v>
      </c>
      <c r="B650" s="8">
        <v>3</v>
      </c>
      <c r="C650" s="7" t="s">
        <v>3681</v>
      </c>
      <c r="D650" s="7" t="s">
        <v>3682</v>
      </c>
      <c r="E650" s="7" t="s">
        <v>3683</v>
      </c>
      <c r="F650" s="8">
        <v>54</v>
      </c>
      <c r="G650" s="8" t="s">
        <v>1222</v>
      </c>
      <c r="H650" s="8" t="s">
        <v>1222</v>
      </c>
      <c r="I650" s="8" t="s">
        <v>27</v>
      </c>
    </row>
    <row r="651" spans="1:15" s="8" customFormat="1" hidden="1" x14ac:dyDescent="0.35">
      <c r="A651" s="8">
        <v>156022</v>
      </c>
      <c r="B651" s="8">
        <v>3</v>
      </c>
      <c r="C651" s="7" t="s">
        <v>3684</v>
      </c>
      <c r="D651" s="7" t="s">
        <v>3682</v>
      </c>
      <c r="E651" s="7" t="s">
        <v>3685</v>
      </c>
      <c r="F651" s="8">
        <v>54</v>
      </c>
      <c r="G651" s="8" t="s">
        <v>1223</v>
      </c>
      <c r="H651" s="8" t="s">
        <v>1224</v>
      </c>
      <c r="I651" s="8" t="s">
        <v>27</v>
      </c>
    </row>
    <row r="652" spans="1:15" s="8" customFormat="1" hidden="1" x14ac:dyDescent="0.35">
      <c r="A652" s="8">
        <v>156043</v>
      </c>
      <c r="B652" s="8">
        <v>3</v>
      </c>
      <c r="C652" s="7" t="s">
        <v>3686</v>
      </c>
      <c r="D652" s="7" t="s">
        <v>3682</v>
      </c>
      <c r="E652" s="7" t="s">
        <v>3687</v>
      </c>
      <c r="F652" s="8">
        <v>54</v>
      </c>
      <c r="G652" s="8" t="s">
        <v>1225</v>
      </c>
      <c r="H652" s="8" t="s">
        <v>1226</v>
      </c>
      <c r="I652" s="8" t="s">
        <v>27</v>
      </c>
    </row>
    <row r="653" spans="1:15" s="8" customFormat="1" hidden="1" x14ac:dyDescent="0.35">
      <c r="A653" s="8">
        <v>156055</v>
      </c>
      <c r="B653" s="8">
        <v>3</v>
      </c>
      <c r="C653" s="7" t="s">
        <v>3688</v>
      </c>
      <c r="D653" s="7" t="s">
        <v>3682</v>
      </c>
      <c r="E653" s="7" t="s">
        <v>3689</v>
      </c>
      <c r="F653" s="8">
        <v>54</v>
      </c>
      <c r="G653" s="8" t="s">
        <v>1227</v>
      </c>
      <c r="H653" s="8" t="s">
        <v>1228</v>
      </c>
      <c r="I653" s="8" t="s">
        <v>27</v>
      </c>
    </row>
    <row r="654" spans="1:15" s="8" customFormat="1" hidden="1" x14ac:dyDescent="0.35">
      <c r="A654" s="8">
        <v>156058</v>
      </c>
      <c r="B654" s="8">
        <v>3</v>
      </c>
      <c r="C654" s="7" t="s">
        <v>3690</v>
      </c>
      <c r="D654" s="7" t="s">
        <v>3682</v>
      </c>
      <c r="E654" s="7" t="s">
        <v>1229</v>
      </c>
      <c r="F654" s="8">
        <v>54</v>
      </c>
      <c r="G654" s="8" t="s">
        <v>1230</v>
      </c>
      <c r="H654" s="8" t="s">
        <v>1231</v>
      </c>
      <c r="I654" s="8" t="s">
        <v>27</v>
      </c>
    </row>
    <row r="655" spans="1:15" s="8" customFormat="1" hidden="1" x14ac:dyDescent="0.35">
      <c r="A655" s="8">
        <v>156059</v>
      </c>
      <c r="B655" s="8">
        <v>3</v>
      </c>
      <c r="C655" s="7" t="s">
        <v>3691</v>
      </c>
      <c r="D655" s="7" t="s">
        <v>3682</v>
      </c>
      <c r="E655" s="7" t="s">
        <v>3692</v>
      </c>
      <c r="F655" s="8">
        <v>54</v>
      </c>
      <c r="G655" s="8" t="s">
        <v>1232</v>
      </c>
      <c r="H655" s="8" t="s">
        <v>1233</v>
      </c>
      <c r="I655" s="8" t="s">
        <v>27</v>
      </c>
    </row>
    <row r="656" spans="1:15" s="8" customFormat="1" hidden="1" x14ac:dyDescent="0.35">
      <c r="A656" s="8">
        <v>156062</v>
      </c>
      <c r="B656" s="8">
        <v>3</v>
      </c>
      <c r="C656" s="7" t="s">
        <v>3693</v>
      </c>
      <c r="D656" s="7" t="s">
        <v>3682</v>
      </c>
      <c r="E656" s="7" t="s">
        <v>3694</v>
      </c>
      <c r="F656" s="8">
        <v>54</v>
      </c>
      <c r="G656" s="8" t="s">
        <v>1234</v>
      </c>
      <c r="H656" s="8" t="s">
        <v>1235</v>
      </c>
      <c r="I656" s="8" t="s">
        <v>27</v>
      </c>
    </row>
    <row r="657" spans="1:9" s="8" customFormat="1" hidden="1" x14ac:dyDescent="0.35">
      <c r="A657" s="8">
        <v>156094</v>
      </c>
      <c r="B657" s="8">
        <v>3</v>
      </c>
      <c r="C657" s="7" t="s">
        <v>3695</v>
      </c>
      <c r="D657" s="7" t="s">
        <v>3682</v>
      </c>
      <c r="E657" s="7" t="s">
        <v>3696</v>
      </c>
      <c r="F657" s="8">
        <v>54</v>
      </c>
      <c r="G657" s="8" t="s">
        <v>1236</v>
      </c>
      <c r="H657" s="8" t="s">
        <v>1237</v>
      </c>
      <c r="I657" s="8" t="s">
        <v>27</v>
      </c>
    </row>
    <row r="658" spans="1:9" s="8" customFormat="1" hidden="1" x14ac:dyDescent="0.35">
      <c r="A658" s="8">
        <v>156107</v>
      </c>
      <c r="B658" s="8">
        <v>3</v>
      </c>
      <c r="C658" s="7" t="s">
        <v>3697</v>
      </c>
      <c r="D658" s="7" t="s">
        <v>3698</v>
      </c>
      <c r="E658" s="7" t="s">
        <v>3699</v>
      </c>
      <c r="F658" s="8">
        <v>55</v>
      </c>
      <c r="G658" s="8" t="s">
        <v>1238</v>
      </c>
      <c r="H658" s="8" t="s">
        <v>1239</v>
      </c>
      <c r="I658" s="8" t="s">
        <v>27</v>
      </c>
    </row>
    <row r="659" spans="1:9" s="8" customFormat="1" hidden="1" x14ac:dyDescent="0.35">
      <c r="A659" s="8">
        <v>156112</v>
      </c>
      <c r="B659" s="8">
        <v>3</v>
      </c>
      <c r="C659" s="7" t="s">
        <v>3700</v>
      </c>
      <c r="D659" s="7" t="s">
        <v>3698</v>
      </c>
      <c r="E659" s="7" t="s">
        <v>1240</v>
      </c>
      <c r="F659" s="8">
        <v>55</v>
      </c>
      <c r="G659" s="8" t="s">
        <v>1241</v>
      </c>
      <c r="H659" s="8" t="s">
        <v>1242</v>
      </c>
      <c r="I659" s="8" t="s">
        <v>27</v>
      </c>
    </row>
    <row r="660" spans="1:9" s="8" customFormat="1" hidden="1" x14ac:dyDescent="0.35">
      <c r="A660" s="8">
        <v>156113</v>
      </c>
      <c r="B660" s="8">
        <v>3</v>
      </c>
      <c r="C660" s="7" t="s">
        <v>3701</v>
      </c>
      <c r="D660" s="7" t="s">
        <v>3698</v>
      </c>
      <c r="E660" s="7" t="s">
        <v>3702</v>
      </c>
      <c r="F660" s="8">
        <v>55</v>
      </c>
      <c r="G660" s="8" t="s">
        <v>1243</v>
      </c>
      <c r="H660" s="8" t="s">
        <v>1243</v>
      </c>
      <c r="I660" s="8" t="s">
        <v>27</v>
      </c>
    </row>
    <row r="661" spans="1:9" s="8" customFormat="1" hidden="1" x14ac:dyDescent="0.35">
      <c r="A661" s="8">
        <v>156119</v>
      </c>
      <c r="B661" s="8">
        <v>3</v>
      </c>
      <c r="C661" s="7" t="s">
        <v>3703</v>
      </c>
      <c r="D661" s="7" t="s">
        <v>3698</v>
      </c>
      <c r="E661" s="7" t="s">
        <v>3704</v>
      </c>
      <c r="F661" s="8">
        <v>55</v>
      </c>
      <c r="G661" s="8" t="s">
        <v>1244</v>
      </c>
      <c r="H661" s="8" t="s">
        <v>1244</v>
      </c>
      <c r="I661" s="8" t="s">
        <v>27</v>
      </c>
    </row>
    <row r="662" spans="1:9" s="8" customFormat="1" hidden="1" x14ac:dyDescent="0.35">
      <c r="A662" s="8">
        <v>156122</v>
      </c>
      <c r="B662" s="8">
        <v>3</v>
      </c>
      <c r="C662" s="7" t="s">
        <v>3705</v>
      </c>
      <c r="D662" s="7" t="s">
        <v>3698</v>
      </c>
      <c r="E662" s="7" t="s">
        <v>3706</v>
      </c>
      <c r="F662" s="8">
        <v>55</v>
      </c>
      <c r="G662" s="8" t="s">
        <v>1245</v>
      </c>
      <c r="H662" s="8" t="s">
        <v>1246</v>
      </c>
      <c r="I662" s="8" t="s">
        <v>27</v>
      </c>
    </row>
    <row r="663" spans="1:9" s="8" customFormat="1" hidden="1" x14ac:dyDescent="0.35">
      <c r="A663" s="8">
        <v>156125</v>
      </c>
      <c r="B663" s="8">
        <v>3</v>
      </c>
      <c r="C663" s="7" t="s">
        <v>3707</v>
      </c>
      <c r="D663" s="7" t="s">
        <v>3698</v>
      </c>
      <c r="E663" s="7" t="s">
        <v>3708</v>
      </c>
      <c r="F663" s="8">
        <v>55</v>
      </c>
      <c r="G663" s="8" t="s">
        <v>1247</v>
      </c>
      <c r="H663" s="8" t="s">
        <v>1247</v>
      </c>
      <c r="I663" s="8" t="s">
        <v>27</v>
      </c>
    </row>
    <row r="664" spans="1:9" s="8" customFormat="1" hidden="1" x14ac:dyDescent="0.35">
      <c r="A664" s="8">
        <v>156130</v>
      </c>
      <c r="B664" s="8">
        <v>3</v>
      </c>
      <c r="C664" s="7" t="s">
        <v>3709</v>
      </c>
      <c r="D664" s="7" t="s">
        <v>3698</v>
      </c>
      <c r="E664" s="7" t="s">
        <v>1248</v>
      </c>
      <c r="F664" s="8">
        <v>55</v>
      </c>
      <c r="G664" s="8" t="s">
        <v>1249</v>
      </c>
      <c r="H664" s="8" t="s">
        <v>1249</v>
      </c>
      <c r="I664" s="8" t="s">
        <v>27</v>
      </c>
    </row>
    <row r="665" spans="1:9" s="8" customFormat="1" hidden="1" x14ac:dyDescent="0.35">
      <c r="A665" s="8">
        <v>156131</v>
      </c>
      <c r="B665" s="8">
        <v>3</v>
      </c>
      <c r="C665" s="7" t="s">
        <v>3710</v>
      </c>
      <c r="D665" s="7" t="s">
        <v>3698</v>
      </c>
      <c r="E665" s="7" t="s">
        <v>3711</v>
      </c>
      <c r="F665" s="8">
        <v>55</v>
      </c>
      <c r="G665" s="8" t="s">
        <v>1250</v>
      </c>
      <c r="H665" s="8" t="s">
        <v>1250</v>
      </c>
      <c r="I665" s="8" t="s">
        <v>27</v>
      </c>
    </row>
    <row r="666" spans="1:9" s="8" customFormat="1" hidden="1" x14ac:dyDescent="0.35">
      <c r="A666" s="8">
        <v>156134</v>
      </c>
      <c r="B666" s="8">
        <v>3</v>
      </c>
      <c r="C666" s="7" t="s">
        <v>3712</v>
      </c>
      <c r="D666" s="7" t="s">
        <v>3698</v>
      </c>
      <c r="E666" s="7" t="s">
        <v>3713</v>
      </c>
      <c r="F666" s="8">
        <v>55</v>
      </c>
      <c r="G666" s="8" t="s">
        <v>1251</v>
      </c>
      <c r="H666" s="8" t="s">
        <v>1252</v>
      </c>
      <c r="I666" s="8" t="s">
        <v>27</v>
      </c>
    </row>
    <row r="667" spans="1:9" s="8" customFormat="1" hidden="1" x14ac:dyDescent="0.35">
      <c r="A667" s="8">
        <v>156160</v>
      </c>
      <c r="B667" s="8">
        <v>3</v>
      </c>
      <c r="C667" s="7" t="s">
        <v>3714</v>
      </c>
      <c r="D667" s="7" t="s">
        <v>3698</v>
      </c>
      <c r="E667" s="7" t="s">
        <v>3715</v>
      </c>
      <c r="F667" s="8">
        <v>55</v>
      </c>
      <c r="G667" s="8" t="s">
        <v>1253</v>
      </c>
      <c r="H667" s="8" t="s">
        <v>1254</v>
      </c>
      <c r="I667" s="8" t="s">
        <v>27</v>
      </c>
    </row>
    <row r="668" spans="1:9" s="8" customFormat="1" hidden="1" x14ac:dyDescent="0.35">
      <c r="A668" s="8">
        <v>156167</v>
      </c>
      <c r="B668" s="8">
        <v>3</v>
      </c>
      <c r="C668" s="7" t="s">
        <v>3716</v>
      </c>
      <c r="D668" s="7" t="s">
        <v>3698</v>
      </c>
      <c r="E668" s="7" t="s">
        <v>3717</v>
      </c>
      <c r="F668" s="8">
        <v>55</v>
      </c>
      <c r="G668" s="8" t="s">
        <v>1255</v>
      </c>
      <c r="H668" s="8" t="s">
        <v>1256</v>
      </c>
      <c r="I668" s="8" t="s">
        <v>27</v>
      </c>
    </row>
    <row r="669" spans="1:9" s="8" customFormat="1" hidden="1" x14ac:dyDescent="0.35">
      <c r="A669" s="8">
        <v>156171</v>
      </c>
      <c r="B669" s="8">
        <v>3</v>
      </c>
      <c r="C669" s="7" t="s">
        <v>3718</v>
      </c>
      <c r="D669" s="7" t="s">
        <v>3698</v>
      </c>
      <c r="E669" s="7" t="s">
        <v>3719</v>
      </c>
      <c r="F669" s="8">
        <v>55</v>
      </c>
      <c r="G669" s="8" t="s">
        <v>1257</v>
      </c>
      <c r="H669" s="8" t="s">
        <v>1258</v>
      </c>
      <c r="I669" s="8" t="s">
        <v>27</v>
      </c>
    </row>
    <row r="670" spans="1:9" s="8" customFormat="1" hidden="1" x14ac:dyDescent="0.35">
      <c r="A670" s="8">
        <v>156181</v>
      </c>
      <c r="B670" s="8">
        <v>3</v>
      </c>
      <c r="C670" s="7" t="s">
        <v>3720</v>
      </c>
      <c r="D670" s="7" t="s">
        <v>3698</v>
      </c>
      <c r="E670" s="7" t="s">
        <v>3721</v>
      </c>
      <c r="F670" s="8">
        <v>55</v>
      </c>
      <c r="G670" s="8" t="s">
        <v>1259</v>
      </c>
      <c r="H670" s="8" t="s">
        <v>1260</v>
      </c>
      <c r="I670" s="8" t="s">
        <v>27</v>
      </c>
    </row>
    <row r="671" spans="1:9" s="8" customFormat="1" hidden="1" x14ac:dyDescent="0.35">
      <c r="A671" s="8">
        <v>156202</v>
      </c>
      <c r="B671" s="8">
        <v>3</v>
      </c>
      <c r="C671" s="7" t="s">
        <v>3722</v>
      </c>
      <c r="D671" s="7" t="s">
        <v>3698</v>
      </c>
      <c r="E671" s="7" t="s">
        <v>3723</v>
      </c>
      <c r="F671" s="8">
        <v>55</v>
      </c>
      <c r="G671" s="8" t="s">
        <v>1261</v>
      </c>
      <c r="H671" s="8" t="s">
        <v>1262</v>
      </c>
      <c r="I671" s="8" t="s">
        <v>27</v>
      </c>
    </row>
    <row r="672" spans="1:9" s="8" customFormat="1" hidden="1" x14ac:dyDescent="0.35">
      <c r="A672" s="8">
        <v>156223</v>
      </c>
      <c r="B672" s="8">
        <v>3</v>
      </c>
      <c r="C672" s="7" t="s">
        <v>3724</v>
      </c>
      <c r="D672" s="7" t="s">
        <v>3698</v>
      </c>
      <c r="E672" s="7" t="s">
        <v>3725</v>
      </c>
      <c r="F672" s="8">
        <v>55</v>
      </c>
      <c r="G672" s="8" t="s">
        <v>1263</v>
      </c>
      <c r="H672" s="8" t="s">
        <v>1264</v>
      </c>
      <c r="I672" s="8" t="s">
        <v>27</v>
      </c>
    </row>
    <row r="673" spans="1:9" s="8" customFormat="1" hidden="1" x14ac:dyDescent="0.35">
      <c r="A673" s="8">
        <v>156237</v>
      </c>
      <c r="B673" s="8">
        <v>3</v>
      </c>
      <c r="C673" s="7" t="s">
        <v>3726</v>
      </c>
      <c r="D673" s="7" t="s">
        <v>3698</v>
      </c>
      <c r="E673" s="7" t="s">
        <v>3727</v>
      </c>
      <c r="F673" s="8">
        <v>55</v>
      </c>
      <c r="G673" s="8" t="s">
        <v>1265</v>
      </c>
      <c r="H673" s="8" t="s">
        <v>1265</v>
      </c>
      <c r="I673" s="8" t="s">
        <v>27</v>
      </c>
    </row>
    <row r="674" spans="1:9" s="8" customFormat="1" hidden="1" x14ac:dyDescent="0.35">
      <c r="A674" s="8">
        <v>156264</v>
      </c>
      <c r="B674" s="8">
        <v>3</v>
      </c>
      <c r="C674" s="7" t="s">
        <v>3728</v>
      </c>
      <c r="D674" s="7" t="s">
        <v>3729</v>
      </c>
      <c r="E674" s="7" t="s">
        <v>3730</v>
      </c>
      <c r="F674" s="8">
        <v>56</v>
      </c>
      <c r="G674" s="8" t="s">
        <v>1266</v>
      </c>
      <c r="H674" s="8" t="s">
        <v>1267</v>
      </c>
      <c r="I674" s="8" t="s">
        <v>27</v>
      </c>
    </row>
    <row r="675" spans="1:9" s="8" customFormat="1" hidden="1" x14ac:dyDescent="0.35">
      <c r="A675" s="8">
        <v>156271</v>
      </c>
      <c r="B675" s="8">
        <v>3</v>
      </c>
      <c r="C675" s="7" t="s">
        <v>3731</v>
      </c>
      <c r="D675" s="7" t="s">
        <v>3729</v>
      </c>
      <c r="E675" s="7" t="s">
        <v>3732</v>
      </c>
      <c r="F675" s="8">
        <v>56</v>
      </c>
      <c r="G675" s="8" t="s">
        <v>1268</v>
      </c>
      <c r="H675" s="8" t="s">
        <v>1269</v>
      </c>
      <c r="I675" s="8" t="s">
        <v>27</v>
      </c>
    </row>
    <row r="676" spans="1:9" s="8" customFormat="1" hidden="1" x14ac:dyDescent="0.35">
      <c r="A676" s="8">
        <v>156277</v>
      </c>
      <c r="B676" s="8">
        <v>3</v>
      </c>
      <c r="C676" s="7" t="s">
        <v>3733</v>
      </c>
      <c r="D676" s="7" t="s">
        <v>3729</v>
      </c>
      <c r="E676" s="7" t="s">
        <v>3734</v>
      </c>
      <c r="F676" s="8">
        <v>56</v>
      </c>
      <c r="G676" s="8" t="s">
        <v>1270</v>
      </c>
      <c r="H676" s="8" t="s">
        <v>1271</v>
      </c>
      <c r="I676" s="8" t="s">
        <v>27</v>
      </c>
    </row>
    <row r="677" spans="1:9" s="8" customFormat="1" hidden="1" x14ac:dyDescent="0.35">
      <c r="A677" s="8">
        <v>156288</v>
      </c>
      <c r="B677" s="8">
        <v>3</v>
      </c>
      <c r="C677" s="7" t="s">
        <v>3735</v>
      </c>
      <c r="D677" s="7" t="s">
        <v>3729</v>
      </c>
      <c r="E677" s="7" t="s">
        <v>3736</v>
      </c>
      <c r="F677" s="8">
        <v>56</v>
      </c>
      <c r="G677" s="8" t="s">
        <v>1272</v>
      </c>
      <c r="H677" s="8" t="s">
        <v>1273</v>
      </c>
      <c r="I677" s="8" t="s">
        <v>27</v>
      </c>
    </row>
    <row r="678" spans="1:9" s="8" customFormat="1" hidden="1" x14ac:dyDescent="0.35">
      <c r="A678" s="8">
        <v>156292</v>
      </c>
      <c r="B678" s="8">
        <v>3</v>
      </c>
      <c r="C678" s="7" t="s">
        <v>3737</v>
      </c>
      <c r="D678" s="7" t="s">
        <v>3729</v>
      </c>
      <c r="E678" s="7" t="s">
        <v>1274</v>
      </c>
      <c r="F678" s="8">
        <v>56</v>
      </c>
      <c r="G678" s="8" t="s">
        <v>1275</v>
      </c>
      <c r="H678" s="8" t="s">
        <v>1276</v>
      </c>
      <c r="I678" s="8" t="s">
        <v>27</v>
      </c>
    </row>
    <row r="679" spans="1:9" s="8" customFormat="1" hidden="1" x14ac:dyDescent="0.35">
      <c r="A679" s="8">
        <v>156293</v>
      </c>
      <c r="B679" s="8">
        <v>3</v>
      </c>
      <c r="C679" s="7" t="s">
        <v>3738</v>
      </c>
      <c r="D679" s="7" t="s">
        <v>3729</v>
      </c>
      <c r="E679" s="7" t="s">
        <v>1277</v>
      </c>
      <c r="F679" s="8">
        <v>56</v>
      </c>
      <c r="G679" s="8" t="s">
        <v>1278</v>
      </c>
      <c r="H679" s="8" t="s">
        <v>1279</v>
      </c>
      <c r="I679" s="8" t="s">
        <v>27</v>
      </c>
    </row>
    <row r="680" spans="1:9" s="8" customFormat="1" hidden="1" x14ac:dyDescent="0.35">
      <c r="A680" s="8">
        <v>156294</v>
      </c>
      <c r="B680" s="8">
        <v>3</v>
      </c>
      <c r="C680" s="7" t="s">
        <v>3739</v>
      </c>
      <c r="D680" s="7" t="s">
        <v>3729</v>
      </c>
      <c r="E680" s="7" t="s">
        <v>3740</v>
      </c>
      <c r="F680" s="8">
        <v>56</v>
      </c>
      <c r="G680" s="8" t="s">
        <v>1280</v>
      </c>
      <c r="H680" s="8" t="s">
        <v>1280</v>
      </c>
      <c r="I680" s="8" t="s">
        <v>27</v>
      </c>
    </row>
    <row r="681" spans="1:9" s="8" customFormat="1" hidden="1" x14ac:dyDescent="0.35">
      <c r="A681" s="8">
        <v>156304</v>
      </c>
      <c r="B681" s="8">
        <v>3</v>
      </c>
      <c r="C681" s="7" t="s">
        <v>3741</v>
      </c>
      <c r="D681" s="7" t="s">
        <v>3729</v>
      </c>
      <c r="E681" s="7" t="s">
        <v>3742</v>
      </c>
      <c r="F681" s="8">
        <v>56</v>
      </c>
      <c r="G681" s="8" t="s">
        <v>1281</v>
      </c>
      <c r="H681" s="8" t="s">
        <v>1282</v>
      </c>
      <c r="I681" s="8" t="s">
        <v>27</v>
      </c>
    </row>
    <row r="682" spans="1:9" s="8" customFormat="1" hidden="1" x14ac:dyDescent="0.35">
      <c r="A682" s="8">
        <v>156309</v>
      </c>
      <c r="B682" s="8">
        <v>3</v>
      </c>
      <c r="C682" s="7" t="s">
        <v>3743</v>
      </c>
      <c r="D682" s="7" t="s">
        <v>3729</v>
      </c>
      <c r="E682" s="7" t="s">
        <v>1283</v>
      </c>
      <c r="F682" s="8">
        <v>56</v>
      </c>
      <c r="G682" s="8" t="s">
        <v>1284</v>
      </c>
      <c r="H682" s="8" t="s">
        <v>1285</v>
      </c>
      <c r="I682" s="8" t="s">
        <v>27</v>
      </c>
    </row>
    <row r="683" spans="1:9" s="8" customFormat="1" hidden="1" x14ac:dyDescent="0.35">
      <c r="A683" s="8">
        <v>156311</v>
      </c>
      <c r="B683" s="8">
        <v>3</v>
      </c>
      <c r="C683" s="7" t="s">
        <v>3744</v>
      </c>
      <c r="D683" s="7" t="s">
        <v>3745</v>
      </c>
      <c r="E683" s="7" t="s">
        <v>3746</v>
      </c>
      <c r="F683" s="8">
        <v>57</v>
      </c>
      <c r="G683" s="8" t="s">
        <v>1286</v>
      </c>
      <c r="H683" s="8" t="s">
        <v>1287</v>
      </c>
      <c r="I683" s="8" t="s">
        <v>27</v>
      </c>
    </row>
    <row r="684" spans="1:9" s="8" customFormat="1" hidden="1" x14ac:dyDescent="0.35">
      <c r="A684" s="8">
        <v>156314</v>
      </c>
      <c r="B684" s="8">
        <v>3</v>
      </c>
      <c r="C684" s="7" t="s">
        <v>3747</v>
      </c>
      <c r="D684" s="7" t="s">
        <v>3745</v>
      </c>
      <c r="E684" s="7" t="s">
        <v>3748</v>
      </c>
      <c r="F684" s="8">
        <v>57</v>
      </c>
      <c r="G684" s="8" t="s">
        <v>1288</v>
      </c>
      <c r="H684" s="8" t="s">
        <v>1289</v>
      </c>
      <c r="I684" s="8" t="s">
        <v>27</v>
      </c>
    </row>
    <row r="685" spans="1:9" s="8" customFormat="1" hidden="1" x14ac:dyDescent="0.35">
      <c r="A685" s="8">
        <v>156333</v>
      </c>
      <c r="B685" s="8">
        <v>3</v>
      </c>
      <c r="C685" s="7" t="s">
        <v>3749</v>
      </c>
      <c r="D685" s="7" t="s">
        <v>3745</v>
      </c>
      <c r="E685" s="7" t="s">
        <v>3750</v>
      </c>
      <c r="F685" s="8">
        <v>57</v>
      </c>
      <c r="G685" s="8" t="s">
        <v>1290</v>
      </c>
      <c r="H685" s="8" t="s">
        <v>1291</v>
      </c>
      <c r="I685" s="8" t="s">
        <v>27</v>
      </c>
    </row>
    <row r="686" spans="1:9" s="8" customFormat="1" hidden="1" x14ac:dyDescent="0.35">
      <c r="A686" s="8">
        <v>156338</v>
      </c>
      <c r="B686" s="8">
        <v>3</v>
      </c>
      <c r="C686" s="7" t="s">
        <v>3751</v>
      </c>
      <c r="D686" s="7" t="s">
        <v>3745</v>
      </c>
      <c r="E686" s="7" t="s">
        <v>3752</v>
      </c>
      <c r="F686" s="8">
        <v>57</v>
      </c>
      <c r="G686" s="8" t="s">
        <v>1292</v>
      </c>
      <c r="H686" s="8" t="s">
        <v>1293</v>
      </c>
      <c r="I686" s="8" t="s">
        <v>27</v>
      </c>
    </row>
    <row r="687" spans="1:9" s="8" customFormat="1" hidden="1" x14ac:dyDescent="0.35">
      <c r="A687" s="8">
        <v>156341</v>
      </c>
      <c r="B687" s="8">
        <v>3</v>
      </c>
      <c r="C687" s="7" t="s">
        <v>3753</v>
      </c>
      <c r="D687" s="7" t="s">
        <v>3745</v>
      </c>
      <c r="E687" s="7" t="s">
        <v>1294</v>
      </c>
      <c r="F687" s="8">
        <v>57</v>
      </c>
      <c r="G687" s="8" t="s">
        <v>1295</v>
      </c>
      <c r="H687" s="8" t="s">
        <v>1296</v>
      </c>
      <c r="I687" s="8" t="s">
        <v>27</v>
      </c>
    </row>
    <row r="688" spans="1:9" s="8" customFormat="1" hidden="1" x14ac:dyDescent="0.35">
      <c r="A688" s="8">
        <v>156343</v>
      </c>
      <c r="B688" s="8">
        <v>3</v>
      </c>
      <c r="C688" s="7" t="s">
        <v>3754</v>
      </c>
      <c r="D688" s="7" t="s">
        <v>3755</v>
      </c>
      <c r="E688" s="7" t="s">
        <v>3756</v>
      </c>
      <c r="F688" s="8">
        <v>58</v>
      </c>
      <c r="G688" s="8" t="s">
        <v>1297</v>
      </c>
      <c r="H688" s="8" t="s">
        <v>1298</v>
      </c>
      <c r="I688" s="8" t="s">
        <v>27</v>
      </c>
    </row>
    <row r="689" spans="1:9" s="8" customFormat="1" hidden="1" x14ac:dyDescent="0.35">
      <c r="A689" s="8">
        <v>156360</v>
      </c>
      <c r="B689" s="8">
        <v>3</v>
      </c>
      <c r="C689" s="7" t="s">
        <v>3757</v>
      </c>
      <c r="D689" s="7" t="s">
        <v>3755</v>
      </c>
      <c r="E689" s="7" t="s">
        <v>3758</v>
      </c>
      <c r="F689" s="8">
        <v>58</v>
      </c>
      <c r="G689" s="8" t="s">
        <v>1299</v>
      </c>
      <c r="H689" s="8" t="s">
        <v>1300</v>
      </c>
      <c r="I689" s="8" t="s">
        <v>27</v>
      </c>
    </row>
    <row r="690" spans="1:9" s="8" customFormat="1" hidden="1" x14ac:dyDescent="0.35">
      <c r="A690" s="8">
        <v>156366</v>
      </c>
      <c r="B690" s="8">
        <v>3</v>
      </c>
      <c r="C690" s="7" t="s">
        <v>3759</v>
      </c>
      <c r="D690" s="7" t="s">
        <v>3755</v>
      </c>
      <c r="E690" s="7" t="s">
        <v>3760</v>
      </c>
      <c r="F690" s="8">
        <v>58</v>
      </c>
      <c r="G690" s="8" t="s">
        <v>1301</v>
      </c>
      <c r="H690" s="8" t="s">
        <v>1302</v>
      </c>
      <c r="I690" s="8" t="s">
        <v>27</v>
      </c>
    </row>
    <row r="691" spans="1:9" s="8" customFormat="1" hidden="1" x14ac:dyDescent="0.35">
      <c r="A691" s="8">
        <v>156369</v>
      </c>
      <c r="B691" s="8">
        <v>3</v>
      </c>
      <c r="C691" s="7" t="s">
        <v>3761</v>
      </c>
      <c r="D691" s="7" t="s">
        <v>3755</v>
      </c>
      <c r="E691" s="7" t="s">
        <v>3762</v>
      </c>
      <c r="F691" s="8">
        <v>58</v>
      </c>
      <c r="G691" s="8" t="s">
        <v>1303</v>
      </c>
      <c r="H691" s="8" t="s">
        <v>1304</v>
      </c>
      <c r="I691" s="8" t="s">
        <v>27</v>
      </c>
    </row>
    <row r="692" spans="1:9" s="8" customFormat="1" hidden="1" x14ac:dyDescent="0.35">
      <c r="A692" s="8">
        <v>156375</v>
      </c>
      <c r="B692" s="8">
        <v>3</v>
      </c>
      <c r="C692" s="7" t="s">
        <v>3763</v>
      </c>
      <c r="D692" s="7" t="s">
        <v>3755</v>
      </c>
      <c r="E692" s="7" t="s">
        <v>1305</v>
      </c>
      <c r="F692" s="8">
        <v>58</v>
      </c>
      <c r="G692" s="8" t="s">
        <v>1306</v>
      </c>
      <c r="H692" s="8" t="s">
        <v>1307</v>
      </c>
      <c r="I692" s="8" t="s">
        <v>27</v>
      </c>
    </row>
    <row r="693" spans="1:9" s="8" customFormat="1" hidden="1" x14ac:dyDescent="0.35">
      <c r="A693" s="8">
        <v>156376</v>
      </c>
      <c r="B693" s="8">
        <v>3</v>
      </c>
      <c r="C693" s="7" t="s">
        <v>3764</v>
      </c>
      <c r="D693" s="7" t="s">
        <v>3755</v>
      </c>
      <c r="E693" s="7" t="s">
        <v>3765</v>
      </c>
      <c r="F693" s="8">
        <v>58</v>
      </c>
      <c r="G693" s="8" t="s">
        <v>1308</v>
      </c>
      <c r="H693" s="8" t="s">
        <v>1309</v>
      </c>
      <c r="I693" s="8" t="s">
        <v>27</v>
      </c>
    </row>
    <row r="694" spans="1:9" s="8" customFormat="1" hidden="1" x14ac:dyDescent="0.35">
      <c r="A694" s="8">
        <v>156384</v>
      </c>
      <c r="B694" s="8">
        <v>3</v>
      </c>
      <c r="C694" s="7" t="s">
        <v>3766</v>
      </c>
      <c r="D694" s="7" t="s">
        <v>3755</v>
      </c>
      <c r="E694" s="7" t="s">
        <v>3767</v>
      </c>
      <c r="F694" s="8">
        <v>58</v>
      </c>
      <c r="G694" s="8" t="s">
        <v>1310</v>
      </c>
      <c r="H694" s="8" t="s">
        <v>1311</v>
      </c>
      <c r="I694" s="8" t="s">
        <v>27</v>
      </c>
    </row>
    <row r="695" spans="1:9" s="8" customFormat="1" hidden="1" x14ac:dyDescent="0.35">
      <c r="A695" s="8">
        <v>156387</v>
      </c>
      <c r="B695" s="8">
        <v>3</v>
      </c>
      <c r="C695" s="7" t="s">
        <v>3768</v>
      </c>
      <c r="D695" s="7" t="s">
        <v>3755</v>
      </c>
      <c r="E695" s="7" t="s">
        <v>3769</v>
      </c>
      <c r="F695" s="8">
        <v>58</v>
      </c>
      <c r="G695" s="8" t="s">
        <v>1312</v>
      </c>
      <c r="H695" s="8" t="s">
        <v>1313</v>
      </c>
      <c r="I695" s="8" t="s">
        <v>27</v>
      </c>
    </row>
    <row r="696" spans="1:9" s="8" customFormat="1" hidden="1" x14ac:dyDescent="0.35">
      <c r="A696" s="8">
        <v>156390</v>
      </c>
      <c r="B696" s="8">
        <v>3</v>
      </c>
      <c r="C696" s="7" t="s">
        <v>3770</v>
      </c>
      <c r="D696" s="7" t="s">
        <v>3755</v>
      </c>
      <c r="E696" s="7" t="s">
        <v>1314</v>
      </c>
      <c r="F696" s="8">
        <v>58</v>
      </c>
      <c r="G696" s="8" t="s">
        <v>1315</v>
      </c>
      <c r="H696" s="8" t="s">
        <v>1316</v>
      </c>
      <c r="I696" s="8" t="s">
        <v>27</v>
      </c>
    </row>
    <row r="697" spans="1:9" s="8" customFormat="1" hidden="1" x14ac:dyDescent="0.35">
      <c r="A697" s="8">
        <v>156391</v>
      </c>
      <c r="B697" s="8">
        <v>3</v>
      </c>
      <c r="C697" s="7" t="s">
        <v>3771</v>
      </c>
      <c r="D697" s="7" t="s">
        <v>3755</v>
      </c>
      <c r="E697" s="7" t="s">
        <v>3772</v>
      </c>
      <c r="F697" s="8">
        <v>58</v>
      </c>
      <c r="G697" s="8" t="s">
        <v>1317</v>
      </c>
      <c r="H697" s="8" t="s">
        <v>1318</v>
      </c>
      <c r="I697" s="8" t="s">
        <v>27</v>
      </c>
    </row>
    <row r="698" spans="1:9" s="8" customFormat="1" hidden="1" x14ac:dyDescent="0.35">
      <c r="A698" s="8">
        <v>156397</v>
      </c>
      <c r="B698" s="8">
        <v>3</v>
      </c>
      <c r="C698" s="7" t="s">
        <v>3773</v>
      </c>
      <c r="D698" s="7" t="s">
        <v>3755</v>
      </c>
      <c r="E698" s="7" t="s">
        <v>1319</v>
      </c>
      <c r="F698" s="8">
        <v>58</v>
      </c>
      <c r="G698" s="8" t="s">
        <v>1320</v>
      </c>
      <c r="H698" s="8" t="s">
        <v>1321</v>
      </c>
      <c r="I698" s="8" t="s">
        <v>27</v>
      </c>
    </row>
    <row r="699" spans="1:9" s="8" customFormat="1" hidden="1" x14ac:dyDescent="0.35">
      <c r="A699" s="8">
        <v>156399</v>
      </c>
      <c r="B699" s="8">
        <v>3</v>
      </c>
      <c r="C699" s="7" t="s">
        <v>3774</v>
      </c>
      <c r="D699" s="7" t="s">
        <v>3775</v>
      </c>
      <c r="E699" s="7" t="s">
        <v>3776</v>
      </c>
      <c r="F699" s="8">
        <v>59</v>
      </c>
      <c r="G699" s="8" t="s">
        <v>1322</v>
      </c>
      <c r="H699" s="8" t="s">
        <v>1323</v>
      </c>
      <c r="I699" s="8" t="s">
        <v>27</v>
      </c>
    </row>
    <row r="700" spans="1:9" s="8" customFormat="1" hidden="1" x14ac:dyDescent="0.35">
      <c r="A700" s="8">
        <v>156402</v>
      </c>
      <c r="B700" s="8">
        <v>3</v>
      </c>
      <c r="C700" s="7" t="s">
        <v>3777</v>
      </c>
      <c r="D700" s="7" t="s">
        <v>3775</v>
      </c>
      <c r="E700" s="7" t="s">
        <v>3778</v>
      </c>
      <c r="F700" s="8">
        <v>59</v>
      </c>
      <c r="G700" s="8" t="s">
        <v>1324</v>
      </c>
      <c r="H700" s="8" t="s">
        <v>1325</v>
      </c>
      <c r="I700" s="8" t="s">
        <v>27</v>
      </c>
    </row>
    <row r="701" spans="1:9" s="8" customFormat="1" hidden="1" x14ac:dyDescent="0.35">
      <c r="A701" s="8">
        <v>156406</v>
      </c>
      <c r="B701" s="8">
        <v>3</v>
      </c>
      <c r="C701" s="7" t="s">
        <v>3779</v>
      </c>
      <c r="D701" s="7" t="s">
        <v>3775</v>
      </c>
      <c r="E701" s="7" t="s">
        <v>3780</v>
      </c>
      <c r="F701" s="8">
        <v>59</v>
      </c>
      <c r="G701" s="8" t="s">
        <v>1326</v>
      </c>
      <c r="H701" s="8" t="s">
        <v>1327</v>
      </c>
      <c r="I701" s="8" t="s">
        <v>27</v>
      </c>
    </row>
    <row r="702" spans="1:9" s="8" customFormat="1" hidden="1" x14ac:dyDescent="0.35">
      <c r="A702" s="8">
        <v>156410</v>
      </c>
      <c r="B702" s="8">
        <v>3</v>
      </c>
      <c r="C702" s="7" t="s">
        <v>3781</v>
      </c>
      <c r="D702" s="7" t="s">
        <v>3775</v>
      </c>
      <c r="E702" s="7" t="s">
        <v>3782</v>
      </c>
      <c r="F702" s="8">
        <v>59</v>
      </c>
      <c r="G702" s="8" t="s">
        <v>1328</v>
      </c>
      <c r="H702" s="8" t="s">
        <v>1328</v>
      </c>
      <c r="I702" s="8" t="s">
        <v>27</v>
      </c>
    </row>
    <row r="703" spans="1:9" s="8" customFormat="1" hidden="1" x14ac:dyDescent="0.35">
      <c r="A703" s="8">
        <v>156413</v>
      </c>
      <c r="B703" s="8">
        <v>3</v>
      </c>
      <c r="C703" s="7" t="s">
        <v>3783</v>
      </c>
      <c r="D703" s="7" t="s">
        <v>3775</v>
      </c>
      <c r="E703" s="7" t="s">
        <v>1329</v>
      </c>
      <c r="F703" s="8">
        <v>59</v>
      </c>
      <c r="G703" s="8" t="s">
        <v>1330</v>
      </c>
      <c r="H703" s="8" t="s">
        <v>1330</v>
      </c>
      <c r="I703" s="8" t="s">
        <v>27</v>
      </c>
    </row>
    <row r="704" spans="1:9" s="8" customFormat="1" hidden="1" x14ac:dyDescent="0.35">
      <c r="A704" s="8">
        <v>156414</v>
      </c>
      <c r="B704" s="8">
        <v>3</v>
      </c>
      <c r="C704" s="7" t="s">
        <v>3784</v>
      </c>
      <c r="D704" s="7" t="s">
        <v>3775</v>
      </c>
      <c r="E704" s="7" t="s">
        <v>3785</v>
      </c>
      <c r="F704" s="8">
        <v>59</v>
      </c>
      <c r="G704" s="8" t="s">
        <v>1331</v>
      </c>
      <c r="H704" s="8" t="s">
        <v>1332</v>
      </c>
      <c r="I704" s="8" t="s">
        <v>27</v>
      </c>
    </row>
    <row r="705" spans="1:9" s="8" customFormat="1" hidden="1" x14ac:dyDescent="0.35">
      <c r="A705" s="8">
        <v>156419</v>
      </c>
      <c r="B705" s="8">
        <v>3</v>
      </c>
      <c r="C705" s="7" t="s">
        <v>3786</v>
      </c>
      <c r="D705" s="7" t="s">
        <v>3775</v>
      </c>
      <c r="E705" s="7" t="s">
        <v>1333</v>
      </c>
      <c r="F705" s="8">
        <v>59</v>
      </c>
      <c r="G705" s="8" t="s">
        <v>1334</v>
      </c>
      <c r="H705" s="8" t="s">
        <v>1335</v>
      </c>
      <c r="I705" s="8" t="s">
        <v>27</v>
      </c>
    </row>
    <row r="706" spans="1:9" s="8" customFormat="1" hidden="1" x14ac:dyDescent="0.35">
      <c r="A706" s="8">
        <v>156420</v>
      </c>
      <c r="B706" s="8">
        <v>3</v>
      </c>
      <c r="C706" s="7" t="s">
        <v>3787</v>
      </c>
      <c r="D706" s="7" t="s">
        <v>3775</v>
      </c>
      <c r="E706" s="7" t="s">
        <v>1336</v>
      </c>
      <c r="F706" s="8">
        <v>59</v>
      </c>
      <c r="G706" s="8" t="s">
        <v>1337</v>
      </c>
      <c r="H706" s="8" t="s">
        <v>1338</v>
      </c>
      <c r="I706" s="8" t="s">
        <v>27</v>
      </c>
    </row>
    <row r="707" spans="1:9" s="8" customFormat="1" hidden="1" x14ac:dyDescent="0.35">
      <c r="A707" s="8">
        <v>156421</v>
      </c>
      <c r="B707" s="8">
        <v>3</v>
      </c>
      <c r="C707" s="7" t="s">
        <v>3788</v>
      </c>
      <c r="D707" s="7" t="s">
        <v>3775</v>
      </c>
      <c r="E707" s="7" t="s">
        <v>1339</v>
      </c>
      <c r="F707" s="8">
        <v>59</v>
      </c>
      <c r="G707" s="8" t="s">
        <v>1340</v>
      </c>
      <c r="H707" s="8" t="s">
        <v>1341</v>
      </c>
      <c r="I707" s="8" t="s">
        <v>27</v>
      </c>
    </row>
    <row r="708" spans="1:9" s="8" customFormat="1" hidden="1" x14ac:dyDescent="0.35">
      <c r="A708" s="8">
        <v>156422</v>
      </c>
      <c r="B708" s="8">
        <v>3</v>
      </c>
      <c r="C708" s="7" t="s">
        <v>3789</v>
      </c>
      <c r="D708" s="7" t="s">
        <v>3775</v>
      </c>
      <c r="E708" s="7" t="s">
        <v>1342</v>
      </c>
      <c r="F708" s="8">
        <v>59</v>
      </c>
      <c r="G708" s="8" t="s">
        <v>1343</v>
      </c>
      <c r="H708" s="8" t="s">
        <v>1344</v>
      </c>
      <c r="I708" s="8" t="s">
        <v>27</v>
      </c>
    </row>
    <row r="709" spans="1:9" s="8" customFormat="1" hidden="1" x14ac:dyDescent="0.35">
      <c r="A709" s="8">
        <v>156423</v>
      </c>
      <c r="B709" s="8">
        <v>3</v>
      </c>
      <c r="C709" s="7" t="s">
        <v>3790</v>
      </c>
      <c r="D709" s="7" t="s">
        <v>3775</v>
      </c>
      <c r="E709" s="7" t="s">
        <v>3791</v>
      </c>
      <c r="F709" s="8">
        <v>59</v>
      </c>
      <c r="G709" s="8" t="s">
        <v>1345</v>
      </c>
      <c r="H709" s="8" t="s">
        <v>1346</v>
      </c>
      <c r="I709" s="8" t="s">
        <v>27</v>
      </c>
    </row>
    <row r="710" spans="1:9" s="8" customFormat="1" hidden="1" x14ac:dyDescent="0.35">
      <c r="A710" s="8">
        <v>156432</v>
      </c>
      <c r="B710" s="8">
        <v>3</v>
      </c>
      <c r="C710" s="7" t="s">
        <v>3792</v>
      </c>
      <c r="D710" s="7" t="s">
        <v>3793</v>
      </c>
      <c r="E710" s="7" t="s">
        <v>3794</v>
      </c>
      <c r="F710" s="8">
        <v>60</v>
      </c>
      <c r="G710" s="8" t="s">
        <v>1347</v>
      </c>
      <c r="H710" s="8" t="s">
        <v>1348</v>
      </c>
      <c r="I710" s="8" t="s">
        <v>27</v>
      </c>
    </row>
    <row r="711" spans="1:9" s="8" customFormat="1" hidden="1" x14ac:dyDescent="0.35">
      <c r="A711" s="8">
        <v>156442</v>
      </c>
      <c r="B711" s="8">
        <v>3</v>
      </c>
      <c r="C711" s="7" t="s">
        <v>3795</v>
      </c>
      <c r="D711" s="7" t="s">
        <v>3793</v>
      </c>
      <c r="E711" s="7" t="s">
        <v>3796</v>
      </c>
      <c r="F711" s="8">
        <v>60</v>
      </c>
      <c r="G711" s="8" t="s">
        <v>1349</v>
      </c>
      <c r="H711" s="8" t="s">
        <v>1350</v>
      </c>
      <c r="I711" s="8" t="s">
        <v>27</v>
      </c>
    </row>
    <row r="712" spans="1:9" s="8" customFormat="1" hidden="1" x14ac:dyDescent="0.35">
      <c r="A712" s="8">
        <v>156445</v>
      </c>
      <c r="B712" s="8">
        <v>3</v>
      </c>
      <c r="C712" s="7" t="s">
        <v>3797</v>
      </c>
      <c r="D712" s="7" t="s">
        <v>3793</v>
      </c>
      <c r="E712" s="7" t="s">
        <v>3798</v>
      </c>
      <c r="F712" s="8">
        <v>60</v>
      </c>
      <c r="G712" s="8" t="s">
        <v>1351</v>
      </c>
      <c r="H712" s="8" t="s">
        <v>1352</v>
      </c>
      <c r="I712" s="8" t="s">
        <v>27</v>
      </c>
    </row>
    <row r="713" spans="1:9" s="8" customFormat="1" hidden="1" x14ac:dyDescent="0.35">
      <c r="A713" s="8">
        <v>156451</v>
      </c>
      <c r="B713" s="8">
        <v>3</v>
      </c>
      <c r="C713" s="7" t="s">
        <v>3799</v>
      </c>
      <c r="D713" s="7" t="s">
        <v>3793</v>
      </c>
      <c r="E713" s="7" t="s">
        <v>3800</v>
      </c>
      <c r="F713" s="8">
        <v>60</v>
      </c>
      <c r="G713" s="8" t="s">
        <v>1353</v>
      </c>
      <c r="H713" s="8" t="s">
        <v>1354</v>
      </c>
      <c r="I713" s="8" t="s">
        <v>27</v>
      </c>
    </row>
    <row r="714" spans="1:9" s="8" customFormat="1" hidden="1" x14ac:dyDescent="0.35">
      <c r="A714" s="8">
        <v>156454</v>
      </c>
      <c r="B714" s="8">
        <v>3</v>
      </c>
      <c r="C714" s="7" t="s">
        <v>3801</v>
      </c>
      <c r="D714" s="7" t="s">
        <v>3793</v>
      </c>
      <c r="E714" s="7" t="s">
        <v>3802</v>
      </c>
      <c r="F714" s="8">
        <v>60</v>
      </c>
      <c r="G714" s="8" t="s">
        <v>1355</v>
      </c>
      <c r="H714" s="8" t="s">
        <v>1356</v>
      </c>
      <c r="I714" s="8" t="s">
        <v>27</v>
      </c>
    </row>
    <row r="715" spans="1:9" s="8" customFormat="1" hidden="1" x14ac:dyDescent="0.35">
      <c r="A715" s="8">
        <v>156472</v>
      </c>
      <c r="B715" s="8">
        <v>3</v>
      </c>
      <c r="C715" s="7" t="s">
        <v>3803</v>
      </c>
      <c r="D715" s="7" t="s">
        <v>3793</v>
      </c>
      <c r="E715" s="7" t="s">
        <v>3804</v>
      </c>
      <c r="F715" s="8">
        <v>60</v>
      </c>
      <c r="G715" s="8" t="s">
        <v>1357</v>
      </c>
      <c r="H715" s="8" t="s">
        <v>1358</v>
      </c>
      <c r="I715" s="8" t="s">
        <v>27</v>
      </c>
    </row>
    <row r="716" spans="1:9" s="8" customFormat="1" hidden="1" x14ac:dyDescent="0.35">
      <c r="A716" s="8">
        <v>156491</v>
      </c>
      <c r="B716" s="8">
        <v>3</v>
      </c>
      <c r="C716" s="7" t="s">
        <v>3805</v>
      </c>
      <c r="D716" s="7" t="s">
        <v>3806</v>
      </c>
      <c r="E716" s="7" t="s">
        <v>3807</v>
      </c>
      <c r="F716" s="8">
        <v>61</v>
      </c>
      <c r="G716" s="8" t="s">
        <v>1359</v>
      </c>
      <c r="H716" s="8" t="s">
        <v>1360</v>
      </c>
      <c r="I716" s="8" t="s">
        <v>6518</v>
      </c>
    </row>
    <row r="717" spans="1:9" s="8" customFormat="1" hidden="1" x14ac:dyDescent="0.35">
      <c r="A717" s="8">
        <v>156496</v>
      </c>
      <c r="B717" s="8">
        <v>3</v>
      </c>
      <c r="C717" s="7" t="s">
        <v>3808</v>
      </c>
      <c r="D717" s="7" t="s">
        <v>3806</v>
      </c>
      <c r="E717" s="7" t="s">
        <v>3809</v>
      </c>
      <c r="F717" s="8">
        <v>61</v>
      </c>
      <c r="G717" s="8" t="s">
        <v>1361</v>
      </c>
      <c r="H717" s="8" t="s">
        <v>1362</v>
      </c>
      <c r="I717" s="8" t="s">
        <v>6518</v>
      </c>
    </row>
    <row r="718" spans="1:9" s="8" customFormat="1" hidden="1" x14ac:dyDescent="0.35">
      <c r="A718" s="8">
        <v>156501</v>
      </c>
      <c r="B718" s="8">
        <v>3</v>
      </c>
      <c r="C718" s="7" t="s">
        <v>3810</v>
      </c>
      <c r="D718" s="7" t="s">
        <v>3806</v>
      </c>
      <c r="E718" s="7" t="s">
        <v>3811</v>
      </c>
      <c r="F718" s="8">
        <v>61</v>
      </c>
      <c r="G718" s="8" t="s">
        <v>1363</v>
      </c>
      <c r="H718" s="8" t="s">
        <v>1364</v>
      </c>
      <c r="I718" s="8" t="s">
        <v>6518</v>
      </c>
    </row>
    <row r="719" spans="1:9" s="8" customFormat="1" hidden="1" x14ac:dyDescent="0.35">
      <c r="A719" s="8">
        <v>156521</v>
      </c>
      <c r="B719" s="8">
        <v>3</v>
      </c>
      <c r="C719" s="7" t="s">
        <v>3812</v>
      </c>
      <c r="D719" s="7" t="s">
        <v>3806</v>
      </c>
      <c r="E719" s="7" t="s">
        <v>3813</v>
      </c>
      <c r="F719" s="8">
        <v>61</v>
      </c>
      <c r="G719" s="8" t="s">
        <v>1365</v>
      </c>
      <c r="H719" s="8" t="s">
        <v>1366</v>
      </c>
      <c r="I719" s="8" t="s">
        <v>6518</v>
      </c>
    </row>
    <row r="720" spans="1:9" s="8" customFormat="1" hidden="1" x14ac:dyDescent="0.35">
      <c r="A720" s="8">
        <v>156553</v>
      </c>
      <c r="B720" s="8">
        <v>3</v>
      </c>
      <c r="C720" s="7" t="s">
        <v>3814</v>
      </c>
      <c r="D720" s="7" t="s">
        <v>3806</v>
      </c>
      <c r="E720" s="7" t="s">
        <v>3815</v>
      </c>
      <c r="F720" s="8">
        <v>61</v>
      </c>
      <c r="G720" s="8" t="s">
        <v>1367</v>
      </c>
      <c r="H720" s="8" t="s">
        <v>1368</v>
      </c>
      <c r="I720" s="8" t="s">
        <v>6518</v>
      </c>
    </row>
    <row r="721" spans="1:9" s="8" customFormat="1" hidden="1" x14ac:dyDescent="0.35">
      <c r="A721" s="8">
        <v>156557</v>
      </c>
      <c r="B721" s="8">
        <v>3</v>
      </c>
      <c r="C721" s="7" t="s">
        <v>3816</v>
      </c>
      <c r="D721" s="7" t="s">
        <v>3806</v>
      </c>
      <c r="E721" s="7" t="s">
        <v>3817</v>
      </c>
      <c r="F721" s="8">
        <v>61</v>
      </c>
      <c r="G721" s="8" t="s">
        <v>1369</v>
      </c>
      <c r="H721" s="8" t="s">
        <v>1370</v>
      </c>
      <c r="I721" s="8" t="s">
        <v>6518</v>
      </c>
    </row>
    <row r="722" spans="1:9" s="8" customFormat="1" hidden="1" x14ac:dyDescent="0.35">
      <c r="A722" s="8">
        <v>156561</v>
      </c>
      <c r="B722" s="8">
        <v>3</v>
      </c>
      <c r="C722" s="7" t="s">
        <v>3818</v>
      </c>
      <c r="D722" s="7" t="s">
        <v>3806</v>
      </c>
      <c r="E722" s="7" t="s">
        <v>3819</v>
      </c>
      <c r="F722" s="8">
        <v>61</v>
      </c>
      <c r="G722" s="8" t="s">
        <v>1371</v>
      </c>
      <c r="H722" s="8" t="s">
        <v>1372</v>
      </c>
      <c r="I722" s="8" t="s">
        <v>6518</v>
      </c>
    </row>
    <row r="723" spans="1:9" s="8" customFormat="1" hidden="1" x14ac:dyDescent="0.35">
      <c r="A723" s="8">
        <v>156574</v>
      </c>
      <c r="B723" s="8">
        <v>3</v>
      </c>
      <c r="C723" s="7" t="s">
        <v>3820</v>
      </c>
      <c r="D723" s="7" t="s">
        <v>3806</v>
      </c>
      <c r="E723" s="7" t="s">
        <v>3821</v>
      </c>
      <c r="F723" s="8">
        <v>61</v>
      </c>
      <c r="G723" s="8" t="s">
        <v>1373</v>
      </c>
      <c r="H723" s="8" t="s">
        <v>1374</v>
      </c>
      <c r="I723" s="8" t="s">
        <v>6518</v>
      </c>
    </row>
    <row r="724" spans="1:9" s="8" customFormat="1" hidden="1" x14ac:dyDescent="0.35">
      <c r="A724" s="8">
        <v>156590</v>
      </c>
      <c r="B724" s="8">
        <v>3</v>
      </c>
      <c r="C724" s="7" t="s">
        <v>3822</v>
      </c>
      <c r="D724" s="7" t="s">
        <v>3806</v>
      </c>
      <c r="E724" s="7" t="s">
        <v>3823</v>
      </c>
      <c r="F724" s="8">
        <v>61</v>
      </c>
      <c r="G724" s="8" t="s">
        <v>1375</v>
      </c>
      <c r="H724" s="8" t="s">
        <v>1375</v>
      </c>
      <c r="I724" s="8" t="s">
        <v>6518</v>
      </c>
    </row>
    <row r="725" spans="1:9" s="8" customFormat="1" hidden="1" x14ac:dyDescent="0.35">
      <c r="A725" s="8">
        <v>156593</v>
      </c>
      <c r="B725" s="8">
        <v>3</v>
      </c>
      <c r="C725" s="7" t="s">
        <v>3824</v>
      </c>
      <c r="D725" s="7" t="s">
        <v>3806</v>
      </c>
      <c r="E725" s="7" t="s">
        <v>3825</v>
      </c>
      <c r="F725" s="8">
        <v>61</v>
      </c>
      <c r="G725" s="8" t="s">
        <v>1376</v>
      </c>
      <c r="H725" s="8" t="s">
        <v>1377</v>
      </c>
      <c r="I725" s="8" t="s">
        <v>6518</v>
      </c>
    </row>
    <row r="726" spans="1:9" s="8" customFormat="1" hidden="1" x14ac:dyDescent="0.35">
      <c r="A726" s="8">
        <v>156601</v>
      </c>
      <c r="B726" s="8">
        <v>3</v>
      </c>
      <c r="C726" s="7" t="s">
        <v>3826</v>
      </c>
      <c r="D726" s="7" t="s">
        <v>3806</v>
      </c>
      <c r="E726" s="7" t="s">
        <v>3827</v>
      </c>
      <c r="F726" s="8">
        <v>61</v>
      </c>
      <c r="G726" s="8" t="s">
        <v>1378</v>
      </c>
      <c r="H726" s="8" t="s">
        <v>1379</v>
      </c>
      <c r="I726" s="8" t="s">
        <v>6518</v>
      </c>
    </row>
    <row r="727" spans="1:9" s="8" customFormat="1" hidden="1" x14ac:dyDescent="0.35">
      <c r="A727" s="8">
        <v>156606</v>
      </c>
      <c r="B727" s="8">
        <v>3</v>
      </c>
      <c r="C727" s="7" t="s">
        <v>3828</v>
      </c>
      <c r="D727" s="7" t="s">
        <v>3806</v>
      </c>
      <c r="E727" s="7" t="s">
        <v>3829</v>
      </c>
      <c r="F727" s="8">
        <v>61</v>
      </c>
      <c r="G727" s="8" t="s">
        <v>1380</v>
      </c>
      <c r="H727" s="8" t="s">
        <v>1381</v>
      </c>
      <c r="I727" s="8" t="s">
        <v>6518</v>
      </c>
    </row>
    <row r="728" spans="1:9" s="8" customFormat="1" hidden="1" x14ac:dyDescent="0.35">
      <c r="A728" s="8">
        <v>156618</v>
      </c>
      <c r="B728" s="8">
        <v>3</v>
      </c>
      <c r="C728" s="7" t="s">
        <v>3830</v>
      </c>
      <c r="D728" s="7" t="s">
        <v>3806</v>
      </c>
      <c r="E728" s="7" t="s">
        <v>1382</v>
      </c>
      <c r="F728" s="8">
        <v>61</v>
      </c>
      <c r="G728" s="8" t="s">
        <v>1383</v>
      </c>
      <c r="H728" s="8" t="s">
        <v>1384</v>
      </c>
      <c r="I728" s="8" t="s">
        <v>6518</v>
      </c>
    </row>
    <row r="729" spans="1:9" s="8" customFormat="1" hidden="1" x14ac:dyDescent="0.35">
      <c r="A729" s="8">
        <v>156619</v>
      </c>
      <c r="B729" s="8">
        <v>3</v>
      </c>
      <c r="C729" s="7" t="s">
        <v>3831</v>
      </c>
      <c r="D729" s="7" t="s">
        <v>3806</v>
      </c>
      <c r="E729" s="7" t="s">
        <v>3832</v>
      </c>
      <c r="F729" s="8">
        <v>61</v>
      </c>
      <c r="G729" s="8" t="s">
        <v>1385</v>
      </c>
      <c r="H729" s="8" t="s">
        <v>1386</v>
      </c>
      <c r="I729" s="8" t="s">
        <v>6518</v>
      </c>
    </row>
    <row r="730" spans="1:9" s="8" customFormat="1" hidden="1" x14ac:dyDescent="0.35">
      <c r="A730" s="8">
        <v>156624</v>
      </c>
      <c r="B730" s="8">
        <v>3</v>
      </c>
      <c r="C730" s="7" t="s">
        <v>3833</v>
      </c>
      <c r="D730" s="7" t="s">
        <v>3806</v>
      </c>
      <c r="E730" s="7" t="s">
        <v>3834</v>
      </c>
      <c r="F730" s="8">
        <v>61</v>
      </c>
      <c r="G730" s="8" t="s">
        <v>1387</v>
      </c>
      <c r="H730" s="8" t="s">
        <v>1388</v>
      </c>
      <c r="I730" s="8" t="s">
        <v>6518</v>
      </c>
    </row>
    <row r="731" spans="1:9" s="8" customFormat="1" hidden="1" x14ac:dyDescent="0.35">
      <c r="A731" s="8">
        <v>156635</v>
      </c>
      <c r="B731" s="8">
        <v>3</v>
      </c>
      <c r="C731" s="7" t="s">
        <v>3835</v>
      </c>
      <c r="D731" s="7" t="s">
        <v>3806</v>
      </c>
      <c r="E731" s="7" t="s">
        <v>3836</v>
      </c>
      <c r="F731" s="8">
        <v>61</v>
      </c>
      <c r="G731" s="8" t="s">
        <v>1389</v>
      </c>
      <c r="H731" s="8" t="s">
        <v>1390</v>
      </c>
      <c r="I731" s="8" t="s">
        <v>6518</v>
      </c>
    </row>
    <row r="732" spans="1:9" s="8" customFormat="1" hidden="1" x14ac:dyDescent="0.35">
      <c r="A732" s="8">
        <v>156642</v>
      </c>
      <c r="B732" s="8">
        <v>3</v>
      </c>
      <c r="C732" s="7" t="s">
        <v>3837</v>
      </c>
      <c r="D732" s="7" t="s">
        <v>3806</v>
      </c>
      <c r="E732" s="7" t="s">
        <v>3838</v>
      </c>
      <c r="F732" s="8">
        <v>61</v>
      </c>
      <c r="G732" s="8" t="s">
        <v>1391</v>
      </c>
      <c r="H732" s="8" t="s">
        <v>1392</v>
      </c>
      <c r="I732" s="8" t="s">
        <v>6518</v>
      </c>
    </row>
    <row r="733" spans="1:9" s="8" customFormat="1" hidden="1" x14ac:dyDescent="0.35">
      <c r="A733" s="8">
        <v>156648</v>
      </c>
      <c r="B733" s="8">
        <v>3</v>
      </c>
      <c r="C733" s="7" t="s">
        <v>3839</v>
      </c>
      <c r="D733" s="7" t="s">
        <v>3840</v>
      </c>
      <c r="E733" s="7" t="s">
        <v>3841</v>
      </c>
      <c r="F733" s="8">
        <v>62</v>
      </c>
      <c r="G733" s="8" t="s">
        <v>1393</v>
      </c>
      <c r="H733" s="8" t="s">
        <v>1394</v>
      </c>
      <c r="I733" s="8" t="s">
        <v>6518</v>
      </c>
    </row>
    <row r="734" spans="1:9" s="8" customFormat="1" hidden="1" x14ac:dyDescent="0.35">
      <c r="A734" s="8">
        <v>156659</v>
      </c>
      <c r="B734" s="8">
        <v>3</v>
      </c>
      <c r="C734" s="7" t="s">
        <v>3842</v>
      </c>
      <c r="D734" s="7" t="s">
        <v>3840</v>
      </c>
      <c r="E734" s="7" t="s">
        <v>3843</v>
      </c>
      <c r="F734" s="8">
        <v>62</v>
      </c>
      <c r="G734" s="8" t="s">
        <v>1395</v>
      </c>
      <c r="H734" s="8" t="s">
        <v>1396</v>
      </c>
      <c r="I734" s="8" t="s">
        <v>6518</v>
      </c>
    </row>
    <row r="735" spans="1:9" s="8" customFormat="1" hidden="1" x14ac:dyDescent="0.35">
      <c r="A735" s="8">
        <v>156670</v>
      </c>
      <c r="B735" s="8">
        <v>3</v>
      </c>
      <c r="C735" s="7" t="s">
        <v>3844</v>
      </c>
      <c r="D735" s="7" t="s">
        <v>3840</v>
      </c>
      <c r="E735" s="7" t="s">
        <v>3845</v>
      </c>
      <c r="F735" s="8">
        <v>62</v>
      </c>
      <c r="G735" s="8" t="s">
        <v>1397</v>
      </c>
      <c r="H735" s="8" t="s">
        <v>1398</v>
      </c>
      <c r="I735" s="8" t="s">
        <v>6518</v>
      </c>
    </row>
    <row r="736" spans="1:9" s="8" customFormat="1" hidden="1" x14ac:dyDescent="0.35">
      <c r="A736" s="8">
        <v>156690</v>
      </c>
      <c r="B736" s="8">
        <v>3</v>
      </c>
      <c r="C736" s="7" t="s">
        <v>3846</v>
      </c>
      <c r="D736" s="7" t="s">
        <v>3840</v>
      </c>
      <c r="E736" s="7" t="s">
        <v>3847</v>
      </c>
      <c r="F736" s="8">
        <v>62</v>
      </c>
      <c r="G736" s="8" t="s">
        <v>1399</v>
      </c>
      <c r="H736" s="8" t="s">
        <v>1400</v>
      </c>
      <c r="I736" s="8" t="s">
        <v>6518</v>
      </c>
    </row>
    <row r="737" spans="1:10" s="8" customFormat="1" hidden="1" x14ac:dyDescent="0.35">
      <c r="A737" s="8">
        <v>156722</v>
      </c>
      <c r="B737" s="8">
        <v>3</v>
      </c>
      <c r="C737" s="7" t="s">
        <v>3848</v>
      </c>
      <c r="D737" s="7" t="s">
        <v>3840</v>
      </c>
      <c r="E737" s="7" t="s">
        <v>3849</v>
      </c>
      <c r="F737" s="8">
        <v>62</v>
      </c>
      <c r="G737" s="8" t="s">
        <v>1401</v>
      </c>
      <c r="H737" s="8" t="s">
        <v>1402</v>
      </c>
      <c r="I737" s="8" t="s">
        <v>6518</v>
      </c>
    </row>
    <row r="738" spans="1:10" s="8" customFormat="1" hidden="1" x14ac:dyDescent="0.35">
      <c r="A738" s="8">
        <v>156727</v>
      </c>
      <c r="B738" s="8">
        <v>3</v>
      </c>
      <c r="C738" s="7" t="s">
        <v>3850</v>
      </c>
      <c r="D738" s="7" t="s">
        <v>3840</v>
      </c>
      <c r="E738" s="7" t="s">
        <v>3851</v>
      </c>
      <c r="F738" s="8">
        <v>62</v>
      </c>
      <c r="G738" s="8" t="s">
        <v>1403</v>
      </c>
      <c r="H738" s="8" t="s">
        <v>1404</v>
      </c>
      <c r="I738" s="8" t="s">
        <v>6518</v>
      </c>
    </row>
    <row r="739" spans="1:10" s="8" customFormat="1" hidden="1" x14ac:dyDescent="0.35">
      <c r="A739" s="8">
        <v>156733</v>
      </c>
      <c r="B739" s="8">
        <v>3</v>
      </c>
      <c r="C739" s="7" t="s">
        <v>3852</v>
      </c>
      <c r="D739" s="7" t="s">
        <v>3840</v>
      </c>
      <c r="E739" s="7" t="s">
        <v>3853</v>
      </c>
      <c r="F739" s="8">
        <v>62</v>
      </c>
      <c r="G739" s="8" t="s">
        <v>1405</v>
      </c>
      <c r="H739" s="8" t="s">
        <v>1406</v>
      </c>
      <c r="I739" s="8" t="s">
        <v>6518</v>
      </c>
    </row>
    <row r="740" spans="1:10" s="8" customFormat="1" hidden="1" x14ac:dyDescent="0.35">
      <c r="A740" s="8">
        <v>156745</v>
      </c>
      <c r="B740" s="8">
        <v>3</v>
      </c>
      <c r="C740" s="7" t="s">
        <v>3854</v>
      </c>
      <c r="D740" s="7" t="s">
        <v>3840</v>
      </c>
      <c r="E740" s="7" t="s">
        <v>3855</v>
      </c>
      <c r="F740" s="8">
        <v>62</v>
      </c>
      <c r="G740" s="8" t="s">
        <v>1407</v>
      </c>
      <c r="H740" s="8" t="s">
        <v>1408</v>
      </c>
      <c r="I740" s="8" t="s">
        <v>6518</v>
      </c>
    </row>
    <row r="741" spans="1:10" s="8" customFormat="1" hidden="1" x14ac:dyDescent="0.35">
      <c r="A741" s="8">
        <v>156757</v>
      </c>
      <c r="B741" s="8">
        <v>3</v>
      </c>
      <c r="C741" s="7" t="s">
        <v>3856</v>
      </c>
      <c r="D741" s="7" t="s">
        <v>3840</v>
      </c>
      <c r="E741" s="7" t="s">
        <v>3857</v>
      </c>
      <c r="F741" s="8">
        <v>62</v>
      </c>
      <c r="G741" s="8" t="s">
        <v>1409</v>
      </c>
      <c r="H741" s="8" t="s">
        <v>1410</v>
      </c>
      <c r="I741" s="8" t="s">
        <v>6518</v>
      </c>
    </row>
    <row r="742" spans="1:10" s="8" customFormat="1" hidden="1" x14ac:dyDescent="0.35">
      <c r="A742" s="8">
        <v>156762</v>
      </c>
      <c r="B742" s="8">
        <v>3</v>
      </c>
      <c r="C742" s="7" t="s">
        <v>3858</v>
      </c>
      <c r="D742" s="7" t="s">
        <v>3840</v>
      </c>
      <c r="E742" s="7" t="s">
        <v>3859</v>
      </c>
      <c r="F742" s="8">
        <v>62</v>
      </c>
      <c r="G742" s="8" t="s">
        <v>1411</v>
      </c>
      <c r="H742" s="8" t="s">
        <v>1412</v>
      </c>
      <c r="I742" s="8" t="s">
        <v>6518</v>
      </c>
    </row>
    <row r="743" spans="1:10" s="8" customFormat="1" hidden="1" x14ac:dyDescent="0.35">
      <c r="A743" s="8">
        <v>156768</v>
      </c>
      <c r="B743" s="8">
        <v>3</v>
      </c>
      <c r="C743" s="7" t="s">
        <v>3860</v>
      </c>
      <c r="D743" s="7" t="s">
        <v>3840</v>
      </c>
      <c r="E743" s="7" t="s">
        <v>3861</v>
      </c>
      <c r="F743" s="8">
        <v>62</v>
      </c>
      <c r="G743" s="8" t="s">
        <v>1413</v>
      </c>
      <c r="H743" s="8" t="s">
        <v>1414</v>
      </c>
      <c r="I743" s="8" t="s">
        <v>6518</v>
      </c>
    </row>
    <row r="744" spans="1:10" s="8" customFormat="1" hidden="1" x14ac:dyDescent="0.35">
      <c r="A744" s="8">
        <v>156783</v>
      </c>
      <c r="B744" s="8">
        <v>3</v>
      </c>
      <c r="C744" s="7" t="s">
        <v>3862</v>
      </c>
      <c r="D744" s="7" t="s">
        <v>3840</v>
      </c>
      <c r="E744" s="7" t="s">
        <v>3863</v>
      </c>
      <c r="F744" s="8">
        <v>62</v>
      </c>
      <c r="G744" s="8" t="s">
        <v>1415</v>
      </c>
      <c r="H744" s="8" t="s">
        <v>1416</v>
      </c>
      <c r="I744" s="8" t="s">
        <v>6518</v>
      </c>
    </row>
    <row r="745" spans="1:10" s="8" customFormat="1" hidden="1" x14ac:dyDescent="0.35">
      <c r="A745" s="8">
        <v>156788</v>
      </c>
      <c r="B745" s="8">
        <v>3</v>
      </c>
      <c r="C745" s="7" t="s">
        <v>3864</v>
      </c>
      <c r="D745" s="7" t="s">
        <v>3840</v>
      </c>
      <c r="E745" s="7" t="s">
        <v>3865</v>
      </c>
      <c r="F745" s="8">
        <v>62</v>
      </c>
      <c r="G745" s="8" t="s">
        <v>1417</v>
      </c>
      <c r="H745" s="8" t="s">
        <v>1418</v>
      </c>
      <c r="I745" s="8" t="s">
        <v>6518</v>
      </c>
    </row>
    <row r="746" spans="1:10" s="8" customFormat="1" hidden="1" x14ac:dyDescent="0.35">
      <c r="A746" s="8">
        <v>156792</v>
      </c>
      <c r="B746" s="8">
        <v>3</v>
      </c>
      <c r="C746" s="7" t="s">
        <v>3866</v>
      </c>
      <c r="D746" s="7" t="s">
        <v>3840</v>
      </c>
      <c r="E746" s="7" t="s">
        <v>3867</v>
      </c>
      <c r="F746" s="8">
        <v>62</v>
      </c>
      <c r="G746" s="8" t="s">
        <v>1419</v>
      </c>
      <c r="H746" s="8" t="s">
        <v>1420</v>
      </c>
      <c r="I746" s="8" t="s">
        <v>6518</v>
      </c>
    </row>
    <row r="747" spans="1:10" s="8" customFormat="1" hidden="1" x14ac:dyDescent="0.35">
      <c r="A747" s="8">
        <v>156798</v>
      </c>
      <c r="B747" s="8">
        <v>3</v>
      </c>
      <c r="C747" s="7" t="s">
        <v>3868</v>
      </c>
      <c r="D747" s="7" t="s">
        <v>3840</v>
      </c>
      <c r="E747" s="7" t="s">
        <v>3869</v>
      </c>
      <c r="F747" s="8">
        <v>62</v>
      </c>
      <c r="G747" s="8" t="s">
        <v>1421</v>
      </c>
      <c r="H747" s="8" t="s">
        <v>1422</v>
      </c>
      <c r="I747" s="8" t="s">
        <v>6518</v>
      </c>
    </row>
    <row r="748" spans="1:10" s="8" customFormat="1" hidden="1" x14ac:dyDescent="0.35">
      <c r="A748" s="8">
        <v>156802</v>
      </c>
      <c r="B748" s="8">
        <v>3</v>
      </c>
      <c r="C748" s="7" t="s">
        <v>3870</v>
      </c>
      <c r="D748" s="7" t="s">
        <v>3840</v>
      </c>
      <c r="E748" s="7" t="s">
        <v>1423</v>
      </c>
      <c r="F748" s="8">
        <v>62</v>
      </c>
      <c r="G748" s="8" t="s">
        <v>1424</v>
      </c>
      <c r="H748" s="8" t="s">
        <v>1425</v>
      </c>
      <c r="I748" s="8" t="s">
        <v>6518</v>
      </c>
    </row>
    <row r="749" spans="1:10" s="8" customFormat="1" hidden="1" x14ac:dyDescent="0.35">
      <c r="A749" s="8">
        <v>156803</v>
      </c>
      <c r="B749" s="8">
        <v>3</v>
      </c>
      <c r="C749" s="7" t="s">
        <v>3871</v>
      </c>
      <c r="D749" s="7" t="s">
        <v>3840</v>
      </c>
      <c r="E749" s="7" t="s">
        <v>3872</v>
      </c>
      <c r="F749" s="8">
        <v>62</v>
      </c>
      <c r="G749" s="8" t="s">
        <v>1426</v>
      </c>
      <c r="H749" s="8" t="s">
        <v>1427</v>
      </c>
      <c r="I749" s="8" t="s">
        <v>6518</v>
      </c>
    </row>
    <row r="750" spans="1:10" s="8" customFormat="1" hidden="1" x14ac:dyDescent="0.35">
      <c r="A750" s="8">
        <v>156807</v>
      </c>
      <c r="B750" s="8">
        <v>3</v>
      </c>
      <c r="C750" s="7" t="s">
        <v>3873</v>
      </c>
      <c r="D750" s="7" t="s">
        <v>3874</v>
      </c>
      <c r="E750" s="7"/>
      <c r="F750" s="8">
        <v>63</v>
      </c>
      <c r="G750" s="8" t="s">
        <v>1428</v>
      </c>
    </row>
    <row r="751" spans="1:10" s="8" customFormat="1" hidden="1" x14ac:dyDescent="0.35">
      <c r="A751" s="8">
        <v>156808</v>
      </c>
      <c r="B751" s="8">
        <v>3</v>
      </c>
      <c r="C751" s="7" t="s">
        <v>3875</v>
      </c>
      <c r="D751" s="7" t="s">
        <v>3874</v>
      </c>
      <c r="E751" s="7" t="s">
        <v>3876</v>
      </c>
      <c r="F751" s="8">
        <v>63</v>
      </c>
      <c r="G751" s="8" t="s">
        <v>1429</v>
      </c>
      <c r="H751" s="8" t="s">
        <v>1430</v>
      </c>
      <c r="I751" s="8" t="s">
        <v>27</v>
      </c>
      <c r="J751" s="8" t="s">
        <v>1431</v>
      </c>
    </row>
    <row r="752" spans="1:10" s="8" customFormat="1" hidden="1" x14ac:dyDescent="0.35">
      <c r="A752" s="8">
        <v>156814</v>
      </c>
      <c r="B752" s="8">
        <v>3</v>
      </c>
      <c r="C752" s="7" t="s">
        <v>3877</v>
      </c>
      <c r="D752" s="7" t="s">
        <v>3874</v>
      </c>
      <c r="E752" s="7" t="s">
        <v>3878</v>
      </c>
      <c r="F752" s="8">
        <v>63</v>
      </c>
      <c r="G752" s="8" t="s">
        <v>1432</v>
      </c>
      <c r="H752" s="8" t="s">
        <v>1433</v>
      </c>
      <c r="I752" s="8" t="s">
        <v>27</v>
      </c>
      <c r="J752" s="8" t="s">
        <v>5369</v>
      </c>
    </row>
    <row r="753" spans="1:10" s="8" customFormat="1" hidden="1" x14ac:dyDescent="0.35">
      <c r="A753" s="8">
        <v>156836</v>
      </c>
      <c r="B753" s="8">
        <v>3</v>
      </c>
      <c r="C753" s="7" t="s">
        <v>3879</v>
      </c>
      <c r="D753" s="7" t="s">
        <v>3874</v>
      </c>
      <c r="E753" s="7" t="s">
        <v>3880</v>
      </c>
      <c r="F753" s="8">
        <v>63</v>
      </c>
      <c r="G753" s="8" t="s">
        <v>1434</v>
      </c>
      <c r="H753" s="8" t="s">
        <v>1435</v>
      </c>
      <c r="I753" s="8" t="s">
        <v>27</v>
      </c>
      <c r="J753" s="8" t="s">
        <v>1431</v>
      </c>
    </row>
    <row r="754" spans="1:10" s="8" customFormat="1" hidden="1" x14ac:dyDescent="0.35">
      <c r="A754" s="8">
        <v>156845</v>
      </c>
      <c r="B754" s="8">
        <v>3</v>
      </c>
      <c r="C754" s="7" t="s">
        <v>3881</v>
      </c>
      <c r="D754" s="7" t="s">
        <v>3874</v>
      </c>
      <c r="E754" s="7" t="s">
        <v>3882</v>
      </c>
      <c r="F754" s="8">
        <v>63</v>
      </c>
      <c r="G754" s="8" t="s">
        <v>1436</v>
      </c>
      <c r="H754" s="8" t="s">
        <v>1437</v>
      </c>
      <c r="I754" s="8" t="s">
        <v>27</v>
      </c>
      <c r="J754" s="8" t="s">
        <v>1431</v>
      </c>
    </row>
    <row r="755" spans="1:10" s="8" customFormat="1" hidden="1" x14ac:dyDescent="0.35">
      <c r="A755" s="8">
        <v>156854</v>
      </c>
      <c r="B755" s="8">
        <v>3</v>
      </c>
      <c r="C755" s="7" t="s">
        <v>3883</v>
      </c>
      <c r="D755" s="7" t="s">
        <v>3874</v>
      </c>
      <c r="E755" s="7" t="s">
        <v>3884</v>
      </c>
      <c r="F755" s="8">
        <v>63</v>
      </c>
      <c r="G755" s="8" t="s">
        <v>1438</v>
      </c>
      <c r="H755" s="8" t="s">
        <v>1439</v>
      </c>
      <c r="I755" s="8" t="s">
        <v>27</v>
      </c>
      <c r="J755" s="8" t="s">
        <v>1431</v>
      </c>
    </row>
    <row r="756" spans="1:10" s="8" customFormat="1" hidden="1" x14ac:dyDescent="0.35">
      <c r="A756" s="8">
        <v>156862</v>
      </c>
      <c r="B756" s="8">
        <v>3</v>
      </c>
      <c r="C756" s="7" t="s">
        <v>3885</v>
      </c>
      <c r="D756" s="7" t="s">
        <v>3874</v>
      </c>
      <c r="E756" s="7" t="s">
        <v>3886</v>
      </c>
      <c r="F756" s="8">
        <v>63</v>
      </c>
      <c r="G756" s="8" t="s">
        <v>1440</v>
      </c>
      <c r="H756" s="8" t="s">
        <v>1441</v>
      </c>
      <c r="I756" s="8" t="s">
        <v>27</v>
      </c>
      <c r="J756" s="8" t="s">
        <v>1431</v>
      </c>
    </row>
    <row r="757" spans="1:10" s="8" customFormat="1" hidden="1" x14ac:dyDescent="0.35">
      <c r="A757" s="8">
        <v>156880</v>
      </c>
      <c r="B757" s="8">
        <v>3</v>
      </c>
      <c r="C757" s="7" t="s">
        <v>3887</v>
      </c>
      <c r="D757" s="7" t="s">
        <v>3874</v>
      </c>
      <c r="E757" s="7" t="s">
        <v>3888</v>
      </c>
      <c r="F757" s="8">
        <v>63</v>
      </c>
      <c r="G757" s="8" t="s">
        <v>1442</v>
      </c>
      <c r="H757" s="8" t="s">
        <v>1443</v>
      </c>
      <c r="I757" s="8" t="s">
        <v>27</v>
      </c>
      <c r="J757" s="8" t="s">
        <v>1431</v>
      </c>
    </row>
    <row r="758" spans="1:10" s="8" customFormat="1" hidden="1" x14ac:dyDescent="0.35">
      <c r="A758" s="8">
        <v>156884</v>
      </c>
      <c r="B758" s="8">
        <v>3</v>
      </c>
      <c r="C758" s="7" t="s">
        <v>3889</v>
      </c>
      <c r="D758" s="7" t="s">
        <v>3874</v>
      </c>
      <c r="E758" s="7"/>
      <c r="F758" s="8">
        <v>63</v>
      </c>
      <c r="G758" s="8" t="s">
        <v>1444</v>
      </c>
    </row>
    <row r="759" spans="1:10" s="8" customFormat="1" hidden="1" x14ac:dyDescent="0.35">
      <c r="A759" s="8">
        <v>156885</v>
      </c>
      <c r="B759" s="8">
        <v>3</v>
      </c>
      <c r="C759" s="7" t="s">
        <v>3890</v>
      </c>
      <c r="D759" s="7" t="s">
        <v>3874</v>
      </c>
      <c r="E759" s="7" t="s">
        <v>1445</v>
      </c>
      <c r="F759" s="8">
        <v>63</v>
      </c>
      <c r="G759" s="8" t="s">
        <v>1446</v>
      </c>
      <c r="H759" s="8" t="s">
        <v>1447</v>
      </c>
      <c r="I759" s="8" t="s">
        <v>27</v>
      </c>
      <c r="J759" s="8" t="s">
        <v>1431</v>
      </c>
    </row>
    <row r="760" spans="1:10" s="8" customFormat="1" hidden="1" x14ac:dyDescent="0.35">
      <c r="A760" s="8">
        <v>156886</v>
      </c>
      <c r="B760" s="8">
        <v>3</v>
      </c>
      <c r="C760" s="7" t="s">
        <v>3891</v>
      </c>
      <c r="D760" s="7" t="s">
        <v>3874</v>
      </c>
      <c r="E760" s="7"/>
      <c r="F760" s="8">
        <v>63</v>
      </c>
      <c r="G760" s="8" t="s">
        <v>1448</v>
      </c>
    </row>
    <row r="761" spans="1:10" s="8" customFormat="1" hidden="1" x14ac:dyDescent="0.35">
      <c r="A761" s="8">
        <v>156887</v>
      </c>
      <c r="B761" s="8">
        <v>3</v>
      </c>
      <c r="C761" s="7" t="s">
        <v>3892</v>
      </c>
      <c r="D761" s="7" t="s">
        <v>3874</v>
      </c>
      <c r="E761" s="7" t="s">
        <v>1449</v>
      </c>
      <c r="F761" s="8">
        <v>63</v>
      </c>
      <c r="G761" s="8" t="s">
        <v>1450</v>
      </c>
      <c r="H761" s="8" t="s">
        <v>1451</v>
      </c>
      <c r="I761" s="8" t="s">
        <v>27</v>
      </c>
    </row>
    <row r="762" spans="1:10" s="8" customFormat="1" hidden="1" x14ac:dyDescent="0.35">
      <c r="A762" s="8">
        <v>156888</v>
      </c>
      <c r="B762" s="8">
        <v>3</v>
      </c>
      <c r="C762" s="7" t="s">
        <v>3893</v>
      </c>
      <c r="D762" s="7" t="s">
        <v>3874</v>
      </c>
      <c r="E762" s="7" t="s">
        <v>3894</v>
      </c>
      <c r="F762" s="8">
        <v>63</v>
      </c>
      <c r="G762" s="8" t="s">
        <v>1452</v>
      </c>
      <c r="H762" s="8" t="s">
        <v>1453</v>
      </c>
      <c r="I762" s="8" t="s">
        <v>27</v>
      </c>
    </row>
    <row r="763" spans="1:10" s="8" customFormat="1" hidden="1" x14ac:dyDescent="0.35">
      <c r="A763" s="8">
        <v>156893</v>
      </c>
      <c r="B763" s="8">
        <v>3</v>
      </c>
      <c r="C763" s="7" t="s">
        <v>3895</v>
      </c>
      <c r="D763" s="7" t="s">
        <v>3896</v>
      </c>
      <c r="E763" s="7" t="s">
        <v>3897</v>
      </c>
      <c r="F763" s="8">
        <v>64</v>
      </c>
      <c r="G763" s="8" t="s">
        <v>1454</v>
      </c>
      <c r="H763" s="8" t="s">
        <v>1455</v>
      </c>
      <c r="I763" s="8" t="s">
        <v>27</v>
      </c>
    </row>
    <row r="764" spans="1:10" s="8" customFormat="1" hidden="1" x14ac:dyDescent="0.35">
      <c r="A764" s="8">
        <v>156899</v>
      </c>
      <c r="B764" s="8">
        <v>3</v>
      </c>
      <c r="C764" s="7" t="s">
        <v>3898</v>
      </c>
      <c r="D764" s="7" t="s">
        <v>3896</v>
      </c>
      <c r="E764" s="7" t="s">
        <v>3899</v>
      </c>
      <c r="F764" s="8">
        <v>64</v>
      </c>
      <c r="G764" s="8" t="s">
        <v>1456</v>
      </c>
      <c r="H764" s="8" t="s">
        <v>1457</v>
      </c>
      <c r="I764" s="8" t="s">
        <v>27</v>
      </c>
    </row>
    <row r="765" spans="1:10" s="8" customFormat="1" hidden="1" x14ac:dyDescent="0.35">
      <c r="A765" s="8">
        <v>156908</v>
      </c>
      <c r="B765" s="8">
        <v>3</v>
      </c>
      <c r="C765" s="7" t="s">
        <v>3900</v>
      </c>
      <c r="D765" s="7" t="s">
        <v>3896</v>
      </c>
      <c r="E765" s="7" t="s">
        <v>3901</v>
      </c>
      <c r="F765" s="8">
        <v>64</v>
      </c>
      <c r="G765" s="8" t="s">
        <v>1458</v>
      </c>
      <c r="H765" s="8" t="s">
        <v>1459</v>
      </c>
      <c r="I765" s="8" t="s">
        <v>27</v>
      </c>
      <c r="J765" s="8" t="s">
        <v>5369</v>
      </c>
    </row>
    <row r="766" spans="1:10" s="8" customFormat="1" hidden="1" x14ac:dyDescent="0.35">
      <c r="A766" s="8">
        <v>156921</v>
      </c>
      <c r="B766" s="8">
        <v>3</v>
      </c>
      <c r="C766" s="7" t="s">
        <v>3902</v>
      </c>
      <c r="D766" s="7" t="s">
        <v>3896</v>
      </c>
      <c r="E766" s="7" t="s">
        <v>3903</v>
      </c>
      <c r="F766" s="8">
        <v>64</v>
      </c>
      <c r="G766" s="8" t="s">
        <v>1460</v>
      </c>
      <c r="H766" s="8" t="s">
        <v>1461</v>
      </c>
      <c r="I766" s="8" t="s">
        <v>27</v>
      </c>
      <c r="J766" s="8" t="s">
        <v>5369</v>
      </c>
    </row>
    <row r="767" spans="1:10" s="8" customFormat="1" hidden="1" x14ac:dyDescent="0.35">
      <c r="A767" s="8">
        <v>156926</v>
      </c>
      <c r="B767" s="8">
        <v>3</v>
      </c>
      <c r="C767" s="7" t="s">
        <v>3904</v>
      </c>
      <c r="D767" s="7" t="s">
        <v>3896</v>
      </c>
      <c r="E767" s="7" t="s">
        <v>3905</v>
      </c>
      <c r="F767" s="8">
        <v>64</v>
      </c>
      <c r="G767" s="8" t="s">
        <v>1462</v>
      </c>
      <c r="H767" s="8" t="s">
        <v>1463</v>
      </c>
      <c r="I767" s="8" t="s">
        <v>27</v>
      </c>
    </row>
    <row r="768" spans="1:10" s="8" customFormat="1" hidden="1" x14ac:dyDescent="0.35">
      <c r="A768" s="8">
        <v>156930</v>
      </c>
      <c r="B768" s="8">
        <v>3</v>
      </c>
      <c r="C768" s="7" t="s">
        <v>3906</v>
      </c>
      <c r="D768" s="7" t="s">
        <v>3896</v>
      </c>
      <c r="E768" s="7" t="s">
        <v>3907</v>
      </c>
      <c r="F768" s="8">
        <v>64</v>
      </c>
      <c r="G768" s="8" t="s">
        <v>1464</v>
      </c>
      <c r="H768" s="8" t="s">
        <v>1465</v>
      </c>
      <c r="I768" s="8" t="s">
        <v>27</v>
      </c>
    </row>
    <row r="769" spans="1:9" s="8" customFormat="1" hidden="1" x14ac:dyDescent="0.35">
      <c r="A769" s="8">
        <v>156937</v>
      </c>
      <c r="B769" s="8">
        <v>3</v>
      </c>
      <c r="C769" s="7" t="s">
        <v>3908</v>
      </c>
      <c r="D769" s="7" t="s">
        <v>3909</v>
      </c>
      <c r="E769" s="7" t="s">
        <v>1466</v>
      </c>
      <c r="F769" s="8">
        <v>65</v>
      </c>
      <c r="G769" s="8" t="s">
        <v>1467</v>
      </c>
      <c r="H769" s="8" t="s">
        <v>1468</v>
      </c>
      <c r="I769" s="8" t="s">
        <v>27</v>
      </c>
    </row>
    <row r="770" spans="1:9" s="8" customFormat="1" hidden="1" x14ac:dyDescent="0.35">
      <c r="A770" s="8">
        <v>156938</v>
      </c>
      <c r="B770" s="8">
        <v>3</v>
      </c>
      <c r="C770" s="7" t="s">
        <v>3910</v>
      </c>
      <c r="D770" s="7" t="s">
        <v>3909</v>
      </c>
      <c r="E770" s="7" t="s">
        <v>1469</v>
      </c>
      <c r="F770" s="8">
        <v>65</v>
      </c>
      <c r="G770" s="8" t="s">
        <v>1470</v>
      </c>
      <c r="H770" s="8" t="s">
        <v>1471</v>
      </c>
      <c r="I770" s="8" t="s">
        <v>27</v>
      </c>
    </row>
    <row r="771" spans="1:9" s="8" customFormat="1" hidden="1" x14ac:dyDescent="0.35">
      <c r="A771" s="8">
        <v>156939</v>
      </c>
      <c r="B771" s="8">
        <v>3</v>
      </c>
      <c r="C771" s="7" t="s">
        <v>3911</v>
      </c>
      <c r="D771" s="7" t="s">
        <v>3909</v>
      </c>
      <c r="E771" s="7" t="s">
        <v>1472</v>
      </c>
      <c r="F771" s="8">
        <v>65</v>
      </c>
      <c r="G771" s="8" t="s">
        <v>1473</v>
      </c>
      <c r="H771" s="8" t="s">
        <v>1474</v>
      </c>
      <c r="I771" s="8" t="s">
        <v>27</v>
      </c>
    </row>
    <row r="772" spans="1:9" s="8" customFormat="1" hidden="1" x14ac:dyDescent="0.35">
      <c r="A772" s="8">
        <v>156940</v>
      </c>
      <c r="B772" s="8">
        <v>3</v>
      </c>
      <c r="C772" s="7" t="s">
        <v>3912</v>
      </c>
      <c r="D772" s="7" t="s">
        <v>3909</v>
      </c>
      <c r="E772" s="7" t="s">
        <v>1475</v>
      </c>
      <c r="F772" s="8">
        <v>65</v>
      </c>
      <c r="G772" s="8" t="s">
        <v>1476</v>
      </c>
      <c r="H772" s="8" t="s">
        <v>1477</v>
      </c>
      <c r="I772" s="8" t="s">
        <v>27</v>
      </c>
    </row>
    <row r="773" spans="1:9" s="8" customFormat="1" hidden="1" x14ac:dyDescent="0.35">
      <c r="A773" s="8">
        <v>156941</v>
      </c>
      <c r="B773" s="8">
        <v>3</v>
      </c>
      <c r="C773" s="7" t="s">
        <v>3913</v>
      </c>
      <c r="D773" s="7" t="s">
        <v>3909</v>
      </c>
      <c r="E773" s="7" t="s">
        <v>3914</v>
      </c>
      <c r="F773" s="8">
        <v>65</v>
      </c>
      <c r="G773" s="8" t="s">
        <v>1478</v>
      </c>
      <c r="H773" s="8" t="s">
        <v>1479</v>
      </c>
      <c r="I773" s="8" t="s">
        <v>27</v>
      </c>
    </row>
    <row r="774" spans="1:9" s="8" customFormat="1" hidden="1" x14ac:dyDescent="0.35">
      <c r="A774" s="8">
        <v>156944</v>
      </c>
      <c r="B774" s="8">
        <v>3</v>
      </c>
      <c r="C774" s="7" t="s">
        <v>3915</v>
      </c>
      <c r="D774" s="7" t="s">
        <v>3909</v>
      </c>
      <c r="E774" s="7" t="s">
        <v>3916</v>
      </c>
      <c r="F774" s="8">
        <v>65</v>
      </c>
      <c r="G774" s="8" t="s">
        <v>1480</v>
      </c>
      <c r="H774" s="8" t="s">
        <v>1481</v>
      </c>
      <c r="I774" s="8" t="s">
        <v>27</v>
      </c>
    </row>
    <row r="775" spans="1:9" s="8" customFormat="1" hidden="1" x14ac:dyDescent="0.35">
      <c r="A775" s="8">
        <v>156950</v>
      </c>
      <c r="B775" s="8">
        <v>3</v>
      </c>
      <c r="C775" s="7" t="s">
        <v>3917</v>
      </c>
      <c r="D775" s="7" t="s">
        <v>3909</v>
      </c>
      <c r="E775" s="7" t="s">
        <v>1482</v>
      </c>
      <c r="F775" s="8">
        <v>65</v>
      </c>
      <c r="G775" s="8" t="s">
        <v>1483</v>
      </c>
      <c r="H775" s="8" t="s">
        <v>1484</v>
      </c>
      <c r="I775" s="8" t="s">
        <v>27</v>
      </c>
    </row>
    <row r="776" spans="1:9" s="8" customFormat="1" hidden="1" x14ac:dyDescent="0.35">
      <c r="A776" s="8">
        <v>156952</v>
      </c>
      <c r="B776" s="8">
        <v>3</v>
      </c>
      <c r="C776" s="7" t="s">
        <v>3918</v>
      </c>
      <c r="D776" s="7" t="s">
        <v>3919</v>
      </c>
      <c r="E776" s="7" t="s">
        <v>3920</v>
      </c>
      <c r="F776" s="8">
        <v>66</v>
      </c>
      <c r="G776" s="8" t="s">
        <v>1485</v>
      </c>
      <c r="H776" s="8" t="s">
        <v>1486</v>
      </c>
      <c r="I776" s="8" t="s">
        <v>27</v>
      </c>
    </row>
    <row r="777" spans="1:9" s="8" customFormat="1" hidden="1" x14ac:dyDescent="0.35">
      <c r="A777" s="8">
        <v>156957</v>
      </c>
      <c r="B777" s="8">
        <v>3</v>
      </c>
      <c r="C777" s="7" t="s">
        <v>3921</v>
      </c>
      <c r="D777" s="7" t="s">
        <v>3919</v>
      </c>
      <c r="E777" s="7" t="s">
        <v>1487</v>
      </c>
      <c r="F777" s="8">
        <v>66</v>
      </c>
      <c r="G777" s="8" t="s">
        <v>1488</v>
      </c>
      <c r="H777" s="8" t="s">
        <v>1489</v>
      </c>
      <c r="I777" s="8" t="s">
        <v>27</v>
      </c>
    </row>
    <row r="778" spans="1:9" s="8" customFormat="1" hidden="1" x14ac:dyDescent="0.35">
      <c r="A778" s="8">
        <v>156958</v>
      </c>
      <c r="B778" s="8">
        <v>3</v>
      </c>
      <c r="C778" s="7" t="s">
        <v>3922</v>
      </c>
      <c r="D778" s="7" t="s">
        <v>3919</v>
      </c>
      <c r="E778" s="7" t="s">
        <v>3923</v>
      </c>
      <c r="F778" s="8">
        <v>66</v>
      </c>
      <c r="G778" s="8" t="s">
        <v>1490</v>
      </c>
      <c r="H778" s="8" t="s">
        <v>1491</v>
      </c>
      <c r="I778" s="8" t="s">
        <v>27</v>
      </c>
    </row>
    <row r="779" spans="1:9" s="8" customFormat="1" hidden="1" x14ac:dyDescent="0.35">
      <c r="A779" s="8">
        <v>156963</v>
      </c>
      <c r="B779" s="8">
        <v>3</v>
      </c>
      <c r="C779" s="7" t="s">
        <v>3924</v>
      </c>
      <c r="D779" s="7" t="s">
        <v>3925</v>
      </c>
      <c r="E779" s="7" t="s">
        <v>1492</v>
      </c>
      <c r="F779" s="8">
        <v>67</v>
      </c>
      <c r="G779" s="8" t="s">
        <v>1493</v>
      </c>
      <c r="H779" s="8" t="s">
        <v>1494</v>
      </c>
      <c r="I779" s="8" t="s">
        <v>27</v>
      </c>
    </row>
    <row r="780" spans="1:9" s="8" customFormat="1" hidden="1" x14ac:dyDescent="0.35">
      <c r="A780" s="8">
        <v>156964</v>
      </c>
      <c r="B780" s="8">
        <v>3</v>
      </c>
      <c r="C780" s="7" t="s">
        <v>3926</v>
      </c>
      <c r="D780" s="7" t="s">
        <v>3925</v>
      </c>
      <c r="E780" s="7" t="s">
        <v>3927</v>
      </c>
      <c r="F780" s="8">
        <v>67</v>
      </c>
      <c r="G780" s="8" t="s">
        <v>1495</v>
      </c>
      <c r="H780" s="8" t="s">
        <v>1496</v>
      </c>
      <c r="I780" s="8" t="s">
        <v>27</v>
      </c>
    </row>
    <row r="781" spans="1:9" s="8" customFormat="1" hidden="1" x14ac:dyDescent="0.35">
      <c r="A781" s="8">
        <v>156967</v>
      </c>
      <c r="B781" s="8">
        <v>3</v>
      </c>
      <c r="C781" s="7" t="s">
        <v>3928</v>
      </c>
      <c r="D781" s="7" t="s">
        <v>3925</v>
      </c>
      <c r="E781" s="7" t="s">
        <v>1497</v>
      </c>
      <c r="F781" s="8">
        <v>67</v>
      </c>
      <c r="G781" s="8" t="s">
        <v>1498</v>
      </c>
      <c r="H781" s="8" t="s">
        <v>1499</v>
      </c>
      <c r="I781" s="8" t="s">
        <v>27</v>
      </c>
    </row>
    <row r="782" spans="1:9" s="8" customFormat="1" hidden="1" x14ac:dyDescent="0.35">
      <c r="A782" s="8">
        <v>156968</v>
      </c>
      <c r="B782" s="8">
        <v>3</v>
      </c>
      <c r="C782" s="7" t="s">
        <v>3929</v>
      </c>
      <c r="D782" s="7" t="s">
        <v>3925</v>
      </c>
      <c r="E782" s="7" t="s">
        <v>3930</v>
      </c>
      <c r="F782" s="8">
        <v>67</v>
      </c>
      <c r="G782" s="8" t="s">
        <v>1500</v>
      </c>
      <c r="H782" s="8" t="s">
        <v>1501</v>
      </c>
      <c r="I782" s="8" t="s">
        <v>27</v>
      </c>
    </row>
    <row r="783" spans="1:9" s="8" customFormat="1" hidden="1" x14ac:dyDescent="0.35">
      <c r="A783" s="8">
        <v>156976</v>
      </c>
      <c r="B783" s="8">
        <v>3</v>
      </c>
      <c r="C783" s="7" t="s">
        <v>3931</v>
      </c>
      <c r="D783" s="7" t="s">
        <v>3932</v>
      </c>
      <c r="E783" s="7" t="s">
        <v>1502</v>
      </c>
      <c r="F783" s="8">
        <v>68</v>
      </c>
      <c r="G783" s="8" t="s">
        <v>1503</v>
      </c>
      <c r="H783" s="8" t="s">
        <v>1504</v>
      </c>
      <c r="I783" s="8" t="s">
        <v>27</v>
      </c>
    </row>
    <row r="784" spans="1:9" s="8" customFormat="1" hidden="1" x14ac:dyDescent="0.35">
      <c r="A784" s="8">
        <v>156977</v>
      </c>
      <c r="B784" s="8">
        <v>3</v>
      </c>
      <c r="C784" s="7" t="s">
        <v>3933</v>
      </c>
      <c r="D784" s="7" t="s">
        <v>3932</v>
      </c>
      <c r="E784" s="7" t="s">
        <v>3934</v>
      </c>
      <c r="F784" s="8">
        <v>68</v>
      </c>
      <c r="G784" s="8" t="s">
        <v>1505</v>
      </c>
      <c r="H784" s="8" t="s">
        <v>1506</v>
      </c>
      <c r="I784" s="8" t="s">
        <v>27</v>
      </c>
    </row>
    <row r="785" spans="1:9" s="8" customFormat="1" hidden="1" x14ac:dyDescent="0.35">
      <c r="A785" s="8">
        <v>156989</v>
      </c>
      <c r="B785" s="8">
        <v>3</v>
      </c>
      <c r="C785" s="7" t="s">
        <v>3935</v>
      </c>
      <c r="D785" s="7" t="s">
        <v>3932</v>
      </c>
      <c r="E785" s="7" t="s">
        <v>1507</v>
      </c>
      <c r="F785" s="8">
        <v>68</v>
      </c>
      <c r="G785" s="8" t="s">
        <v>1508</v>
      </c>
      <c r="H785" s="8" t="s">
        <v>1509</v>
      </c>
      <c r="I785" s="8" t="s">
        <v>27</v>
      </c>
    </row>
    <row r="786" spans="1:9" s="8" customFormat="1" hidden="1" x14ac:dyDescent="0.35">
      <c r="A786" s="8">
        <v>156990</v>
      </c>
      <c r="B786" s="8">
        <v>3</v>
      </c>
      <c r="C786" s="7" t="s">
        <v>3936</v>
      </c>
      <c r="D786" s="7" t="s">
        <v>3932</v>
      </c>
      <c r="E786" s="7" t="s">
        <v>3937</v>
      </c>
      <c r="F786" s="8">
        <v>68</v>
      </c>
      <c r="G786" s="8" t="s">
        <v>1510</v>
      </c>
      <c r="H786" s="8" t="s">
        <v>1511</v>
      </c>
      <c r="I786" s="8" t="s">
        <v>27</v>
      </c>
    </row>
    <row r="787" spans="1:9" s="8" customFormat="1" hidden="1" x14ac:dyDescent="0.35">
      <c r="A787" s="8">
        <v>156997</v>
      </c>
      <c r="B787" s="8">
        <v>3</v>
      </c>
      <c r="C787" s="7" t="s">
        <v>3938</v>
      </c>
      <c r="D787" s="7" t="s">
        <v>3932</v>
      </c>
      <c r="E787" s="7" t="s">
        <v>3939</v>
      </c>
      <c r="F787" s="8">
        <v>68</v>
      </c>
      <c r="G787" s="8" t="s">
        <v>1512</v>
      </c>
      <c r="H787" s="8" t="s">
        <v>1513</v>
      </c>
      <c r="I787" s="8" t="s">
        <v>27</v>
      </c>
    </row>
    <row r="788" spans="1:9" s="8" customFormat="1" hidden="1" x14ac:dyDescent="0.35">
      <c r="A788" s="8">
        <v>157001</v>
      </c>
      <c r="B788" s="8">
        <v>3</v>
      </c>
      <c r="C788" s="7" t="s">
        <v>3940</v>
      </c>
      <c r="D788" s="7" t="s">
        <v>3932</v>
      </c>
      <c r="E788" s="7" t="s">
        <v>3941</v>
      </c>
      <c r="F788" s="8">
        <v>68</v>
      </c>
      <c r="G788" s="8" t="s">
        <v>1514</v>
      </c>
      <c r="H788" s="8" t="s">
        <v>1515</v>
      </c>
      <c r="I788" s="8" t="s">
        <v>27</v>
      </c>
    </row>
    <row r="789" spans="1:9" s="8" customFormat="1" hidden="1" x14ac:dyDescent="0.35">
      <c r="A789" s="8">
        <v>157005</v>
      </c>
      <c r="B789" s="8">
        <v>3</v>
      </c>
      <c r="C789" s="7" t="s">
        <v>3942</v>
      </c>
      <c r="D789" s="7" t="s">
        <v>3932</v>
      </c>
      <c r="E789" s="7" t="s">
        <v>3943</v>
      </c>
      <c r="F789" s="8">
        <v>68</v>
      </c>
      <c r="G789" s="8" t="s">
        <v>1516</v>
      </c>
      <c r="H789" s="8" t="s">
        <v>1517</v>
      </c>
      <c r="I789" s="8" t="s">
        <v>27</v>
      </c>
    </row>
    <row r="790" spans="1:9" s="8" customFormat="1" hidden="1" x14ac:dyDescent="0.35">
      <c r="A790" s="8">
        <v>157008</v>
      </c>
      <c r="B790" s="8">
        <v>3</v>
      </c>
      <c r="C790" s="7" t="s">
        <v>3944</v>
      </c>
      <c r="D790" s="7" t="s">
        <v>3932</v>
      </c>
      <c r="E790" s="7" t="s">
        <v>1518</v>
      </c>
      <c r="F790" s="8">
        <v>68</v>
      </c>
      <c r="G790" s="8" t="s">
        <v>1519</v>
      </c>
      <c r="H790" s="8" t="s">
        <v>1520</v>
      </c>
      <c r="I790" s="8" t="s">
        <v>27</v>
      </c>
    </row>
    <row r="791" spans="1:9" s="8" customFormat="1" hidden="1" x14ac:dyDescent="0.35">
      <c r="A791" s="8">
        <v>157009</v>
      </c>
      <c r="B791" s="8">
        <v>3</v>
      </c>
      <c r="C791" s="7" t="s">
        <v>3945</v>
      </c>
      <c r="D791" s="7" t="s">
        <v>3932</v>
      </c>
      <c r="E791" s="7" t="s">
        <v>3946</v>
      </c>
      <c r="F791" s="8">
        <v>68</v>
      </c>
      <c r="G791" s="8" t="s">
        <v>1521</v>
      </c>
      <c r="H791" s="8" t="s">
        <v>1522</v>
      </c>
      <c r="I791" s="8" t="s">
        <v>27</v>
      </c>
    </row>
    <row r="792" spans="1:9" s="8" customFormat="1" hidden="1" x14ac:dyDescent="0.35">
      <c r="A792" s="8">
        <v>157014</v>
      </c>
      <c r="B792" s="8">
        <v>3</v>
      </c>
      <c r="C792" s="7" t="s">
        <v>3947</v>
      </c>
      <c r="D792" s="7" t="s">
        <v>3932</v>
      </c>
      <c r="E792" s="7" t="s">
        <v>3948</v>
      </c>
      <c r="F792" s="8">
        <v>68</v>
      </c>
      <c r="G792" s="8" t="s">
        <v>1523</v>
      </c>
      <c r="H792" s="8" t="s">
        <v>1524</v>
      </c>
      <c r="I792" s="8" t="s">
        <v>27</v>
      </c>
    </row>
    <row r="793" spans="1:9" s="8" customFormat="1" hidden="1" x14ac:dyDescent="0.35">
      <c r="A793" s="8">
        <v>157021</v>
      </c>
      <c r="B793" s="8">
        <v>3</v>
      </c>
      <c r="C793" s="7" t="s">
        <v>3949</v>
      </c>
      <c r="D793" s="7" t="s">
        <v>3932</v>
      </c>
      <c r="E793" s="7" t="s">
        <v>3950</v>
      </c>
      <c r="F793" s="8">
        <v>68</v>
      </c>
      <c r="G793" s="8" t="s">
        <v>1525</v>
      </c>
      <c r="H793" s="8" t="s">
        <v>1526</v>
      </c>
      <c r="I793" s="8" t="s">
        <v>27</v>
      </c>
    </row>
    <row r="794" spans="1:9" s="8" customFormat="1" hidden="1" x14ac:dyDescent="0.35">
      <c r="A794" s="8">
        <v>157026</v>
      </c>
      <c r="B794" s="8">
        <v>3</v>
      </c>
      <c r="C794" s="7" t="s">
        <v>3951</v>
      </c>
      <c r="D794" s="7" t="s">
        <v>3932</v>
      </c>
      <c r="E794" s="7" t="s">
        <v>3952</v>
      </c>
      <c r="F794" s="8">
        <v>68</v>
      </c>
      <c r="G794" s="8" t="s">
        <v>1527</v>
      </c>
      <c r="H794" s="8" t="s">
        <v>1528</v>
      </c>
      <c r="I794" s="8" t="s">
        <v>27</v>
      </c>
    </row>
    <row r="795" spans="1:9" s="8" customFormat="1" hidden="1" x14ac:dyDescent="0.35">
      <c r="A795" s="8">
        <v>157031</v>
      </c>
      <c r="B795" s="8">
        <v>3</v>
      </c>
      <c r="C795" s="7" t="s">
        <v>3953</v>
      </c>
      <c r="D795" s="7" t="s">
        <v>3932</v>
      </c>
      <c r="E795" s="7" t="s">
        <v>3954</v>
      </c>
      <c r="F795" s="8">
        <v>68</v>
      </c>
      <c r="G795" s="8" t="s">
        <v>1529</v>
      </c>
      <c r="H795" s="8" t="s">
        <v>1530</v>
      </c>
      <c r="I795" s="8" t="s">
        <v>27</v>
      </c>
    </row>
    <row r="796" spans="1:9" s="8" customFormat="1" hidden="1" x14ac:dyDescent="0.35">
      <c r="A796" s="8">
        <v>157034</v>
      </c>
      <c r="B796" s="8">
        <v>3</v>
      </c>
      <c r="C796" s="7" t="s">
        <v>3955</v>
      </c>
      <c r="D796" s="7" t="s">
        <v>3932</v>
      </c>
      <c r="E796" s="7" t="s">
        <v>3956</v>
      </c>
      <c r="F796" s="8">
        <v>68</v>
      </c>
      <c r="G796" s="8" t="s">
        <v>1531</v>
      </c>
      <c r="H796" s="8" t="s">
        <v>1532</v>
      </c>
      <c r="I796" s="8" t="s">
        <v>27</v>
      </c>
    </row>
    <row r="797" spans="1:9" s="8" customFormat="1" hidden="1" x14ac:dyDescent="0.35">
      <c r="A797" s="8">
        <v>157037</v>
      </c>
      <c r="B797" s="8">
        <v>3</v>
      </c>
      <c r="C797" s="7" t="s">
        <v>3957</v>
      </c>
      <c r="D797" s="7" t="s">
        <v>3932</v>
      </c>
      <c r="E797" s="7" t="s">
        <v>3958</v>
      </c>
      <c r="F797" s="8">
        <v>68</v>
      </c>
      <c r="G797" s="8" t="s">
        <v>1533</v>
      </c>
      <c r="H797" s="8" t="s">
        <v>1534</v>
      </c>
      <c r="I797" s="8" t="s">
        <v>27</v>
      </c>
    </row>
    <row r="798" spans="1:9" s="8" customFormat="1" hidden="1" x14ac:dyDescent="0.35">
      <c r="A798" s="8">
        <v>157044</v>
      </c>
      <c r="B798" s="8">
        <v>3</v>
      </c>
      <c r="C798" s="7" t="s">
        <v>3959</v>
      </c>
      <c r="D798" s="7" t="s">
        <v>3960</v>
      </c>
      <c r="E798" s="7"/>
      <c r="F798" s="8">
        <v>69</v>
      </c>
      <c r="G798" s="8" t="s">
        <v>1535</v>
      </c>
    </row>
    <row r="799" spans="1:9" s="8" customFormat="1" hidden="1" x14ac:dyDescent="0.35">
      <c r="A799" s="8">
        <v>157045</v>
      </c>
      <c r="B799" s="8">
        <v>3</v>
      </c>
      <c r="C799" s="7" t="s">
        <v>3961</v>
      </c>
      <c r="D799" s="7" t="s">
        <v>3960</v>
      </c>
      <c r="E799" s="7" t="s">
        <v>1536</v>
      </c>
      <c r="F799" s="8">
        <v>69</v>
      </c>
      <c r="G799" s="8" t="s">
        <v>1537</v>
      </c>
      <c r="H799" s="8" t="s">
        <v>1538</v>
      </c>
      <c r="I799" s="8" t="s">
        <v>27</v>
      </c>
    </row>
    <row r="800" spans="1:9" s="8" customFormat="1" hidden="1" x14ac:dyDescent="0.35">
      <c r="A800" s="8">
        <v>157046</v>
      </c>
      <c r="B800" s="8">
        <v>3</v>
      </c>
      <c r="C800" s="7" t="s">
        <v>3962</v>
      </c>
      <c r="D800" s="7" t="s">
        <v>3960</v>
      </c>
      <c r="E800" s="7" t="s">
        <v>3963</v>
      </c>
      <c r="F800" s="8">
        <v>69</v>
      </c>
      <c r="G800" s="8" t="s">
        <v>1539</v>
      </c>
      <c r="H800" s="8" t="s">
        <v>1540</v>
      </c>
      <c r="I800" s="8" t="s">
        <v>27</v>
      </c>
    </row>
    <row r="801" spans="1:9" s="8" customFormat="1" hidden="1" x14ac:dyDescent="0.35">
      <c r="A801" s="8">
        <v>157050</v>
      </c>
      <c r="B801" s="8">
        <v>3</v>
      </c>
      <c r="C801" s="7" t="s">
        <v>3964</v>
      </c>
      <c r="D801" s="7" t="s">
        <v>3960</v>
      </c>
      <c r="E801" s="7" t="s">
        <v>3965</v>
      </c>
      <c r="F801" s="8">
        <v>69</v>
      </c>
      <c r="G801" s="8" t="s">
        <v>1541</v>
      </c>
      <c r="H801" s="8" t="s">
        <v>1542</v>
      </c>
      <c r="I801" s="8" t="s">
        <v>27</v>
      </c>
    </row>
    <row r="802" spans="1:9" s="8" customFormat="1" hidden="1" x14ac:dyDescent="0.35">
      <c r="A802" s="8">
        <v>157054</v>
      </c>
      <c r="B802" s="8">
        <v>3</v>
      </c>
      <c r="C802" s="7" t="s">
        <v>3966</v>
      </c>
      <c r="D802" s="7" t="s">
        <v>3960</v>
      </c>
      <c r="E802" s="7"/>
      <c r="F802" s="8">
        <v>69</v>
      </c>
      <c r="G802" s="8" t="s">
        <v>1543</v>
      </c>
    </row>
    <row r="803" spans="1:9" s="8" customFormat="1" hidden="1" x14ac:dyDescent="0.35">
      <c r="A803" s="8">
        <v>157055</v>
      </c>
      <c r="B803" s="8">
        <v>3</v>
      </c>
      <c r="C803" s="7" t="s">
        <v>3967</v>
      </c>
      <c r="D803" s="7" t="s">
        <v>3960</v>
      </c>
      <c r="E803" s="7" t="s">
        <v>3968</v>
      </c>
      <c r="F803" s="8">
        <v>69</v>
      </c>
      <c r="G803" s="8" t="s">
        <v>1544</v>
      </c>
      <c r="H803" s="8" t="s">
        <v>1545</v>
      </c>
      <c r="I803" s="8" t="s">
        <v>27</v>
      </c>
    </row>
    <row r="804" spans="1:9" s="8" customFormat="1" hidden="1" x14ac:dyDescent="0.35">
      <c r="A804" s="8">
        <v>157058</v>
      </c>
      <c r="B804" s="8">
        <v>3</v>
      </c>
      <c r="C804" s="7" t="s">
        <v>3969</v>
      </c>
      <c r="D804" s="7" t="s">
        <v>3960</v>
      </c>
      <c r="E804" s="7" t="s">
        <v>3970</v>
      </c>
      <c r="F804" s="8">
        <v>69</v>
      </c>
      <c r="G804" s="8" t="s">
        <v>1546</v>
      </c>
      <c r="H804" s="8" t="s">
        <v>1547</v>
      </c>
      <c r="I804" s="8" t="s">
        <v>27</v>
      </c>
    </row>
    <row r="805" spans="1:9" s="8" customFormat="1" hidden="1" x14ac:dyDescent="0.35">
      <c r="A805" s="8">
        <v>157061</v>
      </c>
      <c r="B805" s="8">
        <v>3</v>
      </c>
      <c r="C805" s="7" t="s">
        <v>3971</v>
      </c>
      <c r="D805" s="7" t="s">
        <v>3960</v>
      </c>
      <c r="E805" s="7" t="s">
        <v>1548</v>
      </c>
      <c r="F805" s="8">
        <v>69</v>
      </c>
      <c r="G805" s="8" t="s">
        <v>1549</v>
      </c>
      <c r="H805" s="8" t="s">
        <v>1550</v>
      </c>
      <c r="I805" s="8" t="s">
        <v>27</v>
      </c>
    </row>
    <row r="806" spans="1:9" s="8" customFormat="1" hidden="1" x14ac:dyDescent="0.35">
      <c r="A806" s="8">
        <v>157062</v>
      </c>
      <c r="B806" s="8">
        <v>3</v>
      </c>
      <c r="C806" s="7" t="s">
        <v>3972</v>
      </c>
      <c r="D806" s="7" t="s">
        <v>3960</v>
      </c>
      <c r="E806" s="7" t="s">
        <v>3973</v>
      </c>
      <c r="F806" s="8">
        <v>69</v>
      </c>
      <c r="G806" s="8" t="s">
        <v>1551</v>
      </c>
      <c r="H806" s="8" t="s">
        <v>1552</v>
      </c>
      <c r="I806" s="8" t="s">
        <v>27</v>
      </c>
    </row>
    <row r="807" spans="1:9" s="8" customFormat="1" hidden="1" x14ac:dyDescent="0.35">
      <c r="A807" s="8">
        <v>157065</v>
      </c>
      <c r="B807" s="8">
        <v>3</v>
      </c>
      <c r="C807" s="7" t="s">
        <v>3974</v>
      </c>
      <c r="D807" s="7" t="s">
        <v>3960</v>
      </c>
      <c r="E807" s="7" t="s">
        <v>3975</v>
      </c>
      <c r="F807" s="8">
        <v>69</v>
      </c>
      <c r="G807" s="8" t="s">
        <v>1553</v>
      </c>
      <c r="H807" s="8" t="s">
        <v>1554</v>
      </c>
      <c r="I807" s="8" t="s">
        <v>27</v>
      </c>
    </row>
    <row r="808" spans="1:9" s="8" customFormat="1" hidden="1" x14ac:dyDescent="0.35">
      <c r="A808" s="8">
        <v>157068</v>
      </c>
      <c r="B808" s="8">
        <v>3</v>
      </c>
      <c r="C808" s="7" t="s">
        <v>3976</v>
      </c>
      <c r="D808" s="7" t="s">
        <v>3960</v>
      </c>
      <c r="E808" s="7" t="s">
        <v>3977</v>
      </c>
      <c r="F808" s="8">
        <v>69</v>
      </c>
      <c r="G808" s="8" t="s">
        <v>1555</v>
      </c>
      <c r="H808" s="8" t="s">
        <v>1556</v>
      </c>
      <c r="I808" s="8" t="s">
        <v>27</v>
      </c>
    </row>
    <row r="809" spans="1:9" s="8" customFormat="1" hidden="1" x14ac:dyDescent="0.35">
      <c r="A809" s="8">
        <v>157074</v>
      </c>
      <c r="B809" s="8">
        <v>3</v>
      </c>
      <c r="C809" s="7" t="s">
        <v>3978</v>
      </c>
      <c r="D809" s="7" t="s">
        <v>3960</v>
      </c>
      <c r="E809" s="7" t="s">
        <v>3979</v>
      </c>
      <c r="F809" s="8">
        <v>69</v>
      </c>
      <c r="G809" s="8" t="s">
        <v>1557</v>
      </c>
      <c r="H809" s="8" t="s">
        <v>1558</v>
      </c>
      <c r="I809" s="8" t="s">
        <v>27</v>
      </c>
    </row>
    <row r="810" spans="1:9" s="8" customFormat="1" hidden="1" x14ac:dyDescent="0.35">
      <c r="A810" s="8">
        <v>157077</v>
      </c>
      <c r="B810" s="8">
        <v>3</v>
      </c>
      <c r="C810" s="7" t="s">
        <v>3980</v>
      </c>
      <c r="D810" s="7" t="s">
        <v>3960</v>
      </c>
      <c r="E810" s="7" t="s">
        <v>3981</v>
      </c>
      <c r="F810" s="8">
        <v>69</v>
      </c>
      <c r="G810" s="8" t="s">
        <v>1559</v>
      </c>
      <c r="H810" s="8" t="s">
        <v>1560</v>
      </c>
      <c r="I810" s="8" t="s">
        <v>27</v>
      </c>
    </row>
    <row r="811" spans="1:9" s="8" customFormat="1" hidden="1" x14ac:dyDescent="0.35">
      <c r="A811" s="8">
        <v>157080</v>
      </c>
      <c r="B811" s="8">
        <v>3</v>
      </c>
      <c r="C811" s="7" t="s">
        <v>3982</v>
      </c>
      <c r="D811" s="7" t="s">
        <v>3960</v>
      </c>
      <c r="E811" s="7" t="s">
        <v>1561</v>
      </c>
      <c r="F811" s="8">
        <v>69</v>
      </c>
      <c r="G811" s="8" t="s">
        <v>1562</v>
      </c>
      <c r="H811" s="8" t="s">
        <v>1563</v>
      </c>
      <c r="I811" s="8" t="s">
        <v>27</v>
      </c>
    </row>
    <row r="812" spans="1:9" s="8" customFormat="1" hidden="1" x14ac:dyDescent="0.35">
      <c r="A812" s="8">
        <v>157081</v>
      </c>
      <c r="B812" s="8">
        <v>3</v>
      </c>
      <c r="C812" s="7" t="s">
        <v>3983</v>
      </c>
      <c r="D812" s="7" t="s">
        <v>3960</v>
      </c>
      <c r="E812" s="7" t="s">
        <v>3984</v>
      </c>
      <c r="F812" s="8">
        <v>69</v>
      </c>
      <c r="G812" s="8" t="s">
        <v>1564</v>
      </c>
      <c r="H812" s="8" t="s">
        <v>1565</v>
      </c>
      <c r="I812" s="8" t="s">
        <v>27</v>
      </c>
    </row>
    <row r="813" spans="1:9" s="8" customFormat="1" hidden="1" x14ac:dyDescent="0.35">
      <c r="A813" s="8">
        <v>157084</v>
      </c>
      <c r="B813" s="8">
        <v>3</v>
      </c>
      <c r="C813" s="7" t="s">
        <v>3985</v>
      </c>
      <c r="D813" s="7" t="s">
        <v>3960</v>
      </c>
      <c r="E813" s="7" t="s">
        <v>3986</v>
      </c>
      <c r="F813" s="8">
        <v>69</v>
      </c>
      <c r="G813" s="8" t="s">
        <v>1566</v>
      </c>
      <c r="H813" s="8" t="s">
        <v>1567</v>
      </c>
      <c r="I813" s="8" t="s">
        <v>27</v>
      </c>
    </row>
    <row r="814" spans="1:9" s="8" customFormat="1" hidden="1" x14ac:dyDescent="0.35">
      <c r="A814" s="8">
        <v>157088</v>
      </c>
      <c r="B814" s="8">
        <v>3</v>
      </c>
      <c r="C814" s="7" t="s">
        <v>3987</v>
      </c>
      <c r="D814" s="7" t="s">
        <v>3988</v>
      </c>
      <c r="E814" s="7" t="s">
        <v>1568</v>
      </c>
      <c r="F814" s="8">
        <v>70</v>
      </c>
      <c r="G814" s="8" t="s">
        <v>1569</v>
      </c>
      <c r="H814" s="8" t="s">
        <v>1570</v>
      </c>
      <c r="I814" s="8" t="s">
        <v>27</v>
      </c>
    </row>
    <row r="815" spans="1:9" s="8" customFormat="1" hidden="1" x14ac:dyDescent="0.35">
      <c r="A815" s="8">
        <v>157089</v>
      </c>
      <c r="B815" s="8">
        <v>3</v>
      </c>
      <c r="C815" s="7" t="s">
        <v>3989</v>
      </c>
      <c r="D815" s="7" t="s">
        <v>3988</v>
      </c>
      <c r="E815" s="7" t="s">
        <v>3990</v>
      </c>
      <c r="F815" s="8">
        <v>70</v>
      </c>
      <c r="G815" s="8" t="s">
        <v>1571</v>
      </c>
      <c r="H815" s="8" t="s">
        <v>1572</v>
      </c>
      <c r="I815" s="8" t="s">
        <v>27</v>
      </c>
    </row>
    <row r="816" spans="1:9" s="8" customFormat="1" hidden="1" x14ac:dyDescent="0.35">
      <c r="A816" s="8">
        <v>157096</v>
      </c>
      <c r="B816" s="8">
        <v>3</v>
      </c>
      <c r="C816" s="7" t="s">
        <v>3991</v>
      </c>
      <c r="D816" s="7" t="s">
        <v>3988</v>
      </c>
      <c r="E816" s="7" t="s">
        <v>3992</v>
      </c>
      <c r="F816" s="8">
        <v>70</v>
      </c>
      <c r="G816" s="8" t="s">
        <v>1573</v>
      </c>
      <c r="H816" s="8" t="s">
        <v>1573</v>
      </c>
      <c r="I816" s="8" t="s">
        <v>27</v>
      </c>
    </row>
    <row r="817" spans="1:9" s="8" customFormat="1" hidden="1" x14ac:dyDescent="0.35">
      <c r="A817" s="8">
        <v>157102</v>
      </c>
      <c r="B817" s="8">
        <v>3</v>
      </c>
      <c r="C817" s="7" t="s">
        <v>3993</v>
      </c>
      <c r="D817" s="7" t="s">
        <v>3988</v>
      </c>
      <c r="E817" s="7" t="s">
        <v>3994</v>
      </c>
      <c r="F817" s="8">
        <v>70</v>
      </c>
      <c r="G817" s="8" t="s">
        <v>1574</v>
      </c>
      <c r="H817" s="8" t="s">
        <v>1575</v>
      </c>
      <c r="I817" s="8" t="s">
        <v>27</v>
      </c>
    </row>
    <row r="818" spans="1:9" s="8" customFormat="1" hidden="1" x14ac:dyDescent="0.35">
      <c r="A818" s="8">
        <v>157105</v>
      </c>
      <c r="B818" s="8">
        <v>3</v>
      </c>
      <c r="C818" s="7" t="s">
        <v>3995</v>
      </c>
      <c r="D818" s="7" t="s">
        <v>3988</v>
      </c>
      <c r="E818" s="7" t="s">
        <v>3996</v>
      </c>
      <c r="F818" s="8">
        <v>70</v>
      </c>
      <c r="G818" s="8" t="s">
        <v>1576</v>
      </c>
      <c r="H818" s="8" t="s">
        <v>1576</v>
      </c>
      <c r="I818" s="8" t="s">
        <v>27</v>
      </c>
    </row>
    <row r="819" spans="1:9" s="8" customFormat="1" hidden="1" x14ac:dyDescent="0.35">
      <c r="A819" s="8">
        <v>157111</v>
      </c>
      <c r="B819" s="8">
        <v>3</v>
      </c>
      <c r="C819" s="7" t="s">
        <v>3997</v>
      </c>
      <c r="D819" s="7" t="s">
        <v>3988</v>
      </c>
      <c r="E819" s="7" t="s">
        <v>1577</v>
      </c>
      <c r="F819" s="8">
        <v>70</v>
      </c>
      <c r="G819" s="8" t="s">
        <v>1578</v>
      </c>
      <c r="H819" s="8" t="s">
        <v>1579</v>
      </c>
      <c r="I819" s="8" t="s">
        <v>27</v>
      </c>
    </row>
    <row r="820" spans="1:9" s="8" customFormat="1" hidden="1" x14ac:dyDescent="0.35">
      <c r="A820" s="8">
        <v>157112</v>
      </c>
      <c r="B820" s="8">
        <v>3</v>
      </c>
      <c r="C820" s="7" t="s">
        <v>3998</v>
      </c>
      <c r="D820" s="7" t="s">
        <v>3988</v>
      </c>
      <c r="E820" s="7" t="s">
        <v>3999</v>
      </c>
      <c r="F820" s="8">
        <v>70</v>
      </c>
      <c r="G820" s="8" t="s">
        <v>1580</v>
      </c>
      <c r="H820" s="8" t="s">
        <v>1581</v>
      </c>
      <c r="I820" s="8" t="s">
        <v>27</v>
      </c>
    </row>
    <row r="821" spans="1:9" s="8" customFormat="1" hidden="1" x14ac:dyDescent="0.35">
      <c r="A821" s="8">
        <v>157119</v>
      </c>
      <c r="B821" s="8">
        <v>3</v>
      </c>
      <c r="C821" s="7" t="s">
        <v>4000</v>
      </c>
      <c r="D821" s="7" t="s">
        <v>3988</v>
      </c>
      <c r="E821" s="7" t="s">
        <v>1582</v>
      </c>
      <c r="F821" s="8">
        <v>70</v>
      </c>
      <c r="G821" s="8" t="s">
        <v>1583</v>
      </c>
      <c r="H821" s="8" t="s">
        <v>1583</v>
      </c>
      <c r="I821" s="8" t="s">
        <v>27</v>
      </c>
    </row>
    <row r="822" spans="1:9" s="8" customFormat="1" hidden="1" x14ac:dyDescent="0.35">
      <c r="A822" s="8">
        <v>157120</v>
      </c>
      <c r="B822" s="8">
        <v>3</v>
      </c>
      <c r="C822" s="7" t="s">
        <v>4001</v>
      </c>
      <c r="D822" s="7" t="s">
        <v>3988</v>
      </c>
      <c r="E822" s="7" t="s">
        <v>4002</v>
      </c>
      <c r="F822" s="8">
        <v>70</v>
      </c>
      <c r="G822" s="8" t="s">
        <v>1584</v>
      </c>
      <c r="H822" s="8" t="s">
        <v>1585</v>
      </c>
      <c r="I822" s="8" t="s">
        <v>27</v>
      </c>
    </row>
    <row r="823" spans="1:9" s="8" customFormat="1" hidden="1" x14ac:dyDescent="0.35">
      <c r="A823" s="8">
        <v>157125</v>
      </c>
      <c r="B823" s="8">
        <v>3</v>
      </c>
      <c r="C823" s="7" t="s">
        <v>4003</v>
      </c>
      <c r="D823" s="7" t="s">
        <v>3988</v>
      </c>
      <c r="E823" s="7" t="s">
        <v>4004</v>
      </c>
      <c r="F823" s="8">
        <v>70</v>
      </c>
      <c r="G823" s="8" t="s">
        <v>1586</v>
      </c>
      <c r="H823" s="8" t="s">
        <v>1587</v>
      </c>
      <c r="I823" s="8" t="s">
        <v>27</v>
      </c>
    </row>
    <row r="824" spans="1:9" s="8" customFormat="1" hidden="1" x14ac:dyDescent="0.35">
      <c r="A824" s="8">
        <v>157129</v>
      </c>
      <c r="B824" s="8">
        <v>3</v>
      </c>
      <c r="C824" s="7" t="s">
        <v>4005</v>
      </c>
      <c r="D824" s="7" t="s">
        <v>3988</v>
      </c>
      <c r="E824" s="7" t="s">
        <v>4006</v>
      </c>
      <c r="F824" s="8">
        <v>70</v>
      </c>
      <c r="G824" s="8" t="s">
        <v>1588</v>
      </c>
      <c r="H824" s="8" t="s">
        <v>1589</v>
      </c>
      <c r="I824" s="8" t="s">
        <v>27</v>
      </c>
    </row>
    <row r="825" spans="1:9" s="8" customFormat="1" hidden="1" x14ac:dyDescent="0.35">
      <c r="A825" s="8">
        <v>157133</v>
      </c>
      <c r="B825" s="8">
        <v>3</v>
      </c>
      <c r="C825" s="7" t="s">
        <v>4007</v>
      </c>
      <c r="D825" s="7" t="s">
        <v>3988</v>
      </c>
      <c r="E825" s="7" t="s">
        <v>1590</v>
      </c>
      <c r="F825" s="8">
        <v>70</v>
      </c>
      <c r="G825" s="8" t="s">
        <v>1591</v>
      </c>
      <c r="H825" s="8" t="s">
        <v>1591</v>
      </c>
      <c r="I825" s="8" t="s">
        <v>27</v>
      </c>
    </row>
    <row r="826" spans="1:9" s="8" customFormat="1" hidden="1" x14ac:dyDescent="0.35">
      <c r="A826" s="8">
        <v>157134</v>
      </c>
      <c r="B826" s="8">
        <v>3</v>
      </c>
      <c r="C826" s="7" t="s">
        <v>4008</v>
      </c>
      <c r="D826" s="7" t="s">
        <v>3988</v>
      </c>
      <c r="E826" s="7" t="s">
        <v>4009</v>
      </c>
      <c r="F826" s="8">
        <v>70</v>
      </c>
      <c r="G826" s="8" t="s">
        <v>1592</v>
      </c>
      <c r="H826" s="8" t="s">
        <v>1593</v>
      </c>
      <c r="I826" s="8" t="s">
        <v>27</v>
      </c>
    </row>
    <row r="827" spans="1:9" s="8" customFormat="1" hidden="1" x14ac:dyDescent="0.35">
      <c r="A827" s="8">
        <v>157146</v>
      </c>
      <c r="B827" s="8">
        <v>3</v>
      </c>
      <c r="C827" s="7" t="s">
        <v>4010</v>
      </c>
      <c r="D827" s="7" t="s">
        <v>3988</v>
      </c>
      <c r="E827" s="7" t="s">
        <v>1594</v>
      </c>
      <c r="F827" s="8">
        <v>70</v>
      </c>
      <c r="G827" s="8" t="s">
        <v>1595</v>
      </c>
      <c r="H827" s="8" t="s">
        <v>1596</v>
      </c>
      <c r="I827" s="8" t="s">
        <v>27</v>
      </c>
    </row>
    <row r="828" spans="1:9" s="8" customFormat="1" hidden="1" x14ac:dyDescent="0.35">
      <c r="A828" s="8">
        <v>157147</v>
      </c>
      <c r="B828" s="8">
        <v>3</v>
      </c>
      <c r="C828" s="7" t="s">
        <v>4011</v>
      </c>
      <c r="D828" s="7" t="s">
        <v>3988</v>
      </c>
      <c r="E828" s="7" t="s">
        <v>4012</v>
      </c>
      <c r="F828" s="8">
        <v>70</v>
      </c>
      <c r="G828" s="8" t="s">
        <v>1597</v>
      </c>
      <c r="H828" s="8" t="s">
        <v>1598</v>
      </c>
      <c r="I828" s="8" t="s">
        <v>27</v>
      </c>
    </row>
    <row r="829" spans="1:9" s="8" customFormat="1" hidden="1" x14ac:dyDescent="0.35">
      <c r="A829" s="8">
        <v>157150</v>
      </c>
      <c r="B829" s="8">
        <v>3</v>
      </c>
      <c r="C829" s="7" t="s">
        <v>4013</v>
      </c>
      <c r="D829" s="7" t="s">
        <v>3988</v>
      </c>
      <c r="E829" s="7" t="s">
        <v>4014</v>
      </c>
      <c r="F829" s="8">
        <v>70</v>
      </c>
      <c r="G829" s="8" t="s">
        <v>1599</v>
      </c>
      <c r="H829" s="8" t="s">
        <v>1600</v>
      </c>
      <c r="I829" s="8" t="s">
        <v>27</v>
      </c>
    </row>
    <row r="830" spans="1:9" s="8" customFormat="1" hidden="1" x14ac:dyDescent="0.35">
      <c r="A830" s="8">
        <v>157153</v>
      </c>
      <c r="B830" s="8">
        <v>3</v>
      </c>
      <c r="C830" s="7" t="s">
        <v>4015</v>
      </c>
      <c r="D830" s="7" t="s">
        <v>3988</v>
      </c>
      <c r="E830" s="7" t="s">
        <v>4016</v>
      </c>
      <c r="F830" s="8">
        <v>70</v>
      </c>
      <c r="G830" s="8" t="s">
        <v>1601</v>
      </c>
      <c r="H830" s="8" t="s">
        <v>1602</v>
      </c>
      <c r="I830" s="8" t="s">
        <v>27</v>
      </c>
    </row>
    <row r="831" spans="1:9" s="8" customFormat="1" hidden="1" x14ac:dyDescent="0.35">
      <c r="A831" s="8">
        <v>157157</v>
      </c>
      <c r="B831" s="8">
        <v>3</v>
      </c>
      <c r="C831" s="7" t="s">
        <v>4017</v>
      </c>
      <c r="D831" s="7" t="s">
        <v>3988</v>
      </c>
      <c r="E831" s="7" t="s">
        <v>4018</v>
      </c>
      <c r="F831" s="8">
        <v>70</v>
      </c>
      <c r="G831" s="8" t="s">
        <v>1603</v>
      </c>
      <c r="H831" s="8" t="s">
        <v>1604</v>
      </c>
      <c r="I831" s="8" t="s">
        <v>27</v>
      </c>
    </row>
    <row r="832" spans="1:9" s="8" customFormat="1" hidden="1" x14ac:dyDescent="0.35">
      <c r="A832" s="8">
        <v>157161</v>
      </c>
      <c r="B832" s="8">
        <v>3</v>
      </c>
      <c r="C832" s="7" t="s">
        <v>4019</v>
      </c>
      <c r="D832" s="7" t="s">
        <v>3988</v>
      </c>
      <c r="E832" s="7" t="s">
        <v>4020</v>
      </c>
      <c r="F832" s="8">
        <v>70</v>
      </c>
      <c r="G832" s="8" t="s">
        <v>1605</v>
      </c>
      <c r="H832" s="8" t="s">
        <v>1606</v>
      </c>
      <c r="I832" s="8" t="s">
        <v>27</v>
      </c>
    </row>
    <row r="833" spans="1:9" s="8" customFormat="1" hidden="1" x14ac:dyDescent="0.35">
      <c r="A833" s="8">
        <v>157176</v>
      </c>
      <c r="B833" s="8">
        <v>3</v>
      </c>
      <c r="C833" s="7" t="s">
        <v>4021</v>
      </c>
      <c r="D833" s="7" t="s">
        <v>3988</v>
      </c>
      <c r="E833" s="7" t="s">
        <v>1607</v>
      </c>
      <c r="F833" s="8">
        <v>70</v>
      </c>
      <c r="G833" s="8" t="s">
        <v>1608</v>
      </c>
      <c r="H833" s="8" t="s">
        <v>1609</v>
      </c>
    </row>
    <row r="834" spans="1:9" s="8" customFormat="1" hidden="1" x14ac:dyDescent="0.35">
      <c r="A834" s="8">
        <v>157179</v>
      </c>
      <c r="B834" s="8">
        <v>3</v>
      </c>
      <c r="C834" s="7" t="s">
        <v>4022</v>
      </c>
      <c r="D834" s="7" t="s">
        <v>4023</v>
      </c>
      <c r="E834" s="7"/>
      <c r="F834" s="8">
        <v>71</v>
      </c>
      <c r="G834" s="8" t="s">
        <v>1610</v>
      </c>
    </row>
    <row r="835" spans="1:9" s="8" customFormat="1" hidden="1" x14ac:dyDescent="0.35">
      <c r="A835" s="8">
        <v>157180</v>
      </c>
      <c r="B835" s="8">
        <v>3</v>
      </c>
      <c r="C835" s="7" t="s">
        <v>4024</v>
      </c>
      <c r="D835" s="7" t="s">
        <v>4023</v>
      </c>
      <c r="E835" s="7" t="s">
        <v>4025</v>
      </c>
      <c r="F835" s="8">
        <v>71</v>
      </c>
      <c r="G835" s="8" t="s">
        <v>1611</v>
      </c>
      <c r="H835" s="8" t="s">
        <v>1612</v>
      </c>
      <c r="I835" s="8" t="s">
        <v>27</v>
      </c>
    </row>
    <row r="836" spans="1:9" s="8" customFormat="1" hidden="1" x14ac:dyDescent="0.35">
      <c r="A836" s="8">
        <v>157185</v>
      </c>
      <c r="B836" s="8">
        <v>3</v>
      </c>
      <c r="C836" s="7" t="s">
        <v>4026</v>
      </c>
      <c r="D836" s="7" t="s">
        <v>4023</v>
      </c>
      <c r="E836" s="7" t="s">
        <v>4027</v>
      </c>
      <c r="F836" s="8">
        <v>71</v>
      </c>
      <c r="G836" s="8" t="s">
        <v>1613</v>
      </c>
      <c r="H836" s="8" t="s">
        <v>1614</v>
      </c>
      <c r="I836" s="8" t="s">
        <v>27</v>
      </c>
    </row>
    <row r="837" spans="1:9" s="8" customFormat="1" hidden="1" x14ac:dyDescent="0.35">
      <c r="A837" s="8">
        <v>157193</v>
      </c>
      <c r="B837" s="8">
        <v>3</v>
      </c>
      <c r="C837" s="7" t="s">
        <v>4028</v>
      </c>
      <c r="D837" s="7" t="s">
        <v>4023</v>
      </c>
      <c r="E837" s="7" t="s">
        <v>4029</v>
      </c>
      <c r="F837" s="8">
        <v>71</v>
      </c>
      <c r="G837" s="8" t="s">
        <v>1615</v>
      </c>
      <c r="H837" s="8" t="s">
        <v>1616</v>
      </c>
      <c r="I837" s="8" t="s">
        <v>27</v>
      </c>
    </row>
    <row r="838" spans="1:9" s="8" customFormat="1" hidden="1" x14ac:dyDescent="0.35">
      <c r="A838" s="8">
        <v>157198</v>
      </c>
      <c r="B838" s="8">
        <v>3</v>
      </c>
      <c r="C838" s="7" t="s">
        <v>4030</v>
      </c>
      <c r="D838" s="7" t="s">
        <v>4023</v>
      </c>
      <c r="E838" s="7" t="s">
        <v>4031</v>
      </c>
      <c r="F838" s="8">
        <v>71</v>
      </c>
      <c r="G838" s="8" t="s">
        <v>1617</v>
      </c>
      <c r="H838" s="8" t="s">
        <v>1618</v>
      </c>
      <c r="I838" s="8" t="s">
        <v>27</v>
      </c>
    </row>
    <row r="839" spans="1:9" s="8" customFormat="1" hidden="1" x14ac:dyDescent="0.35">
      <c r="A839" s="8">
        <v>157202</v>
      </c>
      <c r="B839" s="8">
        <v>3</v>
      </c>
      <c r="C839" s="7" t="s">
        <v>4032</v>
      </c>
      <c r="D839" s="7" t="s">
        <v>4023</v>
      </c>
      <c r="E839" s="7" t="s">
        <v>4033</v>
      </c>
      <c r="F839" s="8">
        <v>71</v>
      </c>
      <c r="G839" s="8" t="s">
        <v>1619</v>
      </c>
      <c r="H839" s="8" t="s">
        <v>1619</v>
      </c>
      <c r="I839" s="8" t="s">
        <v>27</v>
      </c>
    </row>
    <row r="840" spans="1:9" s="8" customFormat="1" hidden="1" x14ac:dyDescent="0.35">
      <c r="A840" s="8">
        <v>157205</v>
      </c>
      <c r="B840" s="8">
        <v>3</v>
      </c>
      <c r="C840" s="7" t="s">
        <v>4034</v>
      </c>
      <c r="D840" s="7" t="s">
        <v>4023</v>
      </c>
      <c r="E840" s="7"/>
      <c r="F840" s="8">
        <v>71</v>
      </c>
      <c r="G840" s="8" t="s">
        <v>1620</v>
      </c>
    </row>
    <row r="841" spans="1:9" s="8" customFormat="1" hidden="1" x14ac:dyDescent="0.35">
      <c r="A841" s="8">
        <v>157206</v>
      </c>
      <c r="B841" s="8">
        <v>3</v>
      </c>
      <c r="C841" s="7" t="s">
        <v>4035</v>
      </c>
      <c r="D841" s="7" t="s">
        <v>4023</v>
      </c>
      <c r="E841" s="7" t="s">
        <v>4036</v>
      </c>
      <c r="F841" s="8">
        <v>71</v>
      </c>
      <c r="G841" s="8" t="s">
        <v>1621</v>
      </c>
      <c r="H841" s="8" t="s">
        <v>1622</v>
      </c>
      <c r="I841" s="8" t="s">
        <v>27</v>
      </c>
    </row>
    <row r="842" spans="1:9" s="8" customFormat="1" hidden="1" x14ac:dyDescent="0.35">
      <c r="A842" s="8">
        <v>157211</v>
      </c>
      <c r="B842" s="8">
        <v>3</v>
      </c>
      <c r="C842" s="7" t="s">
        <v>4037</v>
      </c>
      <c r="D842" s="7" t="s">
        <v>4023</v>
      </c>
      <c r="E842" s="7" t="s">
        <v>1623</v>
      </c>
      <c r="F842" s="8">
        <v>71</v>
      </c>
      <c r="G842" s="8" t="s">
        <v>1624</v>
      </c>
      <c r="H842" s="8" t="s">
        <v>1624</v>
      </c>
      <c r="I842" s="8" t="s">
        <v>27</v>
      </c>
    </row>
    <row r="843" spans="1:9" s="8" customFormat="1" hidden="1" x14ac:dyDescent="0.35">
      <c r="A843" s="8">
        <v>157212</v>
      </c>
      <c r="B843" s="8">
        <v>3</v>
      </c>
      <c r="C843" s="7" t="s">
        <v>4038</v>
      </c>
      <c r="D843" s="7" t="s">
        <v>4023</v>
      </c>
      <c r="E843" s="7" t="s">
        <v>4039</v>
      </c>
      <c r="F843" s="8">
        <v>71</v>
      </c>
      <c r="G843" s="8" t="s">
        <v>1625</v>
      </c>
      <c r="H843" s="8" t="s">
        <v>1626</v>
      </c>
      <c r="I843" s="8" t="s">
        <v>27</v>
      </c>
    </row>
    <row r="844" spans="1:9" s="8" customFormat="1" hidden="1" x14ac:dyDescent="0.35">
      <c r="A844" s="8">
        <v>157218</v>
      </c>
      <c r="B844" s="8">
        <v>3</v>
      </c>
      <c r="C844" s="7" t="s">
        <v>4040</v>
      </c>
      <c r="D844" s="7" t="s">
        <v>4023</v>
      </c>
      <c r="E844" s="7" t="s">
        <v>1627</v>
      </c>
      <c r="F844" s="8">
        <v>71</v>
      </c>
      <c r="G844" s="8" t="s">
        <v>1628</v>
      </c>
      <c r="H844" s="8" t="s">
        <v>1628</v>
      </c>
      <c r="I844" s="8" t="s">
        <v>27</v>
      </c>
    </row>
    <row r="845" spans="1:9" s="8" customFormat="1" hidden="1" x14ac:dyDescent="0.35">
      <c r="A845" s="8">
        <v>157219</v>
      </c>
      <c r="B845" s="8">
        <v>3</v>
      </c>
      <c r="C845" s="7" t="s">
        <v>4041</v>
      </c>
      <c r="D845" s="7" t="s">
        <v>4023</v>
      </c>
      <c r="E845" s="7" t="s">
        <v>4042</v>
      </c>
      <c r="F845" s="8">
        <v>71</v>
      </c>
      <c r="G845" s="8" t="s">
        <v>1629</v>
      </c>
      <c r="H845" s="8" t="s">
        <v>1630</v>
      </c>
      <c r="I845" s="8" t="s">
        <v>27</v>
      </c>
    </row>
    <row r="846" spans="1:9" s="8" customFormat="1" hidden="1" x14ac:dyDescent="0.35">
      <c r="A846" s="8">
        <v>157232</v>
      </c>
      <c r="B846" s="8">
        <v>3</v>
      </c>
      <c r="C846" s="7" t="s">
        <v>4043</v>
      </c>
      <c r="D846" s="7" t="s">
        <v>4023</v>
      </c>
      <c r="E846" s="7" t="s">
        <v>1631</v>
      </c>
      <c r="F846" s="8">
        <v>71</v>
      </c>
      <c r="G846" s="8" t="s">
        <v>1632</v>
      </c>
      <c r="H846" s="8" t="s">
        <v>1632</v>
      </c>
      <c r="I846" s="8" t="s">
        <v>27</v>
      </c>
    </row>
    <row r="847" spans="1:9" s="8" customFormat="1" hidden="1" x14ac:dyDescent="0.35">
      <c r="A847" s="8">
        <v>157233</v>
      </c>
      <c r="B847" s="8">
        <v>3</v>
      </c>
      <c r="C847" s="7" t="s">
        <v>4044</v>
      </c>
      <c r="D847" s="7" t="s">
        <v>4023</v>
      </c>
      <c r="E847" s="7" t="s">
        <v>4045</v>
      </c>
      <c r="F847" s="8">
        <v>71</v>
      </c>
      <c r="G847" s="8" t="s">
        <v>1633</v>
      </c>
      <c r="H847" s="8" t="s">
        <v>1634</v>
      </c>
      <c r="I847" s="8" t="s">
        <v>27</v>
      </c>
    </row>
    <row r="848" spans="1:9" s="8" customFormat="1" hidden="1" x14ac:dyDescent="0.35">
      <c r="A848" s="8">
        <v>157239</v>
      </c>
      <c r="B848" s="8">
        <v>3</v>
      </c>
      <c r="C848" s="7" t="s">
        <v>4046</v>
      </c>
      <c r="D848" s="7" t="s">
        <v>4023</v>
      </c>
      <c r="E848" s="7"/>
      <c r="F848" s="8">
        <v>71</v>
      </c>
      <c r="G848" s="8" t="s">
        <v>1635</v>
      </c>
    </row>
    <row r="849" spans="1:9" s="8" customFormat="1" hidden="1" x14ac:dyDescent="0.35">
      <c r="A849" s="8">
        <v>157240</v>
      </c>
      <c r="B849" s="8">
        <v>3</v>
      </c>
      <c r="C849" s="7" t="s">
        <v>4047</v>
      </c>
      <c r="D849" s="7" t="s">
        <v>4023</v>
      </c>
      <c r="E849" s="7" t="s">
        <v>4048</v>
      </c>
      <c r="F849" s="8">
        <v>71</v>
      </c>
      <c r="G849" s="8" t="s">
        <v>1636</v>
      </c>
      <c r="H849" s="8" t="s">
        <v>1637</v>
      </c>
      <c r="I849" s="8" t="s">
        <v>27</v>
      </c>
    </row>
    <row r="850" spans="1:9" s="8" customFormat="1" hidden="1" x14ac:dyDescent="0.35">
      <c r="A850" s="8">
        <v>157245</v>
      </c>
      <c r="B850" s="8">
        <v>3</v>
      </c>
      <c r="C850" s="7" t="s">
        <v>4049</v>
      </c>
      <c r="D850" s="7" t="s">
        <v>4023</v>
      </c>
      <c r="E850" s="7" t="s">
        <v>4050</v>
      </c>
      <c r="F850" s="8">
        <v>71</v>
      </c>
      <c r="G850" s="8" t="s">
        <v>1638</v>
      </c>
      <c r="H850" s="8" t="s">
        <v>1639</v>
      </c>
      <c r="I850" s="8" t="s">
        <v>27</v>
      </c>
    </row>
    <row r="851" spans="1:9" s="8" customFormat="1" hidden="1" x14ac:dyDescent="0.35">
      <c r="A851" s="8">
        <v>157250</v>
      </c>
      <c r="B851" s="8">
        <v>3</v>
      </c>
      <c r="C851" s="7" t="s">
        <v>4051</v>
      </c>
      <c r="D851" s="7" t="s">
        <v>4023</v>
      </c>
      <c r="E851" s="7" t="s">
        <v>4052</v>
      </c>
      <c r="F851" s="8">
        <v>71</v>
      </c>
      <c r="G851" s="8" t="s">
        <v>1640</v>
      </c>
      <c r="H851" s="8" t="s">
        <v>1641</v>
      </c>
      <c r="I851" s="8" t="s">
        <v>27</v>
      </c>
    </row>
    <row r="852" spans="1:9" s="8" customFormat="1" hidden="1" x14ac:dyDescent="0.35">
      <c r="A852" s="8">
        <v>157253</v>
      </c>
      <c r="B852" s="8">
        <v>3</v>
      </c>
      <c r="C852" s="7" t="s">
        <v>4053</v>
      </c>
      <c r="D852" s="7" t="s">
        <v>4023</v>
      </c>
      <c r="E852" s="7" t="s">
        <v>4054</v>
      </c>
      <c r="F852" s="8">
        <v>71</v>
      </c>
      <c r="G852" s="8" t="s">
        <v>1642</v>
      </c>
      <c r="H852" s="8" t="s">
        <v>1643</v>
      </c>
      <c r="I852" s="8" t="s">
        <v>27</v>
      </c>
    </row>
    <row r="853" spans="1:9" s="8" customFormat="1" hidden="1" x14ac:dyDescent="0.35">
      <c r="A853" s="8">
        <v>157256</v>
      </c>
      <c r="B853" s="8">
        <v>3</v>
      </c>
      <c r="C853" s="7" t="s">
        <v>4055</v>
      </c>
      <c r="D853" s="7" t="s">
        <v>4023</v>
      </c>
      <c r="E853" s="7" t="s">
        <v>4056</v>
      </c>
      <c r="F853" s="8">
        <v>71</v>
      </c>
      <c r="G853" s="8" t="s">
        <v>1644</v>
      </c>
      <c r="H853" s="8" t="s">
        <v>1644</v>
      </c>
      <c r="I853" s="8" t="s">
        <v>27</v>
      </c>
    </row>
    <row r="854" spans="1:9" s="8" customFormat="1" hidden="1" x14ac:dyDescent="0.35">
      <c r="A854" s="8">
        <v>157261</v>
      </c>
      <c r="B854" s="8">
        <v>3</v>
      </c>
      <c r="C854" s="7" t="s">
        <v>4057</v>
      </c>
      <c r="D854" s="7" t="s">
        <v>4023</v>
      </c>
      <c r="E854" s="7" t="s">
        <v>4058</v>
      </c>
      <c r="F854" s="8">
        <v>71</v>
      </c>
      <c r="G854" s="8" t="s">
        <v>1645</v>
      </c>
      <c r="H854" s="8" t="s">
        <v>1646</v>
      </c>
      <c r="I854" s="8" t="s">
        <v>27</v>
      </c>
    </row>
    <row r="855" spans="1:9" s="8" customFormat="1" hidden="1" x14ac:dyDescent="0.35">
      <c r="A855" s="8">
        <v>157266</v>
      </c>
      <c r="B855" s="8">
        <v>3</v>
      </c>
      <c r="C855" s="7" t="s">
        <v>4059</v>
      </c>
      <c r="D855" s="7" t="s">
        <v>4060</v>
      </c>
      <c r="E855" s="7"/>
      <c r="F855" s="8">
        <v>72</v>
      </c>
      <c r="G855" s="8" t="s">
        <v>1647</v>
      </c>
    </row>
    <row r="856" spans="1:9" s="8" customFormat="1" hidden="1" x14ac:dyDescent="0.35">
      <c r="A856" s="8">
        <v>157267</v>
      </c>
      <c r="B856" s="8">
        <v>3</v>
      </c>
      <c r="C856" s="7" t="s">
        <v>4061</v>
      </c>
      <c r="D856" s="7" t="s">
        <v>4060</v>
      </c>
      <c r="E856" s="7" t="s">
        <v>4062</v>
      </c>
      <c r="F856" s="8">
        <v>72</v>
      </c>
      <c r="G856" s="8" t="s">
        <v>1648</v>
      </c>
      <c r="H856" s="8" t="s">
        <v>1649</v>
      </c>
      <c r="I856" s="8" t="s">
        <v>27</v>
      </c>
    </row>
    <row r="857" spans="1:9" s="8" customFormat="1" hidden="1" x14ac:dyDescent="0.35">
      <c r="A857" s="8">
        <v>157271</v>
      </c>
      <c r="B857" s="8">
        <v>3</v>
      </c>
      <c r="C857" s="7" t="s">
        <v>4063</v>
      </c>
      <c r="D857" s="7" t="s">
        <v>4060</v>
      </c>
      <c r="E857" s="7" t="s">
        <v>4064</v>
      </c>
      <c r="F857" s="8">
        <v>72</v>
      </c>
      <c r="G857" s="8" t="s">
        <v>1650</v>
      </c>
      <c r="H857" s="8" t="s">
        <v>1650</v>
      </c>
      <c r="I857" s="8" t="s">
        <v>27</v>
      </c>
    </row>
    <row r="858" spans="1:9" s="8" customFormat="1" hidden="1" x14ac:dyDescent="0.35">
      <c r="A858" s="8">
        <v>157291</v>
      </c>
      <c r="B858" s="8">
        <v>3</v>
      </c>
      <c r="C858" s="7" t="s">
        <v>4065</v>
      </c>
      <c r="D858" s="7" t="s">
        <v>4060</v>
      </c>
      <c r="E858" s="7" t="s">
        <v>4066</v>
      </c>
      <c r="F858" s="8">
        <v>72</v>
      </c>
      <c r="G858" s="8" t="s">
        <v>1651</v>
      </c>
      <c r="H858" s="8" t="s">
        <v>1652</v>
      </c>
      <c r="I858" s="8" t="s">
        <v>27</v>
      </c>
    </row>
    <row r="859" spans="1:9" s="8" customFormat="1" hidden="1" x14ac:dyDescent="0.35">
      <c r="A859" s="8">
        <v>157294</v>
      </c>
      <c r="B859" s="8">
        <v>3</v>
      </c>
      <c r="C859" s="7" t="s">
        <v>4067</v>
      </c>
      <c r="D859" s="7" t="s">
        <v>4060</v>
      </c>
      <c r="E859" s="7" t="s">
        <v>4068</v>
      </c>
      <c r="F859" s="8">
        <v>72</v>
      </c>
      <c r="G859" s="8" t="s">
        <v>1653</v>
      </c>
      <c r="H859" s="8" t="s">
        <v>1654</v>
      </c>
      <c r="I859" s="8" t="s">
        <v>27</v>
      </c>
    </row>
    <row r="860" spans="1:9" s="8" customFormat="1" hidden="1" x14ac:dyDescent="0.35">
      <c r="A860" s="8">
        <v>157304</v>
      </c>
      <c r="B860" s="8">
        <v>3</v>
      </c>
      <c r="C860" s="7" t="s">
        <v>4069</v>
      </c>
      <c r="D860" s="7" t="s">
        <v>4060</v>
      </c>
      <c r="E860" s="7" t="s">
        <v>4070</v>
      </c>
      <c r="F860" s="8">
        <v>72</v>
      </c>
      <c r="G860" s="8" t="s">
        <v>1655</v>
      </c>
      <c r="H860" s="8" t="s">
        <v>1656</v>
      </c>
      <c r="I860" s="8" t="s">
        <v>27</v>
      </c>
    </row>
    <row r="861" spans="1:9" s="8" customFormat="1" hidden="1" x14ac:dyDescent="0.35">
      <c r="A861" s="8">
        <v>157309</v>
      </c>
      <c r="B861" s="8">
        <v>3</v>
      </c>
      <c r="C861" s="7" t="s">
        <v>4071</v>
      </c>
      <c r="D861" s="7" t="s">
        <v>4060</v>
      </c>
      <c r="E861" s="7"/>
      <c r="F861" s="8">
        <v>72</v>
      </c>
      <c r="G861" s="8" t="s">
        <v>1657</v>
      </c>
    </row>
    <row r="862" spans="1:9" s="8" customFormat="1" hidden="1" x14ac:dyDescent="0.35">
      <c r="A862" s="8">
        <v>157310</v>
      </c>
      <c r="B862" s="8">
        <v>3</v>
      </c>
      <c r="C862" s="7" t="s">
        <v>4072</v>
      </c>
      <c r="D862" s="7" t="s">
        <v>4060</v>
      </c>
      <c r="E862" s="7" t="s">
        <v>4073</v>
      </c>
      <c r="F862" s="8">
        <v>72</v>
      </c>
      <c r="G862" s="8" t="s">
        <v>1658</v>
      </c>
      <c r="H862" s="8" t="s">
        <v>1659</v>
      </c>
      <c r="I862" s="8" t="s">
        <v>27</v>
      </c>
    </row>
    <row r="863" spans="1:9" s="8" customFormat="1" hidden="1" x14ac:dyDescent="0.35">
      <c r="A863" s="8">
        <v>157313</v>
      </c>
      <c r="B863" s="8">
        <v>3</v>
      </c>
      <c r="C863" s="7" t="s">
        <v>4074</v>
      </c>
      <c r="D863" s="7" t="s">
        <v>4060</v>
      </c>
      <c r="E863" s="7" t="s">
        <v>4075</v>
      </c>
      <c r="F863" s="8">
        <v>72</v>
      </c>
      <c r="G863" s="8" t="s">
        <v>1660</v>
      </c>
      <c r="H863" s="8" t="s">
        <v>1660</v>
      </c>
      <c r="I863" s="8" t="s">
        <v>27</v>
      </c>
    </row>
    <row r="864" spans="1:9" s="8" customFormat="1" hidden="1" x14ac:dyDescent="0.35">
      <c r="A864" s="8">
        <v>157319</v>
      </c>
      <c r="B864" s="8">
        <v>3</v>
      </c>
      <c r="C864" s="7" t="s">
        <v>4076</v>
      </c>
      <c r="D864" s="7" t="s">
        <v>4060</v>
      </c>
      <c r="E864" s="7" t="s">
        <v>4077</v>
      </c>
      <c r="F864" s="8">
        <v>72</v>
      </c>
      <c r="G864" s="8" t="s">
        <v>1661</v>
      </c>
      <c r="H864" s="8" t="s">
        <v>1662</v>
      </c>
      <c r="I864" s="8" t="s">
        <v>27</v>
      </c>
    </row>
    <row r="865" spans="1:9" s="8" customFormat="1" hidden="1" x14ac:dyDescent="0.35">
      <c r="A865" s="8">
        <v>157337</v>
      </c>
      <c r="B865" s="8">
        <v>3</v>
      </c>
      <c r="C865" s="7" t="s">
        <v>4078</v>
      </c>
      <c r="D865" s="7" t="s">
        <v>4060</v>
      </c>
      <c r="E865" s="7" t="s">
        <v>4079</v>
      </c>
      <c r="F865" s="8">
        <v>72</v>
      </c>
      <c r="G865" s="8" t="s">
        <v>1663</v>
      </c>
      <c r="H865" s="8" t="s">
        <v>1664</v>
      </c>
      <c r="I865" s="8" t="s">
        <v>27</v>
      </c>
    </row>
    <row r="866" spans="1:9" s="8" customFormat="1" hidden="1" x14ac:dyDescent="0.35">
      <c r="A866" s="8">
        <v>157349</v>
      </c>
      <c r="B866" s="8">
        <v>3</v>
      </c>
      <c r="C866" s="7" t="s">
        <v>4080</v>
      </c>
      <c r="D866" s="7" t="s">
        <v>4060</v>
      </c>
      <c r="E866" s="7" t="s">
        <v>4081</v>
      </c>
      <c r="F866" s="8">
        <v>72</v>
      </c>
      <c r="G866" s="8" t="s">
        <v>1665</v>
      </c>
      <c r="H866" s="8" t="s">
        <v>1666</v>
      </c>
      <c r="I866" s="8" t="s">
        <v>27</v>
      </c>
    </row>
    <row r="867" spans="1:9" s="8" customFormat="1" hidden="1" x14ac:dyDescent="0.35">
      <c r="A867" s="8">
        <v>157364</v>
      </c>
      <c r="B867" s="8">
        <v>3</v>
      </c>
      <c r="C867" s="7" t="s">
        <v>4082</v>
      </c>
      <c r="D867" s="7" t="s">
        <v>4060</v>
      </c>
      <c r="E867" s="7" t="s">
        <v>4083</v>
      </c>
      <c r="F867" s="8">
        <v>72</v>
      </c>
      <c r="G867" s="8" t="s">
        <v>1667</v>
      </c>
      <c r="H867" s="8" t="s">
        <v>1668</v>
      </c>
      <c r="I867" s="8" t="s">
        <v>27</v>
      </c>
    </row>
    <row r="868" spans="1:9" s="8" customFormat="1" hidden="1" x14ac:dyDescent="0.35">
      <c r="A868" s="8">
        <v>157373</v>
      </c>
      <c r="B868" s="8">
        <v>3</v>
      </c>
      <c r="C868" s="7" t="s">
        <v>4084</v>
      </c>
      <c r="D868" s="7" t="s">
        <v>4060</v>
      </c>
      <c r="E868" s="7" t="s">
        <v>4085</v>
      </c>
      <c r="F868" s="8">
        <v>72</v>
      </c>
      <c r="G868" s="8" t="s">
        <v>1669</v>
      </c>
      <c r="H868" s="8" t="s">
        <v>1670</v>
      </c>
      <c r="I868" s="8" t="s">
        <v>27</v>
      </c>
    </row>
    <row r="869" spans="1:9" s="8" customFormat="1" hidden="1" x14ac:dyDescent="0.35">
      <c r="A869" s="8">
        <v>157380</v>
      </c>
      <c r="B869" s="8">
        <v>3</v>
      </c>
      <c r="C869" s="7" t="s">
        <v>4086</v>
      </c>
      <c r="D869" s="7" t="s">
        <v>4060</v>
      </c>
      <c r="E869" s="7" t="s">
        <v>4087</v>
      </c>
      <c r="F869" s="8">
        <v>72</v>
      </c>
      <c r="G869" s="8" t="s">
        <v>1671</v>
      </c>
      <c r="H869" s="8" t="s">
        <v>1672</v>
      </c>
      <c r="I869" s="8" t="s">
        <v>27</v>
      </c>
    </row>
    <row r="870" spans="1:9" s="8" customFormat="1" hidden="1" x14ac:dyDescent="0.35">
      <c r="A870" s="8">
        <v>157386</v>
      </c>
      <c r="B870" s="8">
        <v>3</v>
      </c>
      <c r="C870" s="7" t="s">
        <v>4088</v>
      </c>
      <c r="D870" s="7" t="s">
        <v>4060</v>
      </c>
      <c r="E870" s="7" t="s">
        <v>4089</v>
      </c>
      <c r="F870" s="8">
        <v>72</v>
      </c>
      <c r="G870" s="8" t="s">
        <v>1673</v>
      </c>
      <c r="H870" s="8" t="s">
        <v>1674</v>
      </c>
      <c r="I870" s="8" t="s">
        <v>27</v>
      </c>
    </row>
    <row r="871" spans="1:9" s="8" customFormat="1" hidden="1" x14ac:dyDescent="0.35">
      <c r="A871" s="8">
        <v>157393</v>
      </c>
      <c r="B871" s="8">
        <v>3</v>
      </c>
      <c r="C871" s="7" t="s">
        <v>4090</v>
      </c>
      <c r="D871" s="7" t="s">
        <v>4060</v>
      </c>
      <c r="E871" s="7" t="s">
        <v>4091</v>
      </c>
      <c r="F871" s="8">
        <v>72</v>
      </c>
      <c r="G871" s="8" t="s">
        <v>1675</v>
      </c>
      <c r="H871" s="8" t="s">
        <v>1676</v>
      </c>
      <c r="I871" s="8" t="s">
        <v>27</v>
      </c>
    </row>
    <row r="872" spans="1:9" s="8" customFormat="1" hidden="1" x14ac:dyDescent="0.35">
      <c r="A872" s="8">
        <v>157397</v>
      </c>
      <c r="B872" s="8">
        <v>3</v>
      </c>
      <c r="C872" s="7" t="s">
        <v>4092</v>
      </c>
      <c r="D872" s="7" t="s">
        <v>4060</v>
      </c>
      <c r="E872" s="7" t="s">
        <v>4093</v>
      </c>
      <c r="F872" s="8">
        <v>72</v>
      </c>
      <c r="G872" s="8" t="s">
        <v>1677</v>
      </c>
      <c r="H872" s="8" t="s">
        <v>1678</v>
      </c>
      <c r="I872" s="8" t="s">
        <v>27</v>
      </c>
    </row>
    <row r="873" spans="1:9" s="8" customFormat="1" hidden="1" x14ac:dyDescent="0.35">
      <c r="A873" s="8">
        <v>157414</v>
      </c>
      <c r="B873" s="8">
        <v>3</v>
      </c>
      <c r="C873" s="7" t="s">
        <v>4094</v>
      </c>
      <c r="D873" s="7" t="s">
        <v>4060</v>
      </c>
      <c r="E873" s="7" t="s">
        <v>4095</v>
      </c>
      <c r="F873" s="8">
        <v>72</v>
      </c>
      <c r="G873" s="8" t="s">
        <v>1679</v>
      </c>
      <c r="H873" s="8" t="s">
        <v>1680</v>
      </c>
      <c r="I873" s="8" t="s">
        <v>27</v>
      </c>
    </row>
    <row r="874" spans="1:9" s="8" customFormat="1" hidden="1" x14ac:dyDescent="0.35">
      <c r="A874" s="8">
        <v>157419</v>
      </c>
      <c r="B874" s="8">
        <v>3</v>
      </c>
      <c r="C874" s="7" t="s">
        <v>4096</v>
      </c>
      <c r="D874" s="7" t="s">
        <v>4060</v>
      </c>
      <c r="E874" s="7"/>
      <c r="F874" s="8">
        <v>72</v>
      </c>
      <c r="G874" s="8" t="s">
        <v>1681</v>
      </c>
    </row>
    <row r="875" spans="1:9" s="8" customFormat="1" hidden="1" x14ac:dyDescent="0.35">
      <c r="A875" s="8">
        <v>157420</v>
      </c>
      <c r="B875" s="8">
        <v>3</v>
      </c>
      <c r="C875" s="7" t="s">
        <v>4097</v>
      </c>
      <c r="D875" s="7" t="s">
        <v>4060</v>
      </c>
      <c r="E875" s="7" t="s">
        <v>4098</v>
      </c>
      <c r="F875" s="8">
        <v>72</v>
      </c>
      <c r="G875" s="8" t="s">
        <v>1682</v>
      </c>
      <c r="H875" s="8" t="s">
        <v>1683</v>
      </c>
      <c r="I875" s="8" t="s">
        <v>27</v>
      </c>
    </row>
    <row r="876" spans="1:9" s="8" customFormat="1" hidden="1" x14ac:dyDescent="0.35">
      <c r="A876" s="8">
        <v>157425</v>
      </c>
      <c r="B876" s="8">
        <v>3</v>
      </c>
      <c r="C876" s="7" t="s">
        <v>4099</v>
      </c>
      <c r="D876" s="7" t="s">
        <v>4060</v>
      </c>
      <c r="E876" s="7" t="s">
        <v>4100</v>
      </c>
      <c r="F876" s="8">
        <v>72</v>
      </c>
      <c r="G876" s="8" t="s">
        <v>1684</v>
      </c>
      <c r="H876" s="8" t="s">
        <v>1685</v>
      </c>
      <c r="I876" s="8" t="s">
        <v>27</v>
      </c>
    </row>
    <row r="877" spans="1:9" s="8" customFormat="1" hidden="1" x14ac:dyDescent="0.35">
      <c r="A877" s="8">
        <v>157443</v>
      </c>
      <c r="B877" s="8">
        <v>3</v>
      </c>
      <c r="C877" s="7" t="s">
        <v>4101</v>
      </c>
      <c r="D877" s="7" t="s">
        <v>4060</v>
      </c>
      <c r="E877" s="7" t="s">
        <v>4102</v>
      </c>
      <c r="F877" s="8">
        <v>72</v>
      </c>
      <c r="G877" s="8" t="s">
        <v>1686</v>
      </c>
      <c r="H877" s="8" t="s">
        <v>1687</v>
      </c>
      <c r="I877" s="8" t="s">
        <v>27</v>
      </c>
    </row>
    <row r="878" spans="1:9" s="8" customFormat="1" hidden="1" x14ac:dyDescent="0.35">
      <c r="A878" s="8">
        <v>157449</v>
      </c>
      <c r="B878" s="8">
        <v>3</v>
      </c>
      <c r="C878" s="7" t="s">
        <v>4103</v>
      </c>
      <c r="D878" s="7" t="s">
        <v>4060</v>
      </c>
      <c r="E878" s="7" t="s">
        <v>1688</v>
      </c>
      <c r="F878" s="8">
        <v>72</v>
      </c>
      <c r="G878" s="8" t="s">
        <v>1689</v>
      </c>
      <c r="H878" s="8" t="s">
        <v>1690</v>
      </c>
      <c r="I878" s="8" t="s">
        <v>27</v>
      </c>
    </row>
    <row r="879" spans="1:9" s="8" customFormat="1" hidden="1" x14ac:dyDescent="0.35">
      <c r="A879" s="8">
        <v>157450</v>
      </c>
      <c r="B879" s="8">
        <v>3</v>
      </c>
      <c r="C879" s="7" t="s">
        <v>4104</v>
      </c>
      <c r="D879" s="7" t="s">
        <v>4060</v>
      </c>
      <c r="E879" s="7" t="s">
        <v>4105</v>
      </c>
      <c r="F879" s="8">
        <v>72</v>
      </c>
      <c r="G879" s="8" t="s">
        <v>1691</v>
      </c>
      <c r="H879" s="8" t="s">
        <v>1692</v>
      </c>
      <c r="I879" s="8" t="s">
        <v>27</v>
      </c>
    </row>
    <row r="880" spans="1:9" s="8" customFormat="1" hidden="1" x14ac:dyDescent="0.35">
      <c r="A880" s="8">
        <v>157457</v>
      </c>
      <c r="B880" s="8">
        <v>3</v>
      </c>
      <c r="C880" s="7" t="s">
        <v>4106</v>
      </c>
      <c r="D880" s="7" t="s">
        <v>4060</v>
      </c>
      <c r="E880" s="7" t="s">
        <v>1693</v>
      </c>
      <c r="F880" s="8">
        <v>72</v>
      </c>
      <c r="G880" s="8" t="s">
        <v>1694</v>
      </c>
      <c r="H880" s="8" t="s">
        <v>1695</v>
      </c>
      <c r="I880" s="8" t="s">
        <v>27</v>
      </c>
    </row>
    <row r="881" spans="1:9" s="8" customFormat="1" hidden="1" x14ac:dyDescent="0.35">
      <c r="A881" s="8">
        <v>157458</v>
      </c>
      <c r="B881" s="8">
        <v>3</v>
      </c>
      <c r="C881" s="7" t="s">
        <v>4107</v>
      </c>
      <c r="D881" s="7" t="s">
        <v>4060</v>
      </c>
      <c r="E881" s="7"/>
      <c r="F881" s="8">
        <v>72</v>
      </c>
      <c r="G881" s="8" t="s">
        <v>1696</v>
      </c>
    </row>
    <row r="882" spans="1:9" s="8" customFormat="1" hidden="1" x14ac:dyDescent="0.35">
      <c r="A882" s="8">
        <v>157459</v>
      </c>
      <c r="B882" s="8">
        <v>3</v>
      </c>
      <c r="C882" s="7" t="s">
        <v>4108</v>
      </c>
      <c r="D882" s="7" t="s">
        <v>4060</v>
      </c>
      <c r="E882" s="7" t="s">
        <v>4109</v>
      </c>
      <c r="F882" s="8">
        <v>72</v>
      </c>
      <c r="G882" s="8" t="s">
        <v>1697</v>
      </c>
      <c r="H882" s="8" t="s">
        <v>1698</v>
      </c>
      <c r="I882" s="8" t="s">
        <v>27</v>
      </c>
    </row>
    <row r="883" spans="1:9" s="8" customFormat="1" hidden="1" x14ac:dyDescent="0.35">
      <c r="A883" s="8">
        <v>157462</v>
      </c>
      <c r="B883" s="8">
        <v>3</v>
      </c>
      <c r="C883" s="7" t="s">
        <v>4110</v>
      </c>
      <c r="D883" s="7" t="s">
        <v>4060</v>
      </c>
      <c r="E883" s="7" t="s">
        <v>4111</v>
      </c>
      <c r="F883" s="8">
        <v>72</v>
      </c>
      <c r="G883" s="8" t="s">
        <v>1699</v>
      </c>
      <c r="H883" s="8" t="s">
        <v>1700</v>
      </c>
      <c r="I883" s="8" t="s">
        <v>27</v>
      </c>
    </row>
    <row r="884" spans="1:9" s="8" customFormat="1" hidden="1" x14ac:dyDescent="0.35">
      <c r="A884" s="8">
        <v>157474</v>
      </c>
      <c r="B884" s="8">
        <v>3</v>
      </c>
      <c r="C884" s="7" t="s">
        <v>4112</v>
      </c>
      <c r="D884" s="7" t="s">
        <v>4060</v>
      </c>
      <c r="E884" s="7" t="s">
        <v>4113</v>
      </c>
      <c r="F884" s="8">
        <v>72</v>
      </c>
      <c r="G884" s="8" t="s">
        <v>1701</v>
      </c>
      <c r="H884" s="8" t="s">
        <v>1702</v>
      </c>
      <c r="I884" s="8" t="s">
        <v>27</v>
      </c>
    </row>
    <row r="885" spans="1:9" s="8" customFormat="1" hidden="1" x14ac:dyDescent="0.35">
      <c r="A885" s="8">
        <v>157485</v>
      </c>
      <c r="B885" s="8">
        <v>3</v>
      </c>
      <c r="C885" s="7" t="s">
        <v>4114</v>
      </c>
      <c r="D885" s="7" t="s">
        <v>4060</v>
      </c>
      <c r="E885" s="7" t="s">
        <v>4115</v>
      </c>
      <c r="F885" s="8">
        <v>72</v>
      </c>
      <c r="G885" s="8" t="s">
        <v>1703</v>
      </c>
      <c r="H885" s="8" t="s">
        <v>1704</v>
      </c>
      <c r="I885" s="8" t="s">
        <v>27</v>
      </c>
    </row>
    <row r="886" spans="1:9" s="8" customFormat="1" hidden="1" x14ac:dyDescent="0.35">
      <c r="A886" s="8">
        <v>157489</v>
      </c>
      <c r="B886" s="8">
        <v>3</v>
      </c>
      <c r="C886" s="7" t="s">
        <v>4116</v>
      </c>
      <c r="D886" s="7" t="s">
        <v>4060</v>
      </c>
      <c r="E886" s="7" t="s">
        <v>4117</v>
      </c>
      <c r="F886" s="8">
        <v>72</v>
      </c>
      <c r="G886" s="8" t="s">
        <v>1705</v>
      </c>
      <c r="H886" s="8" t="s">
        <v>1706</v>
      </c>
      <c r="I886" s="8" t="s">
        <v>27</v>
      </c>
    </row>
    <row r="887" spans="1:9" s="8" customFormat="1" hidden="1" x14ac:dyDescent="0.35">
      <c r="A887" s="8">
        <v>157498</v>
      </c>
      <c r="B887" s="8">
        <v>3</v>
      </c>
      <c r="C887" s="7" t="s">
        <v>4118</v>
      </c>
      <c r="D887" s="7" t="s">
        <v>4060</v>
      </c>
      <c r="E887" s="7" t="s">
        <v>4119</v>
      </c>
      <c r="F887" s="8">
        <v>72</v>
      </c>
      <c r="G887" s="8" t="s">
        <v>1707</v>
      </c>
      <c r="H887" s="8" t="s">
        <v>1708</v>
      </c>
      <c r="I887" s="8" t="s">
        <v>27</v>
      </c>
    </row>
    <row r="888" spans="1:9" s="8" customFormat="1" hidden="1" x14ac:dyDescent="0.35">
      <c r="A888" s="8">
        <v>157503</v>
      </c>
      <c r="B888" s="8">
        <v>3</v>
      </c>
      <c r="C888" s="7" t="s">
        <v>4120</v>
      </c>
      <c r="D888" s="7" t="s">
        <v>4121</v>
      </c>
      <c r="E888" s="7" t="s">
        <v>4122</v>
      </c>
      <c r="F888" s="8">
        <v>73</v>
      </c>
      <c r="G888" s="8" t="s">
        <v>1709</v>
      </c>
      <c r="H888" s="8" t="s">
        <v>1709</v>
      </c>
      <c r="I888" s="8" t="s">
        <v>27</v>
      </c>
    </row>
    <row r="889" spans="1:9" s="8" customFormat="1" hidden="1" x14ac:dyDescent="0.35">
      <c r="A889" s="8">
        <v>157506</v>
      </c>
      <c r="B889" s="8">
        <v>3</v>
      </c>
      <c r="C889" s="7" t="s">
        <v>4123</v>
      </c>
      <c r="D889" s="7" t="s">
        <v>4121</v>
      </c>
      <c r="E889" s="7" t="s">
        <v>4124</v>
      </c>
      <c r="F889" s="8">
        <v>73</v>
      </c>
      <c r="G889" s="8" t="s">
        <v>1710</v>
      </c>
      <c r="H889" s="8" t="s">
        <v>1711</v>
      </c>
      <c r="I889" s="8" t="s">
        <v>27</v>
      </c>
    </row>
    <row r="890" spans="1:9" s="8" customFormat="1" hidden="1" x14ac:dyDescent="0.35">
      <c r="A890" s="8">
        <v>157511</v>
      </c>
      <c r="B890" s="8">
        <v>3</v>
      </c>
      <c r="C890" s="7" t="s">
        <v>4125</v>
      </c>
      <c r="D890" s="7" t="s">
        <v>4121</v>
      </c>
      <c r="E890" s="7" t="s">
        <v>1712</v>
      </c>
      <c r="F890" s="8">
        <v>73</v>
      </c>
      <c r="G890" s="8" t="s">
        <v>1713</v>
      </c>
      <c r="H890" s="8" t="s">
        <v>1713</v>
      </c>
      <c r="I890" s="8" t="s">
        <v>27</v>
      </c>
    </row>
    <row r="891" spans="1:9" s="8" customFormat="1" hidden="1" x14ac:dyDescent="0.35">
      <c r="A891" s="8">
        <v>157512</v>
      </c>
      <c r="B891" s="8">
        <v>3</v>
      </c>
      <c r="C891" s="7" t="s">
        <v>4126</v>
      </c>
      <c r="D891" s="7" t="s">
        <v>4121</v>
      </c>
      <c r="E891" s="7" t="s">
        <v>4127</v>
      </c>
      <c r="F891" s="8">
        <v>73</v>
      </c>
      <c r="G891" s="8" t="s">
        <v>1714</v>
      </c>
      <c r="H891" s="8" t="s">
        <v>1715</v>
      </c>
      <c r="I891" s="8" t="s">
        <v>27</v>
      </c>
    </row>
    <row r="892" spans="1:9" s="8" customFormat="1" hidden="1" x14ac:dyDescent="0.35">
      <c r="A892" s="8">
        <v>157527</v>
      </c>
      <c r="B892" s="8">
        <v>3</v>
      </c>
      <c r="C892" s="7" t="s">
        <v>4128</v>
      </c>
      <c r="D892" s="7" t="s">
        <v>4121</v>
      </c>
      <c r="E892" s="7" t="s">
        <v>4129</v>
      </c>
      <c r="F892" s="8">
        <v>73</v>
      </c>
      <c r="G892" s="8" t="s">
        <v>1716</v>
      </c>
      <c r="H892" s="8" t="s">
        <v>1717</v>
      </c>
      <c r="I892" s="8" t="s">
        <v>27</v>
      </c>
    </row>
    <row r="893" spans="1:9" s="8" customFormat="1" hidden="1" x14ac:dyDescent="0.35">
      <c r="A893" s="8">
        <v>157537</v>
      </c>
      <c r="B893" s="8">
        <v>3</v>
      </c>
      <c r="C893" s="7" t="s">
        <v>4130</v>
      </c>
      <c r="D893" s="7" t="s">
        <v>4121</v>
      </c>
      <c r="E893" s="7" t="s">
        <v>4131</v>
      </c>
      <c r="F893" s="8">
        <v>73</v>
      </c>
      <c r="G893" s="8" t="s">
        <v>1718</v>
      </c>
      <c r="H893" s="8" t="s">
        <v>1719</v>
      </c>
      <c r="I893" s="8" t="s">
        <v>27</v>
      </c>
    </row>
    <row r="894" spans="1:9" s="8" customFormat="1" hidden="1" x14ac:dyDescent="0.35">
      <c r="A894" s="8">
        <v>157545</v>
      </c>
      <c r="B894" s="8">
        <v>3</v>
      </c>
      <c r="C894" s="7" t="s">
        <v>4132</v>
      </c>
      <c r="D894" s="7" t="s">
        <v>4121</v>
      </c>
      <c r="E894" s="7" t="s">
        <v>4133</v>
      </c>
      <c r="F894" s="8">
        <v>73</v>
      </c>
      <c r="G894" s="8" t="s">
        <v>1720</v>
      </c>
      <c r="H894" s="8" t="s">
        <v>1721</v>
      </c>
      <c r="I894" s="8" t="s">
        <v>27</v>
      </c>
    </row>
    <row r="895" spans="1:9" s="8" customFormat="1" hidden="1" x14ac:dyDescent="0.35">
      <c r="A895" s="8">
        <v>157559</v>
      </c>
      <c r="B895" s="8">
        <v>3</v>
      </c>
      <c r="C895" s="7" t="s">
        <v>4134</v>
      </c>
      <c r="D895" s="7" t="s">
        <v>4121</v>
      </c>
      <c r="E895" s="7" t="s">
        <v>4135</v>
      </c>
      <c r="F895" s="8">
        <v>73</v>
      </c>
      <c r="G895" s="8" t="s">
        <v>1722</v>
      </c>
      <c r="H895" s="8" t="s">
        <v>1723</v>
      </c>
      <c r="I895" s="8" t="s">
        <v>27</v>
      </c>
    </row>
    <row r="896" spans="1:9" s="8" customFormat="1" hidden="1" x14ac:dyDescent="0.35">
      <c r="A896" s="8">
        <v>157565</v>
      </c>
      <c r="B896" s="8">
        <v>3</v>
      </c>
      <c r="C896" s="7" t="s">
        <v>4136</v>
      </c>
      <c r="D896" s="7" t="s">
        <v>4121</v>
      </c>
      <c r="E896" s="7" t="s">
        <v>1724</v>
      </c>
      <c r="F896" s="8">
        <v>73</v>
      </c>
      <c r="G896" s="8" t="s">
        <v>1725</v>
      </c>
      <c r="H896" s="8" t="s">
        <v>1726</v>
      </c>
      <c r="I896" s="8" t="s">
        <v>27</v>
      </c>
    </row>
    <row r="897" spans="1:9" s="8" customFormat="1" hidden="1" x14ac:dyDescent="0.35">
      <c r="A897" s="8">
        <v>157566</v>
      </c>
      <c r="B897" s="8">
        <v>3</v>
      </c>
      <c r="C897" s="7" t="s">
        <v>4137</v>
      </c>
      <c r="D897" s="7" t="s">
        <v>4121</v>
      </c>
      <c r="E897" s="7" t="s">
        <v>4138</v>
      </c>
      <c r="F897" s="8">
        <v>73</v>
      </c>
      <c r="G897" s="8" t="s">
        <v>1727</v>
      </c>
      <c r="H897" s="8" t="s">
        <v>1728</v>
      </c>
      <c r="I897" s="8" t="s">
        <v>27</v>
      </c>
    </row>
    <row r="898" spans="1:9" s="8" customFormat="1" hidden="1" x14ac:dyDescent="0.35">
      <c r="A898" s="8">
        <v>157571</v>
      </c>
      <c r="B898" s="8">
        <v>3</v>
      </c>
      <c r="C898" s="7" t="s">
        <v>4139</v>
      </c>
      <c r="D898" s="7" t="s">
        <v>4121</v>
      </c>
      <c r="E898" s="7" t="s">
        <v>1729</v>
      </c>
      <c r="F898" s="8">
        <v>73</v>
      </c>
      <c r="G898" s="8" t="s">
        <v>1730</v>
      </c>
      <c r="H898" s="8" t="s">
        <v>1731</v>
      </c>
      <c r="I898" s="8" t="s">
        <v>27</v>
      </c>
    </row>
    <row r="899" spans="1:9" s="8" customFormat="1" hidden="1" x14ac:dyDescent="0.35">
      <c r="A899" s="8">
        <v>157572</v>
      </c>
      <c r="B899" s="8">
        <v>3</v>
      </c>
      <c r="C899" s="7" t="s">
        <v>4140</v>
      </c>
      <c r="D899" s="7" t="s">
        <v>4121</v>
      </c>
      <c r="E899" s="7" t="s">
        <v>4141</v>
      </c>
      <c r="F899" s="8">
        <v>73</v>
      </c>
      <c r="G899" s="8" t="s">
        <v>1732</v>
      </c>
      <c r="H899" s="8" t="s">
        <v>1733</v>
      </c>
      <c r="I899" s="8" t="s">
        <v>27</v>
      </c>
    </row>
    <row r="900" spans="1:9" s="8" customFormat="1" hidden="1" x14ac:dyDescent="0.35">
      <c r="A900" s="8">
        <v>157575</v>
      </c>
      <c r="B900" s="8">
        <v>3</v>
      </c>
      <c r="C900" s="7" t="s">
        <v>4142</v>
      </c>
      <c r="D900" s="7" t="s">
        <v>4121</v>
      </c>
      <c r="E900" s="7" t="s">
        <v>1734</v>
      </c>
      <c r="F900" s="8">
        <v>73</v>
      </c>
      <c r="G900" s="8" t="s">
        <v>1735</v>
      </c>
      <c r="H900" s="8" t="s">
        <v>1735</v>
      </c>
      <c r="I900" s="8" t="s">
        <v>27</v>
      </c>
    </row>
    <row r="901" spans="1:9" s="8" customFormat="1" hidden="1" x14ac:dyDescent="0.35">
      <c r="A901" s="8">
        <v>157576</v>
      </c>
      <c r="B901" s="8">
        <v>3</v>
      </c>
      <c r="C901" s="7" t="s">
        <v>4143</v>
      </c>
      <c r="D901" s="7" t="s">
        <v>4121</v>
      </c>
      <c r="E901" s="7" t="s">
        <v>4144</v>
      </c>
      <c r="F901" s="8">
        <v>73</v>
      </c>
      <c r="G901" s="8" t="s">
        <v>1736</v>
      </c>
      <c r="H901" s="8" t="s">
        <v>1737</v>
      </c>
      <c r="I901" s="8" t="s">
        <v>27</v>
      </c>
    </row>
    <row r="902" spans="1:9" s="8" customFormat="1" hidden="1" x14ac:dyDescent="0.35">
      <c r="A902" s="8">
        <v>157591</v>
      </c>
      <c r="B902" s="8">
        <v>3</v>
      </c>
      <c r="C902" s="7" t="s">
        <v>4145</v>
      </c>
      <c r="D902" s="7" t="s">
        <v>4121</v>
      </c>
      <c r="E902" s="7" t="s">
        <v>4146</v>
      </c>
      <c r="F902" s="8">
        <v>73</v>
      </c>
      <c r="G902" s="8" t="s">
        <v>1738</v>
      </c>
      <c r="H902" s="8" t="s">
        <v>1739</v>
      </c>
      <c r="I902" s="8" t="s">
        <v>27</v>
      </c>
    </row>
    <row r="903" spans="1:9" s="8" customFormat="1" hidden="1" x14ac:dyDescent="0.35">
      <c r="A903" s="8">
        <v>157602</v>
      </c>
      <c r="B903" s="8">
        <v>3</v>
      </c>
      <c r="C903" s="7" t="s">
        <v>4147</v>
      </c>
      <c r="D903" s="7" t="s">
        <v>4121</v>
      </c>
      <c r="E903" s="7" t="s">
        <v>1740</v>
      </c>
      <c r="F903" s="8">
        <v>73</v>
      </c>
      <c r="G903" s="8" t="s">
        <v>1741</v>
      </c>
      <c r="H903" s="8" t="s">
        <v>1741</v>
      </c>
      <c r="I903" s="8" t="s">
        <v>27</v>
      </c>
    </row>
    <row r="904" spans="1:9" s="8" customFormat="1" hidden="1" x14ac:dyDescent="0.35">
      <c r="A904" s="8">
        <v>157603</v>
      </c>
      <c r="B904" s="8">
        <v>3</v>
      </c>
      <c r="C904" s="7" t="s">
        <v>4148</v>
      </c>
      <c r="D904" s="7" t="s">
        <v>4121</v>
      </c>
      <c r="E904" s="7" t="s">
        <v>1742</v>
      </c>
      <c r="F904" s="8">
        <v>73</v>
      </c>
      <c r="G904" s="8" t="s">
        <v>1743</v>
      </c>
      <c r="H904" s="8" t="s">
        <v>1744</v>
      </c>
      <c r="I904" s="8" t="s">
        <v>27</v>
      </c>
    </row>
    <row r="905" spans="1:9" s="8" customFormat="1" hidden="1" x14ac:dyDescent="0.35">
      <c r="A905" s="8">
        <v>157604</v>
      </c>
      <c r="B905" s="8">
        <v>3</v>
      </c>
      <c r="C905" s="7" t="s">
        <v>4149</v>
      </c>
      <c r="D905" s="7" t="s">
        <v>4121</v>
      </c>
      <c r="E905" s="7" t="s">
        <v>4150</v>
      </c>
      <c r="F905" s="8">
        <v>73</v>
      </c>
      <c r="G905" s="8" t="s">
        <v>1745</v>
      </c>
      <c r="H905" s="8" t="s">
        <v>1746</v>
      </c>
      <c r="I905" s="8" t="s">
        <v>27</v>
      </c>
    </row>
    <row r="906" spans="1:9" s="8" customFormat="1" hidden="1" x14ac:dyDescent="0.35">
      <c r="A906" s="8">
        <v>157619</v>
      </c>
      <c r="B906" s="8">
        <v>3</v>
      </c>
      <c r="C906" s="7" t="s">
        <v>4151</v>
      </c>
      <c r="D906" s="7" t="s">
        <v>4121</v>
      </c>
      <c r="E906" s="7" t="s">
        <v>4152</v>
      </c>
      <c r="F906" s="8">
        <v>73</v>
      </c>
      <c r="G906" s="8" t="s">
        <v>1747</v>
      </c>
      <c r="H906" s="8" t="s">
        <v>1748</v>
      </c>
      <c r="I906" s="8" t="s">
        <v>27</v>
      </c>
    </row>
    <row r="907" spans="1:9" s="8" customFormat="1" hidden="1" x14ac:dyDescent="0.35">
      <c r="A907" s="8">
        <v>157624</v>
      </c>
      <c r="B907" s="8">
        <v>3</v>
      </c>
      <c r="C907" s="7" t="s">
        <v>4153</v>
      </c>
      <c r="D907" s="7" t="s">
        <v>4121</v>
      </c>
      <c r="E907" s="7" t="s">
        <v>4154</v>
      </c>
      <c r="F907" s="8">
        <v>73</v>
      </c>
      <c r="G907" s="8" t="s">
        <v>1749</v>
      </c>
      <c r="H907" s="8" t="s">
        <v>1750</v>
      </c>
      <c r="I907" s="8" t="s">
        <v>27</v>
      </c>
    </row>
    <row r="908" spans="1:9" s="8" customFormat="1" hidden="1" x14ac:dyDescent="0.35">
      <c r="A908" s="8">
        <v>157628</v>
      </c>
      <c r="B908" s="8">
        <v>3</v>
      </c>
      <c r="C908" s="7" t="s">
        <v>4155</v>
      </c>
      <c r="D908" s="7" t="s">
        <v>4121</v>
      </c>
      <c r="E908" s="7" t="s">
        <v>4156</v>
      </c>
      <c r="F908" s="8">
        <v>73</v>
      </c>
      <c r="G908" s="8" t="s">
        <v>1751</v>
      </c>
      <c r="H908" s="8" t="s">
        <v>1752</v>
      </c>
      <c r="I908" s="8" t="s">
        <v>27</v>
      </c>
    </row>
    <row r="909" spans="1:9" s="8" customFormat="1" hidden="1" x14ac:dyDescent="0.35">
      <c r="A909" s="8">
        <v>157638</v>
      </c>
      <c r="B909" s="8">
        <v>3</v>
      </c>
      <c r="C909" s="7" t="s">
        <v>4157</v>
      </c>
      <c r="D909" s="7" t="s">
        <v>4121</v>
      </c>
      <c r="E909" s="7" t="s">
        <v>4158</v>
      </c>
      <c r="F909" s="8">
        <v>73</v>
      </c>
      <c r="G909" s="8" t="s">
        <v>1753</v>
      </c>
      <c r="H909" s="8" t="s">
        <v>1754</v>
      </c>
      <c r="I909" s="8" t="s">
        <v>27</v>
      </c>
    </row>
    <row r="910" spans="1:9" s="8" customFormat="1" hidden="1" x14ac:dyDescent="0.35">
      <c r="A910" s="8">
        <v>157643</v>
      </c>
      <c r="B910" s="8">
        <v>3</v>
      </c>
      <c r="C910" s="7" t="s">
        <v>4159</v>
      </c>
      <c r="D910" s="7" t="s">
        <v>4121</v>
      </c>
      <c r="E910" s="7" t="s">
        <v>4160</v>
      </c>
      <c r="F910" s="8">
        <v>73</v>
      </c>
      <c r="G910" s="8" t="s">
        <v>1755</v>
      </c>
      <c r="H910" s="8" t="s">
        <v>1756</v>
      </c>
      <c r="I910" s="8" t="s">
        <v>27</v>
      </c>
    </row>
    <row r="911" spans="1:9" s="8" customFormat="1" hidden="1" x14ac:dyDescent="0.35">
      <c r="A911" s="8">
        <v>157651</v>
      </c>
      <c r="B911" s="8">
        <v>3</v>
      </c>
      <c r="C911" s="7" t="s">
        <v>4161</v>
      </c>
      <c r="D911" s="7" t="s">
        <v>4121</v>
      </c>
      <c r="E911" s="7" t="s">
        <v>4162</v>
      </c>
      <c r="F911" s="8">
        <v>73</v>
      </c>
      <c r="G911" s="8" t="s">
        <v>1757</v>
      </c>
      <c r="H911" s="8" t="s">
        <v>1758</v>
      </c>
      <c r="I911" s="8" t="s">
        <v>27</v>
      </c>
    </row>
    <row r="912" spans="1:9" s="8" customFormat="1" hidden="1" x14ac:dyDescent="0.35">
      <c r="A912" s="8">
        <v>157657</v>
      </c>
      <c r="B912" s="8">
        <v>3</v>
      </c>
      <c r="C912" s="7" t="s">
        <v>4163</v>
      </c>
      <c r="D912" s="7" t="s">
        <v>4121</v>
      </c>
      <c r="E912" s="7" t="s">
        <v>4164</v>
      </c>
      <c r="F912" s="8">
        <v>73</v>
      </c>
      <c r="G912" s="8" t="s">
        <v>1759</v>
      </c>
      <c r="H912" s="8" t="s">
        <v>1760</v>
      </c>
      <c r="I912" s="8" t="s">
        <v>27</v>
      </c>
    </row>
    <row r="913" spans="1:9" s="8" customFormat="1" hidden="1" x14ac:dyDescent="0.35">
      <c r="A913" s="8">
        <v>157662</v>
      </c>
      <c r="B913" s="8">
        <v>3</v>
      </c>
      <c r="C913" s="7" t="s">
        <v>4165</v>
      </c>
      <c r="D913" s="7" t="s">
        <v>4121</v>
      </c>
      <c r="E913" s="7" t="s">
        <v>4166</v>
      </c>
      <c r="F913" s="8">
        <v>73</v>
      </c>
      <c r="G913" s="8" t="s">
        <v>1761</v>
      </c>
      <c r="H913" s="8" t="s">
        <v>1762</v>
      </c>
      <c r="I913" s="8" t="s">
        <v>27</v>
      </c>
    </row>
    <row r="914" spans="1:9" s="8" customFormat="1" hidden="1" x14ac:dyDescent="0.35">
      <c r="A914" s="8">
        <v>157669</v>
      </c>
      <c r="B914" s="8">
        <v>3</v>
      </c>
      <c r="C914" s="7" t="s">
        <v>4167</v>
      </c>
      <c r="D914" s="7" t="s">
        <v>4168</v>
      </c>
      <c r="E914" s="7" t="s">
        <v>4169</v>
      </c>
      <c r="F914" s="8">
        <v>74</v>
      </c>
      <c r="G914" s="8" t="s">
        <v>1763</v>
      </c>
      <c r="H914" s="8" t="s">
        <v>1764</v>
      </c>
      <c r="I914" s="8" t="s">
        <v>27</v>
      </c>
    </row>
    <row r="915" spans="1:9" s="8" customFormat="1" hidden="1" x14ac:dyDescent="0.35">
      <c r="A915" s="8">
        <v>157672</v>
      </c>
      <c r="B915" s="8">
        <v>3</v>
      </c>
      <c r="C915" s="7" t="s">
        <v>4170</v>
      </c>
      <c r="D915" s="7" t="s">
        <v>4168</v>
      </c>
      <c r="E915" s="7" t="s">
        <v>1765</v>
      </c>
      <c r="F915" s="8">
        <v>74</v>
      </c>
      <c r="G915" s="8" t="s">
        <v>1766</v>
      </c>
      <c r="H915" s="8" t="s">
        <v>1767</v>
      </c>
      <c r="I915" s="8" t="s">
        <v>27</v>
      </c>
    </row>
    <row r="916" spans="1:9" s="8" customFormat="1" hidden="1" x14ac:dyDescent="0.35">
      <c r="A916" s="8">
        <v>157673</v>
      </c>
      <c r="B916" s="8">
        <v>3</v>
      </c>
      <c r="C916" s="7" t="s">
        <v>4171</v>
      </c>
      <c r="D916" s="7" t="s">
        <v>4168</v>
      </c>
      <c r="E916" s="7" t="s">
        <v>4172</v>
      </c>
      <c r="F916" s="8">
        <v>74</v>
      </c>
      <c r="G916" s="8" t="s">
        <v>1768</v>
      </c>
      <c r="H916" s="8" t="s">
        <v>1769</v>
      </c>
      <c r="I916" s="8" t="s">
        <v>27</v>
      </c>
    </row>
    <row r="917" spans="1:9" s="8" customFormat="1" hidden="1" x14ac:dyDescent="0.35">
      <c r="A917" s="8">
        <v>157684</v>
      </c>
      <c r="B917" s="8">
        <v>3</v>
      </c>
      <c r="C917" s="7" t="s">
        <v>4173</v>
      </c>
      <c r="D917" s="7" t="s">
        <v>4168</v>
      </c>
      <c r="E917" s="7" t="s">
        <v>1770</v>
      </c>
      <c r="F917" s="8">
        <v>74</v>
      </c>
      <c r="G917" s="8" t="s">
        <v>1771</v>
      </c>
      <c r="H917" s="8" t="s">
        <v>1772</v>
      </c>
      <c r="I917" s="8" t="s">
        <v>27</v>
      </c>
    </row>
    <row r="918" spans="1:9" s="8" customFormat="1" hidden="1" x14ac:dyDescent="0.35">
      <c r="A918" s="8">
        <v>157685</v>
      </c>
      <c r="B918" s="8">
        <v>3</v>
      </c>
      <c r="C918" s="7" t="s">
        <v>4174</v>
      </c>
      <c r="D918" s="7" t="s">
        <v>4168</v>
      </c>
      <c r="E918" s="7" t="s">
        <v>1773</v>
      </c>
      <c r="F918" s="8">
        <v>74</v>
      </c>
      <c r="G918" s="8" t="s">
        <v>1774</v>
      </c>
      <c r="H918" s="8" t="s">
        <v>1775</v>
      </c>
      <c r="I918" s="8" t="s">
        <v>27</v>
      </c>
    </row>
    <row r="919" spans="1:9" s="8" customFormat="1" hidden="1" x14ac:dyDescent="0.35">
      <c r="A919" s="8">
        <v>157686</v>
      </c>
      <c r="B919" s="8">
        <v>3</v>
      </c>
      <c r="C919" s="7" t="s">
        <v>4175</v>
      </c>
      <c r="D919" s="7" t="s">
        <v>4168</v>
      </c>
      <c r="E919" s="7" t="s">
        <v>4176</v>
      </c>
      <c r="F919" s="8">
        <v>74</v>
      </c>
      <c r="G919" s="8" t="s">
        <v>1776</v>
      </c>
      <c r="H919" s="8" t="s">
        <v>1777</v>
      </c>
      <c r="I919" s="8" t="s">
        <v>27</v>
      </c>
    </row>
    <row r="920" spans="1:9" s="8" customFormat="1" hidden="1" x14ac:dyDescent="0.35">
      <c r="A920" s="8">
        <v>157689</v>
      </c>
      <c r="B920" s="8">
        <v>3</v>
      </c>
      <c r="C920" s="7" t="s">
        <v>4177</v>
      </c>
      <c r="D920" s="7" t="s">
        <v>4168</v>
      </c>
      <c r="E920" s="7" t="s">
        <v>4178</v>
      </c>
      <c r="F920" s="8">
        <v>74</v>
      </c>
      <c r="G920" s="8" t="s">
        <v>1778</v>
      </c>
      <c r="H920" s="8" t="s">
        <v>1779</v>
      </c>
      <c r="I920" s="8" t="s">
        <v>27</v>
      </c>
    </row>
    <row r="921" spans="1:9" s="8" customFormat="1" hidden="1" x14ac:dyDescent="0.35">
      <c r="A921" s="8">
        <v>157695</v>
      </c>
      <c r="B921" s="8">
        <v>3</v>
      </c>
      <c r="C921" s="7" t="s">
        <v>4179</v>
      </c>
      <c r="D921" s="7" t="s">
        <v>4168</v>
      </c>
      <c r="E921" s="7" t="s">
        <v>4180</v>
      </c>
      <c r="F921" s="8">
        <v>74</v>
      </c>
      <c r="G921" s="8" t="s">
        <v>1780</v>
      </c>
      <c r="H921" s="8" t="s">
        <v>1781</v>
      </c>
      <c r="I921" s="8" t="s">
        <v>27</v>
      </c>
    </row>
    <row r="922" spans="1:9" s="8" customFormat="1" hidden="1" x14ac:dyDescent="0.35">
      <c r="A922" s="8">
        <v>157703</v>
      </c>
      <c r="B922" s="8">
        <v>3</v>
      </c>
      <c r="C922" s="7" t="s">
        <v>4181</v>
      </c>
      <c r="D922" s="7" t="s">
        <v>4168</v>
      </c>
      <c r="E922" s="7" t="s">
        <v>4182</v>
      </c>
      <c r="F922" s="8">
        <v>74</v>
      </c>
      <c r="G922" s="8" t="s">
        <v>1782</v>
      </c>
      <c r="H922" s="8" t="s">
        <v>1783</v>
      </c>
      <c r="I922" s="8" t="s">
        <v>27</v>
      </c>
    </row>
    <row r="923" spans="1:9" s="8" customFormat="1" hidden="1" x14ac:dyDescent="0.35">
      <c r="A923" s="8">
        <v>157715</v>
      </c>
      <c r="B923" s="8">
        <v>3</v>
      </c>
      <c r="C923" s="7" t="s">
        <v>4183</v>
      </c>
      <c r="D923" s="7" t="s">
        <v>4168</v>
      </c>
      <c r="E923" s="7" t="s">
        <v>4184</v>
      </c>
      <c r="F923" s="8">
        <v>74</v>
      </c>
      <c r="G923" s="8" t="s">
        <v>1784</v>
      </c>
      <c r="H923" s="8" t="s">
        <v>1785</v>
      </c>
      <c r="I923" s="8" t="s">
        <v>27</v>
      </c>
    </row>
    <row r="924" spans="1:9" s="8" customFormat="1" hidden="1" x14ac:dyDescent="0.35">
      <c r="A924" s="8">
        <v>157722</v>
      </c>
      <c r="B924" s="8">
        <v>3</v>
      </c>
      <c r="C924" s="7" t="s">
        <v>4185</v>
      </c>
      <c r="D924" s="7" t="s">
        <v>4168</v>
      </c>
      <c r="E924" s="7" t="s">
        <v>4186</v>
      </c>
      <c r="F924" s="8">
        <v>74</v>
      </c>
      <c r="G924" s="8" t="s">
        <v>1786</v>
      </c>
      <c r="H924" s="8" t="s">
        <v>1786</v>
      </c>
      <c r="I924" s="8" t="s">
        <v>27</v>
      </c>
    </row>
    <row r="925" spans="1:9" s="8" customFormat="1" hidden="1" x14ac:dyDescent="0.35">
      <c r="A925" s="8">
        <v>157728</v>
      </c>
      <c r="B925" s="8">
        <v>3</v>
      </c>
      <c r="C925" s="7" t="s">
        <v>4187</v>
      </c>
      <c r="D925" s="7" t="s">
        <v>4168</v>
      </c>
      <c r="E925" s="7" t="s">
        <v>4188</v>
      </c>
      <c r="F925" s="8">
        <v>74</v>
      </c>
      <c r="G925" s="8" t="s">
        <v>1787</v>
      </c>
      <c r="H925" s="8" t="s">
        <v>1788</v>
      </c>
      <c r="I925" s="8" t="s">
        <v>27</v>
      </c>
    </row>
    <row r="926" spans="1:9" s="8" customFormat="1" hidden="1" x14ac:dyDescent="0.35">
      <c r="A926" s="8">
        <v>157731</v>
      </c>
      <c r="B926" s="8">
        <v>3</v>
      </c>
      <c r="C926" s="7" t="s">
        <v>4189</v>
      </c>
      <c r="D926" s="7" t="s">
        <v>4168</v>
      </c>
      <c r="E926" s="7" t="s">
        <v>1789</v>
      </c>
      <c r="F926" s="8">
        <v>74</v>
      </c>
      <c r="G926" s="8" t="s">
        <v>1790</v>
      </c>
      <c r="H926" s="8" t="s">
        <v>1791</v>
      </c>
      <c r="I926" s="8" t="s">
        <v>27</v>
      </c>
    </row>
    <row r="927" spans="1:9" s="8" customFormat="1" hidden="1" x14ac:dyDescent="0.35">
      <c r="A927" s="8">
        <v>157732</v>
      </c>
      <c r="B927" s="8">
        <v>3</v>
      </c>
      <c r="C927" s="7" t="s">
        <v>4190</v>
      </c>
      <c r="D927" s="7" t="s">
        <v>4168</v>
      </c>
      <c r="E927" s="7" t="s">
        <v>4191</v>
      </c>
      <c r="F927" s="8">
        <v>74</v>
      </c>
      <c r="G927" s="8" t="s">
        <v>1792</v>
      </c>
      <c r="H927" s="8" t="s">
        <v>1793</v>
      </c>
      <c r="I927" s="8" t="s">
        <v>27</v>
      </c>
    </row>
    <row r="928" spans="1:9" s="8" customFormat="1" hidden="1" x14ac:dyDescent="0.35">
      <c r="A928" s="8">
        <v>157735</v>
      </c>
      <c r="B928" s="8">
        <v>3</v>
      </c>
      <c r="C928" s="7" t="s">
        <v>4192</v>
      </c>
      <c r="D928" s="7" t="s">
        <v>4168</v>
      </c>
      <c r="E928" s="7" t="s">
        <v>4193</v>
      </c>
      <c r="F928" s="8">
        <v>74</v>
      </c>
      <c r="G928" s="8" t="s">
        <v>1794</v>
      </c>
      <c r="H928" s="8" t="s">
        <v>1795</v>
      </c>
      <c r="I928" s="8" t="s">
        <v>27</v>
      </c>
    </row>
    <row r="929" spans="1:9" s="8" customFormat="1" hidden="1" x14ac:dyDescent="0.35">
      <c r="A929" s="8">
        <v>157743</v>
      </c>
      <c r="B929" s="8">
        <v>3</v>
      </c>
      <c r="C929" s="7" t="s">
        <v>4194</v>
      </c>
      <c r="D929" s="7" t="s">
        <v>4168</v>
      </c>
      <c r="E929" s="7" t="s">
        <v>1796</v>
      </c>
      <c r="F929" s="8">
        <v>74</v>
      </c>
      <c r="G929" s="8" t="s">
        <v>1797</v>
      </c>
      <c r="H929" s="8" t="s">
        <v>1798</v>
      </c>
      <c r="I929" s="8" t="s">
        <v>27</v>
      </c>
    </row>
    <row r="930" spans="1:9" s="8" customFormat="1" hidden="1" x14ac:dyDescent="0.35">
      <c r="A930" s="8">
        <v>157744</v>
      </c>
      <c r="B930" s="8">
        <v>3</v>
      </c>
      <c r="C930" s="7" t="s">
        <v>4195</v>
      </c>
      <c r="D930" s="7" t="s">
        <v>4168</v>
      </c>
      <c r="E930" s="7" t="s">
        <v>1799</v>
      </c>
      <c r="F930" s="8">
        <v>74</v>
      </c>
      <c r="G930" s="8" t="s">
        <v>1800</v>
      </c>
      <c r="H930" s="8" t="s">
        <v>1801</v>
      </c>
      <c r="I930" s="8" t="s">
        <v>27</v>
      </c>
    </row>
    <row r="931" spans="1:9" s="8" customFormat="1" hidden="1" x14ac:dyDescent="0.35">
      <c r="A931" s="8">
        <v>157745</v>
      </c>
      <c r="B931" s="8">
        <v>3</v>
      </c>
      <c r="C931" s="7" t="s">
        <v>4196</v>
      </c>
      <c r="D931" s="7" t="s">
        <v>4168</v>
      </c>
      <c r="E931" s="7" t="s">
        <v>4197</v>
      </c>
      <c r="F931" s="8">
        <v>74</v>
      </c>
      <c r="G931" s="8" t="s">
        <v>1802</v>
      </c>
      <c r="H931" s="8" t="s">
        <v>1803</v>
      </c>
      <c r="I931" s="8" t="s">
        <v>27</v>
      </c>
    </row>
    <row r="932" spans="1:9" s="8" customFormat="1" hidden="1" x14ac:dyDescent="0.35">
      <c r="A932" s="8">
        <v>157750</v>
      </c>
      <c r="B932" s="8">
        <v>3</v>
      </c>
      <c r="C932" s="7" t="s">
        <v>4198</v>
      </c>
      <c r="D932" s="7" t="s">
        <v>4168</v>
      </c>
      <c r="E932" s="7" t="s">
        <v>4199</v>
      </c>
      <c r="F932" s="8">
        <v>74</v>
      </c>
      <c r="G932" s="8" t="s">
        <v>1804</v>
      </c>
      <c r="H932" s="8" t="s">
        <v>1805</v>
      </c>
      <c r="I932" s="8" t="s">
        <v>27</v>
      </c>
    </row>
    <row r="933" spans="1:9" s="8" customFormat="1" hidden="1" x14ac:dyDescent="0.35">
      <c r="A933" s="8">
        <v>157756</v>
      </c>
      <c r="B933" s="8">
        <v>3</v>
      </c>
      <c r="C933" s="7" t="s">
        <v>4200</v>
      </c>
      <c r="D933" s="7" t="s">
        <v>4201</v>
      </c>
      <c r="E933" s="7" t="s">
        <v>4202</v>
      </c>
      <c r="F933" s="8">
        <v>75</v>
      </c>
      <c r="G933" s="8" t="s">
        <v>1806</v>
      </c>
      <c r="H933" s="8" t="s">
        <v>1807</v>
      </c>
      <c r="I933" s="8" t="s">
        <v>27</v>
      </c>
    </row>
    <row r="934" spans="1:9" s="8" customFormat="1" hidden="1" x14ac:dyDescent="0.35">
      <c r="A934" s="8">
        <v>157759</v>
      </c>
      <c r="B934" s="8">
        <v>3</v>
      </c>
      <c r="C934" s="7" t="s">
        <v>4203</v>
      </c>
      <c r="D934" s="7" t="s">
        <v>4201</v>
      </c>
      <c r="E934" s="7" t="s">
        <v>4204</v>
      </c>
      <c r="F934" s="8">
        <v>75</v>
      </c>
      <c r="G934" s="8" t="s">
        <v>1808</v>
      </c>
      <c r="H934" s="8" t="s">
        <v>1808</v>
      </c>
      <c r="I934" s="8" t="s">
        <v>27</v>
      </c>
    </row>
    <row r="935" spans="1:9" s="8" customFormat="1" hidden="1" x14ac:dyDescent="0.35">
      <c r="A935" s="8">
        <v>157762</v>
      </c>
      <c r="B935" s="8">
        <v>3</v>
      </c>
      <c r="C935" s="7" t="s">
        <v>4205</v>
      </c>
      <c r="D935" s="7" t="s">
        <v>4201</v>
      </c>
      <c r="E935" s="7" t="s">
        <v>1809</v>
      </c>
      <c r="F935" s="8">
        <v>75</v>
      </c>
      <c r="G935" s="8" t="s">
        <v>1810</v>
      </c>
      <c r="H935" s="8" t="s">
        <v>1811</v>
      </c>
      <c r="I935" s="8" t="s">
        <v>27</v>
      </c>
    </row>
    <row r="936" spans="1:9" s="8" customFormat="1" hidden="1" x14ac:dyDescent="0.35">
      <c r="A936" s="8">
        <v>157763</v>
      </c>
      <c r="B936" s="8">
        <v>3</v>
      </c>
      <c r="C936" s="7" t="s">
        <v>4206</v>
      </c>
      <c r="D936" s="7" t="s">
        <v>4201</v>
      </c>
      <c r="E936" s="7" t="s">
        <v>1812</v>
      </c>
      <c r="F936" s="8">
        <v>75</v>
      </c>
      <c r="G936" s="8" t="s">
        <v>1813</v>
      </c>
      <c r="H936" s="8" t="s">
        <v>1814</v>
      </c>
      <c r="I936" s="8" t="s">
        <v>27</v>
      </c>
    </row>
    <row r="937" spans="1:9" s="8" customFormat="1" hidden="1" x14ac:dyDescent="0.35">
      <c r="A937" s="8">
        <v>157764</v>
      </c>
      <c r="B937" s="8">
        <v>3</v>
      </c>
      <c r="C937" s="7" t="s">
        <v>4207</v>
      </c>
      <c r="D937" s="7" t="s">
        <v>4201</v>
      </c>
      <c r="E937" s="7" t="s">
        <v>4208</v>
      </c>
      <c r="F937" s="8">
        <v>75</v>
      </c>
      <c r="G937" s="8" t="s">
        <v>1815</v>
      </c>
      <c r="H937" s="8" t="s">
        <v>1816</v>
      </c>
      <c r="I937" s="8" t="s">
        <v>27</v>
      </c>
    </row>
    <row r="938" spans="1:9" s="8" customFormat="1" hidden="1" x14ac:dyDescent="0.35">
      <c r="A938" s="8">
        <v>157771</v>
      </c>
      <c r="B938" s="8">
        <v>3</v>
      </c>
      <c r="C938" s="7" t="s">
        <v>4209</v>
      </c>
      <c r="D938" s="7" t="s">
        <v>4201</v>
      </c>
      <c r="E938" s="7" t="s">
        <v>4210</v>
      </c>
      <c r="F938" s="8">
        <v>75</v>
      </c>
      <c r="G938" s="8" t="s">
        <v>1817</v>
      </c>
      <c r="H938" s="8" t="s">
        <v>1818</v>
      </c>
      <c r="I938" s="8" t="s">
        <v>27</v>
      </c>
    </row>
    <row r="939" spans="1:9" s="8" customFormat="1" hidden="1" x14ac:dyDescent="0.35">
      <c r="A939" s="8">
        <v>157774</v>
      </c>
      <c r="B939" s="8">
        <v>3</v>
      </c>
      <c r="C939" s="7" t="s">
        <v>4211</v>
      </c>
      <c r="D939" s="7" t="s">
        <v>4201</v>
      </c>
      <c r="E939" s="7" t="s">
        <v>4212</v>
      </c>
      <c r="F939" s="8">
        <v>75</v>
      </c>
      <c r="G939" s="8" t="s">
        <v>1819</v>
      </c>
      <c r="H939" s="8" t="s">
        <v>1820</v>
      </c>
      <c r="I939" s="8" t="s">
        <v>27</v>
      </c>
    </row>
    <row r="940" spans="1:9" s="8" customFormat="1" hidden="1" x14ac:dyDescent="0.35">
      <c r="A940" s="8">
        <v>157779</v>
      </c>
      <c r="B940" s="8">
        <v>3</v>
      </c>
      <c r="C940" s="7" t="s">
        <v>4213</v>
      </c>
      <c r="D940" s="7" t="s">
        <v>4201</v>
      </c>
      <c r="E940" s="7" t="s">
        <v>4214</v>
      </c>
      <c r="F940" s="8">
        <v>75</v>
      </c>
      <c r="G940" s="8" t="s">
        <v>1821</v>
      </c>
      <c r="H940" s="8" t="s">
        <v>1822</v>
      </c>
      <c r="I940" s="8" t="s">
        <v>27</v>
      </c>
    </row>
    <row r="941" spans="1:9" s="8" customFormat="1" hidden="1" x14ac:dyDescent="0.35">
      <c r="A941" s="8">
        <v>157783</v>
      </c>
      <c r="B941" s="8">
        <v>3</v>
      </c>
      <c r="C941" s="7" t="s">
        <v>4215</v>
      </c>
      <c r="D941" s="7" t="s">
        <v>4216</v>
      </c>
      <c r="E941" s="7" t="s">
        <v>4217</v>
      </c>
      <c r="F941" s="8">
        <v>76</v>
      </c>
      <c r="G941" s="8" t="s">
        <v>1823</v>
      </c>
      <c r="H941" s="8" t="s">
        <v>1823</v>
      </c>
      <c r="I941" s="8" t="s">
        <v>27</v>
      </c>
    </row>
    <row r="942" spans="1:9" s="8" customFormat="1" hidden="1" x14ac:dyDescent="0.35">
      <c r="A942" s="8">
        <v>157786</v>
      </c>
      <c r="B942" s="8">
        <v>3</v>
      </c>
      <c r="C942" s="7" t="s">
        <v>4218</v>
      </c>
      <c r="D942" s="7" t="s">
        <v>4216</v>
      </c>
      <c r="E942" s="7" t="s">
        <v>1824</v>
      </c>
      <c r="F942" s="8">
        <v>76</v>
      </c>
      <c r="G942" s="8" t="s">
        <v>1825</v>
      </c>
      <c r="H942" s="8" t="s">
        <v>1826</v>
      </c>
      <c r="I942" s="8" t="s">
        <v>27</v>
      </c>
    </row>
    <row r="943" spans="1:9" s="8" customFormat="1" hidden="1" x14ac:dyDescent="0.35">
      <c r="A943" s="8">
        <v>157787</v>
      </c>
      <c r="B943" s="8">
        <v>3</v>
      </c>
      <c r="C943" s="7" t="s">
        <v>4219</v>
      </c>
      <c r="D943" s="7" t="s">
        <v>4216</v>
      </c>
      <c r="E943" s="7" t="s">
        <v>4220</v>
      </c>
      <c r="F943" s="8">
        <v>76</v>
      </c>
      <c r="G943" s="8" t="s">
        <v>1827</v>
      </c>
      <c r="H943" s="8" t="s">
        <v>1828</v>
      </c>
      <c r="I943" s="8" t="s">
        <v>27</v>
      </c>
    </row>
    <row r="944" spans="1:9" s="8" customFormat="1" hidden="1" x14ac:dyDescent="0.35">
      <c r="A944" s="8">
        <v>157790</v>
      </c>
      <c r="B944" s="8">
        <v>3</v>
      </c>
      <c r="C944" s="7" t="s">
        <v>4221</v>
      </c>
      <c r="D944" s="7" t="s">
        <v>4216</v>
      </c>
      <c r="E944" s="7" t="s">
        <v>4222</v>
      </c>
      <c r="F944" s="8">
        <v>76</v>
      </c>
      <c r="G944" s="8" t="s">
        <v>1829</v>
      </c>
      <c r="H944" s="8" t="s">
        <v>1830</v>
      </c>
      <c r="I944" s="8" t="s">
        <v>27</v>
      </c>
    </row>
    <row r="945" spans="1:9" s="8" customFormat="1" hidden="1" x14ac:dyDescent="0.35">
      <c r="A945" s="8">
        <v>157795</v>
      </c>
      <c r="B945" s="8">
        <v>3</v>
      </c>
      <c r="C945" s="7" t="s">
        <v>4223</v>
      </c>
      <c r="D945" s="7" t="s">
        <v>4216</v>
      </c>
      <c r="E945" s="7" t="s">
        <v>4224</v>
      </c>
      <c r="F945" s="8">
        <v>76</v>
      </c>
      <c r="G945" s="8" t="s">
        <v>1831</v>
      </c>
      <c r="H945" s="8" t="s">
        <v>1832</v>
      </c>
      <c r="I945" s="8" t="s">
        <v>27</v>
      </c>
    </row>
    <row r="946" spans="1:9" s="8" customFormat="1" hidden="1" x14ac:dyDescent="0.35">
      <c r="A946" s="8">
        <v>157802</v>
      </c>
      <c r="B946" s="8">
        <v>3</v>
      </c>
      <c r="C946" s="7" t="s">
        <v>4225</v>
      </c>
      <c r="D946" s="7" t="s">
        <v>4216</v>
      </c>
      <c r="E946" s="7" t="s">
        <v>4226</v>
      </c>
      <c r="F946" s="8">
        <v>76</v>
      </c>
      <c r="G946" s="8" t="s">
        <v>1833</v>
      </c>
      <c r="H946" s="8" t="s">
        <v>1834</v>
      </c>
      <c r="I946" s="8" t="s">
        <v>27</v>
      </c>
    </row>
    <row r="947" spans="1:9" s="8" customFormat="1" hidden="1" x14ac:dyDescent="0.35">
      <c r="A947" s="8">
        <v>157809</v>
      </c>
      <c r="B947" s="8">
        <v>3</v>
      </c>
      <c r="C947" s="7" t="s">
        <v>4227</v>
      </c>
      <c r="D947" s="7" t="s">
        <v>4216</v>
      </c>
      <c r="E947" s="7" t="s">
        <v>4228</v>
      </c>
      <c r="F947" s="8">
        <v>76</v>
      </c>
      <c r="G947" s="8" t="s">
        <v>1835</v>
      </c>
      <c r="H947" s="8" t="s">
        <v>1836</v>
      </c>
      <c r="I947" s="8" t="s">
        <v>27</v>
      </c>
    </row>
    <row r="948" spans="1:9" s="8" customFormat="1" hidden="1" x14ac:dyDescent="0.35">
      <c r="A948" s="8">
        <v>157814</v>
      </c>
      <c r="B948" s="8">
        <v>3</v>
      </c>
      <c r="C948" s="7" t="s">
        <v>4229</v>
      </c>
      <c r="D948" s="7" t="s">
        <v>4216</v>
      </c>
      <c r="E948" s="7" t="s">
        <v>4230</v>
      </c>
      <c r="F948" s="8">
        <v>76</v>
      </c>
      <c r="G948" s="8" t="s">
        <v>1837</v>
      </c>
      <c r="H948" s="8" t="s">
        <v>1838</v>
      </c>
      <c r="I948" s="8" t="s">
        <v>27</v>
      </c>
    </row>
    <row r="949" spans="1:9" s="8" customFormat="1" hidden="1" x14ac:dyDescent="0.35">
      <c r="A949" s="8">
        <v>157817</v>
      </c>
      <c r="B949" s="8">
        <v>3</v>
      </c>
      <c r="C949" s="7" t="s">
        <v>4231</v>
      </c>
      <c r="D949" s="7" t="s">
        <v>4216</v>
      </c>
      <c r="E949" s="7" t="s">
        <v>1839</v>
      </c>
      <c r="F949" s="8">
        <v>76</v>
      </c>
      <c r="G949" s="8" t="s">
        <v>1840</v>
      </c>
      <c r="H949" s="8" t="s">
        <v>1841</v>
      </c>
      <c r="I949" s="8" t="s">
        <v>27</v>
      </c>
    </row>
    <row r="950" spans="1:9" s="8" customFormat="1" hidden="1" x14ac:dyDescent="0.35">
      <c r="A950" s="8">
        <v>157818</v>
      </c>
      <c r="B950" s="8">
        <v>3</v>
      </c>
      <c r="C950" s="7" t="s">
        <v>4232</v>
      </c>
      <c r="D950" s="7" t="s">
        <v>4216</v>
      </c>
      <c r="E950" s="7" t="s">
        <v>4233</v>
      </c>
      <c r="F950" s="8">
        <v>76</v>
      </c>
      <c r="G950" s="8" t="s">
        <v>1842</v>
      </c>
      <c r="H950" s="8" t="s">
        <v>1843</v>
      </c>
      <c r="I950" s="8" t="s">
        <v>27</v>
      </c>
    </row>
    <row r="951" spans="1:9" s="8" customFormat="1" hidden="1" x14ac:dyDescent="0.35">
      <c r="A951" s="8">
        <v>157821</v>
      </c>
      <c r="B951" s="8">
        <v>3</v>
      </c>
      <c r="C951" s="7" t="s">
        <v>4234</v>
      </c>
      <c r="D951" s="7" t="s">
        <v>4216</v>
      </c>
      <c r="E951" s="7" t="s">
        <v>1844</v>
      </c>
      <c r="F951" s="8">
        <v>76</v>
      </c>
      <c r="G951" s="8" t="s">
        <v>1845</v>
      </c>
      <c r="H951" s="8" t="s">
        <v>1846</v>
      </c>
      <c r="I951" s="8" t="s">
        <v>27</v>
      </c>
    </row>
    <row r="952" spans="1:9" s="8" customFormat="1" hidden="1" x14ac:dyDescent="0.35">
      <c r="A952" s="8">
        <v>157822</v>
      </c>
      <c r="B952" s="8">
        <v>3</v>
      </c>
      <c r="C952" s="7" t="s">
        <v>4235</v>
      </c>
      <c r="D952" s="7" t="s">
        <v>4216</v>
      </c>
      <c r="E952" s="7" t="s">
        <v>4236</v>
      </c>
      <c r="F952" s="8">
        <v>76</v>
      </c>
      <c r="G952" s="8" t="s">
        <v>1847</v>
      </c>
      <c r="H952" s="8" t="s">
        <v>1848</v>
      </c>
      <c r="I952" s="8" t="s">
        <v>27</v>
      </c>
    </row>
    <row r="953" spans="1:9" s="8" customFormat="1" hidden="1" x14ac:dyDescent="0.35">
      <c r="A953" s="8">
        <v>157825</v>
      </c>
      <c r="B953" s="8">
        <v>3</v>
      </c>
      <c r="C953" s="7" t="s">
        <v>4237</v>
      </c>
      <c r="D953" s="7" t="s">
        <v>4216</v>
      </c>
      <c r="E953" s="7" t="s">
        <v>1849</v>
      </c>
      <c r="F953" s="8">
        <v>76</v>
      </c>
      <c r="G953" s="8" t="s">
        <v>1850</v>
      </c>
      <c r="H953" s="8" t="s">
        <v>1850</v>
      </c>
      <c r="I953" s="8" t="s">
        <v>27</v>
      </c>
    </row>
    <row r="954" spans="1:9" s="8" customFormat="1" hidden="1" x14ac:dyDescent="0.35">
      <c r="A954" s="8">
        <v>157826</v>
      </c>
      <c r="B954" s="8">
        <v>3</v>
      </c>
      <c r="C954" s="7" t="s">
        <v>4238</v>
      </c>
      <c r="D954" s="7" t="s">
        <v>4216</v>
      </c>
      <c r="E954" s="7" t="s">
        <v>4239</v>
      </c>
      <c r="F954" s="8">
        <v>76</v>
      </c>
      <c r="G954" s="8" t="s">
        <v>1851</v>
      </c>
      <c r="H954" s="8" t="s">
        <v>1852</v>
      </c>
      <c r="I954" s="8" t="s">
        <v>27</v>
      </c>
    </row>
    <row r="955" spans="1:9" s="8" customFormat="1" hidden="1" x14ac:dyDescent="0.35">
      <c r="A955" s="8">
        <v>157829</v>
      </c>
      <c r="B955" s="8">
        <v>3</v>
      </c>
      <c r="C955" s="7" t="s">
        <v>4240</v>
      </c>
      <c r="D955" s="7" t="s">
        <v>4216</v>
      </c>
      <c r="E955" s="7" t="s">
        <v>4241</v>
      </c>
      <c r="F955" s="8">
        <v>76</v>
      </c>
      <c r="G955" s="8" t="s">
        <v>1853</v>
      </c>
      <c r="H955" s="8" t="s">
        <v>1854</v>
      </c>
      <c r="I955" s="8" t="s">
        <v>27</v>
      </c>
    </row>
    <row r="956" spans="1:9" s="8" customFormat="1" hidden="1" x14ac:dyDescent="0.35">
      <c r="A956" s="8">
        <v>157834</v>
      </c>
      <c r="B956" s="8">
        <v>3</v>
      </c>
      <c r="C956" s="7" t="s">
        <v>4242</v>
      </c>
      <c r="D956" s="7" t="s">
        <v>4216</v>
      </c>
      <c r="E956" s="7" t="s">
        <v>4243</v>
      </c>
      <c r="F956" s="8">
        <v>76</v>
      </c>
      <c r="G956" s="8" t="s">
        <v>1855</v>
      </c>
      <c r="H956" s="8" t="s">
        <v>1856</v>
      </c>
      <c r="I956" s="8" t="s">
        <v>27</v>
      </c>
    </row>
    <row r="957" spans="1:9" s="8" customFormat="1" hidden="1" x14ac:dyDescent="0.35">
      <c r="A957" s="8">
        <v>157840</v>
      </c>
      <c r="B957" s="8">
        <v>3</v>
      </c>
      <c r="C957" s="7" t="s">
        <v>4244</v>
      </c>
      <c r="D957" s="7" t="s">
        <v>4245</v>
      </c>
      <c r="E957" s="7" t="s">
        <v>4246</v>
      </c>
      <c r="F957" s="8">
        <v>78</v>
      </c>
      <c r="G957" s="8" t="s">
        <v>1857</v>
      </c>
      <c r="H957" s="8" t="s">
        <v>1858</v>
      </c>
      <c r="I957" s="8" t="s">
        <v>27</v>
      </c>
    </row>
    <row r="958" spans="1:9" s="8" customFormat="1" hidden="1" x14ac:dyDescent="0.35">
      <c r="A958" s="8">
        <v>157845</v>
      </c>
      <c r="B958" s="8">
        <v>3</v>
      </c>
      <c r="C958" s="7" t="s">
        <v>4247</v>
      </c>
      <c r="D958" s="7" t="s">
        <v>4245</v>
      </c>
      <c r="E958" s="7" t="s">
        <v>1859</v>
      </c>
      <c r="F958" s="8">
        <v>78</v>
      </c>
      <c r="G958" s="8" t="s">
        <v>1860</v>
      </c>
      <c r="H958" s="8" t="s">
        <v>1861</v>
      </c>
      <c r="I958" s="8" t="s">
        <v>27</v>
      </c>
    </row>
    <row r="959" spans="1:9" s="8" customFormat="1" hidden="1" x14ac:dyDescent="0.35">
      <c r="A959" s="8">
        <v>157846</v>
      </c>
      <c r="B959" s="8">
        <v>3</v>
      </c>
      <c r="C959" s="7" t="s">
        <v>4248</v>
      </c>
      <c r="D959" s="7" t="s">
        <v>4245</v>
      </c>
      <c r="E959" s="7" t="s">
        <v>1862</v>
      </c>
      <c r="F959" s="8">
        <v>78</v>
      </c>
      <c r="G959" s="8" t="s">
        <v>1863</v>
      </c>
      <c r="H959" s="8" t="s">
        <v>1864</v>
      </c>
      <c r="I959" s="8" t="s">
        <v>27</v>
      </c>
    </row>
    <row r="960" spans="1:9" s="8" customFormat="1" hidden="1" x14ac:dyDescent="0.35">
      <c r="A960" s="8">
        <v>157847</v>
      </c>
      <c r="B960" s="8">
        <v>3</v>
      </c>
      <c r="C960" s="7" t="s">
        <v>4249</v>
      </c>
      <c r="D960" s="7" t="s">
        <v>4245</v>
      </c>
      <c r="E960" s="7" t="s">
        <v>4250</v>
      </c>
      <c r="F960" s="8">
        <v>78</v>
      </c>
      <c r="G960" s="8" t="s">
        <v>1865</v>
      </c>
      <c r="H960" s="8" t="s">
        <v>1866</v>
      </c>
      <c r="I960" s="8" t="s">
        <v>27</v>
      </c>
    </row>
    <row r="961" spans="1:9" s="8" customFormat="1" hidden="1" x14ac:dyDescent="0.35">
      <c r="A961" s="8">
        <v>157852</v>
      </c>
      <c r="B961" s="8">
        <v>3</v>
      </c>
      <c r="C961" s="7" t="s">
        <v>4251</v>
      </c>
      <c r="D961" s="7" t="s">
        <v>4245</v>
      </c>
      <c r="E961" s="7" t="s">
        <v>1867</v>
      </c>
      <c r="F961" s="8">
        <v>78</v>
      </c>
      <c r="G961" s="8" t="s">
        <v>1868</v>
      </c>
      <c r="H961" s="8" t="s">
        <v>1869</v>
      </c>
      <c r="I961" s="8" t="s">
        <v>27</v>
      </c>
    </row>
    <row r="962" spans="1:9" s="8" customFormat="1" hidden="1" x14ac:dyDescent="0.35">
      <c r="A962" s="8">
        <v>157853</v>
      </c>
      <c r="B962" s="8">
        <v>3</v>
      </c>
      <c r="C962" s="7" t="s">
        <v>4252</v>
      </c>
      <c r="D962" s="7" t="s">
        <v>4245</v>
      </c>
      <c r="E962" s="7" t="s">
        <v>1870</v>
      </c>
      <c r="F962" s="8">
        <v>78</v>
      </c>
      <c r="G962" s="8" t="s">
        <v>1871</v>
      </c>
      <c r="H962" s="8" t="s">
        <v>1872</v>
      </c>
      <c r="I962" s="8" t="s">
        <v>27</v>
      </c>
    </row>
    <row r="963" spans="1:9" s="8" customFormat="1" hidden="1" x14ac:dyDescent="0.35">
      <c r="A963" s="8">
        <v>157855</v>
      </c>
      <c r="B963" s="8">
        <v>3</v>
      </c>
      <c r="C963" s="7" t="s">
        <v>4253</v>
      </c>
      <c r="D963" s="7" t="s">
        <v>4254</v>
      </c>
      <c r="E963" s="7" t="s">
        <v>4255</v>
      </c>
      <c r="F963" s="8">
        <v>79</v>
      </c>
      <c r="G963" s="8" t="s">
        <v>1873</v>
      </c>
      <c r="H963" s="8" t="s">
        <v>1874</v>
      </c>
      <c r="I963" s="8" t="s">
        <v>27</v>
      </c>
    </row>
    <row r="964" spans="1:9" s="8" customFormat="1" hidden="1" x14ac:dyDescent="0.35">
      <c r="A964" s="8">
        <v>157860</v>
      </c>
      <c r="B964" s="8">
        <v>3</v>
      </c>
      <c r="C964" s="7" t="s">
        <v>4256</v>
      </c>
      <c r="D964" s="7" t="s">
        <v>4254</v>
      </c>
      <c r="E964" s="7" t="s">
        <v>1875</v>
      </c>
      <c r="F964" s="8">
        <v>79</v>
      </c>
      <c r="G964" s="8" t="s">
        <v>1876</v>
      </c>
      <c r="H964" s="8" t="s">
        <v>1877</v>
      </c>
      <c r="I964" s="8" t="s">
        <v>27</v>
      </c>
    </row>
    <row r="965" spans="1:9" s="8" customFormat="1" hidden="1" x14ac:dyDescent="0.35">
      <c r="A965" s="8">
        <v>157861</v>
      </c>
      <c r="B965" s="8">
        <v>3</v>
      </c>
      <c r="C965" s="7" t="s">
        <v>4257</v>
      </c>
      <c r="D965" s="7" t="s">
        <v>4254</v>
      </c>
      <c r="E965" s="7" t="s">
        <v>4258</v>
      </c>
      <c r="F965" s="8">
        <v>79</v>
      </c>
      <c r="G965" s="8" t="s">
        <v>1878</v>
      </c>
      <c r="H965" s="8" t="s">
        <v>1879</v>
      </c>
      <c r="I965" s="8" t="s">
        <v>27</v>
      </c>
    </row>
    <row r="966" spans="1:9" s="8" customFormat="1" hidden="1" x14ac:dyDescent="0.35">
      <c r="A966" s="8">
        <v>157864</v>
      </c>
      <c r="B966" s="8">
        <v>3</v>
      </c>
      <c r="C966" s="7" t="s">
        <v>4259</v>
      </c>
      <c r="D966" s="7" t="s">
        <v>4254</v>
      </c>
      <c r="E966" s="7" t="s">
        <v>1880</v>
      </c>
      <c r="F966" s="8">
        <v>79</v>
      </c>
      <c r="G966" s="8" t="s">
        <v>1881</v>
      </c>
      <c r="H966" s="8" t="s">
        <v>1882</v>
      </c>
      <c r="I966" s="8" t="s">
        <v>27</v>
      </c>
    </row>
    <row r="967" spans="1:9" s="8" customFormat="1" hidden="1" x14ac:dyDescent="0.35">
      <c r="A967" s="8">
        <v>157865</v>
      </c>
      <c r="B967" s="8">
        <v>3</v>
      </c>
      <c r="C967" s="7" t="s">
        <v>4260</v>
      </c>
      <c r="D967" s="7" t="s">
        <v>4254</v>
      </c>
      <c r="E967" s="7" t="s">
        <v>1883</v>
      </c>
      <c r="F967" s="8">
        <v>79</v>
      </c>
      <c r="G967" s="8" t="s">
        <v>1884</v>
      </c>
      <c r="H967" s="8" t="s">
        <v>1884</v>
      </c>
      <c r="I967" s="8" t="s">
        <v>27</v>
      </c>
    </row>
    <row r="968" spans="1:9" s="8" customFormat="1" hidden="1" x14ac:dyDescent="0.35">
      <c r="A968" s="8">
        <v>157866</v>
      </c>
      <c r="B968" s="8">
        <v>3</v>
      </c>
      <c r="C968" s="7" t="s">
        <v>4261</v>
      </c>
      <c r="D968" s="7" t="s">
        <v>4254</v>
      </c>
      <c r="E968" s="7" t="s">
        <v>1885</v>
      </c>
      <c r="F968" s="8">
        <v>79</v>
      </c>
      <c r="G968" s="8" t="s">
        <v>1886</v>
      </c>
      <c r="H968" s="8" t="s">
        <v>1887</v>
      </c>
      <c r="I968" s="8" t="s">
        <v>27</v>
      </c>
    </row>
    <row r="969" spans="1:9" s="8" customFormat="1" hidden="1" x14ac:dyDescent="0.35">
      <c r="A969" s="8">
        <v>157867</v>
      </c>
      <c r="B969" s="8">
        <v>3</v>
      </c>
      <c r="C969" s="7" t="s">
        <v>4262</v>
      </c>
      <c r="D969" s="7" t="s">
        <v>4254</v>
      </c>
      <c r="E969" s="7" t="s">
        <v>1888</v>
      </c>
      <c r="F969" s="8">
        <v>79</v>
      </c>
      <c r="G969" s="8" t="s">
        <v>1889</v>
      </c>
      <c r="H969" s="8" t="s">
        <v>1890</v>
      </c>
      <c r="I969" s="8" t="s">
        <v>27</v>
      </c>
    </row>
    <row r="970" spans="1:9" s="8" customFormat="1" hidden="1" x14ac:dyDescent="0.35">
      <c r="A970" s="8">
        <v>157869</v>
      </c>
      <c r="B970" s="8">
        <v>3</v>
      </c>
      <c r="C970" s="7" t="s">
        <v>4263</v>
      </c>
      <c r="D970" s="7" t="s">
        <v>4264</v>
      </c>
      <c r="E970" s="7" t="s">
        <v>4265</v>
      </c>
      <c r="F970" s="8">
        <v>80</v>
      </c>
      <c r="G970" s="8" t="s">
        <v>1891</v>
      </c>
      <c r="H970" s="8" t="s">
        <v>1891</v>
      </c>
      <c r="I970" s="8" t="s">
        <v>27</v>
      </c>
    </row>
    <row r="971" spans="1:9" s="8" customFormat="1" hidden="1" x14ac:dyDescent="0.35">
      <c r="A971" s="8">
        <v>157872</v>
      </c>
      <c r="B971" s="8">
        <v>3</v>
      </c>
      <c r="C971" s="7" t="s">
        <v>4266</v>
      </c>
      <c r="D971" s="7" t="s">
        <v>4264</v>
      </c>
      <c r="E971" s="7" t="s">
        <v>1892</v>
      </c>
      <c r="F971" s="8">
        <v>80</v>
      </c>
      <c r="G971" s="8" t="s">
        <v>1893</v>
      </c>
      <c r="H971" s="8" t="s">
        <v>1894</v>
      </c>
      <c r="I971" s="8" t="s">
        <v>27</v>
      </c>
    </row>
    <row r="972" spans="1:9" s="8" customFormat="1" hidden="1" x14ac:dyDescent="0.35">
      <c r="A972" s="8">
        <v>157873</v>
      </c>
      <c r="B972" s="8">
        <v>3</v>
      </c>
      <c r="C972" s="7" t="s">
        <v>4267</v>
      </c>
      <c r="D972" s="7" t="s">
        <v>4264</v>
      </c>
      <c r="E972" s="7" t="s">
        <v>1895</v>
      </c>
      <c r="F972" s="8">
        <v>80</v>
      </c>
      <c r="G972" s="8" t="s">
        <v>1896</v>
      </c>
      <c r="H972" s="8" t="s">
        <v>1897</v>
      </c>
      <c r="I972" s="8" t="s">
        <v>27</v>
      </c>
    </row>
    <row r="973" spans="1:9" s="8" customFormat="1" hidden="1" x14ac:dyDescent="0.35">
      <c r="A973" s="8">
        <v>157874</v>
      </c>
      <c r="B973" s="8">
        <v>3</v>
      </c>
      <c r="C973" s="7" t="s">
        <v>4268</v>
      </c>
      <c r="D973" s="7" t="s">
        <v>4264</v>
      </c>
      <c r="E973" s="7" t="s">
        <v>1898</v>
      </c>
      <c r="F973" s="8">
        <v>80</v>
      </c>
      <c r="G973" s="8" t="s">
        <v>1899</v>
      </c>
      <c r="H973" s="8" t="s">
        <v>1900</v>
      </c>
      <c r="I973" s="8" t="s">
        <v>27</v>
      </c>
    </row>
    <row r="974" spans="1:9" s="8" customFormat="1" hidden="1" x14ac:dyDescent="0.35">
      <c r="A974" s="8">
        <v>157875</v>
      </c>
      <c r="B974" s="8">
        <v>3</v>
      </c>
      <c r="C974" s="7" t="s">
        <v>4269</v>
      </c>
      <c r="D974" s="7" t="s">
        <v>4264</v>
      </c>
      <c r="E974" s="7" t="s">
        <v>1901</v>
      </c>
      <c r="F974" s="8">
        <v>80</v>
      </c>
      <c r="G974" s="8" t="s">
        <v>1902</v>
      </c>
      <c r="H974" s="8" t="s">
        <v>1903</v>
      </c>
      <c r="I974" s="8" t="s">
        <v>27</v>
      </c>
    </row>
    <row r="975" spans="1:9" s="8" customFormat="1" hidden="1" x14ac:dyDescent="0.35">
      <c r="A975" s="8">
        <v>157876</v>
      </c>
      <c r="B975" s="8">
        <v>3</v>
      </c>
      <c r="C975" s="7" t="s">
        <v>4270</v>
      </c>
      <c r="D975" s="7" t="s">
        <v>4264</v>
      </c>
      <c r="E975" s="7" t="s">
        <v>1904</v>
      </c>
      <c r="F975" s="8">
        <v>80</v>
      </c>
      <c r="G975" s="8" t="s">
        <v>1905</v>
      </c>
      <c r="H975" s="8" t="s">
        <v>1906</v>
      </c>
      <c r="I975" s="8" t="s">
        <v>27</v>
      </c>
    </row>
    <row r="976" spans="1:9" s="8" customFormat="1" hidden="1" x14ac:dyDescent="0.35">
      <c r="A976" s="8">
        <v>157877</v>
      </c>
      <c r="B976" s="8">
        <v>3</v>
      </c>
      <c r="C976" s="7" t="s">
        <v>4271</v>
      </c>
      <c r="D976" s="7" t="s">
        <v>4264</v>
      </c>
      <c r="E976" s="7" t="s">
        <v>1907</v>
      </c>
      <c r="F976" s="8">
        <v>80</v>
      </c>
      <c r="G976" s="8" t="s">
        <v>1908</v>
      </c>
      <c r="H976" s="8" t="s">
        <v>1909</v>
      </c>
      <c r="I976" s="8" t="s">
        <v>27</v>
      </c>
    </row>
    <row r="977" spans="1:9" s="8" customFormat="1" hidden="1" x14ac:dyDescent="0.35">
      <c r="A977" s="8">
        <v>157879</v>
      </c>
      <c r="B977" s="8">
        <v>3</v>
      </c>
      <c r="C977" s="7" t="s">
        <v>4272</v>
      </c>
      <c r="D977" s="7" t="s">
        <v>4273</v>
      </c>
      <c r="E977" s="7" t="s">
        <v>4274</v>
      </c>
      <c r="F977" s="8">
        <v>81</v>
      </c>
      <c r="G977" s="8" t="s">
        <v>1910</v>
      </c>
      <c r="H977" s="8" t="s">
        <v>1911</v>
      </c>
      <c r="I977" s="8" t="s">
        <v>27</v>
      </c>
    </row>
    <row r="978" spans="1:9" s="8" customFormat="1" hidden="1" x14ac:dyDescent="0.35">
      <c r="A978" s="8">
        <v>157887</v>
      </c>
      <c r="B978" s="8">
        <v>3</v>
      </c>
      <c r="C978" s="7" t="s">
        <v>4275</v>
      </c>
      <c r="D978" s="7" t="s">
        <v>4273</v>
      </c>
      <c r="E978" s="7" t="s">
        <v>4276</v>
      </c>
      <c r="F978" s="8">
        <v>81</v>
      </c>
      <c r="G978" s="8" t="s">
        <v>1912</v>
      </c>
      <c r="H978" s="8" t="s">
        <v>1913</v>
      </c>
      <c r="I978" s="8" t="s">
        <v>27</v>
      </c>
    </row>
    <row r="979" spans="1:9" s="8" customFormat="1" hidden="1" x14ac:dyDescent="0.35">
      <c r="A979" s="8">
        <v>157895</v>
      </c>
      <c r="B979" s="8">
        <v>3</v>
      </c>
      <c r="C979" s="7" t="s">
        <v>4277</v>
      </c>
      <c r="D979" s="7" t="s">
        <v>4273</v>
      </c>
      <c r="E979" s="7" t="s">
        <v>4278</v>
      </c>
      <c r="F979" s="8">
        <v>81</v>
      </c>
      <c r="G979" s="8" t="s">
        <v>1914</v>
      </c>
      <c r="H979" s="8" t="s">
        <v>1915</v>
      </c>
      <c r="I979" s="8" t="s">
        <v>27</v>
      </c>
    </row>
    <row r="980" spans="1:9" s="8" customFormat="1" hidden="1" x14ac:dyDescent="0.35">
      <c r="A980" s="8">
        <v>157899</v>
      </c>
      <c r="B980" s="8">
        <v>3</v>
      </c>
      <c r="C980" s="7" t="s">
        <v>4279</v>
      </c>
      <c r="D980" s="7" t="s">
        <v>4273</v>
      </c>
      <c r="E980" s="7" t="s">
        <v>4280</v>
      </c>
      <c r="F980" s="8">
        <v>81</v>
      </c>
      <c r="G980" s="8" t="s">
        <v>1916</v>
      </c>
      <c r="H980" s="8" t="s">
        <v>1917</v>
      </c>
      <c r="I980" s="8" t="s">
        <v>27</v>
      </c>
    </row>
    <row r="981" spans="1:9" s="8" customFormat="1" hidden="1" x14ac:dyDescent="0.35">
      <c r="A981" s="8">
        <v>157906</v>
      </c>
      <c r="B981" s="8">
        <v>3</v>
      </c>
      <c r="C981" s="7" t="s">
        <v>4281</v>
      </c>
      <c r="D981" s="7" t="s">
        <v>4273</v>
      </c>
      <c r="E981" s="7" t="s">
        <v>4282</v>
      </c>
      <c r="F981" s="8">
        <v>81</v>
      </c>
      <c r="G981" s="8" t="s">
        <v>1918</v>
      </c>
      <c r="H981" s="8" t="s">
        <v>1919</v>
      </c>
      <c r="I981" s="8" t="s">
        <v>27</v>
      </c>
    </row>
    <row r="982" spans="1:9" s="8" customFormat="1" hidden="1" x14ac:dyDescent="0.35">
      <c r="A982" s="8">
        <v>157910</v>
      </c>
      <c r="B982" s="8">
        <v>3</v>
      </c>
      <c r="C982" s="7" t="s">
        <v>4283</v>
      </c>
      <c r="D982" s="7" t="s">
        <v>4273</v>
      </c>
      <c r="E982" s="7" t="s">
        <v>1920</v>
      </c>
      <c r="F982" s="8">
        <v>81</v>
      </c>
      <c r="G982" s="8" t="s">
        <v>1921</v>
      </c>
      <c r="H982" s="8" t="s">
        <v>1922</v>
      </c>
      <c r="I982" s="8" t="s">
        <v>27</v>
      </c>
    </row>
    <row r="983" spans="1:9" s="8" customFormat="1" hidden="1" x14ac:dyDescent="0.35">
      <c r="A983" s="8">
        <v>157911</v>
      </c>
      <c r="B983" s="8">
        <v>3</v>
      </c>
      <c r="C983" s="7" t="s">
        <v>4284</v>
      </c>
      <c r="D983" s="7" t="s">
        <v>4273</v>
      </c>
      <c r="E983" s="7" t="s">
        <v>4285</v>
      </c>
      <c r="F983" s="8">
        <v>81</v>
      </c>
      <c r="G983" s="8" t="s">
        <v>1923</v>
      </c>
      <c r="H983" s="8" t="s">
        <v>1924</v>
      </c>
      <c r="I983" s="8" t="s">
        <v>27</v>
      </c>
    </row>
    <row r="984" spans="1:9" s="8" customFormat="1" hidden="1" x14ac:dyDescent="0.35">
      <c r="A984" s="8">
        <v>157915</v>
      </c>
      <c r="B984" s="8">
        <v>3</v>
      </c>
      <c r="C984" s="7" t="s">
        <v>4286</v>
      </c>
      <c r="D984" s="7" t="s">
        <v>4273</v>
      </c>
      <c r="E984" s="7" t="s">
        <v>4287</v>
      </c>
      <c r="F984" s="8">
        <v>81</v>
      </c>
      <c r="G984" s="8" t="s">
        <v>1925</v>
      </c>
      <c r="H984" s="8" t="s">
        <v>1926</v>
      </c>
      <c r="I984" s="8" t="s">
        <v>27</v>
      </c>
    </row>
    <row r="985" spans="1:9" s="8" customFormat="1" hidden="1" x14ac:dyDescent="0.35">
      <c r="A985" s="8">
        <v>157919</v>
      </c>
      <c r="B985" s="8">
        <v>3</v>
      </c>
      <c r="C985" s="7" t="s">
        <v>4288</v>
      </c>
      <c r="D985" s="7" t="s">
        <v>4273</v>
      </c>
      <c r="E985" s="7" t="s">
        <v>4289</v>
      </c>
      <c r="F985" s="8">
        <v>81</v>
      </c>
      <c r="G985" s="8" t="s">
        <v>1927</v>
      </c>
      <c r="H985" s="8" t="s">
        <v>1928</v>
      </c>
      <c r="I985" s="8" t="s">
        <v>27</v>
      </c>
    </row>
    <row r="986" spans="1:9" s="8" customFormat="1" hidden="1" x14ac:dyDescent="0.35">
      <c r="A986" s="8">
        <v>157923</v>
      </c>
      <c r="B986" s="8">
        <v>3</v>
      </c>
      <c r="C986" s="7" t="s">
        <v>4290</v>
      </c>
      <c r="D986" s="7" t="s">
        <v>4273</v>
      </c>
      <c r="E986" s="7" t="s">
        <v>4291</v>
      </c>
      <c r="F986" s="8">
        <v>81</v>
      </c>
      <c r="G986" s="8" t="s">
        <v>1929</v>
      </c>
      <c r="H986" s="8" t="s">
        <v>1930</v>
      </c>
      <c r="I986" s="8" t="s">
        <v>27</v>
      </c>
    </row>
    <row r="987" spans="1:9" s="8" customFormat="1" hidden="1" x14ac:dyDescent="0.35">
      <c r="A987" s="8">
        <v>157927</v>
      </c>
      <c r="B987" s="8">
        <v>3</v>
      </c>
      <c r="C987" s="7" t="s">
        <v>4292</v>
      </c>
      <c r="D987" s="7" t="s">
        <v>4273</v>
      </c>
      <c r="E987" s="7" t="s">
        <v>1931</v>
      </c>
      <c r="F987" s="8">
        <v>81</v>
      </c>
      <c r="G987" s="8" t="s">
        <v>1932</v>
      </c>
      <c r="H987" s="8" t="s">
        <v>1933</v>
      </c>
      <c r="I987" s="8" t="s">
        <v>27</v>
      </c>
    </row>
    <row r="988" spans="1:9" s="8" customFormat="1" hidden="1" x14ac:dyDescent="0.35">
      <c r="A988" s="8">
        <v>157928</v>
      </c>
      <c r="B988" s="8">
        <v>3</v>
      </c>
      <c r="C988" s="7" t="s">
        <v>4293</v>
      </c>
      <c r="D988" s="7" t="s">
        <v>4273</v>
      </c>
      <c r="E988" s="7" t="s">
        <v>4294</v>
      </c>
      <c r="F988" s="8">
        <v>81</v>
      </c>
      <c r="G988" s="8" t="s">
        <v>1934</v>
      </c>
      <c r="H988" s="8" t="s">
        <v>1935</v>
      </c>
      <c r="I988" s="8" t="s">
        <v>27</v>
      </c>
    </row>
    <row r="989" spans="1:9" s="8" customFormat="1" hidden="1" x14ac:dyDescent="0.35">
      <c r="A989" s="8">
        <v>157946</v>
      </c>
      <c r="B989" s="8">
        <v>3</v>
      </c>
      <c r="C989" s="7" t="s">
        <v>4295</v>
      </c>
      <c r="D989" s="7" t="s">
        <v>4273</v>
      </c>
      <c r="E989" s="7" t="s">
        <v>1936</v>
      </c>
      <c r="F989" s="8">
        <v>81</v>
      </c>
      <c r="G989" s="8" t="s">
        <v>1937</v>
      </c>
      <c r="H989" s="8" t="s">
        <v>1938</v>
      </c>
      <c r="I989" s="8" t="s">
        <v>27</v>
      </c>
    </row>
    <row r="990" spans="1:9" s="8" customFormat="1" hidden="1" x14ac:dyDescent="0.35">
      <c r="A990" s="8">
        <v>157948</v>
      </c>
      <c r="B990" s="8">
        <v>3</v>
      </c>
      <c r="C990" s="7" t="s">
        <v>4296</v>
      </c>
      <c r="D990" s="7" t="s">
        <v>4297</v>
      </c>
      <c r="E990" s="7" t="s">
        <v>4298</v>
      </c>
      <c r="F990" s="8">
        <v>82</v>
      </c>
      <c r="G990" s="8" t="s">
        <v>1939</v>
      </c>
      <c r="H990" s="8" t="s">
        <v>1940</v>
      </c>
      <c r="I990" s="8" t="s">
        <v>27</v>
      </c>
    </row>
    <row r="991" spans="1:9" s="8" customFormat="1" hidden="1" x14ac:dyDescent="0.35">
      <c r="A991" s="8">
        <v>157956</v>
      </c>
      <c r="B991" s="8">
        <v>3</v>
      </c>
      <c r="C991" s="7" t="s">
        <v>4299</v>
      </c>
      <c r="D991" s="7" t="s">
        <v>4297</v>
      </c>
      <c r="E991" s="7" t="s">
        <v>4300</v>
      </c>
      <c r="F991" s="8">
        <v>82</v>
      </c>
      <c r="G991" s="8" t="s">
        <v>1941</v>
      </c>
      <c r="H991" s="8" t="s">
        <v>1942</v>
      </c>
      <c r="I991" s="8" t="s">
        <v>27</v>
      </c>
    </row>
    <row r="992" spans="1:9" s="8" customFormat="1" hidden="1" x14ac:dyDescent="0.35">
      <c r="A992" s="8">
        <v>157966</v>
      </c>
      <c r="B992" s="8">
        <v>3</v>
      </c>
      <c r="C992" s="7" t="s">
        <v>4301</v>
      </c>
      <c r="D992" s="7" t="s">
        <v>4297</v>
      </c>
      <c r="E992" s="7" t="s">
        <v>4302</v>
      </c>
      <c r="F992" s="8">
        <v>82</v>
      </c>
      <c r="G992" s="8" t="s">
        <v>1943</v>
      </c>
      <c r="H992" s="8" t="s">
        <v>1944</v>
      </c>
      <c r="I992" s="8" t="s">
        <v>27</v>
      </c>
    </row>
    <row r="993" spans="1:9" s="8" customFormat="1" hidden="1" x14ac:dyDescent="0.35">
      <c r="A993" s="8">
        <v>157971</v>
      </c>
      <c r="B993" s="8">
        <v>3</v>
      </c>
      <c r="C993" s="7" t="s">
        <v>4303</v>
      </c>
      <c r="D993" s="7" t="s">
        <v>4297</v>
      </c>
      <c r="E993" s="7" t="s">
        <v>4304</v>
      </c>
      <c r="F993" s="8">
        <v>82</v>
      </c>
      <c r="G993" s="8" t="s">
        <v>1945</v>
      </c>
      <c r="H993" s="8" t="s">
        <v>1946</v>
      </c>
      <c r="I993" s="8" t="s">
        <v>27</v>
      </c>
    </row>
    <row r="994" spans="1:9" s="8" customFormat="1" hidden="1" x14ac:dyDescent="0.35">
      <c r="A994" s="8">
        <v>157976</v>
      </c>
      <c r="B994" s="8">
        <v>3</v>
      </c>
      <c r="C994" s="7" t="s">
        <v>4305</v>
      </c>
      <c r="D994" s="7" t="s">
        <v>4297</v>
      </c>
      <c r="E994" s="7" t="s">
        <v>4306</v>
      </c>
      <c r="F994" s="8">
        <v>82</v>
      </c>
      <c r="G994" s="8" t="s">
        <v>1947</v>
      </c>
      <c r="H994" s="8" t="s">
        <v>1948</v>
      </c>
      <c r="I994" s="8" t="s">
        <v>27</v>
      </c>
    </row>
    <row r="995" spans="1:9" s="8" customFormat="1" hidden="1" x14ac:dyDescent="0.35">
      <c r="A995" s="8">
        <v>157988</v>
      </c>
      <c r="B995" s="8">
        <v>3</v>
      </c>
      <c r="C995" s="7" t="s">
        <v>4307</v>
      </c>
      <c r="D995" s="7" t="s">
        <v>4297</v>
      </c>
      <c r="E995" s="7" t="s">
        <v>1949</v>
      </c>
      <c r="F995" s="8">
        <v>82</v>
      </c>
      <c r="G995" s="8" t="s">
        <v>1950</v>
      </c>
      <c r="H995" s="8" t="s">
        <v>1951</v>
      </c>
      <c r="I995" s="8" t="s">
        <v>27</v>
      </c>
    </row>
    <row r="996" spans="1:9" s="8" customFormat="1" hidden="1" x14ac:dyDescent="0.35">
      <c r="A996" s="8">
        <v>157989</v>
      </c>
      <c r="B996" s="8">
        <v>3</v>
      </c>
      <c r="C996" s="7" t="s">
        <v>4308</v>
      </c>
      <c r="D996" s="7" t="s">
        <v>4297</v>
      </c>
      <c r="E996" s="7" t="s">
        <v>4309</v>
      </c>
      <c r="F996" s="8">
        <v>82</v>
      </c>
      <c r="G996" s="8" t="s">
        <v>1952</v>
      </c>
      <c r="H996" s="8" t="s">
        <v>1953</v>
      </c>
      <c r="I996" s="8" t="s">
        <v>27</v>
      </c>
    </row>
    <row r="997" spans="1:9" s="8" customFormat="1" hidden="1" x14ac:dyDescent="0.35">
      <c r="A997" s="8">
        <v>158001</v>
      </c>
      <c r="B997" s="8">
        <v>3</v>
      </c>
      <c r="C997" s="7" t="s">
        <v>4310</v>
      </c>
      <c r="D997" s="7" t="s">
        <v>4297</v>
      </c>
      <c r="E997" s="7" t="s">
        <v>4311</v>
      </c>
      <c r="F997" s="8">
        <v>82</v>
      </c>
      <c r="G997" s="8" t="s">
        <v>1954</v>
      </c>
      <c r="H997" s="8" t="s">
        <v>1955</v>
      </c>
      <c r="I997" s="8" t="s">
        <v>27</v>
      </c>
    </row>
    <row r="998" spans="1:9" s="8" customFormat="1" hidden="1" x14ac:dyDescent="0.35">
      <c r="A998" s="8">
        <v>158007</v>
      </c>
      <c r="B998" s="8">
        <v>3</v>
      </c>
      <c r="C998" s="7" t="s">
        <v>4312</v>
      </c>
      <c r="D998" s="7" t="s">
        <v>4297</v>
      </c>
      <c r="E998" s="7" t="s">
        <v>1956</v>
      </c>
      <c r="F998" s="8">
        <v>82</v>
      </c>
      <c r="G998" s="8" t="s">
        <v>1957</v>
      </c>
      <c r="H998" s="8" t="s">
        <v>1958</v>
      </c>
      <c r="I998" s="8" t="s">
        <v>27</v>
      </c>
    </row>
    <row r="999" spans="1:9" s="8" customFormat="1" hidden="1" x14ac:dyDescent="0.35">
      <c r="A999" s="8">
        <v>158008</v>
      </c>
      <c r="B999" s="8">
        <v>3</v>
      </c>
      <c r="C999" s="7" t="s">
        <v>4313</v>
      </c>
      <c r="D999" s="7" t="s">
        <v>4297</v>
      </c>
      <c r="E999" s="7" t="s">
        <v>1959</v>
      </c>
      <c r="F999" s="8">
        <v>82</v>
      </c>
      <c r="G999" s="8" t="s">
        <v>1960</v>
      </c>
      <c r="H999" s="8" t="s">
        <v>1961</v>
      </c>
      <c r="I999" s="8" t="s">
        <v>27</v>
      </c>
    </row>
    <row r="1000" spans="1:9" s="8" customFormat="1" hidden="1" x14ac:dyDescent="0.35">
      <c r="A1000" s="8">
        <v>158009</v>
      </c>
      <c r="B1000" s="8">
        <v>3</v>
      </c>
      <c r="C1000" s="7" t="s">
        <v>4314</v>
      </c>
      <c r="D1000" s="7" t="s">
        <v>4297</v>
      </c>
      <c r="E1000" s="7" t="s">
        <v>4315</v>
      </c>
      <c r="F1000" s="8">
        <v>82</v>
      </c>
      <c r="G1000" s="8" t="s">
        <v>1962</v>
      </c>
      <c r="H1000" s="8" t="s">
        <v>1963</v>
      </c>
      <c r="I1000" s="8" t="s">
        <v>27</v>
      </c>
    </row>
    <row r="1001" spans="1:9" s="8" customFormat="1" hidden="1" x14ac:dyDescent="0.35">
      <c r="A1001" s="8">
        <v>158017</v>
      </c>
      <c r="B1001" s="8">
        <v>3</v>
      </c>
      <c r="C1001" s="7" t="s">
        <v>4316</v>
      </c>
      <c r="D1001" s="7" t="s">
        <v>4297</v>
      </c>
      <c r="E1001" s="7" t="s">
        <v>4317</v>
      </c>
      <c r="F1001" s="8">
        <v>82</v>
      </c>
      <c r="G1001" s="8" t="s">
        <v>1964</v>
      </c>
      <c r="H1001" s="8" t="s">
        <v>1965</v>
      </c>
      <c r="I1001" s="8" t="s">
        <v>27</v>
      </c>
    </row>
    <row r="1002" spans="1:9" s="8" customFormat="1" hidden="1" x14ac:dyDescent="0.35">
      <c r="A1002" s="8">
        <v>158021</v>
      </c>
      <c r="B1002" s="8">
        <v>3</v>
      </c>
      <c r="C1002" s="7" t="s">
        <v>4318</v>
      </c>
      <c r="D1002" s="7" t="s">
        <v>4297</v>
      </c>
      <c r="E1002" s="7" t="s">
        <v>1966</v>
      </c>
      <c r="F1002" s="8">
        <v>82</v>
      </c>
      <c r="G1002" s="8" t="s">
        <v>1967</v>
      </c>
      <c r="H1002" s="8" t="s">
        <v>1968</v>
      </c>
      <c r="I1002" s="8" t="s">
        <v>27</v>
      </c>
    </row>
    <row r="1003" spans="1:9" s="8" customFormat="1" hidden="1" x14ac:dyDescent="0.35">
      <c r="A1003" s="8">
        <v>158022</v>
      </c>
      <c r="B1003" s="8">
        <v>3</v>
      </c>
      <c r="C1003" s="7" t="s">
        <v>4319</v>
      </c>
      <c r="D1003" s="7" t="s">
        <v>4297</v>
      </c>
      <c r="E1003" s="7" t="s">
        <v>4320</v>
      </c>
      <c r="F1003" s="8">
        <v>82</v>
      </c>
      <c r="G1003" s="8" t="s">
        <v>1969</v>
      </c>
      <c r="H1003" s="8" t="s">
        <v>1970</v>
      </c>
      <c r="I1003" s="8" t="s">
        <v>27</v>
      </c>
    </row>
    <row r="1004" spans="1:9" s="8" customFormat="1" hidden="1" x14ac:dyDescent="0.35">
      <c r="A1004" s="8">
        <v>158026</v>
      </c>
      <c r="B1004" s="8">
        <v>3</v>
      </c>
      <c r="C1004" s="7" t="s">
        <v>4321</v>
      </c>
      <c r="D1004" s="7" t="s">
        <v>4297</v>
      </c>
      <c r="E1004" s="7" t="s">
        <v>4322</v>
      </c>
      <c r="F1004" s="8">
        <v>82</v>
      </c>
      <c r="G1004" s="8" t="s">
        <v>1971</v>
      </c>
      <c r="H1004" s="8" t="s">
        <v>1972</v>
      </c>
      <c r="I1004" s="8" t="s">
        <v>27</v>
      </c>
    </row>
    <row r="1005" spans="1:9" s="8" customFormat="1" hidden="1" x14ac:dyDescent="0.35">
      <c r="A1005" s="8">
        <v>158033</v>
      </c>
      <c r="B1005" s="8">
        <v>3</v>
      </c>
      <c r="C1005" s="7" t="s">
        <v>4323</v>
      </c>
      <c r="D1005" s="7" t="s">
        <v>4324</v>
      </c>
      <c r="E1005" s="7" t="s">
        <v>4325</v>
      </c>
      <c r="F1005" s="8">
        <v>83</v>
      </c>
      <c r="G1005" s="8" t="s">
        <v>1973</v>
      </c>
      <c r="H1005" s="8" t="s">
        <v>1974</v>
      </c>
      <c r="I1005" s="8" t="s">
        <v>27</v>
      </c>
    </row>
    <row r="1006" spans="1:9" s="8" customFormat="1" hidden="1" x14ac:dyDescent="0.35">
      <c r="A1006" s="8">
        <v>158041</v>
      </c>
      <c r="B1006" s="8">
        <v>3</v>
      </c>
      <c r="C1006" s="7" t="s">
        <v>4326</v>
      </c>
      <c r="D1006" s="7" t="s">
        <v>4324</v>
      </c>
      <c r="E1006" s="7" t="s">
        <v>4327</v>
      </c>
      <c r="F1006" s="8">
        <v>83</v>
      </c>
      <c r="G1006" s="8" t="s">
        <v>1975</v>
      </c>
      <c r="H1006" s="8" t="s">
        <v>1975</v>
      </c>
      <c r="I1006" s="8" t="s">
        <v>27</v>
      </c>
    </row>
    <row r="1007" spans="1:9" s="8" customFormat="1" hidden="1" x14ac:dyDescent="0.35">
      <c r="A1007" s="8">
        <v>158051</v>
      </c>
      <c r="B1007" s="8">
        <v>3</v>
      </c>
      <c r="C1007" s="7" t="s">
        <v>4328</v>
      </c>
      <c r="D1007" s="7" t="s">
        <v>4324</v>
      </c>
      <c r="E1007" s="7" t="s">
        <v>1976</v>
      </c>
      <c r="F1007" s="8">
        <v>83</v>
      </c>
      <c r="G1007" s="8" t="s">
        <v>1977</v>
      </c>
      <c r="H1007" s="8" t="s">
        <v>1977</v>
      </c>
      <c r="I1007" s="8" t="s">
        <v>27</v>
      </c>
    </row>
    <row r="1008" spans="1:9" s="8" customFormat="1" hidden="1" x14ac:dyDescent="0.35">
      <c r="A1008" s="8">
        <v>158052</v>
      </c>
      <c r="B1008" s="8">
        <v>3</v>
      </c>
      <c r="C1008" s="7" t="s">
        <v>4329</v>
      </c>
      <c r="D1008" s="7" t="s">
        <v>4324</v>
      </c>
      <c r="E1008" s="7" t="s">
        <v>1978</v>
      </c>
      <c r="F1008" s="8">
        <v>83</v>
      </c>
      <c r="G1008" s="8" t="s">
        <v>1979</v>
      </c>
      <c r="H1008" s="8" t="s">
        <v>1980</v>
      </c>
      <c r="I1008" s="8" t="s">
        <v>27</v>
      </c>
    </row>
    <row r="1009" spans="1:9" s="8" customFormat="1" hidden="1" x14ac:dyDescent="0.35">
      <c r="A1009" s="8">
        <v>158053</v>
      </c>
      <c r="B1009" s="8">
        <v>3</v>
      </c>
      <c r="C1009" s="7" t="s">
        <v>4330</v>
      </c>
      <c r="D1009" s="7" t="s">
        <v>4324</v>
      </c>
      <c r="E1009" s="7" t="s">
        <v>4331</v>
      </c>
      <c r="F1009" s="8">
        <v>83</v>
      </c>
      <c r="G1009" s="8" t="s">
        <v>1981</v>
      </c>
      <c r="H1009" s="8" t="s">
        <v>1982</v>
      </c>
      <c r="I1009" s="8" t="s">
        <v>27</v>
      </c>
    </row>
    <row r="1010" spans="1:9" s="8" customFormat="1" hidden="1" x14ac:dyDescent="0.35">
      <c r="A1010" s="8">
        <v>158057</v>
      </c>
      <c r="B1010" s="8">
        <v>3</v>
      </c>
      <c r="C1010" s="7" t="s">
        <v>4332</v>
      </c>
      <c r="D1010" s="7" t="s">
        <v>4324</v>
      </c>
      <c r="E1010" s="7" t="s">
        <v>4333</v>
      </c>
      <c r="F1010" s="8">
        <v>83</v>
      </c>
      <c r="G1010" s="8" t="s">
        <v>1983</v>
      </c>
      <c r="H1010" s="8" t="s">
        <v>1984</v>
      </c>
      <c r="I1010" s="8" t="s">
        <v>27</v>
      </c>
    </row>
    <row r="1011" spans="1:9" s="8" customFormat="1" hidden="1" x14ac:dyDescent="0.35">
      <c r="A1011" s="8">
        <v>158063</v>
      </c>
      <c r="B1011" s="8">
        <v>3</v>
      </c>
      <c r="C1011" s="7" t="s">
        <v>4334</v>
      </c>
      <c r="D1011" s="7" t="s">
        <v>4324</v>
      </c>
      <c r="E1011" s="7" t="s">
        <v>4335</v>
      </c>
      <c r="F1011" s="8">
        <v>83</v>
      </c>
      <c r="G1011" s="8" t="s">
        <v>1985</v>
      </c>
      <c r="H1011" s="8" t="s">
        <v>1985</v>
      </c>
      <c r="I1011" s="8" t="s">
        <v>27</v>
      </c>
    </row>
    <row r="1012" spans="1:9" s="8" customFormat="1" hidden="1" x14ac:dyDescent="0.35">
      <c r="A1012" s="8">
        <v>158066</v>
      </c>
      <c r="B1012" s="8">
        <v>3</v>
      </c>
      <c r="C1012" s="7" t="s">
        <v>4336</v>
      </c>
      <c r="D1012" s="7" t="s">
        <v>4324</v>
      </c>
      <c r="E1012" s="7" t="s">
        <v>4337</v>
      </c>
      <c r="F1012" s="8">
        <v>83</v>
      </c>
      <c r="G1012" s="8" t="s">
        <v>1986</v>
      </c>
      <c r="H1012" s="8" t="s">
        <v>1986</v>
      </c>
      <c r="I1012" s="8" t="s">
        <v>27</v>
      </c>
    </row>
    <row r="1013" spans="1:9" s="8" customFormat="1" hidden="1" x14ac:dyDescent="0.35">
      <c r="A1013" s="8">
        <v>158070</v>
      </c>
      <c r="B1013" s="8">
        <v>3</v>
      </c>
      <c r="C1013" s="7" t="s">
        <v>4338</v>
      </c>
      <c r="D1013" s="7" t="s">
        <v>4324</v>
      </c>
      <c r="E1013" s="7" t="s">
        <v>4339</v>
      </c>
      <c r="F1013" s="8">
        <v>83</v>
      </c>
      <c r="G1013" s="8" t="s">
        <v>1987</v>
      </c>
      <c r="H1013" s="8" t="s">
        <v>1988</v>
      </c>
      <c r="I1013" s="8" t="s">
        <v>27</v>
      </c>
    </row>
    <row r="1014" spans="1:9" s="8" customFormat="1" hidden="1" x14ac:dyDescent="0.35">
      <c r="A1014" s="8">
        <v>158073</v>
      </c>
      <c r="B1014" s="8">
        <v>3</v>
      </c>
      <c r="C1014" s="7" t="s">
        <v>4340</v>
      </c>
      <c r="D1014" s="7" t="s">
        <v>4324</v>
      </c>
      <c r="E1014" s="7" t="s">
        <v>1989</v>
      </c>
      <c r="F1014" s="8">
        <v>83</v>
      </c>
      <c r="G1014" s="8" t="s">
        <v>1990</v>
      </c>
      <c r="H1014" s="8" t="s">
        <v>1991</v>
      </c>
      <c r="I1014" s="8" t="s">
        <v>27</v>
      </c>
    </row>
    <row r="1015" spans="1:9" s="8" customFormat="1" hidden="1" x14ac:dyDescent="0.35">
      <c r="A1015" s="8">
        <v>158074</v>
      </c>
      <c r="B1015" s="8">
        <v>3</v>
      </c>
      <c r="C1015" s="7" t="s">
        <v>4341</v>
      </c>
      <c r="D1015" s="7" t="s">
        <v>4324</v>
      </c>
      <c r="E1015" s="7" t="s">
        <v>4342</v>
      </c>
      <c r="F1015" s="8">
        <v>83</v>
      </c>
      <c r="G1015" s="8" t="s">
        <v>1992</v>
      </c>
      <c r="H1015" s="8" t="s">
        <v>1992</v>
      </c>
      <c r="I1015" s="8" t="s">
        <v>27</v>
      </c>
    </row>
    <row r="1016" spans="1:9" s="8" customFormat="1" hidden="1" x14ac:dyDescent="0.35">
      <c r="A1016" s="8">
        <v>158081</v>
      </c>
      <c r="B1016" s="8">
        <v>3</v>
      </c>
      <c r="C1016" s="7" t="s">
        <v>4343</v>
      </c>
      <c r="D1016" s="7" t="s">
        <v>4344</v>
      </c>
      <c r="E1016" s="7" t="s">
        <v>4345</v>
      </c>
      <c r="F1016" s="8">
        <v>84</v>
      </c>
      <c r="G1016" s="8" t="s">
        <v>1993</v>
      </c>
      <c r="H1016" s="8" t="s">
        <v>1994</v>
      </c>
      <c r="I1016" s="8" t="s">
        <v>27</v>
      </c>
    </row>
    <row r="1017" spans="1:9" s="8" customFormat="1" hidden="1" x14ac:dyDescent="0.35">
      <c r="A1017" s="8">
        <v>158086</v>
      </c>
      <c r="B1017" s="8">
        <v>3</v>
      </c>
      <c r="C1017" s="7" t="s">
        <v>4346</v>
      </c>
      <c r="D1017" s="7" t="s">
        <v>4344</v>
      </c>
      <c r="E1017" s="7" t="s">
        <v>4347</v>
      </c>
      <c r="F1017" s="8">
        <v>84</v>
      </c>
      <c r="G1017" s="8" t="s">
        <v>1995</v>
      </c>
      <c r="H1017" s="8" t="s">
        <v>1996</v>
      </c>
      <c r="I1017" s="8" t="s">
        <v>27</v>
      </c>
    </row>
    <row r="1018" spans="1:9" s="8" customFormat="1" hidden="1" x14ac:dyDescent="0.35">
      <c r="A1018" s="8">
        <v>158093</v>
      </c>
      <c r="B1018" s="8">
        <v>3</v>
      </c>
      <c r="C1018" s="7" t="s">
        <v>4348</v>
      </c>
      <c r="D1018" s="7" t="s">
        <v>4344</v>
      </c>
      <c r="E1018" s="7" t="s">
        <v>4349</v>
      </c>
      <c r="F1018" s="8">
        <v>84</v>
      </c>
      <c r="G1018" s="8" t="s">
        <v>1997</v>
      </c>
      <c r="H1018" s="8" t="s">
        <v>1998</v>
      </c>
      <c r="I1018" s="8" t="s">
        <v>27</v>
      </c>
    </row>
    <row r="1019" spans="1:9" s="8" customFormat="1" hidden="1" x14ac:dyDescent="0.35">
      <c r="A1019" s="8">
        <v>158096</v>
      </c>
      <c r="B1019" s="8">
        <v>3</v>
      </c>
      <c r="C1019" s="7" t="s">
        <v>4350</v>
      </c>
      <c r="D1019" s="7" t="s">
        <v>4344</v>
      </c>
      <c r="E1019" s="7" t="s">
        <v>4351</v>
      </c>
      <c r="F1019" s="8">
        <v>84</v>
      </c>
      <c r="G1019" s="8" t="s">
        <v>1999</v>
      </c>
      <c r="H1019" s="8" t="s">
        <v>2000</v>
      </c>
      <c r="I1019" s="8" t="s">
        <v>27</v>
      </c>
    </row>
    <row r="1020" spans="1:9" s="8" customFormat="1" hidden="1" x14ac:dyDescent="0.35">
      <c r="A1020" s="8">
        <v>158100</v>
      </c>
      <c r="B1020" s="8">
        <v>3</v>
      </c>
      <c r="C1020" s="7" t="s">
        <v>4352</v>
      </c>
      <c r="D1020" s="7" t="s">
        <v>4344</v>
      </c>
      <c r="E1020" s="7" t="s">
        <v>4353</v>
      </c>
      <c r="F1020" s="8">
        <v>84</v>
      </c>
      <c r="G1020" s="8" t="s">
        <v>2001</v>
      </c>
      <c r="H1020" s="8" t="s">
        <v>2002</v>
      </c>
      <c r="I1020" s="8" t="s">
        <v>27</v>
      </c>
    </row>
    <row r="1021" spans="1:9" s="8" customFormat="1" hidden="1" x14ac:dyDescent="0.35">
      <c r="A1021" s="8">
        <v>158103</v>
      </c>
      <c r="B1021" s="8">
        <v>3</v>
      </c>
      <c r="C1021" s="7" t="s">
        <v>4354</v>
      </c>
      <c r="D1021" s="7" t="s">
        <v>4344</v>
      </c>
      <c r="E1021" s="7" t="s">
        <v>4355</v>
      </c>
      <c r="F1021" s="8">
        <v>84</v>
      </c>
      <c r="G1021" s="8" t="s">
        <v>2003</v>
      </c>
      <c r="H1021" s="8" t="s">
        <v>2004</v>
      </c>
      <c r="I1021" s="8" t="s">
        <v>27</v>
      </c>
    </row>
    <row r="1022" spans="1:9" s="8" customFormat="1" hidden="1" x14ac:dyDescent="0.35">
      <c r="A1022" s="8">
        <v>158109</v>
      </c>
      <c r="B1022" s="8">
        <v>3</v>
      </c>
      <c r="C1022" s="7" t="s">
        <v>4356</v>
      </c>
      <c r="D1022" s="7" t="s">
        <v>4344</v>
      </c>
      <c r="E1022" s="7" t="s">
        <v>4357</v>
      </c>
      <c r="F1022" s="8">
        <v>84</v>
      </c>
      <c r="G1022" s="8" t="s">
        <v>2005</v>
      </c>
      <c r="H1022" s="8" t="s">
        <v>2006</v>
      </c>
      <c r="I1022" s="8" t="s">
        <v>27</v>
      </c>
    </row>
    <row r="1023" spans="1:9" s="8" customFormat="1" hidden="1" x14ac:dyDescent="0.35">
      <c r="A1023" s="8">
        <v>158120</v>
      </c>
      <c r="B1023" s="8">
        <v>3</v>
      </c>
      <c r="C1023" s="7" t="s">
        <v>4358</v>
      </c>
      <c r="D1023" s="7" t="s">
        <v>4344</v>
      </c>
      <c r="E1023" s="7" t="s">
        <v>4359</v>
      </c>
      <c r="F1023" s="8">
        <v>84</v>
      </c>
      <c r="G1023" s="8" t="s">
        <v>2007</v>
      </c>
      <c r="H1023" s="8" t="s">
        <v>2008</v>
      </c>
      <c r="I1023" s="8" t="s">
        <v>27</v>
      </c>
    </row>
    <row r="1024" spans="1:9" s="8" customFormat="1" hidden="1" x14ac:dyDescent="0.35">
      <c r="A1024" s="8">
        <v>158124</v>
      </c>
      <c r="B1024" s="8">
        <v>3</v>
      </c>
      <c r="C1024" s="7" t="s">
        <v>4360</v>
      </c>
      <c r="D1024" s="7" t="s">
        <v>4344</v>
      </c>
      <c r="E1024" s="7" t="s">
        <v>4361</v>
      </c>
      <c r="F1024" s="8">
        <v>84</v>
      </c>
      <c r="G1024" s="8" t="s">
        <v>2009</v>
      </c>
      <c r="H1024" s="8" t="s">
        <v>2010</v>
      </c>
      <c r="I1024" s="8" t="s">
        <v>27</v>
      </c>
    </row>
    <row r="1025" spans="1:9" s="8" customFormat="1" hidden="1" x14ac:dyDescent="0.35">
      <c r="A1025" s="8">
        <v>158129</v>
      </c>
      <c r="B1025" s="8">
        <v>3</v>
      </c>
      <c r="C1025" s="7" t="s">
        <v>4362</v>
      </c>
      <c r="D1025" s="7" t="s">
        <v>4344</v>
      </c>
      <c r="E1025" s="7" t="s">
        <v>4363</v>
      </c>
      <c r="F1025" s="8">
        <v>84</v>
      </c>
      <c r="G1025" s="8" t="s">
        <v>2011</v>
      </c>
      <c r="H1025" s="8" t="s">
        <v>2012</v>
      </c>
      <c r="I1025" s="8" t="s">
        <v>27</v>
      </c>
    </row>
    <row r="1026" spans="1:9" s="8" customFormat="1" hidden="1" x14ac:dyDescent="0.35">
      <c r="A1026" s="8">
        <v>158135</v>
      </c>
      <c r="B1026" s="8">
        <v>3</v>
      </c>
      <c r="C1026" s="7" t="s">
        <v>4364</v>
      </c>
      <c r="D1026" s="7" t="s">
        <v>4344</v>
      </c>
      <c r="E1026" s="7" t="s">
        <v>4365</v>
      </c>
      <c r="F1026" s="8">
        <v>84</v>
      </c>
      <c r="G1026" s="8" t="s">
        <v>2013</v>
      </c>
      <c r="H1026" s="8" t="s">
        <v>2013</v>
      </c>
      <c r="I1026" s="8" t="s">
        <v>27</v>
      </c>
    </row>
    <row r="1027" spans="1:9" s="8" customFormat="1" hidden="1" x14ac:dyDescent="0.35">
      <c r="A1027" s="8">
        <v>158148</v>
      </c>
      <c r="B1027" s="8">
        <v>3</v>
      </c>
      <c r="C1027" s="7" t="s">
        <v>4366</v>
      </c>
      <c r="D1027" s="7" t="s">
        <v>4344</v>
      </c>
      <c r="E1027" s="7" t="s">
        <v>4367</v>
      </c>
      <c r="F1027" s="8">
        <v>84</v>
      </c>
      <c r="G1027" s="8" t="s">
        <v>2014</v>
      </c>
      <c r="H1027" s="8" t="s">
        <v>2015</v>
      </c>
      <c r="I1027" s="8" t="s">
        <v>27</v>
      </c>
    </row>
    <row r="1028" spans="1:9" s="8" customFormat="1" hidden="1" x14ac:dyDescent="0.35">
      <c r="A1028" s="8">
        <v>158158</v>
      </c>
      <c r="B1028" s="8">
        <v>3</v>
      </c>
      <c r="C1028" s="7" t="s">
        <v>4368</v>
      </c>
      <c r="D1028" s="7" t="s">
        <v>4344</v>
      </c>
      <c r="E1028" s="7" t="s">
        <v>4369</v>
      </c>
      <c r="F1028" s="8">
        <v>84</v>
      </c>
      <c r="G1028" s="8" t="s">
        <v>2016</v>
      </c>
      <c r="H1028" s="8" t="s">
        <v>2017</v>
      </c>
      <c r="I1028" s="8" t="s">
        <v>27</v>
      </c>
    </row>
    <row r="1029" spans="1:9" s="8" customFormat="1" hidden="1" x14ac:dyDescent="0.35">
      <c r="A1029" s="8">
        <v>158174</v>
      </c>
      <c r="B1029" s="8">
        <v>3</v>
      </c>
      <c r="C1029" s="7" t="s">
        <v>4370</v>
      </c>
      <c r="D1029" s="7" t="s">
        <v>4344</v>
      </c>
      <c r="E1029" s="7" t="s">
        <v>4371</v>
      </c>
      <c r="F1029" s="8">
        <v>84</v>
      </c>
      <c r="G1029" s="8" t="s">
        <v>2018</v>
      </c>
      <c r="H1029" s="8" t="s">
        <v>2019</v>
      </c>
      <c r="I1029" s="8" t="s">
        <v>27</v>
      </c>
    </row>
    <row r="1030" spans="1:9" s="8" customFormat="1" hidden="1" x14ac:dyDescent="0.35">
      <c r="A1030" s="8">
        <v>158185</v>
      </c>
      <c r="B1030" s="8">
        <v>3</v>
      </c>
      <c r="C1030" s="7" t="s">
        <v>4372</v>
      </c>
      <c r="D1030" s="7" t="s">
        <v>4344</v>
      </c>
      <c r="E1030" s="7" t="s">
        <v>4373</v>
      </c>
      <c r="F1030" s="8">
        <v>84</v>
      </c>
      <c r="G1030" s="8" t="s">
        <v>2020</v>
      </c>
      <c r="H1030" s="8" t="s">
        <v>2021</v>
      </c>
      <c r="I1030" s="8" t="s">
        <v>27</v>
      </c>
    </row>
    <row r="1031" spans="1:9" s="8" customFormat="1" hidden="1" x14ac:dyDescent="0.35">
      <c r="A1031" s="8">
        <v>158193</v>
      </c>
      <c r="B1031" s="8">
        <v>3</v>
      </c>
      <c r="C1031" s="7" t="s">
        <v>4374</v>
      </c>
      <c r="D1031" s="7" t="s">
        <v>4344</v>
      </c>
      <c r="E1031" s="7" t="s">
        <v>4375</v>
      </c>
      <c r="F1031" s="8">
        <v>84</v>
      </c>
      <c r="G1031" s="8" t="s">
        <v>2022</v>
      </c>
      <c r="H1031" s="8" t="s">
        <v>2023</v>
      </c>
      <c r="I1031" s="8" t="s">
        <v>27</v>
      </c>
    </row>
    <row r="1032" spans="1:9" s="8" customFormat="1" hidden="1" x14ac:dyDescent="0.35">
      <c r="A1032" s="8">
        <v>158198</v>
      </c>
      <c r="B1032" s="8">
        <v>3</v>
      </c>
      <c r="C1032" s="7" t="s">
        <v>4376</v>
      </c>
      <c r="D1032" s="7" t="s">
        <v>4344</v>
      </c>
      <c r="E1032" s="7" t="s">
        <v>4377</v>
      </c>
      <c r="F1032" s="8">
        <v>84</v>
      </c>
      <c r="G1032" s="8" t="s">
        <v>2024</v>
      </c>
      <c r="H1032" s="8" t="s">
        <v>2025</v>
      </c>
      <c r="I1032" s="8" t="s">
        <v>27</v>
      </c>
    </row>
    <row r="1033" spans="1:9" s="8" customFormat="1" hidden="1" x14ac:dyDescent="0.35">
      <c r="A1033" s="8">
        <v>158203</v>
      </c>
      <c r="B1033" s="8">
        <v>3</v>
      </c>
      <c r="C1033" s="7" t="s">
        <v>4378</v>
      </c>
      <c r="D1033" s="7" t="s">
        <v>4344</v>
      </c>
      <c r="E1033" s="7" t="s">
        <v>4379</v>
      </c>
      <c r="F1033" s="8">
        <v>84</v>
      </c>
      <c r="G1033" s="8" t="s">
        <v>2026</v>
      </c>
      <c r="H1033" s="8" t="s">
        <v>2027</v>
      </c>
      <c r="I1033" s="8" t="s">
        <v>27</v>
      </c>
    </row>
    <row r="1034" spans="1:9" s="8" customFormat="1" hidden="1" x14ac:dyDescent="0.35">
      <c r="A1034" s="8">
        <v>158218</v>
      </c>
      <c r="B1034" s="8">
        <v>3</v>
      </c>
      <c r="C1034" s="7" t="s">
        <v>4380</v>
      </c>
      <c r="D1034" s="7" t="s">
        <v>4344</v>
      </c>
      <c r="E1034" s="7" t="s">
        <v>4381</v>
      </c>
      <c r="F1034" s="8">
        <v>84</v>
      </c>
      <c r="G1034" s="8" t="s">
        <v>2028</v>
      </c>
      <c r="H1034" s="8" t="s">
        <v>2029</v>
      </c>
      <c r="I1034" s="8" t="s">
        <v>27</v>
      </c>
    </row>
    <row r="1035" spans="1:9" s="8" customFormat="1" hidden="1" x14ac:dyDescent="0.35">
      <c r="A1035" s="8">
        <v>158234</v>
      </c>
      <c r="B1035" s="8">
        <v>3</v>
      </c>
      <c r="C1035" s="7" t="s">
        <v>4382</v>
      </c>
      <c r="D1035" s="7" t="s">
        <v>4344</v>
      </c>
      <c r="E1035" s="7" t="s">
        <v>4383</v>
      </c>
      <c r="F1035" s="8">
        <v>84</v>
      </c>
      <c r="G1035" s="8" t="s">
        <v>2030</v>
      </c>
      <c r="H1035" s="8" t="s">
        <v>2031</v>
      </c>
      <c r="I1035" s="8" t="s">
        <v>27</v>
      </c>
    </row>
    <row r="1036" spans="1:9" s="8" customFormat="1" hidden="1" x14ac:dyDescent="0.35">
      <c r="A1036" s="8">
        <v>158239</v>
      </c>
      <c r="B1036" s="8">
        <v>3</v>
      </c>
      <c r="C1036" s="7" t="s">
        <v>4384</v>
      </c>
      <c r="D1036" s="7" t="s">
        <v>4344</v>
      </c>
      <c r="E1036" s="7" t="s">
        <v>4385</v>
      </c>
      <c r="F1036" s="8">
        <v>84</v>
      </c>
      <c r="G1036" s="8" t="s">
        <v>2032</v>
      </c>
      <c r="H1036" s="8" t="s">
        <v>2033</v>
      </c>
      <c r="I1036" s="8" t="s">
        <v>27</v>
      </c>
    </row>
    <row r="1037" spans="1:9" s="8" customFormat="1" hidden="1" x14ac:dyDescent="0.35">
      <c r="A1037" s="8">
        <v>158255</v>
      </c>
      <c r="B1037" s="8">
        <v>3</v>
      </c>
      <c r="C1037" s="7" t="s">
        <v>4386</v>
      </c>
      <c r="D1037" s="7" t="s">
        <v>4344</v>
      </c>
      <c r="E1037" s="7" t="s">
        <v>4387</v>
      </c>
      <c r="F1037" s="8">
        <v>84</v>
      </c>
      <c r="G1037" s="8" t="s">
        <v>2034</v>
      </c>
      <c r="H1037" s="8" t="s">
        <v>2035</v>
      </c>
      <c r="I1037" s="8" t="s">
        <v>27</v>
      </c>
    </row>
    <row r="1038" spans="1:9" s="8" customFormat="1" hidden="1" x14ac:dyDescent="0.35">
      <c r="A1038" s="8">
        <v>158263</v>
      </c>
      <c r="B1038" s="8">
        <v>3</v>
      </c>
      <c r="C1038" s="7" t="s">
        <v>4388</v>
      </c>
      <c r="D1038" s="7" t="s">
        <v>4344</v>
      </c>
      <c r="E1038" s="7" t="s">
        <v>4389</v>
      </c>
      <c r="F1038" s="8">
        <v>84</v>
      </c>
      <c r="G1038" s="8" t="s">
        <v>2036</v>
      </c>
      <c r="H1038" s="8" t="s">
        <v>2037</v>
      </c>
      <c r="I1038" s="8" t="s">
        <v>27</v>
      </c>
    </row>
    <row r="1039" spans="1:9" s="8" customFormat="1" hidden="1" x14ac:dyDescent="0.35">
      <c r="A1039" s="8">
        <v>158272</v>
      </c>
      <c r="B1039" s="8">
        <v>3</v>
      </c>
      <c r="C1039" s="7" t="s">
        <v>4390</v>
      </c>
      <c r="D1039" s="7" t="s">
        <v>4344</v>
      </c>
      <c r="E1039" s="7" t="s">
        <v>4391</v>
      </c>
      <c r="F1039" s="8">
        <v>84</v>
      </c>
      <c r="G1039" s="8" t="s">
        <v>2038</v>
      </c>
      <c r="H1039" s="8" t="s">
        <v>2039</v>
      </c>
      <c r="I1039" s="8" t="s">
        <v>27</v>
      </c>
    </row>
    <row r="1040" spans="1:9" s="8" customFormat="1" hidden="1" x14ac:dyDescent="0.35">
      <c r="A1040" s="8">
        <v>158280</v>
      </c>
      <c r="B1040" s="8">
        <v>3</v>
      </c>
      <c r="C1040" s="7" t="s">
        <v>4392</v>
      </c>
      <c r="D1040" s="7" t="s">
        <v>4344</v>
      </c>
      <c r="E1040" s="7" t="s">
        <v>4393</v>
      </c>
      <c r="F1040" s="8">
        <v>84</v>
      </c>
      <c r="G1040" s="8" t="s">
        <v>2040</v>
      </c>
      <c r="H1040" s="8" t="s">
        <v>2041</v>
      </c>
      <c r="I1040" s="8" t="s">
        <v>27</v>
      </c>
    </row>
    <row r="1041" spans="1:9" s="8" customFormat="1" hidden="1" x14ac:dyDescent="0.35">
      <c r="A1041" s="8">
        <v>158292</v>
      </c>
      <c r="B1041" s="8">
        <v>3</v>
      </c>
      <c r="C1041" s="7" t="s">
        <v>4394</v>
      </c>
      <c r="D1041" s="7" t="s">
        <v>4344</v>
      </c>
      <c r="E1041" s="7" t="s">
        <v>4395</v>
      </c>
      <c r="F1041" s="8">
        <v>84</v>
      </c>
      <c r="G1041" s="8" t="s">
        <v>2042</v>
      </c>
      <c r="H1041" s="8" t="s">
        <v>2043</v>
      </c>
      <c r="I1041" s="8" t="s">
        <v>27</v>
      </c>
    </row>
    <row r="1042" spans="1:9" s="8" customFormat="1" hidden="1" x14ac:dyDescent="0.35">
      <c r="A1042" s="8">
        <v>158305</v>
      </c>
      <c r="B1042" s="8">
        <v>3</v>
      </c>
      <c r="C1042" s="7" t="s">
        <v>4396</v>
      </c>
      <c r="D1042" s="7" t="s">
        <v>4344</v>
      </c>
      <c r="E1042" s="7" t="s">
        <v>4397</v>
      </c>
      <c r="F1042" s="8">
        <v>84</v>
      </c>
      <c r="G1042" s="8" t="s">
        <v>2044</v>
      </c>
      <c r="H1042" s="8" t="s">
        <v>2045</v>
      </c>
      <c r="I1042" s="8" t="s">
        <v>27</v>
      </c>
    </row>
    <row r="1043" spans="1:9" s="8" customFormat="1" hidden="1" x14ac:dyDescent="0.35">
      <c r="A1043" s="8">
        <v>158309</v>
      </c>
      <c r="B1043" s="8">
        <v>3</v>
      </c>
      <c r="C1043" s="7" t="s">
        <v>4398</v>
      </c>
      <c r="D1043" s="7" t="s">
        <v>4344</v>
      </c>
      <c r="E1043" s="7" t="s">
        <v>4399</v>
      </c>
      <c r="F1043" s="8">
        <v>84</v>
      </c>
      <c r="G1043" s="8" t="s">
        <v>2046</v>
      </c>
      <c r="H1043" s="8" t="s">
        <v>2047</v>
      </c>
      <c r="I1043" s="8" t="s">
        <v>27</v>
      </c>
    </row>
    <row r="1044" spans="1:9" s="8" customFormat="1" hidden="1" x14ac:dyDescent="0.35">
      <c r="A1044" s="8">
        <v>158321</v>
      </c>
      <c r="B1044" s="8">
        <v>3</v>
      </c>
      <c r="C1044" s="7" t="s">
        <v>4400</v>
      </c>
      <c r="D1044" s="7" t="s">
        <v>4344</v>
      </c>
      <c r="E1044" s="7" t="s">
        <v>4401</v>
      </c>
      <c r="F1044" s="8">
        <v>84</v>
      </c>
      <c r="G1044" s="8" t="s">
        <v>2048</v>
      </c>
      <c r="H1044" s="8" t="s">
        <v>2048</v>
      </c>
      <c r="I1044" s="8" t="s">
        <v>27</v>
      </c>
    </row>
    <row r="1045" spans="1:9" s="8" customFormat="1" hidden="1" x14ac:dyDescent="0.35">
      <c r="A1045" s="8">
        <v>158332</v>
      </c>
      <c r="B1045" s="8">
        <v>3</v>
      </c>
      <c r="C1045" s="7" t="s">
        <v>4402</v>
      </c>
      <c r="D1045" s="7" t="s">
        <v>4344</v>
      </c>
      <c r="E1045" s="7" t="s">
        <v>4403</v>
      </c>
      <c r="F1045" s="8">
        <v>84</v>
      </c>
      <c r="G1045" s="8" t="s">
        <v>2049</v>
      </c>
      <c r="H1045" s="8" t="s">
        <v>2050</v>
      </c>
      <c r="I1045" s="8" t="s">
        <v>27</v>
      </c>
    </row>
    <row r="1046" spans="1:9" s="8" customFormat="1" hidden="1" x14ac:dyDescent="0.35">
      <c r="A1046" s="8">
        <v>158345</v>
      </c>
      <c r="B1046" s="8">
        <v>3</v>
      </c>
      <c r="C1046" s="7" t="s">
        <v>4404</v>
      </c>
      <c r="D1046" s="7" t="s">
        <v>4344</v>
      </c>
      <c r="E1046" s="7" t="s">
        <v>4405</v>
      </c>
      <c r="F1046" s="8">
        <v>84</v>
      </c>
      <c r="G1046" s="8" t="s">
        <v>2051</v>
      </c>
      <c r="H1046" s="8" t="s">
        <v>2052</v>
      </c>
      <c r="I1046" s="8" t="s">
        <v>27</v>
      </c>
    </row>
    <row r="1047" spans="1:9" s="8" customFormat="1" hidden="1" x14ac:dyDescent="0.35">
      <c r="A1047" s="8">
        <v>158356</v>
      </c>
      <c r="B1047" s="8">
        <v>3</v>
      </c>
      <c r="C1047" s="7" t="s">
        <v>4406</v>
      </c>
      <c r="D1047" s="7" t="s">
        <v>4344</v>
      </c>
      <c r="E1047" s="7" t="s">
        <v>4407</v>
      </c>
      <c r="F1047" s="8">
        <v>84</v>
      </c>
      <c r="G1047" s="8" t="s">
        <v>2053</v>
      </c>
      <c r="H1047" s="8" t="s">
        <v>2054</v>
      </c>
      <c r="I1047" s="8" t="s">
        <v>27</v>
      </c>
    </row>
    <row r="1048" spans="1:9" s="8" customFormat="1" hidden="1" x14ac:dyDescent="0.35">
      <c r="A1048" s="8">
        <v>158365</v>
      </c>
      <c r="B1048" s="8">
        <v>3</v>
      </c>
      <c r="C1048" s="7" t="s">
        <v>4408</v>
      </c>
      <c r="D1048" s="7" t="s">
        <v>4344</v>
      </c>
      <c r="E1048" s="7" t="s">
        <v>4409</v>
      </c>
      <c r="F1048" s="8">
        <v>84</v>
      </c>
      <c r="G1048" s="8" t="s">
        <v>2055</v>
      </c>
      <c r="H1048" s="8" t="s">
        <v>2056</v>
      </c>
      <c r="I1048" s="8" t="s">
        <v>27</v>
      </c>
    </row>
    <row r="1049" spans="1:9" s="8" customFormat="1" hidden="1" x14ac:dyDescent="0.35">
      <c r="A1049" s="8">
        <v>158379</v>
      </c>
      <c r="B1049" s="8">
        <v>3</v>
      </c>
      <c r="C1049" s="7" t="s">
        <v>4410</v>
      </c>
      <c r="D1049" s="7" t="s">
        <v>4344</v>
      </c>
      <c r="E1049" s="7" t="s">
        <v>4411</v>
      </c>
      <c r="F1049" s="8">
        <v>84</v>
      </c>
      <c r="G1049" s="8" t="s">
        <v>2057</v>
      </c>
      <c r="H1049" s="8" t="s">
        <v>2058</v>
      </c>
      <c r="I1049" s="8" t="s">
        <v>27</v>
      </c>
    </row>
    <row r="1050" spans="1:9" s="8" customFormat="1" hidden="1" x14ac:dyDescent="0.35">
      <c r="A1050" s="8">
        <v>158383</v>
      </c>
      <c r="B1050" s="8">
        <v>3</v>
      </c>
      <c r="C1050" s="7" t="s">
        <v>4412</v>
      </c>
      <c r="D1050" s="7" t="s">
        <v>4344</v>
      </c>
      <c r="E1050" s="7" t="s">
        <v>4413</v>
      </c>
      <c r="F1050" s="8">
        <v>84</v>
      </c>
      <c r="G1050" s="8" t="s">
        <v>2059</v>
      </c>
      <c r="H1050" s="8" t="s">
        <v>2060</v>
      </c>
      <c r="I1050" s="8" t="s">
        <v>27</v>
      </c>
    </row>
    <row r="1051" spans="1:9" s="8" customFormat="1" hidden="1" x14ac:dyDescent="0.35">
      <c r="A1051" s="8">
        <v>158386</v>
      </c>
      <c r="B1051" s="8">
        <v>3</v>
      </c>
      <c r="C1051" s="7" t="s">
        <v>4414</v>
      </c>
      <c r="D1051" s="7" t="s">
        <v>4344</v>
      </c>
      <c r="E1051" s="7" t="s">
        <v>4415</v>
      </c>
      <c r="F1051" s="8">
        <v>84</v>
      </c>
      <c r="G1051" s="8" t="s">
        <v>2061</v>
      </c>
      <c r="H1051" s="8" t="s">
        <v>2062</v>
      </c>
      <c r="I1051" s="8" t="s">
        <v>27</v>
      </c>
    </row>
    <row r="1052" spans="1:9" s="8" customFormat="1" hidden="1" x14ac:dyDescent="0.35">
      <c r="A1052" s="8">
        <v>158395</v>
      </c>
      <c r="B1052" s="8">
        <v>3</v>
      </c>
      <c r="C1052" s="7" t="s">
        <v>4416</v>
      </c>
      <c r="D1052" s="7" t="s">
        <v>4344</v>
      </c>
      <c r="E1052" s="7" t="s">
        <v>4417</v>
      </c>
      <c r="F1052" s="8">
        <v>84</v>
      </c>
      <c r="G1052" s="8" t="s">
        <v>2063</v>
      </c>
      <c r="H1052" s="8" t="s">
        <v>2064</v>
      </c>
      <c r="I1052" s="8" t="s">
        <v>27</v>
      </c>
    </row>
    <row r="1053" spans="1:9" s="8" customFormat="1" hidden="1" x14ac:dyDescent="0.35">
      <c r="A1053" s="8">
        <v>158399</v>
      </c>
      <c r="B1053" s="8">
        <v>3</v>
      </c>
      <c r="C1053" s="7" t="s">
        <v>4418</v>
      </c>
      <c r="D1053" s="7" t="s">
        <v>4344</v>
      </c>
      <c r="E1053" s="7" t="s">
        <v>4419</v>
      </c>
      <c r="F1053" s="8">
        <v>84</v>
      </c>
      <c r="G1053" s="8" t="s">
        <v>2065</v>
      </c>
      <c r="H1053" s="8" t="s">
        <v>2066</v>
      </c>
      <c r="I1053" s="8" t="s">
        <v>27</v>
      </c>
    </row>
    <row r="1054" spans="1:9" s="8" customFormat="1" hidden="1" x14ac:dyDescent="0.35">
      <c r="A1054" s="8">
        <v>158408</v>
      </c>
      <c r="B1054" s="8">
        <v>3</v>
      </c>
      <c r="C1054" s="7" t="s">
        <v>4420</v>
      </c>
      <c r="D1054" s="7" t="s">
        <v>4344</v>
      </c>
      <c r="E1054" s="7" t="s">
        <v>4421</v>
      </c>
      <c r="F1054" s="8">
        <v>84</v>
      </c>
      <c r="G1054" s="8" t="s">
        <v>2067</v>
      </c>
      <c r="H1054" s="8" t="s">
        <v>2068</v>
      </c>
      <c r="I1054" s="8" t="s">
        <v>27</v>
      </c>
    </row>
    <row r="1055" spans="1:9" s="8" customFormat="1" hidden="1" x14ac:dyDescent="0.35">
      <c r="A1055" s="8">
        <v>158415</v>
      </c>
      <c r="B1055" s="8">
        <v>3</v>
      </c>
      <c r="C1055" s="7" t="s">
        <v>4422</v>
      </c>
      <c r="D1055" s="7" t="s">
        <v>4344</v>
      </c>
      <c r="E1055" s="7" t="s">
        <v>4423</v>
      </c>
      <c r="F1055" s="8">
        <v>84</v>
      </c>
      <c r="G1055" s="8" t="s">
        <v>2069</v>
      </c>
      <c r="H1055" s="8" t="s">
        <v>2070</v>
      </c>
      <c r="I1055" s="8" t="s">
        <v>27</v>
      </c>
    </row>
    <row r="1056" spans="1:9" s="8" customFormat="1" hidden="1" x14ac:dyDescent="0.35">
      <c r="A1056" s="8">
        <v>158418</v>
      </c>
      <c r="B1056" s="8">
        <v>3</v>
      </c>
      <c r="C1056" s="7" t="s">
        <v>4424</v>
      </c>
      <c r="D1056" s="7" t="s">
        <v>4344</v>
      </c>
      <c r="E1056" s="7" t="s">
        <v>4425</v>
      </c>
      <c r="F1056" s="8">
        <v>84</v>
      </c>
      <c r="G1056" s="8" t="s">
        <v>2071</v>
      </c>
      <c r="H1056" s="8" t="s">
        <v>2072</v>
      </c>
      <c r="I1056" s="8" t="s">
        <v>27</v>
      </c>
    </row>
    <row r="1057" spans="1:9" s="8" customFormat="1" hidden="1" x14ac:dyDescent="0.35">
      <c r="A1057" s="8">
        <v>158425</v>
      </c>
      <c r="B1057" s="8">
        <v>3</v>
      </c>
      <c r="C1057" s="7" t="s">
        <v>4426</v>
      </c>
      <c r="D1057" s="7" t="s">
        <v>4344</v>
      </c>
      <c r="E1057" s="7" t="s">
        <v>4427</v>
      </c>
      <c r="F1057" s="8">
        <v>84</v>
      </c>
      <c r="G1057" s="8" t="s">
        <v>2073</v>
      </c>
      <c r="H1057" s="8" t="s">
        <v>2074</v>
      </c>
      <c r="I1057" s="8" t="s">
        <v>27</v>
      </c>
    </row>
    <row r="1058" spans="1:9" s="8" customFormat="1" hidden="1" x14ac:dyDescent="0.35">
      <c r="A1058" s="8">
        <v>158431</v>
      </c>
      <c r="B1058" s="8">
        <v>3</v>
      </c>
      <c r="C1058" s="7" t="s">
        <v>4428</v>
      </c>
      <c r="D1058" s="7" t="s">
        <v>4344</v>
      </c>
      <c r="E1058" s="7" t="s">
        <v>4429</v>
      </c>
      <c r="F1058" s="8">
        <v>84</v>
      </c>
      <c r="G1058" s="8" t="s">
        <v>2075</v>
      </c>
      <c r="H1058" s="8" t="s">
        <v>2076</v>
      </c>
      <c r="I1058" s="8" t="s">
        <v>27</v>
      </c>
    </row>
    <row r="1059" spans="1:9" s="8" customFormat="1" hidden="1" x14ac:dyDescent="0.35">
      <c r="A1059" s="8">
        <v>158446</v>
      </c>
      <c r="B1059" s="8">
        <v>3</v>
      </c>
      <c r="C1059" s="7" t="s">
        <v>4430</v>
      </c>
      <c r="D1059" s="7" t="s">
        <v>4344</v>
      </c>
      <c r="E1059" s="7" t="s">
        <v>2077</v>
      </c>
      <c r="F1059" s="8">
        <v>84</v>
      </c>
      <c r="G1059" s="8" t="s">
        <v>2078</v>
      </c>
      <c r="H1059" s="8" t="s">
        <v>2078</v>
      </c>
      <c r="I1059" s="8" t="s">
        <v>27</v>
      </c>
    </row>
    <row r="1060" spans="1:9" s="8" customFormat="1" hidden="1" x14ac:dyDescent="0.35">
      <c r="A1060" s="8">
        <v>158447</v>
      </c>
      <c r="B1060" s="8">
        <v>3</v>
      </c>
      <c r="C1060" s="7" t="s">
        <v>4431</v>
      </c>
      <c r="D1060" s="7" t="s">
        <v>4344</v>
      </c>
      <c r="E1060" s="7" t="s">
        <v>4432</v>
      </c>
      <c r="F1060" s="8">
        <v>84</v>
      </c>
      <c r="G1060" s="8" t="s">
        <v>2079</v>
      </c>
      <c r="H1060" s="8" t="s">
        <v>2080</v>
      </c>
      <c r="I1060" s="8" t="s">
        <v>27</v>
      </c>
    </row>
    <row r="1061" spans="1:9" s="8" customFormat="1" hidden="1" x14ac:dyDescent="0.35">
      <c r="A1061" s="8">
        <v>158457</v>
      </c>
      <c r="B1061" s="8">
        <v>3</v>
      </c>
      <c r="C1061" s="7" t="s">
        <v>4433</v>
      </c>
      <c r="D1061" s="7" t="s">
        <v>4344</v>
      </c>
      <c r="E1061" s="7" t="s">
        <v>4434</v>
      </c>
      <c r="F1061" s="8">
        <v>84</v>
      </c>
      <c r="G1061" s="8" t="s">
        <v>2081</v>
      </c>
      <c r="H1061" s="8" t="s">
        <v>2082</v>
      </c>
      <c r="I1061" s="8" t="s">
        <v>27</v>
      </c>
    </row>
    <row r="1062" spans="1:9" s="8" customFormat="1" hidden="1" x14ac:dyDescent="0.35">
      <c r="A1062" s="8">
        <v>158463</v>
      </c>
      <c r="B1062" s="8">
        <v>3</v>
      </c>
      <c r="C1062" s="7" t="s">
        <v>4435</v>
      </c>
      <c r="D1062" s="7" t="s">
        <v>4344</v>
      </c>
      <c r="E1062" s="7" t="s">
        <v>4436</v>
      </c>
      <c r="F1062" s="8">
        <v>84</v>
      </c>
      <c r="G1062" s="8" t="s">
        <v>2083</v>
      </c>
      <c r="H1062" s="8" t="s">
        <v>2084</v>
      </c>
      <c r="I1062" s="8" t="s">
        <v>27</v>
      </c>
    </row>
    <row r="1063" spans="1:9" s="8" customFormat="1" hidden="1" x14ac:dyDescent="0.35">
      <c r="A1063" s="8">
        <v>158469</v>
      </c>
      <c r="B1063" s="8">
        <v>3</v>
      </c>
      <c r="C1063" s="7" t="s">
        <v>4437</v>
      </c>
      <c r="D1063" s="7" t="s">
        <v>4344</v>
      </c>
      <c r="E1063" s="7" t="s">
        <v>4438</v>
      </c>
      <c r="F1063" s="8">
        <v>84</v>
      </c>
      <c r="G1063" s="8" t="s">
        <v>2085</v>
      </c>
      <c r="H1063" s="8" t="s">
        <v>2086</v>
      </c>
      <c r="I1063" s="8" t="s">
        <v>27</v>
      </c>
    </row>
    <row r="1064" spans="1:9" s="8" customFormat="1" hidden="1" x14ac:dyDescent="0.35">
      <c r="A1064" s="8">
        <v>158486</v>
      </c>
      <c r="B1064" s="8">
        <v>3</v>
      </c>
      <c r="C1064" s="7" t="s">
        <v>4439</v>
      </c>
      <c r="D1064" s="7" t="s">
        <v>4344</v>
      </c>
      <c r="E1064" s="7" t="s">
        <v>2087</v>
      </c>
      <c r="F1064" s="8">
        <v>84</v>
      </c>
      <c r="G1064" s="8" t="s">
        <v>2088</v>
      </c>
      <c r="H1064" s="8" t="s">
        <v>2089</v>
      </c>
      <c r="I1064" s="8" t="s">
        <v>27</v>
      </c>
    </row>
    <row r="1065" spans="1:9" s="8" customFormat="1" hidden="1" x14ac:dyDescent="0.35">
      <c r="A1065" s="8">
        <v>158487</v>
      </c>
      <c r="B1065" s="8">
        <v>3</v>
      </c>
      <c r="C1065" s="7" t="s">
        <v>4440</v>
      </c>
      <c r="D1065" s="7" t="s">
        <v>4344</v>
      </c>
      <c r="E1065" s="7" t="s">
        <v>4441</v>
      </c>
      <c r="F1065" s="8">
        <v>84</v>
      </c>
      <c r="G1065" s="8" t="s">
        <v>2090</v>
      </c>
      <c r="H1065" s="8" t="s">
        <v>2091</v>
      </c>
      <c r="I1065" s="8" t="s">
        <v>27</v>
      </c>
    </row>
    <row r="1066" spans="1:9" s="8" customFormat="1" hidden="1" x14ac:dyDescent="0.35">
      <c r="A1066" s="8">
        <v>158494</v>
      </c>
      <c r="B1066" s="8">
        <v>3</v>
      </c>
      <c r="C1066" s="7" t="s">
        <v>4442</v>
      </c>
      <c r="D1066" s="7" t="s">
        <v>4344</v>
      </c>
      <c r="E1066" s="7" t="s">
        <v>4443</v>
      </c>
      <c r="F1066" s="8">
        <v>84</v>
      </c>
      <c r="G1066" s="8" t="s">
        <v>2092</v>
      </c>
      <c r="H1066" s="8" t="s">
        <v>2093</v>
      </c>
      <c r="I1066" s="8" t="s">
        <v>27</v>
      </c>
    </row>
    <row r="1067" spans="1:9" s="8" customFormat="1" hidden="1" x14ac:dyDescent="0.35">
      <c r="A1067" s="8">
        <v>158504</v>
      </c>
      <c r="B1067" s="8">
        <v>3</v>
      </c>
      <c r="C1067" s="7" t="s">
        <v>4444</v>
      </c>
      <c r="D1067" s="7" t="s">
        <v>4344</v>
      </c>
      <c r="E1067" s="7" t="s">
        <v>4445</v>
      </c>
      <c r="F1067" s="8">
        <v>84</v>
      </c>
      <c r="G1067" s="8" t="s">
        <v>2094</v>
      </c>
      <c r="H1067" s="8" t="s">
        <v>2095</v>
      </c>
      <c r="I1067" s="8" t="s">
        <v>27</v>
      </c>
    </row>
    <row r="1068" spans="1:9" s="8" customFormat="1" hidden="1" x14ac:dyDescent="0.35">
      <c r="A1068" s="8">
        <v>158512</v>
      </c>
      <c r="B1068" s="8">
        <v>3</v>
      </c>
      <c r="C1068" s="7" t="s">
        <v>4446</v>
      </c>
      <c r="D1068" s="7" t="s">
        <v>4344</v>
      </c>
      <c r="E1068" s="7" t="s">
        <v>4447</v>
      </c>
      <c r="F1068" s="8">
        <v>84</v>
      </c>
      <c r="G1068" s="8" t="s">
        <v>2096</v>
      </c>
      <c r="H1068" s="8" t="s">
        <v>2097</v>
      </c>
      <c r="I1068" s="8" t="s">
        <v>27</v>
      </c>
    </row>
    <row r="1069" spans="1:9" s="8" customFormat="1" hidden="1" x14ac:dyDescent="0.35">
      <c r="A1069" s="8">
        <v>158517</v>
      </c>
      <c r="B1069" s="8">
        <v>3</v>
      </c>
      <c r="C1069" s="7" t="s">
        <v>4448</v>
      </c>
      <c r="D1069" s="7" t="s">
        <v>4344</v>
      </c>
      <c r="E1069" s="7" t="s">
        <v>4449</v>
      </c>
      <c r="F1069" s="8">
        <v>84</v>
      </c>
      <c r="G1069" s="8" t="s">
        <v>2098</v>
      </c>
      <c r="H1069" s="8" t="s">
        <v>2099</v>
      </c>
      <c r="I1069" s="8" t="s">
        <v>27</v>
      </c>
    </row>
    <row r="1070" spans="1:9" s="8" customFormat="1" hidden="1" x14ac:dyDescent="0.35">
      <c r="A1070" s="8">
        <v>158522</v>
      </c>
      <c r="B1070" s="8">
        <v>3</v>
      </c>
      <c r="C1070" s="7" t="s">
        <v>4450</v>
      </c>
      <c r="D1070" s="7" t="s">
        <v>4344</v>
      </c>
      <c r="E1070" s="7" t="s">
        <v>4451</v>
      </c>
      <c r="F1070" s="8">
        <v>84</v>
      </c>
      <c r="G1070" s="8" t="s">
        <v>2100</v>
      </c>
      <c r="H1070" s="8" t="s">
        <v>2101</v>
      </c>
      <c r="I1070" s="8" t="s">
        <v>27</v>
      </c>
    </row>
    <row r="1071" spans="1:9" s="8" customFormat="1" hidden="1" x14ac:dyDescent="0.35">
      <c r="A1071" s="8">
        <v>158529</v>
      </c>
      <c r="B1071" s="8">
        <v>3</v>
      </c>
      <c r="C1071" s="7" t="s">
        <v>4452</v>
      </c>
      <c r="D1071" s="7" t="s">
        <v>4344</v>
      </c>
      <c r="E1071" s="7" t="s">
        <v>4453</v>
      </c>
      <c r="F1071" s="8">
        <v>84</v>
      </c>
      <c r="G1071" s="8" t="s">
        <v>2102</v>
      </c>
      <c r="H1071" s="8" t="s">
        <v>2103</v>
      </c>
      <c r="I1071" s="8" t="s">
        <v>27</v>
      </c>
    </row>
    <row r="1072" spans="1:9" s="8" customFormat="1" hidden="1" x14ac:dyDescent="0.35">
      <c r="A1072" s="8">
        <v>158536</v>
      </c>
      <c r="B1072" s="8">
        <v>3</v>
      </c>
      <c r="C1072" s="7" t="s">
        <v>4454</v>
      </c>
      <c r="D1072" s="7" t="s">
        <v>4344</v>
      </c>
      <c r="E1072" s="7" t="s">
        <v>4455</v>
      </c>
      <c r="F1072" s="8">
        <v>84</v>
      </c>
      <c r="G1072" s="8" t="s">
        <v>2104</v>
      </c>
      <c r="H1072" s="8" t="s">
        <v>2105</v>
      </c>
      <c r="I1072" s="8" t="s">
        <v>27</v>
      </c>
    </row>
    <row r="1073" spans="1:9" s="8" customFormat="1" hidden="1" x14ac:dyDescent="0.35">
      <c r="A1073" s="8">
        <v>158540</v>
      </c>
      <c r="B1073" s="8">
        <v>3</v>
      </c>
      <c r="C1073" s="7" t="s">
        <v>4456</v>
      </c>
      <c r="D1073" s="7" t="s">
        <v>4344</v>
      </c>
      <c r="E1073" s="7" t="s">
        <v>4457</v>
      </c>
      <c r="F1073" s="8">
        <v>84</v>
      </c>
      <c r="G1073" s="8" t="s">
        <v>2106</v>
      </c>
      <c r="H1073" s="8" t="s">
        <v>2107</v>
      </c>
      <c r="I1073" s="8" t="s">
        <v>27</v>
      </c>
    </row>
    <row r="1074" spans="1:9" s="8" customFormat="1" hidden="1" x14ac:dyDescent="0.35">
      <c r="A1074" s="8">
        <v>158547</v>
      </c>
      <c r="B1074" s="8">
        <v>3</v>
      </c>
      <c r="C1074" s="7" t="s">
        <v>4458</v>
      </c>
      <c r="D1074" s="7" t="s">
        <v>4344</v>
      </c>
      <c r="E1074" s="7" t="s">
        <v>4459</v>
      </c>
      <c r="F1074" s="8">
        <v>84</v>
      </c>
      <c r="G1074" s="8" t="s">
        <v>2108</v>
      </c>
      <c r="H1074" s="8" t="s">
        <v>2109</v>
      </c>
      <c r="I1074" s="8" t="s">
        <v>27</v>
      </c>
    </row>
    <row r="1075" spans="1:9" s="8" customFormat="1" hidden="1" x14ac:dyDescent="0.35">
      <c r="A1075" s="8">
        <v>158563</v>
      </c>
      <c r="B1075" s="8">
        <v>3</v>
      </c>
      <c r="C1075" s="7" t="s">
        <v>4460</v>
      </c>
      <c r="D1075" s="7" t="s">
        <v>4344</v>
      </c>
      <c r="E1075" s="7" t="s">
        <v>4461</v>
      </c>
      <c r="F1075" s="8">
        <v>84</v>
      </c>
      <c r="G1075" s="8" t="s">
        <v>2110</v>
      </c>
      <c r="H1075" s="8" t="s">
        <v>2111</v>
      </c>
      <c r="I1075" s="8" t="s">
        <v>27</v>
      </c>
    </row>
    <row r="1076" spans="1:9" s="8" customFormat="1" hidden="1" x14ac:dyDescent="0.35">
      <c r="A1076" s="8">
        <v>158575</v>
      </c>
      <c r="B1076" s="8">
        <v>3</v>
      </c>
      <c r="C1076" s="7" t="s">
        <v>4462</v>
      </c>
      <c r="D1076" s="7" t="s">
        <v>4344</v>
      </c>
      <c r="E1076" s="7" t="s">
        <v>4463</v>
      </c>
      <c r="F1076" s="8">
        <v>84</v>
      </c>
      <c r="G1076" s="8" t="s">
        <v>2112</v>
      </c>
      <c r="H1076" s="8" t="s">
        <v>2113</v>
      </c>
      <c r="I1076" s="8" t="s">
        <v>27</v>
      </c>
    </row>
    <row r="1077" spans="1:9" s="8" customFormat="1" hidden="1" x14ac:dyDescent="0.35">
      <c r="A1077" s="8">
        <v>158581</v>
      </c>
      <c r="B1077" s="8">
        <v>3</v>
      </c>
      <c r="C1077" s="7" t="s">
        <v>4464</v>
      </c>
      <c r="D1077" s="7" t="s">
        <v>4344</v>
      </c>
      <c r="E1077" s="7" t="s">
        <v>4465</v>
      </c>
      <c r="F1077" s="8">
        <v>84</v>
      </c>
      <c r="G1077" s="8" t="s">
        <v>2114</v>
      </c>
      <c r="H1077" s="8" t="s">
        <v>2115</v>
      </c>
      <c r="I1077" s="8" t="s">
        <v>27</v>
      </c>
    </row>
    <row r="1078" spans="1:9" s="8" customFormat="1" hidden="1" x14ac:dyDescent="0.35">
      <c r="A1078" s="8">
        <v>158595</v>
      </c>
      <c r="B1078" s="8">
        <v>3</v>
      </c>
      <c r="C1078" s="7" t="s">
        <v>4466</v>
      </c>
      <c r="D1078" s="7" t="s">
        <v>4344</v>
      </c>
      <c r="E1078" s="7" t="s">
        <v>4467</v>
      </c>
      <c r="F1078" s="8">
        <v>84</v>
      </c>
      <c r="G1078" s="8" t="s">
        <v>2116</v>
      </c>
      <c r="H1078" s="8" t="s">
        <v>2117</v>
      </c>
      <c r="I1078" s="8" t="s">
        <v>27</v>
      </c>
    </row>
    <row r="1079" spans="1:9" s="8" customFormat="1" hidden="1" x14ac:dyDescent="0.35">
      <c r="A1079" s="8">
        <v>158600</v>
      </c>
      <c r="B1079" s="8">
        <v>3</v>
      </c>
      <c r="C1079" s="7" t="s">
        <v>4468</v>
      </c>
      <c r="D1079" s="7" t="s">
        <v>4344</v>
      </c>
      <c r="E1079" s="7" t="s">
        <v>4469</v>
      </c>
      <c r="F1079" s="8">
        <v>84</v>
      </c>
      <c r="G1079" s="8" t="s">
        <v>2118</v>
      </c>
      <c r="H1079" s="8" t="s">
        <v>2119</v>
      </c>
      <c r="I1079" s="8" t="s">
        <v>27</v>
      </c>
    </row>
    <row r="1080" spans="1:9" s="8" customFormat="1" hidden="1" x14ac:dyDescent="0.35">
      <c r="A1080" s="8">
        <v>158604</v>
      </c>
      <c r="B1080" s="8">
        <v>3</v>
      </c>
      <c r="C1080" s="7" t="s">
        <v>4470</v>
      </c>
      <c r="D1080" s="7" t="s">
        <v>4344</v>
      </c>
      <c r="E1080" s="7" t="s">
        <v>4471</v>
      </c>
      <c r="F1080" s="8">
        <v>84</v>
      </c>
      <c r="G1080" s="8" t="s">
        <v>2120</v>
      </c>
      <c r="H1080" s="8" t="s">
        <v>2121</v>
      </c>
      <c r="I1080" s="8" t="s">
        <v>27</v>
      </c>
    </row>
    <row r="1081" spans="1:9" s="8" customFormat="1" hidden="1" x14ac:dyDescent="0.35">
      <c r="A1081" s="8">
        <v>158614</v>
      </c>
      <c r="B1081" s="8">
        <v>3</v>
      </c>
      <c r="C1081" s="7" t="s">
        <v>4472</v>
      </c>
      <c r="D1081" s="7" t="s">
        <v>4344</v>
      </c>
      <c r="E1081" s="7" t="s">
        <v>4473</v>
      </c>
      <c r="F1081" s="8">
        <v>84</v>
      </c>
      <c r="G1081" s="8" t="s">
        <v>2122</v>
      </c>
      <c r="H1081" s="8" t="s">
        <v>2123</v>
      </c>
      <c r="I1081" s="8" t="s">
        <v>27</v>
      </c>
    </row>
    <row r="1082" spans="1:9" s="8" customFormat="1" hidden="1" x14ac:dyDescent="0.35">
      <c r="A1082" s="8">
        <v>158623</v>
      </c>
      <c r="B1082" s="8">
        <v>3</v>
      </c>
      <c r="C1082" s="7" t="s">
        <v>4474</v>
      </c>
      <c r="D1082" s="7" t="s">
        <v>4344</v>
      </c>
      <c r="E1082" s="7" t="s">
        <v>4475</v>
      </c>
      <c r="F1082" s="8">
        <v>84</v>
      </c>
      <c r="G1082" s="8" t="s">
        <v>2124</v>
      </c>
      <c r="H1082" s="8" t="s">
        <v>2125</v>
      </c>
      <c r="I1082" s="8" t="s">
        <v>27</v>
      </c>
    </row>
    <row r="1083" spans="1:9" s="8" customFormat="1" hidden="1" x14ac:dyDescent="0.35">
      <c r="A1083" s="8">
        <v>158638</v>
      </c>
      <c r="B1083" s="8">
        <v>3</v>
      </c>
      <c r="C1083" s="7" t="s">
        <v>4476</v>
      </c>
      <c r="D1083" s="7" t="s">
        <v>4344</v>
      </c>
      <c r="E1083" s="7" t="s">
        <v>4477</v>
      </c>
      <c r="F1083" s="8">
        <v>84</v>
      </c>
      <c r="G1083" s="8" t="s">
        <v>2126</v>
      </c>
      <c r="H1083" s="8" t="s">
        <v>2127</v>
      </c>
      <c r="I1083" s="8" t="s">
        <v>27</v>
      </c>
    </row>
    <row r="1084" spans="1:9" s="8" customFormat="1" hidden="1" x14ac:dyDescent="0.35">
      <c r="A1084" s="8">
        <v>158643</v>
      </c>
      <c r="B1084" s="8">
        <v>3</v>
      </c>
      <c r="C1084" s="7" t="s">
        <v>4478</v>
      </c>
      <c r="D1084" s="7" t="s">
        <v>4344</v>
      </c>
      <c r="E1084" s="7" t="s">
        <v>4479</v>
      </c>
      <c r="F1084" s="8">
        <v>84</v>
      </c>
      <c r="G1084" s="8" t="s">
        <v>2128</v>
      </c>
      <c r="H1084" s="8" t="s">
        <v>2129</v>
      </c>
      <c r="I1084" s="8" t="s">
        <v>27</v>
      </c>
    </row>
    <row r="1085" spans="1:9" s="8" customFormat="1" hidden="1" x14ac:dyDescent="0.35">
      <c r="A1085" s="8">
        <v>158649</v>
      </c>
      <c r="B1085" s="8">
        <v>3</v>
      </c>
      <c r="C1085" s="7" t="s">
        <v>4480</v>
      </c>
      <c r="D1085" s="7" t="s">
        <v>4344</v>
      </c>
      <c r="E1085" s="7" t="s">
        <v>4481</v>
      </c>
      <c r="F1085" s="8">
        <v>84</v>
      </c>
      <c r="G1085" s="8" t="s">
        <v>2130</v>
      </c>
      <c r="H1085" s="8" t="s">
        <v>2131</v>
      </c>
      <c r="I1085" s="8" t="s">
        <v>27</v>
      </c>
    </row>
    <row r="1086" spans="1:9" s="8" customFormat="1" hidden="1" x14ac:dyDescent="0.35">
      <c r="A1086" s="8">
        <v>158658</v>
      </c>
      <c r="B1086" s="8">
        <v>3</v>
      </c>
      <c r="C1086" s="7" t="s">
        <v>4482</v>
      </c>
      <c r="D1086" s="7" t="s">
        <v>4344</v>
      </c>
      <c r="E1086" s="7" t="s">
        <v>4483</v>
      </c>
      <c r="F1086" s="8">
        <v>84</v>
      </c>
      <c r="G1086" s="8" t="s">
        <v>2132</v>
      </c>
      <c r="H1086" s="8" t="s">
        <v>2133</v>
      </c>
      <c r="I1086" s="8" t="s">
        <v>27</v>
      </c>
    </row>
    <row r="1087" spans="1:9" s="8" customFormat="1" hidden="1" x14ac:dyDescent="0.35">
      <c r="A1087" s="8">
        <v>158669</v>
      </c>
      <c r="B1087" s="8">
        <v>3</v>
      </c>
      <c r="C1087" s="7" t="s">
        <v>4484</v>
      </c>
      <c r="D1087" s="7" t="s">
        <v>4344</v>
      </c>
      <c r="E1087" s="7" t="s">
        <v>4485</v>
      </c>
      <c r="F1087" s="8">
        <v>84</v>
      </c>
      <c r="G1087" s="8" t="s">
        <v>2134</v>
      </c>
      <c r="H1087" s="8" t="s">
        <v>2135</v>
      </c>
      <c r="I1087" s="8" t="s">
        <v>27</v>
      </c>
    </row>
    <row r="1088" spans="1:9" s="8" customFormat="1" hidden="1" x14ac:dyDescent="0.35">
      <c r="A1088" s="8">
        <v>158674</v>
      </c>
      <c r="B1088" s="8">
        <v>3</v>
      </c>
      <c r="C1088" s="7" t="s">
        <v>4486</v>
      </c>
      <c r="D1088" s="7" t="s">
        <v>4344</v>
      </c>
      <c r="E1088" s="7" t="s">
        <v>4487</v>
      </c>
      <c r="F1088" s="8">
        <v>84</v>
      </c>
      <c r="G1088" s="8" t="s">
        <v>2136</v>
      </c>
      <c r="H1088" s="8" t="s">
        <v>2137</v>
      </c>
      <c r="I1088" s="8" t="s">
        <v>27</v>
      </c>
    </row>
    <row r="1089" spans="1:9" s="8" customFormat="1" hidden="1" x14ac:dyDescent="0.35">
      <c r="A1089" s="8">
        <v>158682</v>
      </c>
      <c r="B1089" s="8">
        <v>3</v>
      </c>
      <c r="C1089" s="7" t="s">
        <v>4488</v>
      </c>
      <c r="D1089" s="7" t="s">
        <v>4344</v>
      </c>
      <c r="E1089" s="7" t="s">
        <v>4489</v>
      </c>
      <c r="F1089" s="8">
        <v>84</v>
      </c>
      <c r="G1089" s="8" t="s">
        <v>2138</v>
      </c>
      <c r="H1089" s="8" t="s">
        <v>2139</v>
      </c>
      <c r="I1089" s="8" t="s">
        <v>27</v>
      </c>
    </row>
    <row r="1090" spans="1:9" s="8" customFormat="1" hidden="1" x14ac:dyDescent="0.35">
      <c r="A1090" s="8">
        <v>158691</v>
      </c>
      <c r="B1090" s="8">
        <v>3</v>
      </c>
      <c r="C1090" s="7" t="s">
        <v>4490</v>
      </c>
      <c r="D1090" s="7" t="s">
        <v>4344</v>
      </c>
      <c r="E1090" s="7" t="s">
        <v>4491</v>
      </c>
      <c r="F1090" s="8">
        <v>84</v>
      </c>
      <c r="G1090" s="8" t="s">
        <v>2140</v>
      </c>
      <c r="H1090" s="8" t="s">
        <v>2141</v>
      </c>
      <c r="I1090" s="8" t="s">
        <v>27</v>
      </c>
    </row>
    <row r="1091" spans="1:9" s="8" customFormat="1" hidden="1" x14ac:dyDescent="0.35">
      <c r="A1091" s="8">
        <v>158697</v>
      </c>
      <c r="B1091" s="8">
        <v>3</v>
      </c>
      <c r="C1091" s="7" t="s">
        <v>4492</v>
      </c>
      <c r="D1091" s="7" t="s">
        <v>4344</v>
      </c>
      <c r="E1091" s="7" t="s">
        <v>4493</v>
      </c>
      <c r="F1091" s="8">
        <v>84</v>
      </c>
      <c r="G1091" s="8" t="s">
        <v>2142</v>
      </c>
      <c r="H1091" s="8" t="s">
        <v>2143</v>
      </c>
      <c r="I1091" s="8" t="s">
        <v>27</v>
      </c>
    </row>
    <row r="1092" spans="1:9" s="8" customFormat="1" hidden="1" x14ac:dyDescent="0.35">
      <c r="A1092" s="8">
        <v>158705</v>
      </c>
      <c r="B1092" s="8">
        <v>3</v>
      </c>
      <c r="C1092" s="7" t="s">
        <v>4494</v>
      </c>
      <c r="D1092" s="7" t="s">
        <v>4344</v>
      </c>
      <c r="E1092" s="7" t="s">
        <v>4495</v>
      </c>
      <c r="F1092" s="8">
        <v>84</v>
      </c>
      <c r="G1092" s="8" t="s">
        <v>2144</v>
      </c>
      <c r="H1092" s="8" t="s">
        <v>2145</v>
      </c>
      <c r="I1092" s="8" t="s">
        <v>27</v>
      </c>
    </row>
    <row r="1093" spans="1:9" s="8" customFormat="1" hidden="1" x14ac:dyDescent="0.35">
      <c r="A1093" s="8">
        <v>158715</v>
      </c>
      <c r="B1093" s="8">
        <v>3</v>
      </c>
      <c r="C1093" s="7" t="s">
        <v>4496</v>
      </c>
      <c r="D1093" s="7" t="s">
        <v>4344</v>
      </c>
      <c r="E1093" s="7" t="s">
        <v>4497</v>
      </c>
      <c r="F1093" s="8">
        <v>84</v>
      </c>
      <c r="G1093" s="8" t="s">
        <v>2146</v>
      </c>
      <c r="H1093" s="8" t="s">
        <v>2147</v>
      </c>
      <c r="I1093" s="8" t="s">
        <v>27</v>
      </c>
    </row>
    <row r="1094" spans="1:9" s="8" customFormat="1" hidden="1" x14ac:dyDescent="0.35">
      <c r="A1094" s="8">
        <v>158718</v>
      </c>
      <c r="B1094" s="8">
        <v>3</v>
      </c>
      <c r="C1094" s="7" t="s">
        <v>4498</v>
      </c>
      <c r="D1094" s="7" t="s">
        <v>4344</v>
      </c>
      <c r="E1094" s="7" t="s">
        <v>4499</v>
      </c>
      <c r="F1094" s="8">
        <v>84</v>
      </c>
      <c r="G1094" s="8" t="s">
        <v>2148</v>
      </c>
      <c r="H1094" s="8" t="s">
        <v>2149</v>
      </c>
      <c r="I1094" s="8" t="s">
        <v>27</v>
      </c>
    </row>
    <row r="1095" spans="1:9" s="8" customFormat="1" hidden="1" x14ac:dyDescent="0.35">
      <c r="A1095" s="8">
        <v>158730</v>
      </c>
      <c r="B1095" s="8">
        <v>3</v>
      </c>
      <c r="C1095" s="7" t="s">
        <v>4500</v>
      </c>
      <c r="D1095" s="7" t="s">
        <v>4344</v>
      </c>
      <c r="E1095" s="7" t="s">
        <v>4501</v>
      </c>
      <c r="F1095" s="8">
        <v>84</v>
      </c>
      <c r="G1095" s="8" t="s">
        <v>2150</v>
      </c>
      <c r="H1095" s="8" t="s">
        <v>2151</v>
      </c>
      <c r="I1095" s="8" t="s">
        <v>27</v>
      </c>
    </row>
    <row r="1096" spans="1:9" s="8" customFormat="1" hidden="1" x14ac:dyDescent="0.35">
      <c r="A1096" s="8">
        <v>158742</v>
      </c>
      <c r="B1096" s="8">
        <v>3</v>
      </c>
      <c r="C1096" s="7" t="s">
        <v>4502</v>
      </c>
      <c r="D1096" s="7" t="s">
        <v>4344</v>
      </c>
      <c r="E1096" s="7" t="s">
        <v>4503</v>
      </c>
      <c r="F1096" s="8">
        <v>84</v>
      </c>
      <c r="G1096" s="8" t="s">
        <v>2152</v>
      </c>
      <c r="H1096" s="8" t="s">
        <v>2153</v>
      </c>
      <c r="I1096" s="8" t="s">
        <v>27</v>
      </c>
    </row>
    <row r="1097" spans="1:9" s="8" customFormat="1" hidden="1" x14ac:dyDescent="0.35">
      <c r="A1097" s="8">
        <v>158749</v>
      </c>
      <c r="B1097" s="8">
        <v>3</v>
      </c>
      <c r="C1097" s="7" t="s">
        <v>4504</v>
      </c>
      <c r="D1097" s="7" t="s">
        <v>4344</v>
      </c>
      <c r="E1097" s="7" t="s">
        <v>4505</v>
      </c>
      <c r="F1097" s="8">
        <v>84</v>
      </c>
      <c r="G1097" s="8" t="s">
        <v>2154</v>
      </c>
      <c r="H1097" s="8" t="s">
        <v>2155</v>
      </c>
      <c r="I1097" s="8" t="s">
        <v>27</v>
      </c>
    </row>
    <row r="1098" spans="1:9" s="8" customFormat="1" hidden="1" x14ac:dyDescent="0.35">
      <c r="A1098" s="8">
        <v>158759</v>
      </c>
      <c r="B1098" s="8">
        <v>3</v>
      </c>
      <c r="C1098" s="7" t="s">
        <v>4506</v>
      </c>
      <c r="D1098" s="7" t="s">
        <v>4344</v>
      </c>
      <c r="E1098" s="7" t="s">
        <v>4507</v>
      </c>
      <c r="F1098" s="8">
        <v>84</v>
      </c>
      <c r="G1098" s="8" t="s">
        <v>2156</v>
      </c>
      <c r="H1098" s="8" t="s">
        <v>2157</v>
      </c>
      <c r="I1098" s="8" t="s">
        <v>27</v>
      </c>
    </row>
    <row r="1099" spans="1:9" s="8" customFormat="1" hidden="1" x14ac:dyDescent="0.35">
      <c r="A1099" s="8">
        <v>158767</v>
      </c>
      <c r="B1099" s="8">
        <v>3</v>
      </c>
      <c r="C1099" s="7" t="s">
        <v>4508</v>
      </c>
      <c r="D1099" s="7" t="s">
        <v>4344</v>
      </c>
      <c r="E1099" s="7" t="s">
        <v>4509</v>
      </c>
      <c r="F1099" s="8">
        <v>84</v>
      </c>
      <c r="G1099" s="8" t="s">
        <v>2158</v>
      </c>
      <c r="H1099" s="8" t="s">
        <v>2158</v>
      </c>
      <c r="I1099" s="8" t="s">
        <v>27</v>
      </c>
    </row>
    <row r="1100" spans="1:9" s="8" customFormat="1" hidden="1" x14ac:dyDescent="0.35">
      <c r="A1100" s="8">
        <v>158771</v>
      </c>
      <c r="B1100" s="8">
        <v>3</v>
      </c>
      <c r="C1100" s="7" t="s">
        <v>4510</v>
      </c>
      <c r="D1100" s="7" t="s">
        <v>4344</v>
      </c>
      <c r="E1100" s="7" t="s">
        <v>4511</v>
      </c>
      <c r="F1100" s="8">
        <v>84</v>
      </c>
      <c r="G1100" s="8" t="s">
        <v>2159</v>
      </c>
      <c r="H1100" s="8" t="s">
        <v>2160</v>
      </c>
      <c r="I1100" s="8" t="s">
        <v>27</v>
      </c>
    </row>
    <row r="1101" spans="1:9" s="8" customFormat="1" hidden="1" x14ac:dyDescent="0.35">
      <c r="A1101" s="8">
        <v>158775</v>
      </c>
      <c r="B1101" s="8">
        <v>3</v>
      </c>
      <c r="C1101" s="7" t="s">
        <v>4512</v>
      </c>
      <c r="D1101" s="7" t="s">
        <v>4513</v>
      </c>
      <c r="E1101" s="7" t="s">
        <v>4514</v>
      </c>
      <c r="F1101" s="8">
        <v>85</v>
      </c>
      <c r="G1101" s="8" t="s">
        <v>2161</v>
      </c>
      <c r="H1101" s="8" t="s">
        <v>2162</v>
      </c>
      <c r="I1101" s="8" t="s">
        <v>27</v>
      </c>
    </row>
    <row r="1102" spans="1:9" s="8" customFormat="1" hidden="1" x14ac:dyDescent="0.35">
      <c r="A1102" s="8">
        <v>158793</v>
      </c>
      <c r="B1102" s="8">
        <v>3</v>
      </c>
      <c r="C1102" s="7" t="s">
        <v>4515</v>
      </c>
      <c r="D1102" s="7" t="s">
        <v>4513</v>
      </c>
      <c r="E1102" s="7" t="s">
        <v>4516</v>
      </c>
      <c r="F1102" s="8">
        <v>85</v>
      </c>
      <c r="G1102" s="8" t="s">
        <v>2163</v>
      </c>
      <c r="H1102" s="8" t="s">
        <v>2163</v>
      </c>
      <c r="I1102" s="8" t="s">
        <v>27</v>
      </c>
    </row>
    <row r="1103" spans="1:9" s="8" customFormat="1" hidden="1" x14ac:dyDescent="0.35">
      <c r="A1103" s="8">
        <v>158803</v>
      </c>
      <c r="B1103" s="8">
        <v>3</v>
      </c>
      <c r="C1103" s="7" t="s">
        <v>4517</v>
      </c>
      <c r="D1103" s="7" t="s">
        <v>4513</v>
      </c>
      <c r="E1103" s="7" t="s">
        <v>2164</v>
      </c>
      <c r="F1103" s="8">
        <v>85</v>
      </c>
      <c r="G1103" s="8" t="s">
        <v>2165</v>
      </c>
      <c r="H1103" s="8" t="s">
        <v>2166</v>
      </c>
      <c r="I1103" s="8" t="s">
        <v>27</v>
      </c>
    </row>
    <row r="1104" spans="1:9" s="8" customFormat="1" hidden="1" x14ac:dyDescent="0.35">
      <c r="A1104" s="8">
        <v>158804</v>
      </c>
      <c r="B1104" s="8">
        <v>3</v>
      </c>
      <c r="C1104" s="7" t="s">
        <v>4518</v>
      </c>
      <c r="D1104" s="7" t="s">
        <v>4513</v>
      </c>
      <c r="E1104" s="7" t="s">
        <v>4519</v>
      </c>
      <c r="F1104" s="8">
        <v>85</v>
      </c>
      <c r="G1104" s="8" t="s">
        <v>2167</v>
      </c>
      <c r="H1104" s="8" t="s">
        <v>2168</v>
      </c>
      <c r="I1104" s="8" t="s">
        <v>27</v>
      </c>
    </row>
    <row r="1105" spans="1:9" s="8" customFormat="1" hidden="1" x14ac:dyDescent="0.35">
      <c r="A1105" s="8">
        <v>158818</v>
      </c>
      <c r="B1105" s="8">
        <v>3</v>
      </c>
      <c r="C1105" s="7" t="s">
        <v>4520</v>
      </c>
      <c r="D1105" s="7" t="s">
        <v>4513</v>
      </c>
      <c r="E1105" s="7" t="s">
        <v>4521</v>
      </c>
      <c r="F1105" s="8">
        <v>85</v>
      </c>
      <c r="G1105" s="8" t="s">
        <v>2169</v>
      </c>
      <c r="H1105" s="8" t="s">
        <v>2170</v>
      </c>
      <c r="I1105" s="8" t="s">
        <v>27</v>
      </c>
    </row>
    <row r="1106" spans="1:9" s="8" customFormat="1" hidden="1" x14ac:dyDescent="0.35">
      <c r="A1106" s="8">
        <v>158825</v>
      </c>
      <c r="B1106" s="8">
        <v>3</v>
      </c>
      <c r="C1106" s="7" t="s">
        <v>4522</v>
      </c>
      <c r="D1106" s="7" t="s">
        <v>4513</v>
      </c>
      <c r="E1106" s="7" t="s">
        <v>4523</v>
      </c>
      <c r="F1106" s="8">
        <v>85</v>
      </c>
      <c r="G1106" s="8" t="s">
        <v>2171</v>
      </c>
      <c r="H1106" s="8" t="s">
        <v>2172</v>
      </c>
      <c r="I1106" s="8" t="s">
        <v>27</v>
      </c>
    </row>
    <row r="1107" spans="1:9" s="8" customFormat="1" hidden="1" x14ac:dyDescent="0.35">
      <c r="A1107" s="8">
        <v>158833</v>
      </c>
      <c r="B1107" s="8">
        <v>3</v>
      </c>
      <c r="C1107" s="7" t="s">
        <v>4524</v>
      </c>
      <c r="D1107" s="7" t="s">
        <v>4513</v>
      </c>
      <c r="E1107" s="7" t="s">
        <v>4525</v>
      </c>
      <c r="F1107" s="8">
        <v>85</v>
      </c>
      <c r="G1107" s="8" t="s">
        <v>2173</v>
      </c>
      <c r="H1107" s="8" t="s">
        <v>2174</v>
      </c>
      <c r="I1107" s="8" t="s">
        <v>27</v>
      </c>
    </row>
    <row r="1108" spans="1:9" s="8" customFormat="1" hidden="1" x14ac:dyDescent="0.35">
      <c r="A1108" s="8">
        <v>158840</v>
      </c>
      <c r="B1108" s="8">
        <v>3</v>
      </c>
      <c r="C1108" s="7" t="s">
        <v>4526</v>
      </c>
      <c r="D1108" s="7" t="s">
        <v>4513</v>
      </c>
      <c r="E1108" s="7" t="s">
        <v>4527</v>
      </c>
      <c r="F1108" s="8">
        <v>85</v>
      </c>
      <c r="G1108" s="8" t="s">
        <v>2175</v>
      </c>
      <c r="H1108" s="8" t="s">
        <v>2176</v>
      </c>
      <c r="I1108" s="8" t="s">
        <v>27</v>
      </c>
    </row>
    <row r="1109" spans="1:9" s="8" customFormat="1" hidden="1" x14ac:dyDescent="0.35">
      <c r="A1109" s="8">
        <v>158847</v>
      </c>
      <c r="B1109" s="8">
        <v>3</v>
      </c>
      <c r="C1109" s="7" t="s">
        <v>4528</v>
      </c>
      <c r="D1109" s="7" t="s">
        <v>4513</v>
      </c>
      <c r="E1109" s="7" t="s">
        <v>4529</v>
      </c>
      <c r="F1109" s="8">
        <v>85</v>
      </c>
      <c r="G1109" s="8" t="s">
        <v>2177</v>
      </c>
      <c r="H1109" s="8" t="s">
        <v>2178</v>
      </c>
      <c r="I1109" s="8" t="s">
        <v>27</v>
      </c>
    </row>
    <row r="1110" spans="1:9" s="8" customFormat="1" hidden="1" x14ac:dyDescent="0.35">
      <c r="A1110" s="8">
        <v>158852</v>
      </c>
      <c r="B1110" s="8">
        <v>3</v>
      </c>
      <c r="C1110" s="7" t="s">
        <v>4530</v>
      </c>
      <c r="D1110" s="7" t="s">
        <v>4513</v>
      </c>
      <c r="E1110" s="7" t="s">
        <v>4531</v>
      </c>
      <c r="F1110" s="8">
        <v>85</v>
      </c>
      <c r="G1110" s="8" t="s">
        <v>2179</v>
      </c>
      <c r="H1110" s="8" t="s">
        <v>2180</v>
      </c>
      <c r="I1110" s="8" t="s">
        <v>27</v>
      </c>
    </row>
    <row r="1111" spans="1:9" s="8" customFormat="1" hidden="1" x14ac:dyDescent="0.35">
      <c r="A1111" s="8">
        <v>158860</v>
      </c>
      <c r="B1111" s="8">
        <v>3</v>
      </c>
      <c r="C1111" s="7" t="s">
        <v>4532</v>
      </c>
      <c r="D1111" s="7" t="s">
        <v>4513</v>
      </c>
      <c r="E1111" s="7" t="s">
        <v>4533</v>
      </c>
      <c r="F1111" s="8">
        <v>85</v>
      </c>
      <c r="G1111" s="8" t="s">
        <v>2181</v>
      </c>
      <c r="H1111" s="8" t="s">
        <v>2182</v>
      </c>
      <c r="I1111" s="8" t="s">
        <v>27</v>
      </c>
    </row>
    <row r="1112" spans="1:9" s="8" customFormat="1" hidden="1" x14ac:dyDescent="0.35">
      <c r="A1112" s="8">
        <v>158866</v>
      </c>
      <c r="B1112" s="8">
        <v>3</v>
      </c>
      <c r="C1112" s="7" t="s">
        <v>4534</v>
      </c>
      <c r="D1112" s="7" t="s">
        <v>4513</v>
      </c>
      <c r="E1112" s="7" t="s">
        <v>4535</v>
      </c>
      <c r="F1112" s="8">
        <v>85</v>
      </c>
      <c r="G1112" s="8" t="s">
        <v>2183</v>
      </c>
      <c r="H1112" s="8" t="s">
        <v>2184</v>
      </c>
      <c r="I1112" s="8" t="s">
        <v>27</v>
      </c>
    </row>
    <row r="1113" spans="1:9" s="8" customFormat="1" hidden="1" x14ac:dyDescent="0.35">
      <c r="A1113" s="8">
        <v>158869</v>
      </c>
      <c r="B1113" s="8">
        <v>3</v>
      </c>
      <c r="C1113" s="7" t="s">
        <v>4536</v>
      </c>
      <c r="D1113" s="7" t="s">
        <v>4513</v>
      </c>
      <c r="E1113" s="7" t="s">
        <v>4537</v>
      </c>
      <c r="F1113" s="8">
        <v>85</v>
      </c>
      <c r="G1113" s="8" t="s">
        <v>2185</v>
      </c>
      <c r="H1113" s="8" t="s">
        <v>2186</v>
      </c>
      <c r="I1113" s="8" t="s">
        <v>27</v>
      </c>
    </row>
    <row r="1114" spans="1:9" s="8" customFormat="1" hidden="1" x14ac:dyDescent="0.35">
      <c r="A1114" s="8">
        <v>158875</v>
      </c>
      <c r="B1114" s="8">
        <v>3</v>
      </c>
      <c r="C1114" s="7" t="s">
        <v>4538</v>
      </c>
      <c r="D1114" s="7" t="s">
        <v>4513</v>
      </c>
      <c r="E1114" s="7" t="s">
        <v>4539</v>
      </c>
      <c r="F1114" s="8">
        <v>85</v>
      </c>
      <c r="G1114" s="8" t="s">
        <v>2187</v>
      </c>
      <c r="H1114" s="8" t="s">
        <v>2188</v>
      </c>
      <c r="I1114" s="8" t="s">
        <v>27</v>
      </c>
    </row>
    <row r="1115" spans="1:9" s="8" customFormat="1" hidden="1" x14ac:dyDescent="0.35">
      <c r="A1115" s="8">
        <v>158887</v>
      </c>
      <c r="B1115" s="8">
        <v>3</v>
      </c>
      <c r="C1115" s="7" t="s">
        <v>4540</v>
      </c>
      <c r="D1115" s="7" t="s">
        <v>4513</v>
      </c>
      <c r="E1115" s="7" t="s">
        <v>4541</v>
      </c>
      <c r="F1115" s="8">
        <v>85</v>
      </c>
      <c r="G1115" s="8" t="s">
        <v>2189</v>
      </c>
      <c r="H1115" s="8" t="s">
        <v>2190</v>
      </c>
      <c r="I1115" s="8" t="s">
        <v>27</v>
      </c>
    </row>
    <row r="1116" spans="1:9" s="8" customFormat="1" hidden="1" x14ac:dyDescent="0.35">
      <c r="A1116" s="8">
        <v>158905</v>
      </c>
      <c r="B1116" s="8">
        <v>3</v>
      </c>
      <c r="C1116" s="7" t="s">
        <v>4542</v>
      </c>
      <c r="D1116" s="7" t="s">
        <v>4513</v>
      </c>
      <c r="E1116" s="7" t="s">
        <v>4543</v>
      </c>
      <c r="F1116" s="8">
        <v>85</v>
      </c>
      <c r="G1116" s="8" t="s">
        <v>2191</v>
      </c>
      <c r="H1116" s="8" t="s">
        <v>2192</v>
      </c>
      <c r="I1116" s="8" t="s">
        <v>27</v>
      </c>
    </row>
    <row r="1117" spans="1:9" s="8" customFormat="1" hidden="1" x14ac:dyDescent="0.35">
      <c r="A1117" s="8">
        <v>158916</v>
      </c>
      <c r="B1117" s="8">
        <v>3</v>
      </c>
      <c r="C1117" s="7" t="s">
        <v>4544</v>
      </c>
      <c r="D1117" s="7" t="s">
        <v>4513</v>
      </c>
      <c r="E1117" s="7" t="s">
        <v>4545</v>
      </c>
      <c r="F1117" s="8">
        <v>85</v>
      </c>
      <c r="G1117" s="8" t="s">
        <v>2193</v>
      </c>
      <c r="H1117" s="8" t="s">
        <v>2194</v>
      </c>
      <c r="I1117" s="8" t="s">
        <v>27</v>
      </c>
    </row>
    <row r="1118" spans="1:9" s="8" customFormat="1" hidden="1" x14ac:dyDescent="0.35">
      <c r="A1118" s="8">
        <v>158926</v>
      </c>
      <c r="B1118" s="8">
        <v>3</v>
      </c>
      <c r="C1118" s="7" t="s">
        <v>4546</v>
      </c>
      <c r="D1118" s="7" t="s">
        <v>4513</v>
      </c>
      <c r="E1118" s="7" t="s">
        <v>4547</v>
      </c>
      <c r="F1118" s="8">
        <v>85</v>
      </c>
      <c r="G1118" s="8" t="s">
        <v>2195</v>
      </c>
      <c r="H1118" s="8" t="s">
        <v>2196</v>
      </c>
      <c r="I1118" s="8" t="s">
        <v>27</v>
      </c>
    </row>
    <row r="1119" spans="1:9" s="8" customFormat="1" hidden="1" x14ac:dyDescent="0.35">
      <c r="A1119" s="8">
        <v>158939</v>
      </c>
      <c r="B1119" s="8">
        <v>3</v>
      </c>
      <c r="C1119" s="7" t="s">
        <v>4548</v>
      </c>
      <c r="D1119" s="7" t="s">
        <v>4513</v>
      </c>
      <c r="E1119" s="7" t="s">
        <v>4549</v>
      </c>
      <c r="F1119" s="8">
        <v>85</v>
      </c>
      <c r="G1119" s="8" t="s">
        <v>2197</v>
      </c>
      <c r="H1119" s="8" t="s">
        <v>2198</v>
      </c>
      <c r="I1119" s="8" t="s">
        <v>27</v>
      </c>
    </row>
    <row r="1120" spans="1:9" s="8" customFormat="1" hidden="1" x14ac:dyDescent="0.35">
      <c r="A1120" s="8">
        <v>158947</v>
      </c>
      <c r="B1120" s="8">
        <v>3</v>
      </c>
      <c r="C1120" s="7" t="s">
        <v>4550</v>
      </c>
      <c r="D1120" s="7" t="s">
        <v>4513</v>
      </c>
      <c r="E1120" s="7" t="s">
        <v>4551</v>
      </c>
      <c r="F1120" s="8">
        <v>85</v>
      </c>
      <c r="G1120" s="8" t="s">
        <v>2199</v>
      </c>
      <c r="H1120" s="8" t="s">
        <v>2200</v>
      </c>
      <c r="I1120" s="8" t="s">
        <v>27</v>
      </c>
    </row>
    <row r="1121" spans="1:9" s="8" customFormat="1" hidden="1" x14ac:dyDescent="0.35">
      <c r="A1121" s="8">
        <v>158950</v>
      </c>
      <c r="B1121" s="8">
        <v>3</v>
      </c>
      <c r="C1121" s="7" t="s">
        <v>4552</v>
      </c>
      <c r="D1121" s="7" t="s">
        <v>4513</v>
      </c>
      <c r="E1121" s="7" t="s">
        <v>4553</v>
      </c>
      <c r="F1121" s="8">
        <v>85</v>
      </c>
      <c r="G1121" s="8" t="s">
        <v>2201</v>
      </c>
      <c r="H1121" s="8" t="s">
        <v>2202</v>
      </c>
      <c r="I1121" s="8" t="s">
        <v>27</v>
      </c>
    </row>
    <row r="1122" spans="1:9" s="8" customFormat="1" hidden="1" x14ac:dyDescent="0.35">
      <c r="A1122" s="8">
        <v>158953</v>
      </c>
      <c r="B1122" s="8">
        <v>3</v>
      </c>
      <c r="C1122" s="7" t="s">
        <v>4554</v>
      </c>
      <c r="D1122" s="7" t="s">
        <v>4513</v>
      </c>
      <c r="E1122" s="7" t="s">
        <v>4555</v>
      </c>
      <c r="F1122" s="8">
        <v>85</v>
      </c>
      <c r="G1122" s="8" t="s">
        <v>2203</v>
      </c>
      <c r="H1122" s="8" t="s">
        <v>2204</v>
      </c>
      <c r="I1122" s="8" t="s">
        <v>27</v>
      </c>
    </row>
    <row r="1123" spans="1:9" s="8" customFormat="1" hidden="1" x14ac:dyDescent="0.35">
      <c r="A1123" s="8">
        <v>158961</v>
      </c>
      <c r="B1123" s="8">
        <v>3</v>
      </c>
      <c r="C1123" s="7" t="s">
        <v>4556</v>
      </c>
      <c r="D1123" s="7" t="s">
        <v>4513</v>
      </c>
      <c r="E1123" s="7" t="s">
        <v>4557</v>
      </c>
      <c r="F1123" s="8">
        <v>85</v>
      </c>
      <c r="G1123" s="8" t="s">
        <v>2205</v>
      </c>
      <c r="H1123" s="8" t="s">
        <v>2206</v>
      </c>
      <c r="I1123" s="8" t="s">
        <v>27</v>
      </c>
    </row>
    <row r="1124" spans="1:9" s="8" customFormat="1" hidden="1" x14ac:dyDescent="0.35">
      <c r="A1124" s="8">
        <v>158976</v>
      </c>
      <c r="B1124" s="8">
        <v>3</v>
      </c>
      <c r="C1124" s="7" t="s">
        <v>4558</v>
      </c>
      <c r="D1124" s="7" t="s">
        <v>4513</v>
      </c>
      <c r="E1124" s="7" t="s">
        <v>4559</v>
      </c>
      <c r="F1124" s="8">
        <v>85</v>
      </c>
      <c r="G1124" s="8" t="s">
        <v>2207</v>
      </c>
      <c r="H1124" s="8" t="s">
        <v>2207</v>
      </c>
      <c r="I1124" s="8" t="s">
        <v>27</v>
      </c>
    </row>
    <row r="1125" spans="1:9" s="8" customFormat="1" hidden="1" x14ac:dyDescent="0.35">
      <c r="A1125" s="8">
        <v>158981</v>
      </c>
      <c r="B1125" s="8">
        <v>3</v>
      </c>
      <c r="C1125" s="7" t="s">
        <v>4560</v>
      </c>
      <c r="D1125" s="7" t="s">
        <v>4513</v>
      </c>
      <c r="E1125" s="7" t="s">
        <v>4561</v>
      </c>
      <c r="F1125" s="8">
        <v>85</v>
      </c>
      <c r="G1125" s="8" t="s">
        <v>2208</v>
      </c>
      <c r="H1125" s="8" t="s">
        <v>2208</v>
      </c>
      <c r="I1125" s="8" t="s">
        <v>27</v>
      </c>
    </row>
    <row r="1126" spans="1:9" s="8" customFormat="1" hidden="1" x14ac:dyDescent="0.35">
      <c r="A1126" s="8">
        <v>158986</v>
      </c>
      <c r="B1126" s="8">
        <v>3</v>
      </c>
      <c r="C1126" s="7" t="s">
        <v>4562</v>
      </c>
      <c r="D1126" s="7" t="s">
        <v>4513</v>
      </c>
      <c r="E1126" s="7" t="s">
        <v>4563</v>
      </c>
      <c r="F1126" s="8">
        <v>85</v>
      </c>
      <c r="G1126" s="8" t="s">
        <v>2209</v>
      </c>
      <c r="H1126" s="8" t="s">
        <v>2209</v>
      </c>
      <c r="I1126" s="8" t="s">
        <v>27</v>
      </c>
    </row>
    <row r="1127" spans="1:9" s="8" customFormat="1" hidden="1" x14ac:dyDescent="0.35">
      <c r="A1127" s="8">
        <v>158999</v>
      </c>
      <c r="B1127" s="8">
        <v>3</v>
      </c>
      <c r="C1127" s="7" t="s">
        <v>4564</v>
      </c>
      <c r="D1127" s="7" t="s">
        <v>4513</v>
      </c>
      <c r="E1127" s="7" t="s">
        <v>4565</v>
      </c>
      <c r="F1127" s="8">
        <v>85</v>
      </c>
      <c r="G1127" s="8" t="s">
        <v>2210</v>
      </c>
      <c r="H1127" s="8" t="s">
        <v>2211</v>
      </c>
      <c r="I1127" s="8" t="s">
        <v>27</v>
      </c>
    </row>
    <row r="1128" spans="1:9" s="8" customFormat="1" hidden="1" x14ac:dyDescent="0.35">
      <c r="A1128" s="8">
        <v>159007</v>
      </c>
      <c r="B1128" s="8">
        <v>3</v>
      </c>
      <c r="C1128" s="7" t="s">
        <v>4566</v>
      </c>
      <c r="D1128" s="7" t="s">
        <v>4513</v>
      </c>
      <c r="E1128" s="7" t="s">
        <v>4567</v>
      </c>
      <c r="F1128" s="8">
        <v>85</v>
      </c>
      <c r="G1128" s="8" t="s">
        <v>2212</v>
      </c>
      <c r="H1128" s="8" t="s">
        <v>2213</v>
      </c>
      <c r="I1128" s="8" t="s">
        <v>27</v>
      </c>
    </row>
    <row r="1129" spans="1:9" s="8" customFormat="1" hidden="1" x14ac:dyDescent="0.35">
      <c r="A1129" s="8">
        <v>159010</v>
      </c>
      <c r="B1129" s="8">
        <v>3</v>
      </c>
      <c r="C1129" s="7" t="s">
        <v>4568</v>
      </c>
      <c r="D1129" s="7" t="s">
        <v>4513</v>
      </c>
      <c r="E1129" s="7" t="s">
        <v>4569</v>
      </c>
      <c r="F1129" s="8">
        <v>85</v>
      </c>
      <c r="G1129" s="8" t="s">
        <v>2214</v>
      </c>
      <c r="H1129" s="8" t="s">
        <v>2215</v>
      </c>
      <c r="I1129" s="8" t="s">
        <v>27</v>
      </c>
    </row>
    <row r="1130" spans="1:9" s="8" customFormat="1" hidden="1" x14ac:dyDescent="0.35">
      <c r="A1130" s="8">
        <v>159014</v>
      </c>
      <c r="B1130" s="8">
        <v>3</v>
      </c>
      <c r="C1130" s="7" t="s">
        <v>4570</v>
      </c>
      <c r="D1130" s="7" t="s">
        <v>4513</v>
      </c>
      <c r="E1130" s="7" t="s">
        <v>4571</v>
      </c>
      <c r="F1130" s="8">
        <v>85</v>
      </c>
      <c r="G1130" s="8" t="s">
        <v>2216</v>
      </c>
      <c r="H1130" s="8" t="s">
        <v>2217</v>
      </c>
      <c r="I1130" s="8" t="s">
        <v>27</v>
      </c>
    </row>
    <row r="1131" spans="1:9" s="8" customFormat="1" hidden="1" x14ac:dyDescent="0.35">
      <c r="A1131" s="8">
        <v>159019</v>
      </c>
      <c r="B1131" s="8">
        <v>3</v>
      </c>
      <c r="C1131" s="7" t="s">
        <v>4572</v>
      </c>
      <c r="D1131" s="7" t="s">
        <v>4513</v>
      </c>
      <c r="E1131" s="7" t="s">
        <v>4573</v>
      </c>
      <c r="F1131" s="8">
        <v>85</v>
      </c>
      <c r="G1131" s="8" t="s">
        <v>2218</v>
      </c>
      <c r="H1131" s="8" t="s">
        <v>2219</v>
      </c>
      <c r="I1131" s="8" t="s">
        <v>27</v>
      </c>
    </row>
    <row r="1132" spans="1:9" s="8" customFormat="1" hidden="1" x14ac:dyDescent="0.35">
      <c r="A1132" s="8">
        <v>159030</v>
      </c>
      <c r="B1132" s="8">
        <v>3</v>
      </c>
      <c r="C1132" s="7" t="s">
        <v>4574</v>
      </c>
      <c r="D1132" s="7" t="s">
        <v>4513</v>
      </c>
      <c r="E1132" s="7" t="s">
        <v>4575</v>
      </c>
      <c r="F1132" s="8">
        <v>85</v>
      </c>
      <c r="G1132" s="8" t="s">
        <v>2220</v>
      </c>
      <c r="H1132" s="8" t="s">
        <v>2221</v>
      </c>
      <c r="I1132" s="8" t="s">
        <v>27</v>
      </c>
    </row>
    <row r="1133" spans="1:9" s="8" customFormat="1" hidden="1" x14ac:dyDescent="0.35">
      <c r="A1133" s="8">
        <v>159040</v>
      </c>
      <c r="B1133" s="8">
        <v>3</v>
      </c>
      <c r="C1133" s="7" t="s">
        <v>4576</v>
      </c>
      <c r="D1133" s="7" t="s">
        <v>4513</v>
      </c>
      <c r="E1133" s="7" t="s">
        <v>2222</v>
      </c>
      <c r="F1133" s="8">
        <v>85</v>
      </c>
      <c r="G1133" s="8" t="s">
        <v>2223</v>
      </c>
      <c r="H1133" s="8" t="s">
        <v>2223</v>
      </c>
      <c r="I1133" s="8" t="s">
        <v>27</v>
      </c>
    </row>
    <row r="1134" spans="1:9" s="8" customFormat="1" hidden="1" x14ac:dyDescent="0.35">
      <c r="A1134" s="8">
        <v>159041</v>
      </c>
      <c r="B1134" s="8">
        <v>3</v>
      </c>
      <c r="C1134" s="7" t="s">
        <v>4577</v>
      </c>
      <c r="D1134" s="7" t="s">
        <v>4513</v>
      </c>
      <c r="E1134" s="7" t="s">
        <v>4578</v>
      </c>
      <c r="F1134" s="8">
        <v>85</v>
      </c>
      <c r="G1134" s="8" t="s">
        <v>2224</v>
      </c>
      <c r="H1134" s="8" t="s">
        <v>2225</v>
      </c>
      <c r="I1134" s="8" t="s">
        <v>27</v>
      </c>
    </row>
    <row r="1135" spans="1:9" s="8" customFormat="1" hidden="1" x14ac:dyDescent="0.35">
      <c r="A1135" s="8">
        <v>159049</v>
      </c>
      <c r="B1135" s="8">
        <v>3</v>
      </c>
      <c r="C1135" s="7" t="s">
        <v>4579</v>
      </c>
      <c r="D1135" s="7" t="s">
        <v>4513</v>
      </c>
      <c r="E1135" s="7" t="s">
        <v>4580</v>
      </c>
      <c r="F1135" s="8">
        <v>85</v>
      </c>
      <c r="G1135" s="8" t="s">
        <v>2226</v>
      </c>
      <c r="H1135" s="8" t="s">
        <v>2227</v>
      </c>
      <c r="I1135" s="8" t="s">
        <v>27</v>
      </c>
    </row>
    <row r="1136" spans="1:9" s="8" customFormat="1" hidden="1" x14ac:dyDescent="0.35">
      <c r="A1136" s="8">
        <v>159061</v>
      </c>
      <c r="B1136" s="8">
        <v>3</v>
      </c>
      <c r="C1136" s="7" t="s">
        <v>4581</v>
      </c>
      <c r="D1136" s="7" t="s">
        <v>4513</v>
      </c>
      <c r="E1136" s="7" t="s">
        <v>4582</v>
      </c>
      <c r="F1136" s="8">
        <v>85</v>
      </c>
      <c r="G1136" s="8" t="s">
        <v>2228</v>
      </c>
      <c r="H1136" s="8" t="s">
        <v>2229</v>
      </c>
      <c r="I1136" s="8" t="s">
        <v>27</v>
      </c>
    </row>
    <row r="1137" spans="1:9" s="8" customFormat="1" hidden="1" x14ac:dyDescent="0.35">
      <c r="A1137" s="8">
        <v>159064</v>
      </c>
      <c r="B1137" s="8">
        <v>3</v>
      </c>
      <c r="C1137" s="7" t="s">
        <v>4583</v>
      </c>
      <c r="D1137" s="7" t="s">
        <v>4513</v>
      </c>
      <c r="E1137" s="7" t="s">
        <v>4584</v>
      </c>
      <c r="F1137" s="8">
        <v>85</v>
      </c>
      <c r="G1137" s="8" t="s">
        <v>2230</v>
      </c>
      <c r="H1137" s="8" t="s">
        <v>2231</v>
      </c>
      <c r="I1137" s="8" t="s">
        <v>27</v>
      </c>
    </row>
    <row r="1138" spans="1:9" s="8" customFormat="1" hidden="1" x14ac:dyDescent="0.35">
      <c r="A1138" s="8">
        <v>159067</v>
      </c>
      <c r="B1138" s="8">
        <v>3</v>
      </c>
      <c r="C1138" s="7" t="s">
        <v>4585</v>
      </c>
      <c r="D1138" s="7" t="s">
        <v>4513</v>
      </c>
      <c r="E1138" s="7" t="s">
        <v>4586</v>
      </c>
      <c r="F1138" s="8">
        <v>85</v>
      </c>
      <c r="G1138" s="8" t="s">
        <v>2232</v>
      </c>
      <c r="H1138" s="8" t="s">
        <v>2233</v>
      </c>
      <c r="I1138" s="8" t="s">
        <v>27</v>
      </c>
    </row>
    <row r="1139" spans="1:9" s="8" customFormat="1" hidden="1" x14ac:dyDescent="0.35">
      <c r="A1139" s="8">
        <v>159081</v>
      </c>
      <c r="B1139" s="8">
        <v>3</v>
      </c>
      <c r="C1139" s="7" t="s">
        <v>4587</v>
      </c>
      <c r="D1139" s="7" t="s">
        <v>4513</v>
      </c>
      <c r="E1139" s="7" t="s">
        <v>4588</v>
      </c>
      <c r="F1139" s="8">
        <v>85</v>
      </c>
      <c r="G1139" s="8" t="s">
        <v>2234</v>
      </c>
      <c r="H1139" s="8" t="s">
        <v>2235</v>
      </c>
      <c r="I1139" s="8" t="s">
        <v>27</v>
      </c>
    </row>
    <row r="1140" spans="1:9" s="8" customFormat="1" hidden="1" x14ac:dyDescent="0.35">
      <c r="A1140" s="8">
        <v>159099</v>
      </c>
      <c r="B1140" s="8">
        <v>3</v>
      </c>
      <c r="C1140" s="7" t="s">
        <v>4589</v>
      </c>
      <c r="D1140" s="7" t="s">
        <v>4513</v>
      </c>
      <c r="E1140" s="7" t="s">
        <v>4590</v>
      </c>
      <c r="F1140" s="8">
        <v>85</v>
      </c>
      <c r="G1140" s="8" t="s">
        <v>2236</v>
      </c>
      <c r="H1140" s="8" t="s">
        <v>2237</v>
      </c>
      <c r="I1140" s="8" t="s">
        <v>27</v>
      </c>
    </row>
    <row r="1141" spans="1:9" s="8" customFormat="1" hidden="1" x14ac:dyDescent="0.35">
      <c r="A1141" s="8">
        <v>159109</v>
      </c>
      <c r="B1141" s="8">
        <v>3</v>
      </c>
      <c r="C1141" s="7" t="s">
        <v>4591</v>
      </c>
      <c r="D1141" s="7" t="s">
        <v>4513</v>
      </c>
      <c r="E1141" s="7" t="s">
        <v>4592</v>
      </c>
      <c r="F1141" s="8">
        <v>85</v>
      </c>
      <c r="G1141" s="8" t="s">
        <v>2238</v>
      </c>
      <c r="H1141" s="8" t="s">
        <v>2238</v>
      </c>
      <c r="I1141" s="8" t="s">
        <v>27</v>
      </c>
    </row>
    <row r="1142" spans="1:9" s="8" customFormat="1" hidden="1" x14ac:dyDescent="0.35">
      <c r="A1142" s="8">
        <v>159117</v>
      </c>
      <c r="B1142" s="8">
        <v>3</v>
      </c>
      <c r="C1142" s="7" t="s">
        <v>4593</v>
      </c>
      <c r="D1142" s="7" t="s">
        <v>4513</v>
      </c>
      <c r="E1142" s="7" t="s">
        <v>4594</v>
      </c>
      <c r="F1142" s="8">
        <v>85</v>
      </c>
      <c r="G1142" s="8" t="s">
        <v>2239</v>
      </c>
      <c r="H1142" s="8" t="s">
        <v>2240</v>
      </c>
      <c r="I1142" s="8" t="s">
        <v>27</v>
      </c>
    </row>
    <row r="1143" spans="1:9" s="8" customFormat="1" hidden="1" x14ac:dyDescent="0.35">
      <c r="A1143" s="8">
        <v>159128</v>
      </c>
      <c r="B1143" s="8">
        <v>3</v>
      </c>
      <c r="C1143" s="7" t="s">
        <v>4595</v>
      </c>
      <c r="D1143" s="7" t="s">
        <v>4513</v>
      </c>
      <c r="E1143" s="7" t="s">
        <v>4596</v>
      </c>
      <c r="F1143" s="8">
        <v>85</v>
      </c>
      <c r="G1143" s="8" t="s">
        <v>2241</v>
      </c>
      <c r="H1143" s="8" t="s">
        <v>2242</v>
      </c>
      <c r="I1143" s="8" t="s">
        <v>27</v>
      </c>
    </row>
    <row r="1144" spans="1:9" s="8" customFormat="1" hidden="1" x14ac:dyDescent="0.35">
      <c r="A1144" s="8">
        <v>159142</v>
      </c>
      <c r="B1144" s="8">
        <v>3</v>
      </c>
      <c r="C1144" s="7" t="s">
        <v>4597</v>
      </c>
      <c r="D1144" s="7" t="s">
        <v>4513</v>
      </c>
      <c r="E1144" s="7" t="s">
        <v>4598</v>
      </c>
      <c r="F1144" s="8">
        <v>85</v>
      </c>
      <c r="G1144" s="8" t="s">
        <v>2243</v>
      </c>
      <c r="H1144" s="8" t="s">
        <v>2243</v>
      </c>
      <c r="I1144" s="8" t="s">
        <v>27</v>
      </c>
    </row>
    <row r="1145" spans="1:9" s="8" customFormat="1" hidden="1" x14ac:dyDescent="0.35">
      <c r="A1145" s="8">
        <v>159148</v>
      </c>
      <c r="B1145" s="8">
        <v>3</v>
      </c>
      <c r="C1145" s="7" t="s">
        <v>4599</v>
      </c>
      <c r="D1145" s="7" t="s">
        <v>4513</v>
      </c>
      <c r="E1145" s="7" t="s">
        <v>4600</v>
      </c>
      <c r="F1145" s="8">
        <v>85</v>
      </c>
      <c r="G1145" s="8" t="s">
        <v>2244</v>
      </c>
      <c r="H1145" s="8" t="s">
        <v>2245</v>
      </c>
      <c r="I1145" s="8" t="s">
        <v>27</v>
      </c>
    </row>
    <row r="1146" spans="1:9" s="8" customFormat="1" hidden="1" x14ac:dyDescent="0.35">
      <c r="A1146" s="8">
        <v>159152</v>
      </c>
      <c r="B1146" s="8">
        <v>3</v>
      </c>
      <c r="C1146" s="7" t="s">
        <v>4601</v>
      </c>
      <c r="D1146" s="7" t="s">
        <v>4513</v>
      </c>
      <c r="E1146" s="7" t="s">
        <v>4602</v>
      </c>
      <c r="F1146" s="8">
        <v>85</v>
      </c>
      <c r="G1146" s="8" t="s">
        <v>2246</v>
      </c>
      <c r="H1146" s="8" t="s">
        <v>2247</v>
      </c>
      <c r="I1146" s="8" t="s">
        <v>27</v>
      </c>
    </row>
    <row r="1147" spans="1:9" s="8" customFormat="1" hidden="1" x14ac:dyDescent="0.35">
      <c r="A1147" s="8">
        <v>159156</v>
      </c>
      <c r="B1147" s="8">
        <v>3</v>
      </c>
      <c r="C1147" s="7" t="s">
        <v>4603</v>
      </c>
      <c r="D1147" s="7" t="s">
        <v>4513</v>
      </c>
      <c r="E1147" s="7" t="s">
        <v>4604</v>
      </c>
      <c r="F1147" s="8">
        <v>85</v>
      </c>
      <c r="G1147" s="8" t="s">
        <v>2248</v>
      </c>
      <c r="H1147" s="8" t="s">
        <v>2249</v>
      </c>
      <c r="I1147" s="8" t="s">
        <v>27</v>
      </c>
    </row>
    <row r="1148" spans="1:9" s="8" customFormat="1" hidden="1" x14ac:dyDescent="0.35">
      <c r="A1148" s="8">
        <v>159161</v>
      </c>
      <c r="B1148" s="8">
        <v>3</v>
      </c>
      <c r="C1148" s="7" t="s">
        <v>4605</v>
      </c>
      <c r="D1148" s="7" t="s">
        <v>4606</v>
      </c>
      <c r="E1148" s="7" t="s">
        <v>4607</v>
      </c>
      <c r="F1148" s="8">
        <v>86</v>
      </c>
      <c r="G1148" s="8" t="s">
        <v>2250</v>
      </c>
      <c r="H1148" s="8" t="s">
        <v>2250</v>
      </c>
      <c r="I1148" s="8" t="s">
        <v>27</v>
      </c>
    </row>
    <row r="1149" spans="1:9" s="8" customFormat="1" hidden="1" x14ac:dyDescent="0.35">
      <c r="A1149" s="8">
        <v>159164</v>
      </c>
      <c r="B1149" s="8">
        <v>3</v>
      </c>
      <c r="C1149" s="7" t="s">
        <v>4608</v>
      </c>
      <c r="D1149" s="7" t="s">
        <v>4606</v>
      </c>
      <c r="E1149" s="7" t="s">
        <v>4609</v>
      </c>
      <c r="F1149" s="8">
        <v>86</v>
      </c>
      <c r="G1149" s="8" t="s">
        <v>2251</v>
      </c>
      <c r="H1149" s="8" t="s">
        <v>2252</v>
      </c>
      <c r="I1149" s="8" t="s">
        <v>27</v>
      </c>
    </row>
    <row r="1150" spans="1:9" s="8" customFormat="1" hidden="1" x14ac:dyDescent="0.35">
      <c r="A1150" s="8">
        <v>159167</v>
      </c>
      <c r="B1150" s="8">
        <v>3</v>
      </c>
      <c r="C1150" s="7" t="s">
        <v>4610</v>
      </c>
      <c r="D1150" s="7" t="s">
        <v>4606</v>
      </c>
      <c r="E1150" s="7" t="s">
        <v>4611</v>
      </c>
      <c r="F1150" s="8">
        <v>86</v>
      </c>
      <c r="G1150" s="8" t="s">
        <v>2253</v>
      </c>
      <c r="H1150" s="8" t="s">
        <v>2254</v>
      </c>
      <c r="I1150" s="8" t="s">
        <v>27</v>
      </c>
    </row>
    <row r="1151" spans="1:9" s="8" customFormat="1" hidden="1" x14ac:dyDescent="0.35">
      <c r="A1151" s="8">
        <v>159170</v>
      </c>
      <c r="B1151" s="8">
        <v>3</v>
      </c>
      <c r="C1151" s="7" t="s">
        <v>4612</v>
      </c>
      <c r="D1151" s="7" t="s">
        <v>4606</v>
      </c>
      <c r="E1151" s="7" t="s">
        <v>2255</v>
      </c>
      <c r="F1151" s="8">
        <v>86</v>
      </c>
      <c r="G1151" s="8" t="s">
        <v>2256</v>
      </c>
      <c r="H1151" s="8" t="s">
        <v>2257</v>
      </c>
      <c r="I1151" s="8" t="s">
        <v>27</v>
      </c>
    </row>
    <row r="1152" spans="1:9" s="8" customFormat="1" hidden="1" x14ac:dyDescent="0.35">
      <c r="A1152" s="8">
        <v>159171</v>
      </c>
      <c r="B1152" s="8">
        <v>3</v>
      </c>
      <c r="C1152" s="7" t="s">
        <v>4613</v>
      </c>
      <c r="D1152" s="7" t="s">
        <v>4606</v>
      </c>
      <c r="E1152" s="7" t="s">
        <v>2258</v>
      </c>
      <c r="F1152" s="8">
        <v>86</v>
      </c>
      <c r="G1152" s="8" t="s">
        <v>2259</v>
      </c>
      <c r="H1152" s="8" t="s">
        <v>2260</v>
      </c>
      <c r="I1152" s="8" t="s">
        <v>27</v>
      </c>
    </row>
    <row r="1153" spans="1:9" s="8" customFormat="1" hidden="1" x14ac:dyDescent="0.35">
      <c r="A1153" s="8">
        <v>159172</v>
      </c>
      <c r="B1153" s="8">
        <v>3</v>
      </c>
      <c r="C1153" s="7" t="s">
        <v>4614</v>
      </c>
      <c r="D1153" s="7" t="s">
        <v>4606</v>
      </c>
      <c r="E1153" s="7" t="s">
        <v>4615</v>
      </c>
      <c r="F1153" s="8">
        <v>86</v>
      </c>
      <c r="G1153" s="8" t="s">
        <v>2261</v>
      </c>
      <c r="H1153" s="8" t="s">
        <v>2262</v>
      </c>
      <c r="I1153" s="8" t="s">
        <v>27</v>
      </c>
    </row>
    <row r="1154" spans="1:9" s="8" customFormat="1" hidden="1" x14ac:dyDescent="0.35">
      <c r="A1154" s="8">
        <v>159180</v>
      </c>
      <c r="B1154" s="8">
        <v>3</v>
      </c>
      <c r="C1154" s="7" t="s">
        <v>4616</v>
      </c>
      <c r="D1154" s="7" t="s">
        <v>4606</v>
      </c>
      <c r="E1154" s="7" t="s">
        <v>4617</v>
      </c>
      <c r="F1154" s="8">
        <v>86</v>
      </c>
      <c r="G1154" s="8" t="s">
        <v>2263</v>
      </c>
      <c r="H1154" s="8" t="s">
        <v>2264</v>
      </c>
      <c r="I1154" s="8" t="s">
        <v>27</v>
      </c>
    </row>
    <row r="1155" spans="1:9" s="8" customFormat="1" hidden="1" x14ac:dyDescent="0.35">
      <c r="A1155" s="8">
        <v>159192</v>
      </c>
      <c r="B1155" s="8">
        <v>3</v>
      </c>
      <c r="C1155" s="7" t="s">
        <v>4618</v>
      </c>
      <c r="D1155" s="7" t="s">
        <v>4606</v>
      </c>
      <c r="E1155" s="7" t="s">
        <v>2265</v>
      </c>
      <c r="F1155" s="8">
        <v>86</v>
      </c>
      <c r="G1155" s="8" t="s">
        <v>2266</v>
      </c>
      <c r="H1155" s="8" t="s">
        <v>2267</v>
      </c>
      <c r="I1155" s="8" t="s">
        <v>27</v>
      </c>
    </row>
    <row r="1156" spans="1:9" s="8" customFormat="1" hidden="1" x14ac:dyDescent="0.35">
      <c r="A1156" s="8">
        <v>159193</v>
      </c>
      <c r="B1156" s="8">
        <v>3</v>
      </c>
      <c r="C1156" s="7" t="s">
        <v>4619</v>
      </c>
      <c r="D1156" s="7" t="s">
        <v>4606</v>
      </c>
      <c r="E1156" s="7" t="s">
        <v>2268</v>
      </c>
      <c r="F1156" s="8">
        <v>86</v>
      </c>
      <c r="G1156" s="8" t="s">
        <v>2269</v>
      </c>
      <c r="H1156" s="8" t="s">
        <v>2270</v>
      </c>
      <c r="I1156" s="8" t="s">
        <v>27</v>
      </c>
    </row>
    <row r="1157" spans="1:9" s="8" customFormat="1" hidden="1" x14ac:dyDescent="0.35">
      <c r="A1157" s="8">
        <v>159195</v>
      </c>
      <c r="B1157" s="8">
        <v>3</v>
      </c>
      <c r="C1157" s="7" t="s">
        <v>4620</v>
      </c>
      <c r="D1157" s="7" t="s">
        <v>4621</v>
      </c>
      <c r="E1157" s="7" t="s">
        <v>4622</v>
      </c>
      <c r="F1157" s="8">
        <v>87</v>
      </c>
      <c r="G1157" s="8" t="s">
        <v>2271</v>
      </c>
      <c r="H1157" s="8" t="s">
        <v>2271</v>
      </c>
      <c r="I1157" s="8" t="s">
        <v>27</v>
      </c>
    </row>
    <row r="1158" spans="1:9" s="8" customFormat="1" hidden="1" x14ac:dyDescent="0.35">
      <c r="A1158" s="8">
        <v>159200</v>
      </c>
      <c r="B1158" s="8">
        <v>3</v>
      </c>
      <c r="C1158" s="7" t="s">
        <v>4623</v>
      </c>
      <c r="D1158" s="7" t="s">
        <v>4621</v>
      </c>
      <c r="E1158" s="7" t="s">
        <v>4624</v>
      </c>
      <c r="F1158" s="8">
        <v>87</v>
      </c>
      <c r="G1158" s="8" t="s">
        <v>2272</v>
      </c>
      <c r="H1158" s="8" t="s">
        <v>2273</v>
      </c>
      <c r="I1158" s="8" t="s">
        <v>27</v>
      </c>
    </row>
    <row r="1159" spans="1:9" s="8" customFormat="1" hidden="1" x14ac:dyDescent="0.35">
      <c r="A1159" s="8">
        <v>159203</v>
      </c>
      <c r="B1159" s="8">
        <v>3</v>
      </c>
      <c r="C1159" s="7" t="s">
        <v>4625</v>
      </c>
      <c r="D1159" s="7" t="s">
        <v>4621</v>
      </c>
      <c r="E1159" s="7" t="s">
        <v>4626</v>
      </c>
      <c r="F1159" s="8">
        <v>87</v>
      </c>
      <c r="G1159" s="8" t="s">
        <v>2274</v>
      </c>
      <c r="H1159" s="8" t="s">
        <v>2275</v>
      </c>
      <c r="I1159" s="8" t="s">
        <v>27</v>
      </c>
    </row>
    <row r="1160" spans="1:9" s="8" customFormat="1" hidden="1" x14ac:dyDescent="0.35">
      <c r="A1160" s="8">
        <v>159215</v>
      </c>
      <c r="B1160" s="8">
        <v>3</v>
      </c>
      <c r="C1160" s="7" t="s">
        <v>4627</v>
      </c>
      <c r="D1160" s="7" t="s">
        <v>4621</v>
      </c>
      <c r="E1160" s="7" t="s">
        <v>4628</v>
      </c>
      <c r="F1160" s="8">
        <v>87</v>
      </c>
      <c r="G1160" s="8" t="s">
        <v>2276</v>
      </c>
      <c r="H1160" s="8" t="s">
        <v>2277</v>
      </c>
      <c r="I1160" s="8" t="s">
        <v>27</v>
      </c>
    </row>
    <row r="1161" spans="1:9" s="8" customFormat="1" hidden="1" x14ac:dyDescent="0.35">
      <c r="A1161" s="8">
        <v>159225</v>
      </c>
      <c r="B1161" s="8">
        <v>3</v>
      </c>
      <c r="C1161" s="7" t="s">
        <v>4629</v>
      </c>
      <c r="D1161" s="7" t="s">
        <v>4621</v>
      </c>
      <c r="E1161" s="7" t="s">
        <v>4630</v>
      </c>
      <c r="F1161" s="8">
        <v>87</v>
      </c>
      <c r="G1161" s="8" t="s">
        <v>2278</v>
      </c>
      <c r="H1161" s="8" t="s">
        <v>2279</v>
      </c>
      <c r="I1161" s="8" t="s">
        <v>27</v>
      </c>
    </row>
    <row r="1162" spans="1:9" s="8" customFormat="1" hidden="1" x14ac:dyDescent="0.35">
      <c r="A1162" s="8">
        <v>159231</v>
      </c>
      <c r="B1162" s="8">
        <v>3</v>
      </c>
      <c r="C1162" s="7" t="s">
        <v>4631</v>
      </c>
      <c r="D1162" s="7" t="s">
        <v>4621</v>
      </c>
      <c r="E1162" s="7" t="s">
        <v>2280</v>
      </c>
      <c r="F1162" s="8">
        <v>87</v>
      </c>
      <c r="G1162" s="8" t="s">
        <v>2281</v>
      </c>
      <c r="H1162" s="8" t="s">
        <v>2282</v>
      </c>
      <c r="I1162" s="8" t="s">
        <v>27</v>
      </c>
    </row>
    <row r="1163" spans="1:9" s="8" customFormat="1" hidden="1" x14ac:dyDescent="0.35">
      <c r="A1163" s="8">
        <v>159232</v>
      </c>
      <c r="B1163" s="8">
        <v>3</v>
      </c>
      <c r="C1163" s="7" t="s">
        <v>4632</v>
      </c>
      <c r="D1163" s="7" t="s">
        <v>4621</v>
      </c>
      <c r="E1163" s="7" t="s">
        <v>4633</v>
      </c>
      <c r="F1163" s="8">
        <v>87</v>
      </c>
      <c r="G1163" s="8" t="s">
        <v>2283</v>
      </c>
      <c r="H1163" s="8" t="s">
        <v>2284</v>
      </c>
      <c r="I1163" s="8" t="s">
        <v>27</v>
      </c>
    </row>
    <row r="1164" spans="1:9" s="8" customFormat="1" hidden="1" x14ac:dyDescent="0.35">
      <c r="A1164" s="8">
        <v>159235</v>
      </c>
      <c r="B1164" s="8">
        <v>3</v>
      </c>
      <c r="C1164" s="7" t="s">
        <v>4634</v>
      </c>
      <c r="D1164" s="7" t="s">
        <v>4621</v>
      </c>
      <c r="E1164" s="7" t="s">
        <v>4635</v>
      </c>
      <c r="F1164" s="8">
        <v>87</v>
      </c>
      <c r="G1164" s="8" t="s">
        <v>2285</v>
      </c>
      <c r="H1164" s="8" t="s">
        <v>2286</v>
      </c>
      <c r="I1164" s="8" t="s">
        <v>27</v>
      </c>
    </row>
    <row r="1165" spans="1:9" s="8" customFormat="1" hidden="1" x14ac:dyDescent="0.35">
      <c r="A1165" s="8">
        <v>159254</v>
      </c>
      <c r="B1165" s="8">
        <v>3</v>
      </c>
      <c r="C1165" s="7" t="s">
        <v>4636</v>
      </c>
      <c r="D1165" s="7" t="s">
        <v>4621</v>
      </c>
      <c r="E1165" s="7" t="s">
        <v>4637</v>
      </c>
      <c r="F1165" s="8">
        <v>87</v>
      </c>
      <c r="G1165" s="8" t="s">
        <v>2287</v>
      </c>
      <c r="H1165" s="8" t="s">
        <v>2288</v>
      </c>
      <c r="I1165" s="8" t="s">
        <v>27</v>
      </c>
    </row>
    <row r="1166" spans="1:9" s="8" customFormat="1" hidden="1" x14ac:dyDescent="0.35">
      <c r="A1166" s="8">
        <v>159259</v>
      </c>
      <c r="B1166" s="8">
        <v>3</v>
      </c>
      <c r="C1166" s="7" t="s">
        <v>4638</v>
      </c>
      <c r="D1166" s="7" t="s">
        <v>4621</v>
      </c>
      <c r="E1166" s="7" t="s">
        <v>2289</v>
      </c>
      <c r="F1166" s="8">
        <v>87</v>
      </c>
      <c r="G1166" s="8" t="s">
        <v>2290</v>
      </c>
      <c r="H1166" s="8" t="s">
        <v>2291</v>
      </c>
      <c r="I1166" s="8" t="s">
        <v>27</v>
      </c>
    </row>
    <row r="1167" spans="1:9" s="8" customFormat="1" hidden="1" x14ac:dyDescent="0.35">
      <c r="A1167" s="8">
        <v>159260</v>
      </c>
      <c r="B1167" s="8">
        <v>3</v>
      </c>
      <c r="C1167" s="7" t="s">
        <v>4639</v>
      </c>
      <c r="D1167" s="7" t="s">
        <v>4621</v>
      </c>
      <c r="E1167" s="7" t="s">
        <v>4640</v>
      </c>
      <c r="F1167" s="8">
        <v>87</v>
      </c>
      <c r="G1167" s="8" t="s">
        <v>2292</v>
      </c>
      <c r="H1167" s="8" t="s">
        <v>2293</v>
      </c>
      <c r="I1167" s="8" t="s">
        <v>27</v>
      </c>
    </row>
    <row r="1168" spans="1:9" s="8" customFormat="1" hidden="1" x14ac:dyDescent="0.35">
      <c r="A1168" s="8">
        <v>159267</v>
      </c>
      <c r="B1168" s="8">
        <v>3</v>
      </c>
      <c r="C1168" s="7" t="s">
        <v>4641</v>
      </c>
      <c r="D1168" s="7" t="s">
        <v>4621</v>
      </c>
      <c r="E1168" s="7" t="s">
        <v>2294</v>
      </c>
      <c r="F1168" s="8">
        <v>87</v>
      </c>
      <c r="G1168" s="8" t="s">
        <v>2295</v>
      </c>
      <c r="H1168" s="8" t="s">
        <v>2296</v>
      </c>
      <c r="I1168" s="8" t="s">
        <v>27</v>
      </c>
    </row>
    <row r="1169" spans="1:9" s="8" customFormat="1" hidden="1" x14ac:dyDescent="0.35">
      <c r="A1169" s="8">
        <v>159268</v>
      </c>
      <c r="B1169" s="8">
        <v>3</v>
      </c>
      <c r="C1169" s="7" t="s">
        <v>4642</v>
      </c>
      <c r="D1169" s="7" t="s">
        <v>4621</v>
      </c>
      <c r="E1169" s="7" t="s">
        <v>4643</v>
      </c>
      <c r="F1169" s="8">
        <v>87</v>
      </c>
      <c r="G1169" s="8" t="s">
        <v>2297</v>
      </c>
      <c r="H1169" s="8" t="s">
        <v>2298</v>
      </c>
      <c r="I1169" s="8" t="s">
        <v>27</v>
      </c>
    </row>
    <row r="1170" spans="1:9" s="8" customFormat="1" hidden="1" x14ac:dyDescent="0.35">
      <c r="A1170" s="8">
        <v>159271</v>
      </c>
      <c r="B1170" s="8">
        <v>3</v>
      </c>
      <c r="C1170" s="7" t="s">
        <v>4644</v>
      </c>
      <c r="D1170" s="7" t="s">
        <v>4621</v>
      </c>
      <c r="E1170" s="7" t="s">
        <v>4645</v>
      </c>
      <c r="F1170" s="8">
        <v>87</v>
      </c>
      <c r="G1170" s="8" t="s">
        <v>2299</v>
      </c>
      <c r="H1170" s="8" t="s">
        <v>2300</v>
      </c>
      <c r="I1170" s="8" t="s">
        <v>27</v>
      </c>
    </row>
    <row r="1171" spans="1:9" s="8" customFormat="1" hidden="1" x14ac:dyDescent="0.35">
      <c r="A1171" s="8">
        <v>159284</v>
      </c>
      <c r="B1171" s="8">
        <v>3</v>
      </c>
      <c r="C1171" s="7" t="s">
        <v>4646</v>
      </c>
      <c r="D1171" s="7" t="s">
        <v>4621</v>
      </c>
      <c r="E1171" s="7" t="s">
        <v>2301</v>
      </c>
      <c r="F1171" s="8">
        <v>87</v>
      </c>
      <c r="G1171" s="8" t="s">
        <v>2302</v>
      </c>
      <c r="H1171" s="8" t="s">
        <v>2303</v>
      </c>
      <c r="I1171" s="8" t="s">
        <v>27</v>
      </c>
    </row>
    <row r="1172" spans="1:9" s="8" customFormat="1" hidden="1" x14ac:dyDescent="0.35">
      <c r="A1172" s="8">
        <v>159285</v>
      </c>
      <c r="B1172" s="8">
        <v>3</v>
      </c>
      <c r="C1172" s="7" t="s">
        <v>4647</v>
      </c>
      <c r="D1172" s="7" t="s">
        <v>4621</v>
      </c>
      <c r="E1172" s="7" t="s">
        <v>4648</v>
      </c>
      <c r="F1172" s="8">
        <v>87</v>
      </c>
      <c r="G1172" s="8" t="s">
        <v>2304</v>
      </c>
      <c r="H1172" s="8" t="s">
        <v>2305</v>
      </c>
      <c r="I1172" s="8" t="s">
        <v>27</v>
      </c>
    </row>
    <row r="1173" spans="1:9" s="8" customFormat="1" hidden="1" x14ac:dyDescent="0.35">
      <c r="A1173" s="8">
        <v>159295</v>
      </c>
      <c r="B1173" s="8">
        <v>3</v>
      </c>
      <c r="C1173" s="7" t="s">
        <v>4649</v>
      </c>
      <c r="D1173" s="7" t="s">
        <v>4650</v>
      </c>
      <c r="E1173" s="7" t="s">
        <v>4651</v>
      </c>
      <c r="F1173" s="8">
        <v>88</v>
      </c>
      <c r="G1173" s="8" t="s">
        <v>2306</v>
      </c>
      <c r="H1173" s="8" t="s">
        <v>2306</v>
      </c>
      <c r="I1173" s="8" t="s">
        <v>27</v>
      </c>
    </row>
    <row r="1174" spans="1:9" s="8" customFormat="1" hidden="1" x14ac:dyDescent="0.35">
      <c r="A1174" s="8">
        <v>159298</v>
      </c>
      <c r="B1174" s="8">
        <v>3</v>
      </c>
      <c r="C1174" s="7" t="s">
        <v>4652</v>
      </c>
      <c r="D1174" s="7" t="s">
        <v>4650</v>
      </c>
      <c r="E1174" s="7" t="s">
        <v>4653</v>
      </c>
      <c r="F1174" s="8">
        <v>88</v>
      </c>
      <c r="G1174" s="8" t="s">
        <v>2307</v>
      </c>
      <c r="H1174" s="8" t="s">
        <v>2308</v>
      </c>
      <c r="I1174" s="8" t="s">
        <v>27</v>
      </c>
    </row>
    <row r="1175" spans="1:9" s="8" customFormat="1" hidden="1" x14ac:dyDescent="0.35">
      <c r="A1175" s="8">
        <v>159306</v>
      </c>
      <c r="B1175" s="8">
        <v>3</v>
      </c>
      <c r="C1175" s="7" t="s">
        <v>4654</v>
      </c>
      <c r="D1175" s="7" t="s">
        <v>4650</v>
      </c>
      <c r="E1175" s="7" t="s">
        <v>4655</v>
      </c>
      <c r="F1175" s="8">
        <v>88</v>
      </c>
      <c r="G1175" s="8" t="s">
        <v>2309</v>
      </c>
      <c r="H1175" s="8" t="s">
        <v>2310</v>
      </c>
      <c r="I1175" s="8" t="s">
        <v>27</v>
      </c>
    </row>
    <row r="1176" spans="1:9" s="8" customFormat="1" hidden="1" x14ac:dyDescent="0.35">
      <c r="A1176" s="8">
        <v>159311</v>
      </c>
      <c r="B1176" s="8">
        <v>3</v>
      </c>
      <c r="C1176" s="7" t="s">
        <v>4656</v>
      </c>
      <c r="D1176" s="7" t="s">
        <v>4650</v>
      </c>
      <c r="E1176" s="7" t="s">
        <v>2311</v>
      </c>
      <c r="F1176" s="8">
        <v>88</v>
      </c>
      <c r="G1176" s="8" t="s">
        <v>2312</v>
      </c>
      <c r="H1176" s="8" t="s">
        <v>2313</v>
      </c>
      <c r="I1176" s="8" t="s">
        <v>27</v>
      </c>
    </row>
    <row r="1177" spans="1:9" s="8" customFormat="1" hidden="1" x14ac:dyDescent="0.35">
      <c r="A1177" s="8">
        <v>159312</v>
      </c>
      <c r="B1177" s="8">
        <v>3</v>
      </c>
      <c r="C1177" s="7" t="s">
        <v>4657</v>
      </c>
      <c r="D1177" s="7" t="s">
        <v>4650</v>
      </c>
      <c r="E1177" s="7" t="s">
        <v>4658</v>
      </c>
      <c r="F1177" s="8">
        <v>88</v>
      </c>
      <c r="G1177" s="8" t="s">
        <v>2314</v>
      </c>
      <c r="H1177" s="8" t="s">
        <v>2315</v>
      </c>
      <c r="I1177" s="8" t="s">
        <v>27</v>
      </c>
    </row>
    <row r="1178" spans="1:9" s="8" customFormat="1" hidden="1" x14ac:dyDescent="0.35">
      <c r="A1178" s="8">
        <v>159318</v>
      </c>
      <c r="B1178" s="8">
        <v>3</v>
      </c>
      <c r="C1178" s="7" t="s">
        <v>4659</v>
      </c>
      <c r="D1178" s="7" t="s">
        <v>4660</v>
      </c>
      <c r="E1178" s="7" t="s">
        <v>4661</v>
      </c>
      <c r="F1178" s="8">
        <v>89</v>
      </c>
      <c r="G1178" s="8" t="s">
        <v>2316</v>
      </c>
      <c r="H1178" s="8" t="s">
        <v>2316</v>
      </c>
      <c r="I1178" s="8" t="s">
        <v>27</v>
      </c>
    </row>
    <row r="1179" spans="1:9" s="8" customFormat="1" hidden="1" x14ac:dyDescent="0.35">
      <c r="A1179" s="8">
        <v>159323</v>
      </c>
      <c r="B1179" s="8">
        <v>3</v>
      </c>
      <c r="C1179" s="7" t="s">
        <v>4662</v>
      </c>
      <c r="D1179" s="7" t="s">
        <v>4660</v>
      </c>
      <c r="E1179" s="7" t="s">
        <v>2317</v>
      </c>
      <c r="F1179" s="8">
        <v>89</v>
      </c>
      <c r="G1179" s="8" t="s">
        <v>2318</v>
      </c>
      <c r="H1179" s="8" t="s">
        <v>2319</v>
      </c>
      <c r="I1179" s="8" t="s">
        <v>27</v>
      </c>
    </row>
    <row r="1180" spans="1:9" s="8" customFormat="1" hidden="1" x14ac:dyDescent="0.35">
      <c r="A1180" s="8">
        <v>159324</v>
      </c>
      <c r="B1180" s="8">
        <v>3</v>
      </c>
      <c r="C1180" s="7" t="s">
        <v>4663</v>
      </c>
      <c r="D1180" s="7" t="s">
        <v>4660</v>
      </c>
      <c r="E1180" s="7" t="s">
        <v>4664</v>
      </c>
      <c r="F1180" s="8">
        <v>89</v>
      </c>
      <c r="G1180" s="8" t="s">
        <v>2320</v>
      </c>
      <c r="H1180" s="8" t="s">
        <v>2320</v>
      </c>
      <c r="I1180" s="8" t="s">
        <v>27</v>
      </c>
    </row>
    <row r="1181" spans="1:9" s="8" customFormat="1" hidden="1" x14ac:dyDescent="0.35">
      <c r="A1181" s="8">
        <v>159330</v>
      </c>
      <c r="B1181" s="8">
        <v>3</v>
      </c>
      <c r="C1181" s="7" t="s">
        <v>4665</v>
      </c>
      <c r="D1181" s="7" t="s">
        <v>4660</v>
      </c>
      <c r="E1181" s="7" t="s">
        <v>2321</v>
      </c>
      <c r="F1181" s="8">
        <v>89</v>
      </c>
      <c r="G1181" s="8" t="s">
        <v>2322</v>
      </c>
      <c r="H1181" s="8" t="s">
        <v>2322</v>
      </c>
      <c r="I1181" s="8" t="s">
        <v>27</v>
      </c>
    </row>
    <row r="1182" spans="1:9" s="8" customFormat="1" hidden="1" x14ac:dyDescent="0.35">
      <c r="A1182" s="8">
        <v>159331</v>
      </c>
      <c r="B1182" s="8">
        <v>3</v>
      </c>
      <c r="C1182" s="7" t="s">
        <v>4666</v>
      </c>
      <c r="D1182" s="7" t="s">
        <v>4660</v>
      </c>
      <c r="E1182" s="7" t="s">
        <v>4667</v>
      </c>
      <c r="F1182" s="8">
        <v>89</v>
      </c>
      <c r="G1182" s="8" t="s">
        <v>2323</v>
      </c>
      <c r="H1182" s="8" t="s">
        <v>2324</v>
      </c>
      <c r="I1182" s="8" t="s">
        <v>27</v>
      </c>
    </row>
    <row r="1183" spans="1:9" s="8" customFormat="1" hidden="1" x14ac:dyDescent="0.35">
      <c r="A1183" s="8">
        <v>159335</v>
      </c>
      <c r="B1183" s="8">
        <v>3</v>
      </c>
      <c r="C1183" s="7" t="s">
        <v>4668</v>
      </c>
      <c r="D1183" s="7" t="s">
        <v>4660</v>
      </c>
      <c r="E1183" s="7" t="s">
        <v>4669</v>
      </c>
      <c r="F1183" s="8">
        <v>89</v>
      </c>
      <c r="G1183" s="8" t="s">
        <v>2325</v>
      </c>
      <c r="H1183" s="8" t="s">
        <v>2326</v>
      </c>
      <c r="I1183" s="8" t="s">
        <v>27</v>
      </c>
    </row>
    <row r="1184" spans="1:9" s="8" customFormat="1" hidden="1" x14ac:dyDescent="0.35">
      <c r="A1184" s="8">
        <v>159338</v>
      </c>
      <c r="B1184" s="8">
        <v>3</v>
      </c>
      <c r="C1184" s="7" t="s">
        <v>4670</v>
      </c>
      <c r="D1184" s="7" t="s">
        <v>4660</v>
      </c>
      <c r="E1184" s="7" t="s">
        <v>4671</v>
      </c>
      <c r="F1184" s="8">
        <v>89</v>
      </c>
      <c r="G1184" s="8" t="s">
        <v>2327</v>
      </c>
      <c r="H1184" s="8" t="s">
        <v>2328</v>
      </c>
      <c r="I1184" s="8" t="s">
        <v>27</v>
      </c>
    </row>
    <row r="1185" spans="1:9" s="8" customFormat="1" hidden="1" x14ac:dyDescent="0.35">
      <c r="A1185" s="8">
        <v>159341</v>
      </c>
      <c r="B1185" s="8">
        <v>3</v>
      </c>
      <c r="C1185" s="7" t="s">
        <v>4672</v>
      </c>
      <c r="D1185" s="7" t="s">
        <v>4660</v>
      </c>
      <c r="E1185" s="7" t="s">
        <v>2329</v>
      </c>
      <c r="F1185" s="8">
        <v>89</v>
      </c>
      <c r="G1185" s="8" t="s">
        <v>2330</v>
      </c>
      <c r="H1185" s="8" t="s">
        <v>2330</v>
      </c>
      <c r="I1185" s="8" t="s">
        <v>27</v>
      </c>
    </row>
    <row r="1186" spans="1:9" s="8" customFormat="1" hidden="1" x14ac:dyDescent="0.35">
      <c r="A1186" s="8">
        <v>159344</v>
      </c>
      <c r="B1186" s="8">
        <v>3</v>
      </c>
      <c r="C1186" s="7" t="s">
        <v>4673</v>
      </c>
      <c r="D1186" s="7" t="s">
        <v>4674</v>
      </c>
      <c r="E1186" s="7" t="s">
        <v>4675</v>
      </c>
      <c r="F1186" s="8">
        <v>90</v>
      </c>
      <c r="G1186" s="8" t="s">
        <v>2331</v>
      </c>
      <c r="H1186" s="8" t="s">
        <v>2332</v>
      </c>
      <c r="I1186" s="8" t="s">
        <v>27</v>
      </c>
    </row>
    <row r="1187" spans="1:9" s="8" customFormat="1" hidden="1" x14ac:dyDescent="0.35">
      <c r="A1187" s="8">
        <v>159351</v>
      </c>
      <c r="B1187" s="8">
        <v>3</v>
      </c>
      <c r="C1187" s="7" t="s">
        <v>4676</v>
      </c>
      <c r="D1187" s="7" t="s">
        <v>4674</v>
      </c>
      <c r="E1187" s="7" t="s">
        <v>4677</v>
      </c>
      <c r="F1187" s="8">
        <v>90</v>
      </c>
      <c r="G1187" s="8" t="s">
        <v>2333</v>
      </c>
      <c r="H1187" s="8" t="s">
        <v>2334</v>
      </c>
      <c r="I1187" s="8" t="s">
        <v>27</v>
      </c>
    </row>
    <row r="1188" spans="1:9" s="8" customFormat="1" hidden="1" x14ac:dyDescent="0.35">
      <c r="A1188" s="8">
        <v>159357</v>
      </c>
      <c r="B1188" s="8">
        <v>3</v>
      </c>
      <c r="C1188" s="7" t="s">
        <v>4678</v>
      </c>
      <c r="D1188" s="7" t="s">
        <v>4674</v>
      </c>
      <c r="E1188" s="7" t="s">
        <v>4679</v>
      </c>
      <c r="F1188" s="8">
        <v>90</v>
      </c>
      <c r="G1188" s="8" t="s">
        <v>2335</v>
      </c>
      <c r="H1188" s="8" t="s">
        <v>2336</v>
      </c>
      <c r="I1188" s="8" t="s">
        <v>27</v>
      </c>
    </row>
    <row r="1189" spans="1:9" s="8" customFormat="1" hidden="1" x14ac:dyDescent="0.35">
      <c r="A1189" s="8">
        <v>159362</v>
      </c>
      <c r="B1189" s="8">
        <v>3</v>
      </c>
      <c r="C1189" s="7" t="s">
        <v>4680</v>
      </c>
      <c r="D1189" s="7" t="s">
        <v>4674</v>
      </c>
      <c r="E1189" s="7" t="s">
        <v>4681</v>
      </c>
      <c r="F1189" s="8">
        <v>90</v>
      </c>
      <c r="G1189" s="8" t="s">
        <v>2337</v>
      </c>
      <c r="H1189" s="8" t="s">
        <v>2338</v>
      </c>
      <c r="I1189" s="8" t="s">
        <v>27</v>
      </c>
    </row>
    <row r="1190" spans="1:9" s="8" customFormat="1" hidden="1" x14ac:dyDescent="0.35">
      <c r="A1190" s="8">
        <v>159365</v>
      </c>
      <c r="B1190" s="8">
        <v>3</v>
      </c>
      <c r="C1190" s="7" t="s">
        <v>4682</v>
      </c>
      <c r="D1190" s="7" t="s">
        <v>4674</v>
      </c>
      <c r="E1190" s="7" t="s">
        <v>4683</v>
      </c>
      <c r="F1190" s="8">
        <v>90</v>
      </c>
      <c r="G1190" s="8" t="s">
        <v>2339</v>
      </c>
      <c r="H1190" s="8" t="s">
        <v>2340</v>
      </c>
      <c r="I1190" s="8" t="s">
        <v>27</v>
      </c>
    </row>
    <row r="1191" spans="1:9" s="8" customFormat="1" hidden="1" x14ac:dyDescent="0.35">
      <c r="A1191" s="8">
        <v>159369</v>
      </c>
      <c r="B1191" s="8">
        <v>3</v>
      </c>
      <c r="C1191" s="7" t="s">
        <v>4684</v>
      </c>
      <c r="D1191" s="7" t="s">
        <v>4674</v>
      </c>
      <c r="E1191" s="7" t="s">
        <v>4685</v>
      </c>
      <c r="F1191" s="8">
        <v>90</v>
      </c>
      <c r="G1191" s="8" t="s">
        <v>2341</v>
      </c>
      <c r="H1191" s="8" t="s">
        <v>2342</v>
      </c>
      <c r="I1191" s="8" t="s">
        <v>27</v>
      </c>
    </row>
    <row r="1192" spans="1:9" s="8" customFormat="1" hidden="1" x14ac:dyDescent="0.35">
      <c r="A1192" s="8">
        <v>159386</v>
      </c>
      <c r="B1192" s="8">
        <v>3</v>
      </c>
      <c r="C1192" s="7" t="s">
        <v>4686</v>
      </c>
      <c r="D1192" s="7" t="s">
        <v>4674</v>
      </c>
      <c r="E1192" s="7" t="s">
        <v>4687</v>
      </c>
      <c r="F1192" s="8">
        <v>90</v>
      </c>
      <c r="G1192" s="8" t="s">
        <v>2343</v>
      </c>
      <c r="H1192" s="8" t="s">
        <v>2344</v>
      </c>
      <c r="I1192" s="8" t="s">
        <v>27</v>
      </c>
    </row>
    <row r="1193" spans="1:9" s="8" customFormat="1" hidden="1" x14ac:dyDescent="0.35">
      <c r="A1193" s="8">
        <v>159394</v>
      </c>
      <c r="B1193" s="8">
        <v>3</v>
      </c>
      <c r="C1193" s="7" t="s">
        <v>4688</v>
      </c>
      <c r="D1193" s="7" t="s">
        <v>4674</v>
      </c>
      <c r="E1193" s="7" t="s">
        <v>4689</v>
      </c>
      <c r="F1193" s="8">
        <v>90</v>
      </c>
      <c r="G1193" s="8" t="s">
        <v>2345</v>
      </c>
      <c r="H1193" s="8" t="s">
        <v>2346</v>
      </c>
      <c r="I1193" s="8" t="s">
        <v>27</v>
      </c>
    </row>
    <row r="1194" spans="1:9" s="8" customFormat="1" hidden="1" x14ac:dyDescent="0.35">
      <c r="A1194" s="8">
        <v>159400</v>
      </c>
      <c r="B1194" s="8">
        <v>3</v>
      </c>
      <c r="C1194" s="7" t="s">
        <v>4690</v>
      </c>
      <c r="D1194" s="7" t="s">
        <v>4674</v>
      </c>
      <c r="E1194" s="7" t="s">
        <v>4691</v>
      </c>
      <c r="F1194" s="8">
        <v>90</v>
      </c>
      <c r="G1194" s="8" t="s">
        <v>2347</v>
      </c>
      <c r="H1194" s="8" t="s">
        <v>2347</v>
      </c>
      <c r="I1194" s="8" t="s">
        <v>27</v>
      </c>
    </row>
    <row r="1195" spans="1:9" s="8" customFormat="1" hidden="1" x14ac:dyDescent="0.35">
      <c r="A1195" s="8">
        <v>159413</v>
      </c>
      <c r="B1195" s="8">
        <v>3</v>
      </c>
      <c r="C1195" s="7" t="s">
        <v>4692</v>
      </c>
      <c r="D1195" s="7" t="s">
        <v>4674</v>
      </c>
      <c r="E1195" s="7" t="s">
        <v>4693</v>
      </c>
      <c r="F1195" s="8">
        <v>90</v>
      </c>
      <c r="G1195" s="8" t="s">
        <v>2348</v>
      </c>
      <c r="H1195" s="8" t="s">
        <v>2349</v>
      </c>
      <c r="I1195" s="8" t="s">
        <v>27</v>
      </c>
    </row>
    <row r="1196" spans="1:9" s="8" customFormat="1" hidden="1" x14ac:dyDescent="0.35">
      <c r="A1196" s="8">
        <v>159422</v>
      </c>
      <c r="B1196" s="8">
        <v>3</v>
      </c>
      <c r="C1196" s="7" t="s">
        <v>4694</v>
      </c>
      <c r="D1196" s="7" t="s">
        <v>4674</v>
      </c>
      <c r="E1196" s="7" t="s">
        <v>4695</v>
      </c>
      <c r="F1196" s="8">
        <v>90</v>
      </c>
      <c r="G1196" s="8" t="s">
        <v>2350</v>
      </c>
      <c r="H1196" s="8" t="s">
        <v>2351</v>
      </c>
      <c r="I1196" s="8" t="s">
        <v>27</v>
      </c>
    </row>
    <row r="1197" spans="1:9" s="8" customFormat="1" hidden="1" x14ac:dyDescent="0.35">
      <c r="A1197" s="8">
        <v>159427</v>
      </c>
      <c r="B1197" s="8">
        <v>3</v>
      </c>
      <c r="C1197" s="7" t="s">
        <v>4696</v>
      </c>
      <c r="D1197" s="7" t="s">
        <v>4674</v>
      </c>
      <c r="E1197" s="7" t="s">
        <v>4697</v>
      </c>
      <c r="F1197" s="8">
        <v>90</v>
      </c>
      <c r="G1197" s="8" t="s">
        <v>2352</v>
      </c>
      <c r="H1197" s="8" t="s">
        <v>2353</v>
      </c>
      <c r="I1197" s="8" t="s">
        <v>27</v>
      </c>
    </row>
    <row r="1198" spans="1:9" s="8" customFormat="1" hidden="1" x14ac:dyDescent="0.35">
      <c r="A1198" s="8">
        <v>159430</v>
      </c>
      <c r="B1198" s="8">
        <v>3</v>
      </c>
      <c r="C1198" s="7" t="s">
        <v>4698</v>
      </c>
      <c r="D1198" s="7" t="s">
        <v>4674</v>
      </c>
      <c r="E1198" s="7" t="s">
        <v>4699</v>
      </c>
      <c r="F1198" s="8">
        <v>90</v>
      </c>
      <c r="G1198" s="8" t="s">
        <v>2354</v>
      </c>
      <c r="H1198" s="8" t="s">
        <v>2355</v>
      </c>
      <c r="I1198" s="8" t="s">
        <v>27</v>
      </c>
    </row>
    <row r="1199" spans="1:9" s="8" customFormat="1" hidden="1" x14ac:dyDescent="0.35">
      <c r="A1199" s="8">
        <v>159435</v>
      </c>
      <c r="B1199" s="8">
        <v>3</v>
      </c>
      <c r="C1199" s="7" t="s">
        <v>4700</v>
      </c>
      <c r="D1199" s="7" t="s">
        <v>4674</v>
      </c>
      <c r="E1199" s="7" t="s">
        <v>4701</v>
      </c>
      <c r="F1199" s="8">
        <v>90</v>
      </c>
      <c r="G1199" s="8" t="s">
        <v>2356</v>
      </c>
      <c r="H1199" s="8" t="s">
        <v>2357</v>
      </c>
      <c r="I1199" s="8" t="s">
        <v>27</v>
      </c>
    </row>
    <row r="1200" spans="1:9" s="8" customFormat="1" hidden="1" x14ac:dyDescent="0.35">
      <c r="A1200" s="8">
        <v>159440</v>
      </c>
      <c r="B1200" s="8">
        <v>3</v>
      </c>
      <c r="C1200" s="7" t="s">
        <v>4702</v>
      </c>
      <c r="D1200" s="7" t="s">
        <v>4674</v>
      </c>
      <c r="E1200" s="7" t="s">
        <v>4703</v>
      </c>
      <c r="F1200" s="8">
        <v>90</v>
      </c>
      <c r="G1200" s="8" t="s">
        <v>2358</v>
      </c>
      <c r="H1200" s="8" t="s">
        <v>2359</v>
      </c>
      <c r="I1200" s="8" t="s">
        <v>27</v>
      </c>
    </row>
    <row r="1201" spans="1:9" s="8" customFormat="1" hidden="1" x14ac:dyDescent="0.35">
      <c r="A1201" s="8">
        <v>159447</v>
      </c>
      <c r="B1201" s="8">
        <v>3</v>
      </c>
      <c r="C1201" s="7" t="s">
        <v>4704</v>
      </c>
      <c r="D1201" s="7" t="s">
        <v>4674</v>
      </c>
      <c r="E1201" s="7" t="s">
        <v>2360</v>
      </c>
      <c r="F1201" s="8">
        <v>90</v>
      </c>
      <c r="G1201" s="8" t="s">
        <v>2361</v>
      </c>
      <c r="H1201" s="8" t="s">
        <v>2362</v>
      </c>
      <c r="I1201" s="8" t="s">
        <v>27</v>
      </c>
    </row>
    <row r="1202" spans="1:9" s="8" customFormat="1" hidden="1" x14ac:dyDescent="0.35">
      <c r="A1202" s="8">
        <v>159448</v>
      </c>
      <c r="B1202" s="8">
        <v>3</v>
      </c>
      <c r="C1202" s="7" t="s">
        <v>4705</v>
      </c>
      <c r="D1202" s="7" t="s">
        <v>4674</v>
      </c>
      <c r="E1202" s="7" t="s">
        <v>4706</v>
      </c>
      <c r="F1202" s="8">
        <v>90</v>
      </c>
      <c r="G1202" s="8" t="s">
        <v>2363</v>
      </c>
      <c r="H1202" s="8" t="s">
        <v>2364</v>
      </c>
      <c r="I1202" s="8" t="s">
        <v>27</v>
      </c>
    </row>
    <row r="1203" spans="1:9" s="8" customFormat="1" hidden="1" x14ac:dyDescent="0.35">
      <c r="A1203" s="8">
        <v>159454</v>
      </c>
      <c r="B1203" s="8">
        <v>3</v>
      </c>
      <c r="C1203" s="7" t="s">
        <v>4707</v>
      </c>
      <c r="D1203" s="7" t="s">
        <v>4674</v>
      </c>
      <c r="E1203" s="7" t="s">
        <v>4708</v>
      </c>
      <c r="F1203" s="8">
        <v>90</v>
      </c>
      <c r="G1203" s="8" t="s">
        <v>2365</v>
      </c>
      <c r="H1203" s="8" t="s">
        <v>2366</v>
      </c>
      <c r="I1203" s="8" t="s">
        <v>27</v>
      </c>
    </row>
    <row r="1204" spans="1:9" s="8" customFormat="1" hidden="1" x14ac:dyDescent="0.35">
      <c r="A1204" s="8">
        <v>159471</v>
      </c>
      <c r="B1204" s="8">
        <v>3</v>
      </c>
      <c r="C1204" s="7" t="s">
        <v>4709</v>
      </c>
      <c r="D1204" s="7" t="s">
        <v>4674</v>
      </c>
      <c r="E1204" s="7" t="s">
        <v>4710</v>
      </c>
      <c r="F1204" s="8">
        <v>90</v>
      </c>
      <c r="G1204" s="8" t="s">
        <v>2367</v>
      </c>
      <c r="H1204" s="8" t="s">
        <v>2367</v>
      </c>
      <c r="I1204" s="8" t="s">
        <v>27</v>
      </c>
    </row>
    <row r="1205" spans="1:9" s="8" customFormat="1" hidden="1" x14ac:dyDescent="0.35">
      <c r="A1205" s="8">
        <v>159474</v>
      </c>
      <c r="B1205" s="8">
        <v>3</v>
      </c>
      <c r="C1205" s="7" t="s">
        <v>4711</v>
      </c>
      <c r="D1205" s="7" t="s">
        <v>4674</v>
      </c>
      <c r="E1205" s="7" t="s">
        <v>2368</v>
      </c>
      <c r="F1205" s="8">
        <v>90</v>
      </c>
      <c r="G1205" s="8" t="s">
        <v>2369</v>
      </c>
      <c r="H1205" s="8" t="s">
        <v>2370</v>
      </c>
      <c r="I1205" s="8" t="s">
        <v>27</v>
      </c>
    </row>
    <row r="1206" spans="1:9" s="8" customFormat="1" hidden="1" x14ac:dyDescent="0.35">
      <c r="A1206" s="8">
        <v>159475</v>
      </c>
      <c r="B1206" s="8">
        <v>3</v>
      </c>
      <c r="C1206" s="7" t="s">
        <v>4712</v>
      </c>
      <c r="D1206" s="7" t="s">
        <v>4674</v>
      </c>
      <c r="E1206" s="7" t="s">
        <v>4713</v>
      </c>
      <c r="F1206" s="8">
        <v>90</v>
      </c>
      <c r="G1206" s="8" t="s">
        <v>2371</v>
      </c>
      <c r="H1206" s="8" t="s">
        <v>2372</v>
      </c>
      <c r="I1206" s="8" t="s">
        <v>27</v>
      </c>
    </row>
    <row r="1207" spans="1:9" s="8" customFormat="1" hidden="1" x14ac:dyDescent="0.35">
      <c r="A1207" s="8">
        <v>159486</v>
      </c>
      <c r="B1207" s="8">
        <v>3</v>
      </c>
      <c r="C1207" s="7" t="s">
        <v>4714</v>
      </c>
      <c r="D1207" s="7" t="s">
        <v>4674</v>
      </c>
      <c r="E1207" s="7" t="s">
        <v>4715</v>
      </c>
      <c r="F1207" s="8">
        <v>90</v>
      </c>
      <c r="G1207" s="8" t="s">
        <v>2373</v>
      </c>
      <c r="H1207" s="8" t="s">
        <v>2373</v>
      </c>
      <c r="I1207" s="8" t="s">
        <v>27</v>
      </c>
    </row>
    <row r="1208" spans="1:9" s="8" customFormat="1" hidden="1" x14ac:dyDescent="0.35">
      <c r="A1208" s="8">
        <v>159497</v>
      </c>
      <c r="B1208" s="8">
        <v>3</v>
      </c>
      <c r="C1208" s="7" t="s">
        <v>4716</v>
      </c>
      <c r="D1208" s="7" t="s">
        <v>4674</v>
      </c>
      <c r="E1208" s="7" t="s">
        <v>2374</v>
      </c>
      <c r="F1208" s="8">
        <v>90</v>
      </c>
      <c r="G1208" s="8" t="s">
        <v>2375</v>
      </c>
      <c r="H1208" s="8" t="s">
        <v>2376</v>
      </c>
      <c r="I1208" s="8" t="s">
        <v>27</v>
      </c>
    </row>
    <row r="1209" spans="1:9" s="8" customFormat="1" hidden="1" x14ac:dyDescent="0.35">
      <c r="A1209" s="8">
        <v>159498</v>
      </c>
      <c r="B1209" s="8">
        <v>3</v>
      </c>
      <c r="C1209" s="7" t="s">
        <v>4717</v>
      </c>
      <c r="D1209" s="7" t="s">
        <v>4674</v>
      </c>
      <c r="E1209" s="7" t="s">
        <v>4718</v>
      </c>
      <c r="F1209" s="8">
        <v>90</v>
      </c>
      <c r="G1209" s="8" t="s">
        <v>2377</v>
      </c>
      <c r="H1209" s="8" t="s">
        <v>2378</v>
      </c>
      <c r="I1209" s="8" t="s">
        <v>27</v>
      </c>
    </row>
    <row r="1210" spans="1:9" s="8" customFormat="1" hidden="1" x14ac:dyDescent="0.35">
      <c r="A1210" s="8">
        <v>159502</v>
      </c>
      <c r="B1210" s="8">
        <v>3</v>
      </c>
      <c r="C1210" s="7" t="s">
        <v>4719</v>
      </c>
      <c r="D1210" s="7" t="s">
        <v>4674</v>
      </c>
      <c r="E1210" s="7" t="s">
        <v>4720</v>
      </c>
      <c r="F1210" s="8">
        <v>90</v>
      </c>
      <c r="G1210" s="8" t="s">
        <v>2379</v>
      </c>
      <c r="H1210" s="8" t="s">
        <v>2380</v>
      </c>
      <c r="I1210" s="8" t="s">
        <v>27</v>
      </c>
    </row>
    <row r="1211" spans="1:9" s="8" customFormat="1" hidden="1" x14ac:dyDescent="0.35">
      <c r="A1211" s="8">
        <v>159508</v>
      </c>
      <c r="B1211" s="8">
        <v>3</v>
      </c>
      <c r="C1211" s="7" t="s">
        <v>4721</v>
      </c>
      <c r="D1211" s="7" t="s">
        <v>4674</v>
      </c>
      <c r="E1211" s="7" t="s">
        <v>4722</v>
      </c>
      <c r="F1211" s="8">
        <v>90</v>
      </c>
      <c r="G1211" s="8" t="s">
        <v>2381</v>
      </c>
      <c r="H1211" s="8" t="s">
        <v>2382</v>
      </c>
      <c r="I1211" s="8" t="s">
        <v>27</v>
      </c>
    </row>
    <row r="1212" spans="1:9" s="8" customFormat="1" hidden="1" x14ac:dyDescent="0.35">
      <c r="A1212" s="8">
        <v>159513</v>
      </c>
      <c r="B1212" s="8">
        <v>3</v>
      </c>
      <c r="C1212" s="7" t="s">
        <v>4723</v>
      </c>
      <c r="D1212" s="7" t="s">
        <v>4674</v>
      </c>
      <c r="E1212" s="7" t="s">
        <v>4724</v>
      </c>
      <c r="F1212" s="8">
        <v>90</v>
      </c>
      <c r="G1212" s="8" t="s">
        <v>2383</v>
      </c>
      <c r="H1212" s="8" t="s">
        <v>2384</v>
      </c>
      <c r="I1212" s="8" t="s">
        <v>27</v>
      </c>
    </row>
    <row r="1213" spans="1:9" s="8" customFormat="1" hidden="1" x14ac:dyDescent="0.35">
      <c r="A1213" s="8">
        <v>159521</v>
      </c>
      <c r="B1213" s="8">
        <v>3</v>
      </c>
      <c r="C1213" s="7" t="s">
        <v>4725</v>
      </c>
      <c r="D1213" s="7" t="s">
        <v>4674</v>
      </c>
      <c r="E1213" s="7" t="s">
        <v>4726</v>
      </c>
      <c r="F1213" s="8">
        <v>90</v>
      </c>
      <c r="G1213" s="8" t="s">
        <v>2385</v>
      </c>
      <c r="H1213" s="8" t="s">
        <v>2386</v>
      </c>
      <c r="I1213" s="8" t="s">
        <v>27</v>
      </c>
    </row>
    <row r="1214" spans="1:9" s="8" customFormat="1" hidden="1" x14ac:dyDescent="0.35">
      <c r="A1214" s="8">
        <v>159526</v>
      </c>
      <c r="B1214" s="8">
        <v>3</v>
      </c>
      <c r="C1214" s="7" t="s">
        <v>4727</v>
      </c>
      <c r="D1214" s="7" t="s">
        <v>4674</v>
      </c>
      <c r="E1214" s="7" t="s">
        <v>4728</v>
      </c>
      <c r="F1214" s="8">
        <v>90</v>
      </c>
      <c r="G1214" s="8" t="s">
        <v>2387</v>
      </c>
      <c r="H1214" s="8" t="s">
        <v>2388</v>
      </c>
      <c r="I1214" s="8" t="s">
        <v>27</v>
      </c>
    </row>
    <row r="1215" spans="1:9" s="8" customFormat="1" hidden="1" x14ac:dyDescent="0.35">
      <c r="A1215" s="8">
        <v>159530</v>
      </c>
      <c r="B1215" s="8">
        <v>3</v>
      </c>
      <c r="C1215" s="7" t="s">
        <v>4729</v>
      </c>
      <c r="D1215" s="7" t="s">
        <v>4674</v>
      </c>
      <c r="E1215" s="7" t="s">
        <v>4730</v>
      </c>
      <c r="F1215" s="8">
        <v>90</v>
      </c>
      <c r="G1215" s="8" t="s">
        <v>2389</v>
      </c>
      <c r="H1215" s="8" t="s">
        <v>2390</v>
      </c>
      <c r="I1215" s="8" t="s">
        <v>27</v>
      </c>
    </row>
    <row r="1216" spans="1:9" s="8" customFormat="1" hidden="1" x14ac:dyDescent="0.35">
      <c r="A1216" s="8">
        <v>159542</v>
      </c>
      <c r="B1216" s="8">
        <v>3</v>
      </c>
      <c r="C1216" s="7" t="s">
        <v>4731</v>
      </c>
      <c r="D1216" s="7" t="s">
        <v>4674</v>
      </c>
      <c r="E1216" s="7" t="s">
        <v>4732</v>
      </c>
      <c r="F1216" s="8">
        <v>90</v>
      </c>
      <c r="G1216" s="8" t="s">
        <v>2391</v>
      </c>
      <c r="H1216" s="8" t="s">
        <v>2392</v>
      </c>
      <c r="I1216" s="8" t="s">
        <v>27</v>
      </c>
    </row>
    <row r="1217" spans="1:9" s="8" customFormat="1" hidden="1" x14ac:dyDescent="0.35">
      <c r="A1217" s="8">
        <v>159551</v>
      </c>
      <c r="B1217" s="8">
        <v>3</v>
      </c>
      <c r="C1217" s="7" t="s">
        <v>4733</v>
      </c>
      <c r="D1217" s="7" t="s">
        <v>4674</v>
      </c>
      <c r="E1217" s="7" t="s">
        <v>4734</v>
      </c>
      <c r="F1217" s="8">
        <v>90</v>
      </c>
      <c r="G1217" s="8" t="s">
        <v>2393</v>
      </c>
      <c r="H1217" s="8" t="s">
        <v>2394</v>
      </c>
      <c r="I1217" s="8" t="s">
        <v>27</v>
      </c>
    </row>
    <row r="1218" spans="1:9" s="8" customFormat="1" hidden="1" x14ac:dyDescent="0.35">
      <c r="A1218" s="8">
        <v>159558</v>
      </c>
      <c r="B1218" s="8">
        <v>3</v>
      </c>
      <c r="C1218" s="7" t="s">
        <v>4735</v>
      </c>
      <c r="D1218" s="7" t="s">
        <v>4674</v>
      </c>
      <c r="E1218" s="7" t="s">
        <v>2395</v>
      </c>
      <c r="F1218" s="8">
        <v>90</v>
      </c>
      <c r="G1218" s="8" t="s">
        <v>2396</v>
      </c>
      <c r="H1218" s="8" t="s">
        <v>2397</v>
      </c>
      <c r="I1218" s="8" t="s">
        <v>27</v>
      </c>
    </row>
    <row r="1219" spans="1:9" s="8" customFormat="1" hidden="1" x14ac:dyDescent="0.35">
      <c r="A1219" s="8">
        <v>159560</v>
      </c>
      <c r="B1219" s="8">
        <v>3</v>
      </c>
      <c r="C1219" s="7" t="s">
        <v>4736</v>
      </c>
      <c r="D1219" s="7" t="s">
        <v>4737</v>
      </c>
      <c r="E1219" s="7" t="s">
        <v>4738</v>
      </c>
      <c r="F1219" s="8">
        <v>91</v>
      </c>
      <c r="G1219" s="8" t="s">
        <v>2398</v>
      </c>
      <c r="H1219" s="8" t="s">
        <v>2399</v>
      </c>
      <c r="I1219" s="8" t="s">
        <v>27</v>
      </c>
    </row>
    <row r="1220" spans="1:9" s="8" customFormat="1" hidden="1" x14ac:dyDescent="0.35">
      <c r="A1220" s="8">
        <v>159571</v>
      </c>
      <c r="B1220" s="8">
        <v>3</v>
      </c>
      <c r="C1220" s="7" t="s">
        <v>4739</v>
      </c>
      <c r="D1220" s="7" t="s">
        <v>4737</v>
      </c>
      <c r="E1220" s="7" t="s">
        <v>4740</v>
      </c>
      <c r="F1220" s="8">
        <v>91</v>
      </c>
      <c r="G1220" s="8" t="s">
        <v>2400</v>
      </c>
      <c r="H1220" s="8" t="s">
        <v>2401</v>
      </c>
      <c r="I1220" s="8" t="s">
        <v>27</v>
      </c>
    </row>
    <row r="1221" spans="1:9" s="8" customFormat="1" hidden="1" x14ac:dyDescent="0.35">
      <c r="A1221" s="8">
        <v>159582</v>
      </c>
      <c r="B1221" s="8">
        <v>3</v>
      </c>
      <c r="C1221" s="7" t="s">
        <v>4741</v>
      </c>
      <c r="D1221" s="7" t="s">
        <v>4737</v>
      </c>
      <c r="E1221" s="7" t="s">
        <v>4742</v>
      </c>
      <c r="F1221" s="8">
        <v>91</v>
      </c>
      <c r="G1221" s="8" t="s">
        <v>2402</v>
      </c>
      <c r="H1221" s="8" t="s">
        <v>2403</v>
      </c>
      <c r="I1221" s="8" t="s">
        <v>27</v>
      </c>
    </row>
    <row r="1222" spans="1:9" s="8" customFormat="1" hidden="1" x14ac:dyDescent="0.35">
      <c r="A1222" s="8">
        <v>159585</v>
      </c>
      <c r="B1222" s="8">
        <v>3</v>
      </c>
      <c r="C1222" s="7" t="s">
        <v>4743</v>
      </c>
      <c r="D1222" s="7" t="s">
        <v>4737</v>
      </c>
      <c r="E1222" s="7" t="s">
        <v>2404</v>
      </c>
      <c r="F1222" s="8">
        <v>91</v>
      </c>
      <c r="G1222" s="8" t="s">
        <v>2405</v>
      </c>
      <c r="H1222" s="8" t="s">
        <v>2406</v>
      </c>
      <c r="I1222" s="8" t="s">
        <v>27</v>
      </c>
    </row>
    <row r="1223" spans="1:9" s="8" customFormat="1" hidden="1" x14ac:dyDescent="0.35">
      <c r="A1223" s="8">
        <v>159586</v>
      </c>
      <c r="B1223" s="8">
        <v>3</v>
      </c>
      <c r="C1223" s="7" t="s">
        <v>4744</v>
      </c>
      <c r="D1223" s="7" t="s">
        <v>4737</v>
      </c>
      <c r="E1223" s="7" t="s">
        <v>4745</v>
      </c>
      <c r="F1223" s="8">
        <v>91</v>
      </c>
      <c r="G1223" s="8" t="s">
        <v>2407</v>
      </c>
      <c r="H1223" s="8" t="s">
        <v>2408</v>
      </c>
      <c r="I1223" s="8" t="s">
        <v>27</v>
      </c>
    </row>
    <row r="1224" spans="1:9" s="8" customFormat="1" hidden="1" x14ac:dyDescent="0.35">
      <c r="A1224" s="8">
        <v>159596</v>
      </c>
      <c r="B1224" s="8">
        <v>3</v>
      </c>
      <c r="C1224" s="7" t="s">
        <v>4746</v>
      </c>
      <c r="D1224" s="7" t="s">
        <v>4737</v>
      </c>
      <c r="E1224" s="7" t="s">
        <v>4747</v>
      </c>
      <c r="F1224" s="8">
        <v>91</v>
      </c>
      <c r="G1224" s="8" t="s">
        <v>2409</v>
      </c>
      <c r="H1224" s="8" t="s">
        <v>2410</v>
      </c>
      <c r="I1224" s="8" t="s">
        <v>27</v>
      </c>
    </row>
    <row r="1225" spans="1:9" s="8" customFormat="1" hidden="1" x14ac:dyDescent="0.35">
      <c r="A1225" s="8">
        <v>159600</v>
      </c>
      <c r="B1225" s="8">
        <v>3</v>
      </c>
      <c r="C1225" s="7" t="s">
        <v>4748</v>
      </c>
      <c r="D1225" s="7" t="s">
        <v>4737</v>
      </c>
      <c r="E1225" s="7" t="s">
        <v>2411</v>
      </c>
      <c r="F1225" s="8">
        <v>91</v>
      </c>
      <c r="G1225" s="8" t="s">
        <v>2412</v>
      </c>
      <c r="H1225" s="8" t="s">
        <v>2413</v>
      </c>
      <c r="I1225" s="8" t="s">
        <v>27</v>
      </c>
    </row>
    <row r="1226" spans="1:9" s="8" customFormat="1" hidden="1" x14ac:dyDescent="0.35">
      <c r="A1226" s="8">
        <v>159601</v>
      </c>
      <c r="B1226" s="8">
        <v>3</v>
      </c>
      <c r="C1226" s="7" t="s">
        <v>4749</v>
      </c>
      <c r="D1226" s="7" t="s">
        <v>4737</v>
      </c>
      <c r="E1226" s="7" t="s">
        <v>4750</v>
      </c>
      <c r="F1226" s="8">
        <v>91</v>
      </c>
      <c r="G1226" s="8" t="s">
        <v>2414</v>
      </c>
      <c r="H1226" s="8" t="s">
        <v>2414</v>
      </c>
      <c r="I1226" s="8" t="s">
        <v>27</v>
      </c>
    </row>
    <row r="1227" spans="1:9" s="8" customFormat="1" hidden="1" x14ac:dyDescent="0.35">
      <c r="A1227" s="8">
        <v>159608</v>
      </c>
      <c r="B1227" s="8">
        <v>3</v>
      </c>
      <c r="C1227" s="7" t="s">
        <v>4751</v>
      </c>
      <c r="D1227" s="7" t="s">
        <v>4737</v>
      </c>
      <c r="E1227" s="7" t="s">
        <v>4752</v>
      </c>
      <c r="F1227" s="8">
        <v>91</v>
      </c>
      <c r="G1227" s="8" t="s">
        <v>2415</v>
      </c>
      <c r="H1227" s="8" t="s">
        <v>2416</v>
      </c>
      <c r="I1227" s="8" t="s">
        <v>27</v>
      </c>
    </row>
    <row r="1228" spans="1:9" s="8" customFormat="1" hidden="1" x14ac:dyDescent="0.35">
      <c r="A1228" s="8">
        <v>159613</v>
      </c>
      <c r="B1228" s="8">
        <v>3</v>
      </c>
      <c r="C1228" s="7" t="s">
        <v>4753</v>
      </c>
      <c r="D1228" s="7" t="s">
        <v>4737</v>
      </c>
      <c r="E1228" s="7" t="s">
        <v>4754</v>
      </c>
      <c r="F1228" s="8">
        <v>91</v>
      </c>
      <c r="G1228" s="8" t="s">
        <v>2417</v>
      </c>
      <c r="H1228" s="8" t="s">
        <v>2418</v>
      </c>
      <c r="I1228" s="8" t="s">
        <v>27</v>
      </c>
    </row>
    <row r="1229" spans="1:9" s="8" customFormat="1" hidden="1" x14ac:dyDescent="0.35">
      <c r="A1229" s="8">
        <v>159619</v>
      </c>
      <c r="B1229" s="8">
        <v>3</v>
      </c>
      <c r="C1229" s="7" t="s">
        <v>4755</v>
      </c>
      <c r="D1229" s="7" t="s">
        <v>4737</v>
      </c>
      <c r="E1229" s="7" t="s">
        <v>4756</v>
      </c>
      <c r="F1229" s="8">
        <v>91</v>
      </c>
      <c r="G1229" s="8" t="s">
        <v>2419</v>
      </c>
      <c r="H1229" s="8" t="s">
        <v>2420</v>
      </c>
      <c r="I1229" s="8" t="s">
        <v>27</v>
      </c>
    </row>
    <row r="1230" spans="1:9" s="8" customFormat="1" hidden="1" x14ac:dyDescent="0.35">
      <c r="A1230" s="8">
        <v>159624</v>
      </c>
      <c r="B1230" s="8">
        <v>3</v>
      </c>
      <c r="C1230" s="7" t="s">
        <v>4757</v>
      </c>
      <c r="D1230" s="7" t="s">
        <v>4737</v>
      </c>
      <c r="E1230" s="7" t="s">
        <v>4758</v>
      </c>
      <c r="F1230" s="8">
        <v>91</v>
      </c>
      <c r="G1230" s="8" t="s">
        <v>2421</v>
      </c>
      <c r="H1230" s="8" t="s">
        <v>2422</v>
      </c>
      <c r="I1230" s="8" t="s">
        <v>27</v>
      </c>
    </row>
    <row r="1231" spans="1:9" s="8" customFormat="1" hidden="1" x14ac:dyDescent="0.35">
      <c r="A1231" s="8">
        <v>159627</v>
      </c>
      <c r="B1231" s="8">
        <v>3</v>
      </c>
      <c r="C1231" s="7" t="s">
        <v>4759</v>
      </c>
      <c r="D1231" s="7" t="s">
        <v>4737</v>
      </c>
      <c r="E1231" s="7" t="s">
        <v>4760</v>
      </c>
      <c r="F1231" s="8">
        <v>91</v>
      </c>
      <c r="G1231" s="8" t="s">
        <v>2423</v>
      </c>
      <c r="H1231" s="8" t="s">
        <v>2424</v>
      </c>
      <c r="I1231" s="8" t="s">
        <v>27</v>
      </c>
    </row>
    <row r="1232" spans="1:9" s="8" customFormat="1" hidden="1" x14ac:dyDescent="0.35">
      <c r="A1232" s="8">
        <v>159631</v>
      </c>
      <c r="B1232" s="8">
        <v>3</v>
      </c>
      <c r="C1232" s="7" t="s">
        <v>4761</v>
      </c>
      <c r="D1232" s="7" t="s">
        <v>4737</v>
      </c>
      <c r="E1232" s="7" t="s">
        <v>4762</v>
      </c>
      <c r="F1232" s="8">
        <v>91</v>
      </c>
      <c r="G1232" s="8" t="s">
        <v>2425</v>
      </c>
      <c r="H1232" s="8" t="s">
        <v>2426</v>
      </c>
      <c r="I1232" s="8" t="s">
        <v>27</v>
      </c>
    </row>
    <row r="1233" spans="1:9" s="8" customFormat="1" hidden="1" x14ac:dyDescent="0.35">
      <c r="A1233" s="8">
        <v>159638</v>
      </c>
      <c r="B1233" s="8">
        <v>3</v>
      </c>
      <c r="C1233" s="7" t="s">
        <v>4763</v>
      </c>
      <c r="D1233" s="7" t="s">
        <v>4764</v>
      </c>
      <c r="E1233" s="7" t="s">
        <v>4765</v>
      </c>
      <c r="F1233" s="8">
        <v>92</v>
      </c>
      <c r="G1233" s="8" t="s">
        <v>2427</v>
      </c>
      <c r="H1233" s="8" t="s">
        <v>2428</v>
      </c>
      <c r="I1233" s="8" t="s">
        <v>27</v>
      </c>
    </row>
    <row r="1234" spans="1:9" s="8" customFormat="1" hidden="1" x14ac:dyDescent="0.35">
      <c r="A1234" s="8">
        <v>159642</v>
      </c>
      <c r="B1234" s="8">
        <v>3</v>
      </c>
      <c r="C1234" s="7" t="s">
        <v>4766</v>
      </c>
      <c r="D1234" s="7" t="s">
        <v>4764</v>
      </c>
      <c r="E1234" s="7" t="s">
        <v>4767</v>
      </c>
      <c r="F1234" s="8">
        <v>92</v>
      </c>
      <c r="G1234" s="8" t="s">
        <v>2429</v>
      </c>
      <c r="H1234" s="8" t="s">
        <v>2430</v>
      </c>
      <c r="I1234" s="8" t="s">
        <v>27</v>
      </c>
    </row>
    <row r="1235" spans="1:9" s="8" customFormat="1" hidden="1" x14ac:dyDescent="0.35">
      <c r="A1235" s="8">
        <v>159645</v>
      </c>
      <c r="B1235" s="8">
        <v>3</v>
      </c>
      <c r="C1235" s="7" t="s">
        <v>4768</v>
      </c>
      <c r="D1235" s="7" t="s">
        <v>4764</v>
      </c>
      <c r="E1235" s="7" t="s">
        <v>2431</v>
      </c>
      <c r="F1235" s="8">
        <v>92</v>
      </c>
      <c r="G1235" s="8" t="s">
        <v>2432</v>
      </c>
      <c r="H1235" s="8" t="s">
        <v>2433</v>
      </c>
      <c r="I1235" s="8" t="s">
        <v>27</v>
      </c>
    </row>
    <row r="1236" spans="1:9" s="8" customFormat="1" hidden="1" x14ac:dyDescent="0.35">
      <c r="A1236" s="8">
        <v>159646</v>
      </c>
      <c r="B1236" s="8">
        <v>3</v>
      </c>
      <c r="C1236" s="7" t="s">
        <v>4769</v>
      </c>
      <c r="D1236" s="7" t="s">
        <v>4764</v>
      </c>
      <c r="E1236" s="7" t="s">
        <v>4770</v>
      </c>
      <c r="F1236" s="8">
        <v>92</v>
      </c>
      <c r="G1236" s="8" t="s">
        <v>2434</v>
      </c>
      <c r="H1236" s="8" t="s">
        <v>2434</v>
      </c>
      <c r="I1236" s="8" t="s">
        <v>27</v>
      </c>
    </row>
    <row r="1237" spans="1:9" s="8" customFormat="1" hidden="1" x14ac:dyDescent="0.35">
      <c r="A1237" s="8">
        <v>159649</v>
      </c>
      <c r="B1237" s="8">
        <v>3</v>
      </c>
      <c r="C1237" s="7" t="s">
        <v>4771</v>
      </c>
      <c r="D1237" s="7" t="s">
        <v>4764</v>
      </c>
      <c r="E1237" s="7" t="s">
        <v>4772</v>
      </c>
      <c r="F1237" s="8">
        <v>92</v>
      </c>
      <c r="G1237" s="8" t="s">
        <v>2435</v>
      </c>
      <c r="H1237" s="8" t="s">
        <v>2436</v>
      </c>
      <c r="I1237" s="8" t="s">
        <v>27</v>
      </c>
    </row>
    <row r="1238" spans="1:9" s="8" customFormat="1" hidden="1" x14ac:dyDescent="0.35">
      <c r="A1238" s="8">
        <v>159652</v>
      </c>
      <c r="B1238" s="8">
        <v>3</v>
      </c>
      <c r="C1238" s="7" t="s">
        <v>4773</v>
      </c>
      <c r="D1238" s="7" t="s">
        <v>4764</v>
      </c>
      <c r="E1238" s="7" t="s">
        <v>2437</v>
      </c>
      <c r="F1238" s="8">
        <v>92</v>
      </c>
      <c r="G1238" s="8" t="s">
        <v>2438</v>
      </c>
      <c r="H1238" s="8" t="s">
        <v>2439</v>
      </c>
      <c r="I1238" s="8" t="s">
        <v>27</v>
      </c>
    </row>
    <row r="1239" spans="1:9" s="8" customFormat="1" hidden="1" x14ac:dyDescent="0.35">
      <c r="A1239" s="8">
        <v>159653</v>
      </c>
      <c r="B1239" s="8">
        <v>3</v>
      </c>
      <c r="C1239" s="7" t="s">
        <v>4774</v>
      </c>
      <c r="D1239" s="7" t="s">
        <v>4764</v>
      </c>
      <c r="E1239" s="7" t="s">
        <v>4775</v>
      </c>
      <c r="F1239" s="8">
        <v>92</v>
      </c>
      <c r="G1239" s="8" t="s">
        <v>2440</v>
      </c>
      <c r="H1239" s="8" t="s">
        <v>2441</v>
      </c>
      <c r="I1239" s="8" t="s">
        <v>27</v>
      </c>
    </row>
    <row r="1240" spans="1:9" s="8" customFormat="1" hidden="1" x14ac:dyDescent="0.35">
      <c r="A1240" s="8">
        <v>159656</v>
      </c>
      <c r="B1240" s="8">
        <v>3</v>
      </c>
      <c r="C1240" s="7" t="s">
        <v>4776</v>
      </c>
      <c r="D1240" s="7" t="s">
        <v>4764</v>
      </c>
      <c r="E1240" s="7" t="s">
        <v>4777</v>
      </c>
      <c r="F1240" s="8">
        <v>92</v>
      </c>
      <c r="G1240" s="8" t="s">
        <v>2442</v>
      </c>
      <c r="H1240" s="8" t="s">
        <v>2443</v>
      </c>
      <c r="I1240" s="8" t="s">
        <v>27</v>
      </c>
    </row>
    <row r="1241" spans="1:9" s="8" customFormat="1" hidden="1" x14ac:dyDescent="0.35">
      <c r="A1241" s="8">
        <v>159659</v>
      </c>
      <c r="B1241" s="8">
        <v>3</v>
      </c>
      <c r="C1241" s="7" t="s">
        <v>4778</v>
      </c>
      <c r="D1241" s="7" t="s">
        <v>4764</v>
      </c>
      <c r="E1241" s="7" t="s">
        <v>4779</v>
      </c>
      <c r="F1241" s="8">
        <v>92</v>
      </c>
      <c r="G1241" s="8" t="s">
        <v>2444</v>
      </c>
      <c r="H1241" s="8" t="s">
        <v>2445</v>
      </c>
      <c r="I1241" s="8" t="s">
        <v>27</v>
      </c>
    </row>
    <row r="1242" spans="1:9" s="8" customFormat="1" hidden="1" x14ac:dyDescent="0.35">
      <c r="A1242" s="8">
        <v>159671</v>
      </c>
      <c r="B1242" s="8">
        <v>3</v>
      </c>
      <c r="C1242" s="7" t="s">
        <v>4780</v>
      </c>
      <c r="D1242" s="7" t="s">
        <v>4781</v>
      </c>
      <c r="E1242" s="7" t="s">
        <v>4782</v>
      </c>
      <c r="F1242" s="8">
        <v>93</v>
      </c>
      <c r="G1242" s="8" t="s">
        <v>2446</v>
      </c>
      <c r="H1242" s="8" t="s">
        <v>2447</v>
      </c>
      <c r="I1242" s="8" t="s">
        <v>27</v>
      </c>
    </row>
    <row r="1243" spans="1:9" s="8" customFormat="1" hidden="1" x14ac:dyDescent="0.35">
      <c r="A1243" s="8">
        <v>159677</v>
      </c>
      <c r="B1243" s="8">
        <v>3</v>
      </c>
      <c r="C1243" s="7" t="s">
        <v>4783</v>
      </c>
      <c r="D1243" s="7" t="s">
        <v>4781</v>
      </c>
      <c r="E1243" s="7" t="s">
        <v>2448</v>
      </c>
      <c r="F1243" s="8">
        <v>93</v>
      </c>
      <c r="G1243" s="8" t="s">
        <v>2449</v>
      </c>
      <c r="H1243" s="8" t="s">
        <v>2450</v>
      </c>
      <c r="I1243" s="8" t="s">
        <v>27</v>
      </c>
    </row>
    <row r="1244" spans="1:9" s="8" customFormat="1" hidden="1" x14ac:dyDescent="0.35">
      <c r="A1244" s="8">
        <v>159678</v>
      </c>
      <c r="B1244" s="8">
        <v>3</v>
      </c>
      <c r="C1244" s="7" t="s">
        <v>4784</v>
      </c>
      <c r="D1244" s="7" t="s">
        <v>4781</v>
      </c>
      <c r="E1244" s="7" t="s">
        <v>4785</v>
      </c>
      <c r="F1244" s="8">
        <v>93</v>
      </c>
      <c r="G1244" s="8" t="s">
        <v>2451</v>
      </c>
      <c r="H1244" s="8" t="s">
        <v>2452</v>
      </c>
      <c r="I1244" s="8" t="s">
        <v>27</v>
      </c>
    </row>
    <row r="1245" spans="1:9" s="8" customFormat="1" hidden="1" x14ac:dyDescent="0.35">
      <c r="A1245" s="8">
        <v>159683</v>
      </c>
      <c r="B1245" s="8">
        <v>3</v>
      </c>
      <c r="C1245" s="7" t="s">
        <v>4786</v>
      </c>
      <c r="D1245" s="7" t="s">
        <v>4781</v>
      </c>
      <c r="E1245" s="7" t="s">
        <v>2453</v>
      </c>
      <c r="F1245" s="8">
        <v>93</v>
      </c>
      <c r="G1245" s="8" t="s">
        <v>2454</v>
      </c>
      <c r="H1245" s="8" t="s">
        <v>2455</v>
      </c>
      <c r="I1245" s="8" t="s">
        <v>27</v>
      </c>
    </row>
    <row r="1246" spans="1:9" s="8" customFormat="1" hidden="1" x14ac:dyDescent="0.35">
      <c r="A1246" s="8">
        <v>159684</v>
      </c>
      <c r="B1246" s="8">
        <v>3</v>
      </c>
      <c r="C1246" s="7" t="s">
        <v>4787</v>
      </c>
      <c r="D1246" s="7" t="s">
        <v>4781</v>
      </c>
      <c r="E1246" s="7" t="s">
        <v>4788</v>
      </c>
      <c r="F1246" s="8">
        <v>93</v>
      </c>
      <c r="G1246" s="8" t="s">
        <v>2456</v>
      </c>
      <c r="H1246" s="8" t="s">
        <v>2457</v>
      </c>
      <c r="I1246" s="8" t="s">
        <v>27</v>
      </c>
    </row>
    <row r="1247" spans="1:9" s="8" customFormat="1" hidden="1" x14ac:dyDescent="0.35">
      <c r="A1247" s="8">
        <v>159692</v>
      </c>
      <c r="B1247" s="8">
        <v>3</v>
      </c>
      <c r="C1247" s="7" t="s">
        <v>4789</v>
      </c>
      <c r="D1247" s="7" t="s">
        <v>4781</v>
      </c>
      <c r="E1247" s="7" t="s">
        <v>4790</v>
      </c>
      <c r="F1247" s="8">
        <v>93</v>
      </c>
      <c r="G1247" s="8" t="s">
        <v>2458</v>
      </c>
      <c r="H1247" s="8" t="s">
        <v>2459</v>
      </c>
      <c r="I1247" s="8" t="s">
        <v>27</v>
      </c>
    </row>
    <row r="1248" spans="1:9" s="8" customFormat="1" hidden="1" x14ac:dyDescent="0.35">
      <c r="A1248" s="8">
        <v>159699</v>
      </c>
      <c r="B1248" s="8">
        <v>3</v>
      </c>
      <c r="C1248" s="7" t="s">
        <v>4791</v>
      </c>
      <c r="D1248" s="7" t="s">
        <v>4781</v>
      </c>
      <c r="E1248" s="7" t="s">
        <v>2460</v>
      </c>
      <c r="F1248" s="8">
        <v>93</v>
      </c>
      <c r="G1248" s="8" t="s">
        <v>2461</v>
      </c>
      <c r="H1248" s="8" t="s">
        <v>2462</v>
      </c>
      <c r="I1248" s="8" t="s">
        <v>27</v>
      </c>
    </row>
    <row r="1249" spans="1:9" s="8" customFormat="1" hidden="1" x14ac:dyDescent="0.35">
      <c r="A1249" s="8">
        <v>159702</v>
      </c>
      <c r="B1249" s="8">
        <v>3</v>
      </c>
      <c r="C1249" s="7" t="s">
        <v>4792</v>
      </c>
      <c r="D1249" s="7" t="s">
        <v>4793</v>
      </c>
      <c r="E1249" s="7" t="s">
        <v>4794</v>
      </c>
      <c r="F1249" s="8">
        <v>94</v>
      </c>
      <c r="G1249" s="8" t="s">
        <v>2463</v>
      </c>
      <c r="H1249" s="8" t="s">
        <v>2464</v>
      </c>
      <c r="I1249" s="8" t="s">
        <v>27</v>
      </c>
    </row>
    <row r="1250" spans="1:9" s="8" customFormat="1" hidden="1" x14ac:dyDescent="0.35">
      <c r="A1250" s="8">
        <v>159716</v>
      </c>
      <c r="B1250" s="8">
        <v>3</v>
      </c>
      <c r="C1250" s="7" t="s">
        <v>4795</v>
      </c>
      <c r="D1250" s="7" t="s">
        <v>4793</v>
      </c>
      <c r="E1250" s="7" t="s">
        <v>4796</v>
      </c>
      <c r="F1250" s="8">
        <v>94</v>
      </c>
      <c r="G1250" s="8" t="s">
        <v>2465</v>
      </c>
      <c r="H1250" s="8" t="s">
        <v>2466</v>
      </c>
      <c r="I1250" s="8" t="s">
        <v>27</v>
      </c>
    </row>
    <row r="1251" spans="1:9" s="8" customFormat="1" hidden="1" x14ac:dyDescent="0.35">
      <c r="A1251" s="8">
        <v>159719</v>
      </c>
      <c r="B1251" s="8">
        <v>3</v>
      </c>
      <c r="C1251" s="7" t="s">
        <v>4797</v>
      </c>
      <c r="D1251" s="7" t="s">
        <v>4793</v>
      </c>
      <c r="E1251" s="7" t="s">
        <v>4798</v>
      </c>
      <c r="F1251" s="8">
        <v>94</v>
      </c>
      <c r="G1251" s="8" t="s">
        <v>2467</v>
      </c>
      <c r="H1251" s="8" t="s">
        <v>2468</v>
      </c>
      <c r="I1251" s="8" t="s">
        <v>27</v>
      </c>
    </row>
    <row r="1252" spans="1:9" s="8" customFormat="1" hidden="1" x14ac:dyDescent="0.35">
      <c r="A1252" s="8">
        <v>159729</v>
      </c>
      <c r="B1252" s="8">
        <v>3</v>
      </c>
      <c r="C1252" s="7" t="s">
        <v>4799</v>
      </c>
      <c r="D1252" s="7" t="s">
        <v>4793</v>
      </c>
      <c r="E1252" s="7" t="s">
        <v>4800</v>
      </c>
      <c r="F1252" s="8">
        <v>94</v>
      </c>
      <c r="G1252" s="8" t="s">
        <v>2469</v>
      </c>
      <c r="H1252" s="8" t="s">
        <v>2470</v>
      </c>
      <c r="I1252" s="8" t="s">
        <v>27</v>
      </c>
    </row>
    <row r="1253" spans="1:9" s="8" customFormat="1" hidden="1" x14ac:dyDescent="0.35">
      <c r="A1253" s="8">
        <v>159736</v>
      </c>
      <c r="B1253" s="8">
        <v>3</v>
      </c>
      <c r="C1253" s="7" t="s">
        <v>4801</v>
      </c>
      <c r="D1253" s="7" t="s">
        <v>4793</v>
      </c>
      <c r="E1253" s="7" t="s">
        <v>4802</v>
      </c>
      <c r="F1253" s="8">
        <v>94</v>
      </c>
      <c r="G1253" s="8" t="s">
        <v>2471</v>
      </c>
      <c r="H1253" s="8" t="s">
        <v>2472</v>
      </c>
      <c r="I1253" s="8" t="s">
        <v>27</v>
      </c>
    </row>
    <row r="1254" spans="1:9" s="8" customFormat="1" hidden="1" x14ac:dyDescent="0.35">
      <c r="A1254" s="8">
        <v>159747</v>
      </c>
      <c r="B1254" s="8">
        <v>3</v>
      </c>
      <c r="C1254" s="7" t="s">
        <v>4803</v>
      </c>
      <c r="D1254" s="7" t="s">
        <v>4793</v>
      </c>
      <c r="E1254" s="7" t="s">
        <v>2473</v>
      </c>
      <c r="F1254" s="8">
        <v>94</v>
      </c>
      <c r="G1254" s="8" t="s">
        <v>2474</v>
      </c>
      <c r="H1254" s="8" t="s">
        <v>2475</v>
      </c>
      <c r="I1254" s="8" t="s">
        <v>27</v>
      </c>
    </row>
    <row r="1255" spans="1:9" s="8" customFormat="1" hidden="1" x14ac:dyDescent="0.35">
      <c r="A1255" s="8">
        <v>159749</v>
      </c>
      <c r="B1255" s="8">
        <v>3</v>
      </c>
      <c r="C1255" s="7" t="s">
        <v>4804</v>
      </c>
      <c r="D1255" s="7" t="s">
        <v>4805</v>
      </c>
      <c r="E1255" s="7" t="s">
        <v>2476</v>
      </c>
      <c r="F1255" s="8">
        <v>95</v>
      </c>
      <c r="G1255" s="8" t="s">
        <v>2477</v>
      </c>
      <c r="H1255" s="8" t="s">
        <v>2478</v>
      </c>
      <c r="I1255" s="8" t="s">
        <v>27</v>
      </c>
    </row>
    <row r="1256" spans="1:9" s="8" customFormat="1" hidden="1" x14ac:dyDescent="0.35">
      <c r="A1256" s="8">
        <v>159750</v>
      </c>
      <c r="B1256" s="8">
        <v>3</v>
      </c>
      <c r="C1256" s="7" t="s">
        <v>4806</v>
      </c>
      <c r="D1256" s="7" t="s">
        <v>4805</v>
      </c>
      <c r="E1256" s="7" t="s">
        <v>4807</v>
      </c>
      <c r="F1256" s="8">
        <v>95</v>
      </c>
      <c r="G1256" s="8" t="s">
        <v>2479</v>
      </c>
      <c r="H1256" s="8" t="s">
        <v>2479</v>
      </c>
      <c r="I1256" s="8" t="s">
        <v>27</v>
      </c>
    </row>
    <row r="1257" spans="1:9" s="8" customFormat="1" hidden="1" x14ac:dyDescent="0.35">
      <c r="A1257" s="8">
        <v>159755</v>
      </c>
      <c r="B1257" s="8">
        <v>3</v>
      </c>
      <c r="C1257" s="7" t="s">
        <v>4808</v>
      </c>
      <c r="D1257" s="7" t="s">
        <v>4805</v>
      </c>
      <c r="E1257" s="7" t="s">
        <v>4809</v>
      </c>
      <c r="F1257" s="8">
        <v>95</v>
      </c>
      <c r="G1257" s="8" t="s">
        <v>2480</v>
      </c>
      <c r="H1257" s="8" t="s">
        <v>2481</v>
      </c>
      <c r="I1257" s="8" t="s">
        <v>27</v>
      </c>
    </row>
    <row r="1258" spans="1:9" s="8" customFormat="1" hidden="1" x14ac:dyDescent="0.35">
      <c r="A1258" s="8">
        <v>159767</v>
      </c>
      <c r="B1258" s="8">
        <v>3</v>
      </c>
      <c r="C1258" s="7" t="s">
        <v>4810</v>
      </c>
      <c r="D1258" s="7" t="s">
        <v>4805</v>
      </c>
      <c r="E1258" s="7" t="s">
        <v>4811</v>
      </c>
      <c r="F1258" s="8">
        <v>95</v>
      </c>
      <c r="G1258" s="8" t="s">
        <v>2482</v>
      </c>
      <c r="H1258" s="8" t="s">
        <v>2483</v>
      </c>
      <c r="I1258" s="8" t="s">
        <v>27</v>
      </c>
    </row>
    <row r="1259" spans="1:9" s="8" customFormat="1" hidden="1" x14ac:dyDescent="0.35">
      <c r="A1259" s="8">
        <v>159773</v>
      </c>
      <c r="B1259" s="8">
        <v>3</v>
      </c>
      <c r="C1259" s="7" t="s">
        <v>4812</v>
      </c>
      <c r="D1259" s="7" t="s">
        <v>4805</v>
      </c>
      <c r="E1259" s="7" t="s">
        <v>4813</v>
      </c>
      <c r="F1259" s="8">
        <v>95</v>
      </c>
      <c r="G1259" s="8" t="s">
        <v>2484</v>
      </c>
      <c r="H1259" s="8" t="s">
        <v>2485</v>
      </c>
      <c r="I1259" s="8" t="s">
        <v>27</v>
      </c>
    </row>
    <row r="1260" spans="1:9" s="8" customFormat="1" hidden="1" x14ac:dyDescent="0.35">
      <c r="A1260" s="8">
        <v>159776</v>
      </c>
      <c r="B1260" s="8">
        <v>3</v>
      </c>
      <c r="C1260" s="7" t="s">
        <v>4814</v>
      </c>
      <c r="D1260" s="7" t="s">
        <v>4805</v>
      </c>
      <c r="E1260" s="7" t="s">
        <v>4815</v>
      </c>
      <c r="F1260" s="8">
        <v>95</v>
      </c>
      <c r="G1260" s="8" t="s">
        <v>2486</v>
      </c>
      <c r="H1260" s="8" t="s">
        <v>2487</v>
      </c>
      <c r="I1260" s="8" t="s">
        <v>27</v>
      </c>
    </row>
    <row r="1261" spans="1:9" s="8" customFormat="1" hidden="1" x14ac:dyDescent="0.35">
      <c r="A1261" s="8">
        <v>159800</v>
      </c>
      <c r="B1261" s="8">
        <v>3</v>
      </c>
      <c r="C1261" s="7" t="s">
        <v>4816</v>
      </c>
      <c r="D1261" s="7" t="s">
        <v>4805</v>
      </c>
      <c r="E1261" s="7" t="s">
        <v>4817</v>
      </c>
      <c r="F1261" s="8">
        <v>95</v>
      </c>
      <c r="G1261" s="8" t="s">
        <v>2488</v>
      </c>
      <c r="H1261" s="8" t="s">
        <v>2489</v>
      </c>
      <c r="I1261" s="8" t="s">
        <v>27</v>
      </c>
    </row>
    <row r="1262" spans="1:9" s="8" customFormat="1" hidden="1" x14ac:dyDescent="0.35">
      <c r="A1262" s="8">
        <v>159805</v>
      </c>
      <c r="B1262" s="8">
        <v>3</v>
      </c>
      <c r="C1262" s="7" t="s">
        <v>4818</v>
      </c>
      <c r="D1262" s="7" t="s">
        <v>4805</v>
      </c>
      <c r="E1262" s="7" t="s">
        <v>4819</v>
      </c>
      <c r="F1262" s="8">
        <v>95</v>
      </c>
      <c r="G1262" s="8" t="s">
        <v>2490</v>
      </c>
      <c r="H1262" s="8" t="s">
        <v>2491</v>
      </c>
      <c r="I1262" s="8" t="s">
        <v>27</v>
      </c>
    </row>
    <row r="1263" spans="1:9" s="8" customFormat="1" hidden="1" x14ac:dyDescent="0.35">
      <c r="A1263" s="8">
        <v>159809</v>
      </c>
      <c r="B1263" s="8">
        <v>3</v>
      </c>
      <c r="C1263" s="7" t="s">
        <v>4820</v>
      </c>
      <c r="D1263" s="7" t="s">
        <v>4821</v>
      </c>
      <c r="E1263" s="7" t="s">
        <v>4822</v>
      </c>
      <c r="F1263" s="8">
        <v>96</v>
      </c>
      <c r="G1263" s="8" t="s">
        <v>2492</v>
      </c>
      <c r="H1263" s="8" t="s">
        <v>2493</v>
      </c>
      <c r="I1263" s="8" t="s">
        <v>27</v>
      </c>
    </row>
    <row r="1264" spans="1:9" s="8" customFormat="1" hidden="1" x14ac:dyDescent="0.35">
      <c r="A1264" s="8">
        <v>159812</v>
      </c>
      <c r="B1264" s="8">
        <v>3</v>
      </c>
      <c r="C1264" s="7" t="s">
        <v>4823</v>
      </c>
      <c r="D1264" s="7" t="s">
        <v>4821</v>
      </c>
      <c r="E1264" s="7" t="s">
        <v>2494</v>
      </c>
      <c r="F1264" s="8">
        <v>96</v>
      </c>
      <c r="G1264" s="8" t="s">
        <v>2495</v>
      </c>
      <c r="H1264" s="8" t="s">
        <v>2496</v>
      </c>
      <c r="I1264" s="8" t="s">
        <v>27</v>
      </c>
    </row>
    <row r="1265" spans="1:9" s="8" customFormat="1" hidden="1" x14ac:dyDescent="0.35">
      <c r="A1265" s="8">
        <v>159813</v>
      </c>
      <c r="B1265" s="8">
        <v>3</v>
      </c>
      <c r="C1265" s="7" t="s">
        <v>4824</v>
      </c>
      <c r="D1265" s="7" t="s">
        <v>4821</v>
      </c>
      <c r="E1265" s="7" t="s">
        <v>4825</v>
      </c>
      <c r="F1265" s="8">
        <v>96</v>
      </c>
      <c r="G1265" s="8" t="s">
        <v>2497</v>
      </c>
      <c r="H1265" s="8" t="s">
        <v>2498</v>
      </c>
      <c r="I1265" s="8" t="s">
        <v>27</v>
      </c>
    </row>
    <row r="1266" spans="1:9" s="8" customFormat="1" hidden="1" x14ac:dyDescent="0.35">
      <c r="A1266" s="8">
        <v>159822</v>
      </c>
      <c r="B1266" s="8">
        <v>3</v>
      </c>
      <c r="C1266" s="7" t="s">
        <v>4826</v>
      </c>
      <c r="D1266" s="7" t="s">
        <v>4821</v>
      </c>
      <c r="E1266" s="7" t="s">
        <v>2499</v>
      </c>
      <c r="F1266" s="8">
        <v>96</v>
      </c>
      <c r="G1266" s="8" t="s">
        <v>2500</v>
      </c>
      <c r="H1266" s="8" t="s">
        <v>2501</v>
      </c>
      <c r="I1266" s="8" t="s">
        <v>27</v>
      </c>
    </row>
    <row r="1267" spans="1:9" s="8" customFormat="1" hidden="1" x14ac:dyDescent="0.35">
      <c r="A1267" s="8">
        <v>159823</v>
      </c>
      <c r="B1267" s="8">
        <v>3</v>
      </c>
      <c r="C1267" s="7" t="s">
        <v>4827</v>
      </c>
      <c r="D1267" s="7" t="s">
        <v>4821</v>
      </c>
      <c r="E1267" s="7" t="s">
        <v>2502</v>
      </c>
      <c r="F1267" s="8">
        <v>96</v>
      </c>
      <c r="G1267" s="8" t="s">
        <v>2503</v>
      </c>
      <c r="H1267" s="8" t="s">
        <v>2504</v>
      </c>
      <c r="I1267" s="8" t="s">
        <v>27</v>
      </c>
    </row>
    <row r="1268" spans="1:9" s="8" customFormat="1" hidden="1" x14ac:dyDescent="0.35">
      <c r="A1268" s="8">
        <v>159824</v>
      </c>
      <c r="B1268" s="8">
        <v>3</v>
      </c>
      <c r="C1268" s="7" t="s">
        <v>4828</v>
      </c>
      <c r="D1268" s="7" t="s">
        <v>4821</v>
      </c>
      <c r="E1268" s="7" t="s">
        <v>4829</v>
      </c>
      <c r="F1268" s="8">
        <v>96</v>
      </c>
      <c r="G1268" s="8" t="s">
        <v>2505</v>
      </c>
      <c r="H1268" s="8" t="s">
        <v>2506</v>
      </c>
      <c r="I1268" s="8" t="s">
        <v>27</v>
      </c>
    </row>
    <row r="1269" spans="1:9" s="8" customFormat="1" hidden="1" x14ac:dyDescent="0.35">
      <c r="A1269" s="8">
        <v>159831</v>
      </c>
      <c r="B1269" s="8">
        <v>3</v>
      </c>
      <c r="C1269" s="7" t="s">
        <v>4830</v>
      </c>
      <c r="D1269" s="7" t="s">
        <v>4821</v>
      </c>
      <c r="E1269" s="7" t="s">
        <v>4831</v>
      </c>
      <c r="F1269" s="8">
        <v>96</v>
      </c>
      <c r="G1269" s="8" t="s">
        <v>2507</v>
      </c>
      <c r="H1269" s="8" t="s">
        <v>2507</v>
      </c>
      <c r="I1269" s="8" t="s">
        <v>27</v>
      </c>
    </row>
    <row r="1270" spans="1:9" s="8" customFormat="1" hidden="1" x14ac:dyDescent="0.35">
      <c r="A1270" s="8">
        <v>159836</v>
      </c>
      <c r="B1270" s="8">
        <v>3</v>
      </c>
      <c r="C1270" s="7" t="s">
        <v>4832</v>
      </c>
      <c r="D1270" s="7" t="s">
        <v>4821</v>
      </c>
      <c r="E1270" s="7" t="s">
        <v>4833</v>
      </c>
      <c r="F1270" s="8">
        <v>96</v>
      </c>
      <c r="G1270" s="8" t="s">
        <v>2508</v>
      </c>
      <c r="H1270" s="8" t="s">
        <v>2509</v>
      </c>
      <c r="I1270" s="8" t="s">
        <v>27</v>
      </c>
    </row>
    <row r="1271" spans="1:9" s="8" customFormat="1" hidden="1" x14ac:dyDescent="0.35">
      <c r="A1271" s="8">
        <v>159848</v>
      </c>
      <c r="B1271" s="8">
        <v>3</v>
      </c>
      <c r="C1271" s="7" t="s">
        <v>4834</v>
      </c>
      <c r="D1271" s="7" t="s">
        <v>4821</v>
      </c>
      <c r="E1271" s="7" t="s">
        <v>4835</v>
      </c>
      <c r="F1271" s="8">
        <v>96</v>
      </c>
      <c r="G1271" s="8" t="s">
        <v>2510</v>
      </c>
      <c r="H1271" s="8" t="s">
        <v>2511</v>
      </c>
      <c r="I1271" s="8" t="s">
        <v>27</v>
      </c>
    </row>
    <row r="1272" spans="1:9" s="8" customFormat="1" hidden="1" x14ac:dyDescent="0.35">
      <c r="A1272" s="8">
        <v>159852</v>
      </c>
      <c r="B1272" s="8">
        <v>3</v>
      </c>
      <c r="C1272" s="7" t="s">
        <v>4836</v>
      </c>
      <c r="D1272" s="7" t="s">
        <v>4821</v>
      </c>
      <c r="E1272" s="7" t="s">
        <v>2512</v>
      </c>
      <c r="F1272" s="8">
        <v>96</v>
      </c>
      <c r="G1272" s="8" t="s">
        <v>2513</v>
      </c>
      <c r="H1272" s="8" t="s">
        <v>2513</v>
      </c>
      <c r="I1272" s="8" t="s">
        <v>27</v>
      </c>
    </row>
    <row r="1273" spans="1:9" s="8" customFormat="1" hidden="1" x14ac:dyDescent="0.35">
      <c r="A1273" s="8">
        <v>159853</v>
      </c>
      <c r="B1273" s="8">
        <v>3</v>
      </c>
      <c r="C1273" s="7" t="s">
        <v>4837</v>
      </c>
      <c r="D1273" s="7" t="s">
        <v>4821</v>
      </c>
      <c r="E1273" s="7" t="s">
        <v>2514</v>
      </c>
      <c r="F1273" s="8">
        <v>96</v>
      </c>
      <c r="G1273" s="8" t="s">
        <v>2515</v>
      </c>
      <c r="H1273" s="8" t="s">
        <v>2516</v>
      </c>
      <c r="I1273" s="8" t="s">
        <v>27</v>
      </c>
    </row>
    <row r="1274" spans="1:9" s="8" customFormat="1" hidden="1" x14ac:dyDescent="0.35">
      <c r="A1274" s="8">
        <v>159854</v>
      </c>
      <c r="B1274" s="8">
        <v>3</v>
      </c>
      <c r="C1274" s="7" t="s">
        <v>4838</v>
      </c>
      <c r="D1274" s="7" t="s">
        <v>4821</v>
      </c>
      <c r="E1274" s="7" t="s">
        <v>4839</v>
      </c>
      <c r="F1274" s="8">
        <v>96</v>
      </c>
      <c r="G1274" s="8" t="s">
        <v>2517</v>
      </c>
      <c r="H1274" s="8" t="s">
        <v>2517</v>
      </c>
      <c r="I1274" s="8" t="s">
        <v>27</v>
      </c>
    </row>
    <row r="1275" spans="1:9" s="8" customFormat="1" hidden="1" x14ac:dyDescent="0.35">
      <c r="A1275" s="8">
        <v>159857</v>
      </c>
      <c r="B1275" s="8">
        <v>3</v>
      </c>
      <c r="C1275" s="7" t="s">
        <v>4840</v>
      </c>
      <c r="D1275" s="7" t="s">
        <v>4821</v>
      </c>
      <c r="E1275" s="7" t="s">
        <v>4841</v>
      </c>
      <c r="F1275" s="8">
        <v>96</v>
      </c>
      <c r="G1275" s="8" t="s">
        <v>2518</v>
      </c>
      <c r="H1275" s="8" t="s">
        <v>2519</v>
      </c>
      <c r="I1275" s="8" t="s">
        <v>27</v>
      </c>
    </row>
    <row r="1276" spans="1:9" s="8" customFormat="1" hidden="1" x14ac:dyDescent="0.35">
      <c r="A1276" s="8">
        <v>159862</v>
      </c>
      <c r="B1276" s="8">
        <v>3</v>
      </c>
      <c r="C1276" s="7" t="s">
        <v>4842</v>
      </c>
      <c r="D1276" s="7" t="s">
        <v>4821</v>
      </c>
      <c r="E1276" s="7" t="s">
        <v>4843</v>
      </c>
      <c r="F1276" s="8">
        <v>96</v>
      </c>
      <c r="G1276" s="8" t="s">
        <v>2520</v>
      </c>
      <c r="H1276" s="8" t="s">
        <v>2521</v>
      </c>
      <c r="I1276" s="8" t="s">
        <v>27</v>
      </c>
    </row>
    <row r="1277" spans="1:9" s="8" customFormat="1" hidden="1" x14ac:dyDescent="0.35">
      <c r="A1277" s="8">
        <v>159865</v>
      </c>
      <c r="B1277" s="8">
        <v>3</v>
      </c>
      <c r="C1277" s="7" t="s">
        <v>4844</v>
      </c>
      <c r="D1277" s="7" t="s">
        <v>4821</v>
      </c>
      <c r="E1277" s="7" t="s">
        <v>4845</v>
      </c>
      <c r="F1277" s="8">
        <v>96</v>
      </c>
      <c r="G1277" s="8" t="s">
        <v>2522</v>
      </c>
      <c r="H1277" s="8" t="s">
        <v>2523</v>
      </c>
      <c r="I1277" s="8" t="s">
        <v>27</v>
      </c>
    </row>
    <row r="1278" spans="1:9" s="8" customFormat="1" hidden="1" x14ac:dyDescent="0.35">
      <c r="A1278" s="8">
        <v>159870</v>
      </c>
      <c r="B1278" s="8">
        <v>3</v>
      </c>
      <c r="C1278" s="7" t="s">
        <v>4846</v>
      </c>
      <c r="D1278" s="7" t="s">
        <v>4821</v>
      </c>
      <c r="E1278" s="7" t="s">
        <v>4847</v>
      </c>
      <c r="F1278" s="8">
        <v>96</v>
      </c>
      <c r="G1278" s="8" t="s">
        <v>2524</v>
      </c>
      <c r="H1278" s="8" t="s">
        <v>2525</v>
      </c>
      <c r="I1278" s="8" t="s">
        <v>27</v>
      </c>
    </row>
    <row r="1279" spans="1:9" s="8" customFormat="1" hidden="1" x14ac:dyDescent="0.35">
      <c r="A1279" s="8">
        <v>159873</v>
      </c>
      <c r="B1279" s="8">
        <v>3</v>
      </c>
      <c r="C1279" s="7" t="s">
        <v>4848</v>
      </c>
      <c r="D1279" s="7" t="s">
        <v>4821</v>
      </c>
      <c r="E1279" s="7" t="s">
        <v>2526</v>
      </c>
      <c r="F1279" s="8">
        <v>96</v>
      </c>
      <c r="G1279" s="8" t="s">
        <v>2527</v>
      </c>
      <c r="H1279" s="8" t="s">
        <v>2528</v>
      </c>
      <c r="I1279" s="8" t="s">
        <v>27</v>
      </c>
    </row>
    <row r="1280" spans="1:9" s="8" customFormat="1" hidden="1" x14ac:dyDescent="0.35">
      <c r="A1280" s="8">
        <v>159874</v>
      </c>
      <c r="B1280" s="8">
        <v>3</v>
      </c>
      <c r="C1280" s="7" t="s">
        <v>4849</v>
      </c>
      <c r="D1280" s="7" t="s">
        <v>4821</v>
      </c>
      <c r="E1280" s="7" t="s">
        <v>2529</v>
      </c>
      <c r="F1280" s="8">
        <v>96</v>
      </c>
      <c r="G1280" s="8" t="s">
        <v>2530</v>
      </c>
      <c r="H1280" s="8" t="s">
        <v>2531</v>
      </c>
      <c r="I1280" s="8" t="s">
        <v>27</v>
      </c>
    </row>
    <row r="1281" spans="1:9" s="8" customFormat="1" hidden="1" x14ac:dyDescent="0.35">
      <c r="A1281" s="8">
        <v>159877</v>
      </c>
      <c r="B1281" s="8">
        <v>3</v>
      </c>
      <c r="C1281" s="7" t="s">
        <v>4850</v>
      </c>
      <c r="D1281" s="7" t="s">
        <v>4851</v>
      </c>
      <c r="E1281" s="7" t="s">
        <v>4852</v>
      </c>
      <c r="F1281" s="8">
        <v>97</v>
      </c>
      <c r="G1281" s="8" t="s">
        <v>2532</v>
      </c>
      <c r="H1281" s="8" t="s">
        <v>2533</v>
      </c>
      <c r="I1281" s="8" t="s">
        <v>27</v>
      </c>
    </row>
    <row r="1282" spans="1:9" s="8" customFormat="1" hidden="1" x14ac:dyDescent="0.35">
      <c r="A1282" s="8">
        <v>159880</v>
      </c>
      <c r="B1282" s="8">
        <v>3</v>
      </c>
      <c r="C1282" s="7" t="s">
        <v>4853</v>
      </c>
      <c r="D1282" s="7" t="s">
        <v>4851</v>
      </c>
      <c r="E1282" s="7" t="s">
        <v>2534</v>
      </c>
      <c r="F1282" s="8">
        <v>97</v>
      </c>
      <c r="G1282" s="8" t="s">
        <v>2535</v>
      </c>
      <c r="H1282" s="8" t="s">
        <v>2535</v>
      </c>
      <c r="I1282" s="8" t="s">
        <v>27</v>
      </c>
    </row>
    <row r="1283" spans="1:9" s="8" customFormat="1" hidden="1" x14ac:dyDescent="0.35">
      <c r="A1283" s="8">
        <v>159881</v>
      </c>
      <c r="B1283" s="8">
        <v>3</v>
      </c>
      <c r="C1283" s="7" t="s">
        <v>4854</v>
      </c>
      <c r="D1283" s="7" t="s">
        <v>4851</v>
      </c>
      <c r="E1283" s="7" t="s">
        <v>2536</v>
      </c>
      <c r="F1283" s="8">
        <v>97</v>
      </c>
      <c r="G1283" s="8" t="s">
        <v>2537</v>
      </c>
      <c r="H1283" s="8" t="s">
        <v>2537</v>
      </c>
      <c r="I1283" s="8" t="s">
        <v>27</v>
      </c>
    </row>
    <row r="1284" spans="1:9" s="8" customFormat="1" hidden="1" x14ac:dyDescent="0.35">
      <c r="A1284" s="8">
        <v>159882</v>
      </c>
      <c r="B1284" s="8">
        <v>3</v>
      </c>
      <c r="C1284" s="7" t="s">
        <v>4855</v>
      </c>
      <c r="D1284" s="7" t="s">
        <v>4851</v>
      </c>
      <c r="E1284" s="7" t="s">
        <v>2538</v>
      </c>
      <c r="F1284" s="8">
        <v>97</v>
      </c>
      <c r="G1284" s="8" t="s">
        <v>2539</v>
      </c>
      <c r="H1284" s="8" t="s">
        <v>2540</v>
      </c>
      <c r="I1284" s="8" t="s">
        <v>27</v>
      </c>
    </row>
    <row r="1285" spans="1:9" s="8" customFormat="1" hidden="1" x14ac:dyDescent="0.35">
      <c r="A1285" s="8">
        <v>159883</v>
      </c>
      <c r="B1285" s="8">
        <v>3</v>
      </c>
      <c r="C1285" s="7" t="s">
        <v>4856</v>
      </c>
      <c r="D1285" s="7" t="s">
        <v>4851</v>
      </c>
      <c r="E1285" s="7" t="s">
        <v>2541</v>
      </c>
      <c r="F1285" s="8">
        <v>97</v>
      </c>
      <c r="G1285" s="8" t="s">
        <v>2542</v>
      </c>
      <c r="H1285" s="8" t="s">
        <v>2543</v>
      </c>
      <c r="I1285" s="8" t="s">
        <v>27</v>
      </c>
    </row>
    <row r="1286" spans="1:9" s="8" customFormat="1" hidden="1" x14ac:dyDescent="0.35">
      <c r="A1286" s="8">
        <v>159884</v>
      </c>
      <c r="B1286" s="8">
        <v>3</v>
      </c>
      <c r="C1286" s="7" t="s">
        <v>4857</v>
      </c>
      <c r="D1286" s="7" t="s">
        <v>4851</v>
      </c>
      <c r="E1286" s="7" t="s">
        <v>2544</v>
      </c>
      <c r="F1286" s="8">
        <v>97</v>
      </c>
      <c r="G1286" s="8" t="s">
        <v>2545</v>
      </c>
      <c r="H1286" s="8" t="s">
        <v>2546</v>
      </c>
      <c r="I1286" s="8" t="s">
        <v>27</v>
      </c>
    </row>
  </sheetData>
  <autoFilter ref="A9:O1286" xr:uid="{00000000-0009-0000-0000-000003000000}">
    <filterColumn colId="10">
      <filters>
        <filter val="N"/>
      </filters>
    </filterColumn>
  </autoFilter>
  <mergeCells count="1">
    <mergeCell ref="A2:K2"/>
  </mergeCells>
  <pageMargins left="0.7" right="0.7" top="0.75" bottom="0.75" header="0.3" footer="0.3"/>
  <pageSetup orientation="portrait" r:id="rId1"/>
  <ignoredErrors>
    <ignoredError sqref="C10:E1286"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741"/>
  <sheetViews>
    <sheetView topLeftCell="E1" zoomScale="70" zoomScaleNormal="70" workbookViewId="0">
      <pane ySplit="6" topLeftCell="A604" activePane="bottomLeft" state="frozen"/>
      <selection activeCell="E21" sqref="E21"/>
      <selection pane="bottomLeft" activeCell="E21" sqref="E21"/>
    </sheetView>
  </sheetViews>
  <sheetFormatPr defaultRowHeight="14.5" x14ac:dyDescent="0.35"/>
  <cols>
    <col min="1" max="1" width="8.54296875" style="1" hidden="1" customWidth="1"/>
    <col min="2" max="2" width="0" style="1" hidden="1" customWidth="1"/>
    <col min="3" max="3" width="8.7265625" style="1" hidden="1" customWidth="1"/>
    <col min="4" max="4" width="19.54296875" style="1" hidden="1" customWidth="1"/>
    <col min="5" max="5" width="18.7265625" style="1" customWidth="1"/>
    <col min="6" max="6" width="8.7265625" style="1"/>
    <col min="7" max="7" width="21.54296875" style="1" customWidth="1"/>
    <col min="8" max="8" width="22.81640625" style="1" customWidth="1"/>
    <col min="9" max="9" width="25" style="1" customWidth="1"/>
    <col min="10" max="10" width="26" style="1" customWidth="1"/>
    <col min="11" max="12" width="23.1796875" style="1" customWidth="1"/>
    <col min="13" max="13" width="27.26953125" style="1" customWidth="1"/>
    <col min="14" max="14" width="12.26953125" customWidth="1"/>
  </cols>
  <sheetData>
    <row r="1" spans="1:14" ht="52" customHeight="1" x14ac:dyDescent="0.45">
      <c r="E1" s="12" t="s">
        <v>6481</v>
      </c>
    </row>
    <row r="2" spans="1:14" ht="69" customHeight="1" x14ac:dyDescent="0.35">
      <c r="B2" s="143"/>
      <c r="C2" s="143"/>
      <c r="D2" s="143"/>
      <c r="E2" s="335" t="s">
        <v>6527</v>
      </c>
      <c r="F2" s="335"/>
      <c r="G2" s="335"/>
      <c r="H2" s="335"/>
      <c r="I2" s="335"/>
      <c r="J2" s="335"/>
      <c r="K2" s="335"/>
      <c r="L2" s="335"/>
    </row>
    <row r="3" spans="1:14" ht="15.5" x14ac:dyDescent="0.35">
      <c r="E3" s="11" t="s">
        <v>6483</v>
      </c>
    </row>
    <row r="4" spans="1:14" x14ac:dyDescent="0.35">
      <c r="E4">
        <v>281</v>
      </c>
    </row>
    <row r="6" spans="1:14" s="2" customFormat="1" x14ac:dyDescent="0.35">
      <c r="A6" s="3" t="s">
        <v>0</v>
      </c>
      <c r="B6" s="3" t="s">
        <v>1</v>
      </c>
      <c r="C6" s="3" t="s">
        <v>2</v>
      </c>
      <c r="D6" s="3" t="s">
        <v>3</v>
      </c>
      <c r="E6" s="3" t="s">
        <v>2</v>
      </c>
      <c r="F6" s="3" t="s">
        <v>3</v>
      </c>
      <c r="G6" s="3" t="s">
        <v>4</v>
      </c>
      <c r="H6" s="3" t="s">
        <v>5</v>
      </c>
      <c r="I6" s="3" t="s">
        <v>6</v>
      </c>
      <c r="J6" s="3" t="s">
        <v>7</v>
      </c>
      <c r="K6" s="3" t="s">
        <v>8</v>
      </c>
      <c r="L6" s="3" t="s">
        <v>6532</v>
      </c>
      <c r="M6" s="2" t="s">
        <v>7360</v>
      </c>
      <c r="N6" s="2" t="s">
        <v>6634</v>
      </c>
    </row>
    <row r="7" spans="1:14" x14ac:dyDescent="0.35">
      <c r="A7" s="4" t="s">
        <v>5968</v>
      </c>
      <c r="B7" s="4" t="s">
        <v>5969</v>
      </c>
      <c r="C7" s="4" t="s">
        <v>2580</v>
      </c>
      <c r="D7" s="4" t="s">
        <v>5970</v>
      </c>
      <c r="E7" s="4" t="s">
        <v>5971</v>
      </c>
      <c r="F7" s="4" t="s">
        <v>5972</v>
      </c>
      <c r="G7" s="4" t="s">
        <v>5973</v>
      </c>
      <c r="H7" s="4" t="s">
        <v>5974</v>
      </c>
      <c r="I7" s="4"/>
      <c r="J7" s="4"/>
      <c r="K7" s="4"/>
      <c r="L7" s="7"/>
    </row>
    <row r="8" spans="1:14" x14ac:dyDescent="0.35">
      <c r="A8" s="4" t="s">
        <v>5975</v>
      </c>
      <c r="B8" s="4" t="s">
        <v>5379</v>
      </c>
      <c r="C8" s="4" t="s">
        <v>2579</v>
      </c>
      <c r="D8" s="4" t="s">
        <v>2580</v>
      </c>
      <c r="E8" s="4" t="s">
        <v>2581</v>
      </c>
      <c r="F8" s="4" t="s">
        <v>5379</v>
      </c>
      <c r="G8" s="4" t="s">
        <v>36</v>
      </c>
      <c r="H8" s="4" t="s">
        <v>36</v>
      </c>
      <c r="I8" s="4"/>
      <c r="J8" s="4"/>
      <c r="K8" s="4"/>
      <c r="L8" s="7"/>
    </row>
    <row r="9" spans="1:14" x14ac:dyDescent="0.35">
      <c r="A9" s="4" t="s">
        <v>5976</v>
      </c>
      <c r="B9" s="4" t="s">
        <v>5381</v>
      </c>
      <c r="C9" s="4" t="s">
        <v>5977</v>
      </c>
      <c r="D9" s="4" t="s">
        <v>2579</v>
      </c>
      <c r="E9" s="4" t="s">
        <v>5978</v>
      </c>
      <c r="F9" s="4" t="s">
        <v>5979</v>
      </c>
      <c r="G9" s="4" t="s">
        <v>5980</v>
      </c>
      <c r="H9" s="4" t="s">
        <v>5981</v>
      </c>
      <c r="I9" s="4" t="s">
        <v>27</v>
      </c>
      <c r="J9" s="4"/>
      <c r="K9" s="4"/>
      <c r="L9" s="7"/>
    </row>
    <row r="10" spans="1:14" x14ac:dyDescent="0.35">
      <c r="A10" s="4" t="s">
        <v>5982</v>
      </c>
      <c r="B10" s="4" t="s">
        <v>5381</v>
      </c>
      <c r="C10" s="4" t="s">
        <v>5983</v>
      </c>
      <c r="D10" s="4" t="s">
        <v>2579</v>
      </c>
      <c r="E10" s="4"/>
      <c r="F10" s="4" t="s">
        <v>5979</v>
      </c>
      <c r="G10" s="4" t="s">
        <v>5984</v>
      </c>
      <c r="H10" s="4"/>
      <c r="I10" s="4"/>
      <c r="J10" s="4"/>
      <c r="K10" s="4"/>
      <c r="L10" s="7"/>
    </row>
    <row r="11" spans="1:14" x14ac:dyDescent="0.35">
      <c r="A11" s="4" t="s">
        <v>5985</v>
      </c>
      <c r="B11" s="4" t="s">
        <v>5381</v>
      </c>
      <c r="C11" s="4" t="s">
        <v>5986</v>
      </c>
      <c r="D11" s="4" t="s">
        <v>2579</v>
      </c>
      <c r="E11" s="4" t="s">
        <v>5987</v>
      </c>
      <c r="F11" s="4" t="s">
        <v>5979</v>
      </c>
      <c r="G11" s="4" t="s">
        <v>5988</v>
      </c>
      <c r="H11" s="4" t="s">
        <v>5989</v>
      </c>
      <c r="I11" s="4" t="s">
        <v>10</v>
      </c>
      <c r="J11" s="4" t="s">
        <v>5990</v>
      </c>
      <c r="K11" s="4" t="s">
        <v>11</v>
      </c>
      <c r="L11" s="7"/>
    </row>
    <row r="12" spans="1:14" x14ac:dyDescent="0.35">
      <c r="A12" s="4" t="s">
        <v>5991</v>
      </c>
      <c r="B12" s="4" t="s">
        <v>5381</v>
      </c>
      <c r="C12" s="4" t="s">
        <v>5992</v>
      </c>
      <c r="D12" s="4" t="s">
        <v>2579</v>
      </c>
      <c r="E12" s="4" t="s">
        <v>5993</v>
      </c>
      <c r="F12" s="4" t="s">
        <v>5979</v>
      </c>
      <c r="G12" s="4" t="s">
        <v>5994</v>
      </c>
      <c r="H12" s="4" t="s">
        <v>5995</v>
      </c>
      <c r="I12" s="4" t="s">
        <v>10</v>
      </c>
      <c r="J12" s="4" t="s">
        <v>5996</v>
      </c>
      <c r="K12" s="4" t="s">
        <v>11</v>
      </c>
      <c r="L12" s="7"/>
    </row>
    <row r="13" spans="1:14" x14ac:dyDescent="0.35">
      <c r="A13" s="4" t="s">
        <v>5997</v>
      </c>
      <c r="B13" s="4" t="s">
        <v>5381</v>
      </c>
      <c r="C13" s="4" t="s">
        <v>5998</v>
      </c>
      <c r="D13" s="4" t="s">
        <v>2579</v>
      </c>
      <c r="E13" s="4" t="s">
        <v>5999</v>
      </c>
      <c r="F13" s="4" t="s">
        <v>5979</v>
      </c>
      <c r="G13" s="4" t="s">
        <v>6000</v>
      </c>
      <c r="H13" s="4" t="s">
        <v>6001</v>
      </c>
      <c r="I13" s="4" t="s">
        <v>10</v>
      </c>
      <c r="J13" s="4" t="s">
        <v>5996</v>
      </c>
      <c r="K13" s="4" t="s">
        <v>11</v>
      </c>
      <c r="L13" s="7"/>
    </row>
    <row r="14" spans="1:14" x14ac:dyDescent="0.35">
      <c r="A14" s="4"/>
      <c r="B14" s="4"/>
      <c r="C14" s="4"/>
      <c r="D14" s="4"/>
      <c r="E14" s="4" t="s">
        <v>7800</v>
      </c>
      <c r="F14" s="4" t="s">
        <v>5979</v>
      </c>
      <c r="G14" s="1" t="s">
        <v>7802</v>
      </c>
      <c r="H14" s="1" t="s">
        <v>7803</v>
      </c>
      <c r="I14" s="4" t="s">
        <v>27</v>
      </c>
      <c r="J14" s="4" t="s">
        <v>6054</v>
      </c>
      <c r="K14" s="4"/>
      <c r="L14" s="7"/>
    </row>
    <row r="15" spans="1:14" x14ac:dyDescent="0.35">
      <c r="A15" s="4"/>
      <c r="B15" s="4"/>
      <c r="C15" s="4"/>
      <c r="D15" s="4"/>
      <c r="E15" s="4" t="s">
        <v>7801</v>
      </c>
      <c r="F15" s="4" t="s">
        <v>5979</v>
      </c>
      <c r="G15" s="1" t="s">
        <v>7804</v>
      </c>
      <c r="H15" s="1" t="s">
        <v>7805</v>
      </c>
      <c r="I15" s="4" t="s">
        <v>27</v>
      </c>
      <c r="J15" s="4" t="s">
        <v>6054</v>
      </c>
      <c r="K15" s="4"/>
      <c r="L15" s="7"/>
    </row>
    <row r="16" spans="1:14" x14ac:dyDescent="0.35">
      <c r="A16" s="4" t="s">
        <v>6002</v>
      </c>
      <c r="B16" s="4" t="s">
        <v>5381</v>
      </c>
      <c r="C16" s="4" t="s">
        <v>6003</v>
      </c>
      <c r="D16" s="4" t="s">
        <v>2579</v>
      </c>
      <c r="E16" s="4" t="s">
        <v>6004</v>
      </c>
      <c r="F16" s="4" t="s">
        <v>5979</v>
      </c>
      <c r="G16" s="4" t="s">
        <v>5028</v>
      </c>
      <c r="H16" s="4" t="s">
        <v>6005</v>
      </c>
      <c r="I16" s="4" t="s">
        <v>10</v>
      </c>
      <c r="J16" s="4" t="s">
        <v>6006</v>
      </c>
      <c r="K16" s="4" t="s">
        <v>11</v>
      </c>
      <c r="L16" s="7"/>
    </row>
    <row r="17" spans="1:12" x14ac:dyDescent="0.35">
      <c r="A17" s="4" t="s">
        <v>6007</v>
      </c>
      <c r="B17" s="4" t="s">
        <v>5379</v>
      </c>
      <c r="C17" s="4" t="s">
        <v>2582</v>
      </c>
      <c r="D17" s="4" t="s">
        <v>2580</v>
      </c>
      <c r="E17" s="4" t="s">
        <v>2583</v>
      </c>
      <c r="F17" s="4" t="s">
        <v>5379</v>
      </c>
      <c r="G17" s="4" t="s">
        <v>37</v>
      </c>
      <c r="H17" s="4" t="s">
        <v>38</v>
      </c>
      <c r="I17" s="4"/>
      <c r="J17" s="4"/>
      <c r="K17" s="4"/>
      <c r="L17" s="7"/>
    </row>
    <row r="18" spans="1:12" ht="15" customHeight="1" x14ac:dyDescent="0.35">
      <c r="A18" s="4" t="s">
        <v>6008</v>
      </c>
      <c r="B18" s="4" t="s">
        <v>5381</v>
      </c>
      <c r="C18" s="4" t="s">
        <v>6009</v>
      </c>
      <c r="D18" s="4" t="s">
        <v>2582</v>
      </c>
      <c r="E18" s="4"/>
      <c r="F18" s="4" t="s">
        <v>6010</v>
      </c>
      <c r="G18" s="4" t="s">
        <v>6011</v>
      </c>
      <c r="H18" s="4"/>
      <c r="I18" s="4"/>
      <c r="J18" s="4"/>
      <c r="K18" s="4"/>
      <c r="L18" s="7"/>
    </row>
    <row r="19" spans="1:12" x14ac:dyDescent="0.35">
      <c r="A19" s="4" t="s">
        <v>6012</v>
      </c>
      <c r="B19" s="4" t="s">
        <v>5381</v>
      </c>
      <c r="C19" s="4" t="s">
        <v>6013</v>
      </c>
      <c r="D19" s="4" t="s">
        <v>2582</v>
      </c>
      <c r="E19" s="4" t="s">
        <v>6014</v>
      </c>
      <c r="F19" s="4" t="s">
        <v>6010</v>
      </c>
      <c r="G19" s="4" t="s">
        <v>5988</v>
      </c>
      <c r="H19" s="4" t="s">
        <v>6015</v>
      </c>
      <c r="I19" s="4" t="s">
        <v>10</v>
      </c>
      <c r="J19" s="4" t="s">
        <v>5990</v>
      </c>
      <c r="K19" s="4" t="s">
        <v>11</v>
      </c>
      <c r="L19" s="7"/>
    </row>
    <row r="20" spans="1:12" x14ac:dyDescent="0.35">
      <c r="A20" s="4" t="s">
        <v>6016</v>
      </c>
      <c r="B20" s="4" t="s">
        <v>5381</v>
      </c>
      <c r="C20" s="4" t="s">
        <v>6017</v>
      </c>
      <c r="D20" s="4" t="s">
        <v>2582</v>
      </c>
      <c r="E20" s="133" t="s">
        <v>7399</v>
      </c>
      <c r="F20" s="4" t="s">
        <v>6010</v>
      </c>
      <c r="G20" s="4" t="s">
        <v>7654</v>
      </c>
      <c r="H20" s="135" t="s">
        <v>7400</v>
      </c>
      <c r="I20" s="4" t="s">
        <v>10</v>
      </c>
      <c r="J20" s="4" t="s">
        <v>5990</v>
      </c>
      <c r="K20" s="4" t="s">
        <v>11</v>
      </c>
      <c r="L20" s="7"/>
    </row>
    <row r="21" spans="1:12" x14ac:dyDescent="0.35">
      <c r="A21" s="4"/>
      <c r="B21" s="4"/>
      <c r="C21" s="4" t="s">
        <v>6017</v>
      </c>
      <c r="D21" s="4" t="s">
        <v>2582</v>
      </c>
      <c r="E21" s="133" t="s">
        <v>7401</v>
      </c>
      <c r="F21" s="4" t="s">
        <v>6010</v>
      </c>
      <c r="G21" s="4" t="s">
        <v>7655</v>
      </c>
      <c r="H21" s="135" t="s">
        <v>7402</v>
      </c>
      <c r="I21" s="4" t="s">
        <v>10</v>
      </c>
      <c r="J21" s="4" t="s">
        <v>5990</v>
      </c>
      <c r="K21" s="4" t="s">
        <v>11</v>
      </c>
      <c r="L21" s="136"/>
    </row>
    <row r="22" spans="1:12" ht="15" customHeight="1" x14ac:dyDescent="0.35">
      <c r="A22" s="4"/>
      <c r="B22" s="4"/>
      <c r="C22" s="4" t="s">
        <v>6017</v>
      </c>
      <c r="D22" s="4" t="s">
        <v>2582</v>
      </c>
      <c r="E22" s="133" t="s">
        <v>7403</v>
      </c>
      <c r="F22" s="4" t="s">
        <v>6010</v>
      </c>
      <c r="G22" s="4" t="s">
        <v>7656</v>
      </c>
      <c r="H22" s="133" t="s">
        <v>7404</v>
      </c>
      <c r="I22" s="4" t="s">
        <v>27</v>
      </c>
      <c r="J22" s="4" t="s">
        <v>6031</v>
      </c>
      <c r="K22" s="4"/>
      <c r="L22" s="7"/>
    </row>
    <row r="23" spans="1:12" x14ac:dyDescent="0.35">
      <c r="A23" s="4" t="s">
        <v>6019</v>
      </c>
      <c r="B23" s="4" t="s">
        <v>5381</v>
      </c>
      <c r="C23" s="4" t="s">
        <v>6020</v>
      </c>
      <c r="D23" s="4" t="s">
        <v>2582</v>
      </c>
      <c r="E23" s="4" t="s">
        <v>6021</v>
      </c>
      <c r="F23" s="4" t="s">
        <v>6010</v>
      </c>
      <c r="G23" s="4" t="s">
        <v>5028</v>
      </c>
      <c r="H23" s="4" t="s">
        <v>6022</v>
      </c>
      <c r="I23" s="4" t="s">
        <v>10</v>
      </c>
      <c r="J23" s="4" t="s">
        <v>5990</v>
      </c>
      <c r="K23" s="4" t="s">
        <v>11</v>
      </c>
      <c r="L23" s="7"/>
    </row>
    <row r="24" spans="1:12" x14ac:dyDescent="0.35">
      <c r="A24" s="4" t="s">
        <v>6023</v>
      </c>
      <c r="B24" s="4" t="s">
        <v>5381</v>
      </c>
      <c r="C24" s="4" t="s">
        <v>6024</v>
      </c>
      <c r="D24" s="4" t="s">
        <v>2582</v>
      </c>
      <c r="E24" s="4"/>
      <c r="F24" s="4" t="s">
        <v>6010</v>
      </c>
      <c r="G24" s="4" t="s">
        <v>6025</v>
      </c>
      <c r="H24" s="4"/>
      <c r="I24" s="4"/>
      <c r="J24" s="4"/>
      <c r="K24" s="4"/>
      <c r="L24" s="7"/>
    </row>
    <row r="25" spans="1:12" x14ac:dyDescent="0.35">
      <c r="A25" s="4" t="s">
        <v>6026</v>
      </c>
      <c r="B25" s="4" t="s">
        <v>5381</v>
      </c>
      <c r="C25" s="4" t="s">
        <v>6027</v>
      </c>
      <c r="D25" s="4" t="s">
        <v>2582</v>
      </c>
      <c r="E25" s="4" t="s">
        <v>6028</v>
      </c>
      <c r="F25" s="4" t="s">
        <v>6010</v>
      </c>
      <c r="G25" s="4" t="s">
        <v>6029</v>
      </c>
      <c r="H25" s="4" t="s">
        <v>6030</v>
      </c>
      <c r="I25" s="4" t="s">
        <v>27</v>
      </c>
      <c r="J25" s="4" t="s">
        <v>6031</v>
      </c>
      <c r="K25" s="4"/>
      <c r="L25" s="7"/>
    </row>
    <row r="26" spans="1:12" x14ac:dyDescent="0.35">
      <c r="A26" s="4" t="s">
        <v>6032</v>
      </c>
      <c r="B26" s="4" t="s">
        <v>5381</v>
      </c>
      <c r="C26" s="4" t="s">
        <v>6033</v>
      </c>
      <c r="D26" s="4" t="s">
        <v>2582</v>
      </c>
      <c r="E26" s="4" t="s">
        <v>6034</v>
      </c>
      <c r="F26" s="4" t="s">
        <v>6010</v>
      </c>
      <c r="G26" s="4" t="s">
        <v>6035</v>
      </c>
      <c r="H26" s="4" t="s">
        <v>6036</v>
      </c>
      <c r="I26" s="4" t="s">
        <v>27</v>
      </c>
      <c r="J26" s="4" t="s">
        <v>6031</v>
      </c>
      <c r="K26" s="4"/>
      <c r="L26" s="7"/>
    </row>
    <row r="27" spans="1:12" ht="15" customHeight="1" x14ac:dyDescent="0.35">
      <c r="A27" s="4" t="s">
        <v>6037</v>
      </c>
      <c r="B27" s="4" t="s">
        <v>5381</v>
      </c>
      <c r="C27" s="4" t="s">
        <v>6038</v>
      </c>
      <c r="D27" s="4" t="s">
        <v>2582</v>
      </c>
      <c r="E27" s="4" t="s">
        <v>6039</v>
      </c>
      <c r="F27" s="4" t="s">
        <v>6010</v>
      </c>
      <c r="G27" s="4" t="s">
        <v>6040</v>
      </c>
      <c r="H27" s="4" t="s">
        <v>6041</v>
      </c>
      <c r="I27" s="4" t="s">
        <v>27</v>
      </c>
      <c r="J27" s="4" t="s">
        <v>6031</v>
      </c>
      <c r="K27" s="4"/>
      <c r="L27" s="7"/>
    </row>
    <row r="28" spans="1:12" ht="15" customHeight="1" x14ac:dyDescent="0.35">
      <c r="A28" s="4"/>
      <c r="B28" s="4"/>
      <c r="C28" s="4"/>
      <c r="D28" s="4"/>
      <c r="E28" s="4" t="s">
        <v>7806</v>
      </c>
      <c r="F28" s="4" t="s">
        <v>6010</v>
      </c>
      <c r="G28" s="1" t="s">
        <v>7807</v>
      </c>
      <c r="H28" s="1" t="s">
        <v>7808</v>
      </c>
      <c r="I28" s="4" t="s">
        <v>27</v>
      </c>
      <c r="J28" s="4" t="s">
        <v>6031</v>
      </c>
      <c r="K28" s="4"/>
      <c r="L28" s="7"/>
    </row>
    <row r="29" spans="1:12" x14ac:dyDescent="0.35">
      <c r="A29" s="4" t="s">
        <v>6042</v>
      </c>
      <c r="B29" s="4" t="s">
        <v>5381</v>
      </c>
      <c r="C29" s="4" t="s">
        <v>6043</v>
      </c>
      <c r="D29" s="4" t="s">
        <v>2582</v>
      </c>
      <c r="E29" s="4" t="s">
        <v>6044</v>
      </c>
      <c r="F29" s="4" t="s">
        <v>6010</v>
      </c>
      <c r="G29" s="4" t="s">
        <v>5028</v>
      </c>
      <c r="H29" s="4" t="s">
        <v>6045</v>
      </c>
      <c r="I29" s="4" t="s">
        <v>27</v>
      </c>
      <c r="J29" s="4" t="s">
        <v>6031</v>
      </c>
      <c r="K29" s="4"/>
      <c r="L29" s="7"/>
    </row>
    <row r="30" spans="1:12" x14ac:dyDescent="0.35">
      <c r="A30" s="4" t="s">
        <v>6046</v>
      </c>
      <c r="B30" s="4" t="s">
        <v>5381</v>
      </c>
      <c r="C30" s="4" t="s">
        <v>6047</v>
      </c>
      <c r="D30" s="4" t="s">
        <v>2582</v>
      </c>
      <c r="E30" s="4"/>
      <c r="F30" s="4" t="s">
        <v>6010</v>
      </c>
      <c r="G30" s="4" t="s">
        <v>6048</v>
      </c>
      <c r="H30" s="4"/>
      <c r="I30" s="4"/>
      <c r="J30" s="4"/>
      <c r="K30" s="4"/>
      <c r="L30" s="7"/>
    </row>
    <row r="31" spans="1:12" x14ac:dyDescent="0.35">
      <c r="A31" s="4" t="s">
        <v>6049</v>
      </c>
      <c r="B31" s="4" t="s">
        <v>5381</v>
      </c>
      <c r="C31" s="4" t="s">
        <v>6050</v>
      </c>
      <c r="D31" s="4" t="s">
        <v>2582</v>
      </c>
      <c r="E31" s="4" t="s">
        <v>6051</v>
      </c>
      <c r="F31" s="4" t="s">
        <v>6010</v>
      </c>
      <c r="G31" s="4" t="s">
        <v>6052</v>
      </c>
      <c r="H31" s="4" t="s">
        <v>6053</v>
      </c>
      <c r="I31" s="4" t="s">
        <v>27</v>
      </c>
      <c r="J31" s="4" t="s">
        <v>6054</v>
      </c>
      <c r="K31" s="4"/>
      <c r="L31" s="7"/>
    </row>
    <row r="32" spans="1:12" x14ac:dyDescent="0.35">
      <c r="A32" s="4" t="s">
        <v>6055</v>
      </c>
      <c r="B32" s="4" t="s">
        <v>5381</v>
      </c>
      <c r="C32" s="4" t="s">
        <v>6056</v>
      </c>
      <c r="D32" s="4" t="s">
        <v>2582</v>
      </c>
      <c r="E32" s="4" t="s">
        <v>6057</v>
      </c>
      <c r="F32" s="4" t="s">
        <v>6010</v>
      </c>
      <c r="G32" s="4" t="s">
        <v>6058</v>
      </c>
      <c r="H32" s="4" t="s">
        <v>6059</v>
      </c>
      <c r="I32" s="4" t="s">
        <v>27</v>
      </c>
      <c r="J32" s="4" t="s">
        <v>6054</v>
      </c>
      <c r="K32" s="4"/>
      <c r="L32" s="7"/>
    </row>
    <row r="33" spans="1:12" x14ac:dyDescent="0.35">
      <c r="A33" s="4" t="s">
        <v>6060</v>
      </c>
      <c r="B33" s="4" t="s">
        <v>5381</v>
      </c>
      <c r="C33" s="4" t="s">
        <v>6061</v>
      </c>
      <c r="D33" s="4" t="s">
        <v>2582</v>
      </c>
      <c r="E33" s="4" t="s">
        <v>6062</v>
      </c>
      <c r="F33" s="4" t="s">
        <v>6010</v>
      </c>
      <c r="G33" s="4" t="s">
        <v>6063</v>
      </c>
      <c r="H33" s="4" t="s">
        <v>6064</v>
      </c>
      <c r="I33" s="4" t="s">
        <v>27</v>
      </c>
      <c r="J33" s="4" t="s">
        <v>6054</v>
      </c>
      <c r="K33" s="4"/>
      <c r="L33" s="7"/>
    </row>
    <row r="34" spans="1:12" x14ac:dyDescent="0.35">
      <c r="A34" s="4" t="s">
        <v>6065</v>
      </c>
      <c r="B34" s="4" t="s">
        <v>5381</v>
      </c>
      <c r="C34" s="4" t="s">
        <v>6066</v>
      </c>
      <c r="D34" s="4" t="s">
        <v>2582</v>
      </c>
      <c r="E34" s="4" t="s">
        <v>6067</v>
      </c>
      <c r="F34" s="4" t="s">
        <v>6010</v>
      </c>
      <c r="G34" s="4" t="s">
        <v>6068</v>
      </c>
      <c r="H34" s="4" t="s">
        <v>6069</v>
      </c>
      <c r="I34" s="4" t="s">
        <v>27</v>
      </c>
      <c r="J34" s="4" t="s">
        <v>6054</v>
      </c>
      <c r="K34" s="4"/>
      <c r="L34" s="7"/>
    </row>
    <row r="35" spans="1:12" x14ac:dyDescent="0.35">
      <c r="A35" s="4" t="s">
        <v>6070</v>
      </c>
      <c r="B35" s="4" t="s">
        <v>5381</v>
      </c>
      <c r="C35" s="4" t="s">
        <v>6071</v>
      </c>
      <c r="D35" s="4" t="s">
        <v>2582</v>
      </c>
      <c r="E35" s="4" t="s">
        <v>6072</v>
      </c>
      <c r="F35" s="4" t="s">
        <v>6010</v>
      </c>
      <c r="G35" s="4" t="s">
        <v>6073</v>
      </c>
      <c r="H35" s="4" t="s">
        <v>6074</v>
      </c>
      <c r="I35" s="4" t="s">
        <v>27</v>
      </c>
      <c r="J35" s="4" t="s">
        <v>6054</v>
      </c>
      <c r="K35" s="4"/>
      <c r="L35" s="7"/>
    </row>
    <row r="36" spans="1:12" x14ac:dyDescent="0.35">
      <c r="A36" s="4" t="s">
        <v>6075</v>
      </c>
      <c r="B36" s="4" t="s">
        <v>5381</v>
      </c>
      <c r="C36" s="4" t="s">
        <v>6076</v>
      </c>
      <c r="D36" s="4" t="s">
        <v>2582</v>
      </c>
      <c r="E36" s="4" t="s">
        <v>6077</v>
      </c>
      <c r="F36" s="4" t="s">
        <v>6010</v>
      </c>
      <c r="G36" s="4" t="s">
        <v>6078</v>
      </c>
      <c r="H36" s="4" t="s">
        <v>6079</v>
      </c>
      <c r="I36" s="4" t="s">
        <v>27</v>
      </c>
      <c r="J36" s="4" t="s">
        <v>6054</v>
      </c>
      <c r="K36" s="4"/>
      <c r="L36" s="7"/>
    </row>
    <row r="37" spans="1:12" x14ac:dyDescent="0.35">
      <c r="A37" s="4" t="s">
        <v>6080</v>
      </c>
      <c r="B37" s="4" t="s">
        <v>5381</v>
      </c>
      <c r="C37" s="4" t="s">
        <v>6081</v>
      </c>
      <c r="D37" s="4" t="s">
        <v>2582</v>
      </c>
      <c r="E37" s="4" t="s">
        <v>6082</v>
      </c>
      <c r="F37" s="4" t="s">
        <v>6010</v>
      </c>
      <c r="G37" s="4" t="s">
        <v>5028</v>
      </c>
      <c r="H37" s="4" t="s">
        <v>6083</v>
      </c>
      <c r="I37" s="4" t="s">
        <v>27</v>
      </c>
      <c r="J37" s="4" t="s">
        <v>6054</v>
      </c>
      <c r="K37" s="4"/>
      <c r="L37" s="7"/>
    </row>
    <row r="38" spans="1:12" ht="15" customHeight="1" x14ac:dyDescent="0.35">
      <c r="A38" s="4" t="s">
        <v>6084</v>
      </c>
      <c r="B38" s="4" t="s">
        <v>5381</v>
      </c>
      <c r="C38" s="4" t="s">
        <v>6085</v>
      </c>
      <c r="D38" s="4" t="s">
        <v>2582</v>
      </c>
      <c r="E38" s="4" t="s">
        <v>6086</v>
      </c>
      <c r="F38" s="4" t="s">
        <v>6010</v>
      </c>
      <c r="G38" s="4" t="s">
        <v>6087</v>
      </c>
      <c r="H38" s="4" t="s">
        <v>6088</v>
      </c>
      <c r="I38" s="4" t="s">
        <v>27</v>
      </c>
      <c r="J38" s="4" t="s">
        <v>6089</v>
      </c>
      <c r="K38" s="4"/>
      <c r="L38" s="7"/>
    </row>
    <row r="39" spans="1:12" x14ac:dyDescent="0.35">
      <c r="A39" s="4" t="s">
        <v>6090</v>
      </c>
      <c r="B39" s="4" t="s">
        <v>5381</v>
      </c>
      <c r="C39" s="4" t="s">
        <v>6091</v>
      </c>
      <c r="D39" s="4" t="s">
        <v>2582</v>
      </c>
      <c r="E39" s="4" t="s">
        <v>6092</v>
      </c>
      <c r="F39" s="4" t="s">
        <v>6010</v>
      </c>
      <c r="G39" s="4" t="s">
        <v>6093</v>
      </c>
      <c r="H39" s="4" t="s">
        <v>6094</v>
      </c>
      <c r="I39" s="4" t="s">
        <v>27</v>
      </c>
      <c r="J39" s="4" t="s">
        <v>6095</v>
      </c>
      <c r="K39" s="4"/>
      <c r="L39" s="7"/>
    </row>
    <row r="40" spans="1:12" x14ac:dyDescent="0.35">
      <c r="A40" s="4" t="s">
        <v>6096</v>
      </c>
      <c r="B40" s="4" t="s">
        <v>5381</v>
      </c>
      <c r="C40" s="4" t="s">
        <v>6097</v>
      </c>
      <c r="D40" s="4" t="s">
        <v>2582</v>
      </c>
      <c r="E40" s="4"/>
      <c r="F40" s="4" t="s">
        <v>6010</v>
      </c>
      <c r="G40" s="4" t="s">
        <v>6098</v>
      </c>
      <c r="H40" s="4"/>
      <c r="I40" s="4"/>
      <c r="J40" s="4"/>
      <c r="K40" s="4"/>
      <c r="L40" s="7"/>
    </row>
    <row r="41" spans="1:12" x14ac:dyDescent="0.35">
      <c r="A41" s="4" t="s">
        <v>6099</v>
      </c>
      <c r="B41" s="4" t="s">
        <v>5381</v>
      </c>
      <c r="C41" s="4" t="s">
        <v>6100</v>
      </c>
      <c r="D41" s="4" t="s">
        <v>2582</v>
      </c>
      <c r="E41" s="4" t="s">
        <v>6101</v>
      </c>
      <c r="F41" s="4" t="s">
        <v>6010</v>
      </c>
      <c r="G41" s="4" t="s">
        <v>6102</v>
      </c>
      <c r="H41" s="4" t="s">
        <v>6103</v>
      </c>
      <c r="I41" s="4" t="s">
        <v>27</v>
      </c>
      <c r="J41" s="4" t="s">
        <v>6089</v>
      </c>
      <c r="K41" s="4"/>
      <c r="L41" s="7"/>
    </row>
    <row r="42" spans="1:12" x14ac:dyDescent="0.35">
      <c r="A42" s="4" t="s">
        <v>6104</v>
      </c>
      <c r="B42" s="4" t="s">
        <v>5381</v>
      </c>
      <c r="C42" s="4" t="s">
        <v>6105</v>
      </c>
      <c r="D42" s="4" t="s">
        <v>2582</v>
      </c>
      <c r="E42" s="4" t="s">
        <v>6106</v>
      </c>
      <c r="F42" s="4" t="s">
        <v>6010</v>
      </c>
      <c r="G42" s="4" t="s">
        <v>6107</v>
      </c>
      <c r="H42" s="4" t="s">
        <v>6108</v>
      </c>
      <c r="I42" s="4" t="s">
        <v>27</v>
      </c>
      <c r="J42" s="4" t="s">
        <v>6095</v>
      </c>
      <c r="K42" s="4"/>
      <c r="L42" s="7"/>
    </row>
    <row r="43" spans="1:12" x14ac:dyDescent="0.35">
      <c r="A43" s="4" t="s">
        <v>6109</v>
      </c>
      <c r="B43" s="4" t="s">
        <v>5381</v>
      </c>
      <c r="C43" s="4" t="s">
        <v>6110</v>
      </c>
      <c r="D43" s="4" t="s">
        <v>2582</v>
      </c>
      <c r="E43" s="4" t="s">
        <v>6111</v>
      </c>
      <c r="F43" s="4" t="s">
        <v>6010</v>
      </c>
      <c r="G43" s="4" t="s">
        <v>6112</v>
      </c>
      <c r="H43" s="4" t="s">
        <v>6113</v>
      </c>
      <c r="I43" s="4" t="s">
        <v>27</v>
      </c>
      <c r="J43" s="4" t="s">
        <v>6095</v>
      </c>
      <c r="K43" s="4"/>
      <c r="L43" s="7"/>
    </row>
    <row r="44" spans="1:12" x14ac:dyDescent="0.35">
      <c r="A44" s="4" t="s">
        <v>6114</v>
      </c>
      <c r="B44" s="4" t="s">
        <v>5381</v>
      </c>
      <c r="C44" s="4" t="s">
        <v>6115</v>
      </c>
      <c r="D44" s="4" t="s">
        <v>2582</v>
      </c>
      <c r="E44" s="4" t="s">
        <v>6116</v>
      </c>
      <c r="F44" s="4" t="s">
        <v>6010</v>
      </c>
      <c r="G44" s="4" t="s">
        <v>6117</v>
      </c>
      <c r="H44" s="4" t="s">
        <v>6118</v>
      </c>
      <c r="I44" s="4" t="s">
        <v>27</v>
      </c>
      <c r="J44" s="4" t="s">
        <v>6089</v>
      </c>
      <c r="K44" s="4"/>
      <c r="L44" s="7"/>
    </row>
    <row r="45" spans="1:12" x14ac:dyDescent="0.35">
      <c r="A45" s="4" t="s">
        <v>6119</v>
      </c>
      <c r="B45" s="4" t="s">
        <v>5381</v>
      </c>
      <c r="C45" s="4" t="s">
        <v>6120</v>
      </c>
      <c r="D45" s="4" t="s">
        <v>2582</v>
      </c>
      <c r="E45" s="4" t="s">
        <v>7405</v>
      </c>
      <c r="F45" s="4" t="s">
        <v>6010</v>
      </c>
      <c r="G45" s="4" t="s">
        <v>7657</v>
      </c>
      <c r="H45" s="4" t="s">
        <v>7406</v>
      </c>
      <c r="I45" s="4" t="s">
        <v>10</v>
      </c>
      <c r="J45" s="4" t="s">
        <v>6006</v>
      </c>
      <c r="K45" s="4" t="s">
        <v>11</v>
      </c>
      <c r="L45" s="7"/>
    </row>
    <row r="46" spans="1:12" x14ac:dyDescent="0.35">
      <c r="A46" s="4"/>
      <c r="B46" s="4" t="s">
        <v>5381</v>
      </c>
      <c r="C46" s="4" t="s">
        <v>6120</v>
      </c>
      <c r="D46" s="4" t="s">
        <v>2582</v>
      </c>
      <c r="E46" s="4" t="s">
        <v>7407</v>
      </c>
      <c r="F46" s="4" t="s">
        <v>6010</v>
      </c>
      <c r="G46" s="4" t="s">
        <v>7658</v>
      </c>
      <c r="H46" s="4" t="s">
        <v>7408</v>
      </c>
      <c r="I46" s="4" t="s">
        <v>10</v>
      </c>
      <c r="J46" s="4" t="s">
        <v>6006</v>
      </c>
      <c r="K46" s="4" t="s">
        <v>11</v>
      </c>
      <c r="L46" s="7"/>
    </row>
    <row r="47" spans="1:12" x14ac:dyDescent="0.35">
      <c r="A47" s="4"/>
      <c r="B47" s="4" t="s">
        <v>5381</v>
      </c>
      <c r="C47" s="4" t="s">
        <v>6120</v>
      </c>
      <c r="D47" s="4" t="s">
        <v>2582</v>
      </c>
      <c r="E47" s="4" t="s">
        <v>7403</v>
      </c>
      <c r="F47" s="4" t="s">
        <v>6010</v>
      </c>
      <c r="G47" s="4" t="s">
        <v>7656</v>
      </c>
      <c r="H47" s="4" t="s">
        <v>7409</v>
      </c>
      <c r="I47" s="4" t="s">
        <v>27</v>
      </c>
      <c r="J47" s="4" t="s">
        <v>6006</v>
      </c>
      <c r="K47" s="4"/>
      <c r="L47" s="7"/>
    </row>
    <row r="48" spans="1:12" ht="26.5" customHeight="1" x14ac:dyDescent="0.35">
      <c r="A48" s="4" t="s">
        <v>6121</v>
      </c>
      <c r="B48" s="4" t="s">
        <v>5381</v>
      </c>
      <c r="C48" s="4" t="s">
        <v>6122</v>
      </c>
      <c r="D48" s="4" t="s">
        <v>2582</v>
      </c>
      <c r="E48" s="4" t="s">
        <v>7410</v>
      </c>
      <c r="F48" s="4" t="s">
        <v>6010</v>
      </c>
      <c r="G48" s="4" t="s">
        <v>7659</v>
      </c>
      <c r="H48" s="4" t="s">
        <v>7411</v>
      </c>
      <c r="I48" s="4" t="s">
        <v>10</v>
      </c>
      <c r="J48" s="4" t="s">
        <v>5996</v>
      </c>
      <c r="K48" s="4" t="s">
        <v>11</v>
      </c>
      <c r="L48" s="7"/>
    </row>
    <row r="49" spans="1:12" x14ac:dyDescent="0.35">
      <c r="A49" s="4"/>
      <c r="B49" s="4" t="s">
        <v>5381</v>
      </c>
      <c r="C49" s="4" t="s">
        <v>6122</v>
      </c>
      <c r="D49" s="4" t="s">
        <v>2582</v>
      </c>
      <c r="E49" s="4" t="s">
        <v>7403</v>
      </c>
      <c r="F49" s="4" t="s">
        <v>6010</v>
      </c>
      <c r="G49" s="4" t="s">
        <v>7656</v>
      </c>
      <c r="H49" s="4" t="s">
        <v>7409</v>
      </c>
      <c r="I49" s="4" t="s">
        <v>27</v>
      </c>
      <c r="J49" s="4" t="s">
        <v>5996</v>
      </c>
      <c r="K49" s="4"/>
      <c r="L49" s="7"/>
    </row>
    <row r="50" spans="1:12" x14ac:dyDescent="0.35">
      <c r="A50" s="4"/>
      <c r="B50" s="4"/>
      <c r="C50" s="4"/>
      <c r="D50" s="4"/>
      <c r="E50" s="4" t="s">
        <v>7809</v>
      </c>
      <c r="F50" s="4" t="s">
        <v>6010</v>
      </c>
      <c r="G50" s="1" t="s">
        <v>7684</v>
      </c>
      <c r="H50" s="1" t="s">
        <v>7810</v>
      </c>
      <c r="I50" s="4" t="s">
        <v>27</v>
      </c>
      <c r="J50" s="4" t="s">
        <v>6089</v>
      </c>
      <c r="K50" s="4"/>
      <c r="L50" s="7"/>
    </row>
    <row r="51" spans="1:12" x14ac:dyDescent="0.35">
      <c r="A51" s="4"/>
      <c r="B51" s="4" t="s">
        <v>5381</v>
      </c>
      <c r="C51" s="4" t="s">
        <v>6123</v>
      </c>
      <c r="D51" s="4" t="s">
        <v>2582</v>
      </c>
      <c r="E51" s="4" t="s">
        <v>7412</v>
      </c>
      <c r="F51" s="4" t="s">
        <v>6010</v>
      </c>
      <c r="G51" s="4" t="s">
        <v>7660</v>
      </c>
      <c r="H51" s="4" t="s">
        <v>7413</v>
      </c>
      <c r="I51" s="4" t="s">
        <v>27</v>
      </c>
      <c r="J51" s="4" t="s">
        <v>6089</v>
      </c>
      <c r="K51" s="4"/>
      <c r="L51" s="7"/>
    </row>
    <row r="52" spans="1:12" x14ac:dyDescent="0.35">
      <c r="A52" s="4"/>
      <c r="B52" s="4"/>
      <c r="C52" s="4"/>
      <c r="D52" s="4"/>
      <c r="E52" s="4" t="s">
        <v>7811</v>
      </c>
      <c r="F52" s="4" t="s">
        <v>6010</v>
      </c>
      <c r="G52" s="1" t="s">
        <v>7813</v>
      </c>
      <c r="H52" s="1" t="s">
        <v>6103</v>
      </c>
      <c r="I52" s="4" t="s">
        <v>27</v>
      </c>
      <c r="J52" s="4" t="s">
        <v>6089</v>
      </c>
      <c r="K52" s="4"/>
      <c r="L52" s="7"/>
    </row>
    <row r="53" spans="1:12" x14ac:dyDescent="0.35">
      <c r="A53" s="4"/>
      <c r="B53" s="4"/>
      <c r="C53" s="4"/>
      <c r="D53" s="4"/>
      <c r="E53" s="4" t="s">
        <v>7812</v>
      </c>
      <c r="F53" s="4" t="s">
        <v>6010</v>
      </c>
      <c r="G53" s="1" t="s">
        <v>7814</v>
      </c>
      <c r="H53" s="1" t="s">
        <v>6118</v>
      </c>
      <c r="I53" s="4" t="s">
        <v>27</v>
      </c>
      <c r="J53" s="4" t="s">
        <v>6089</v>
      </c>
      <c r="K53" s="4"/>
      <c r="L53" s="7"/>
    </row>
    <row r="54" spans="1:12" ht="15" customHeight="1" x14ac:dyDescent="0.35">
      <c r="A54" s="4"/>
      <c r="B54" s="4" t="s">
        <v>5381</v>
      </c>
      <c r="C54" s="4" t="s">
        <v>6123</v>
      </c>
      <c r="D54" s="4" t="s">
        <v>2582</v>
      </c>
      <c r="E54" s="4" t="s">
        <v>7414</v>
      </c>
      <c r="F54" s="4" t="s">
        <v>6010</v>
      </c>
      <c r="G54" s="4" t="s">
        <v>7661</v>
      </c>
      <c r="H54" s="4" t="s">
        <v>7415</v>
      </c>
      <c r="I54" s="4" t="s">
        <v>27</v>
      </c>
      <c r="J54" s="4" t="s">
        <v>6089</v>
      </c>
      <c r="K54" s="4"/>
      <c r="L54" s="7"/>
    </row>
    <row r="55" spans="1:12" x14ac:dyDescent="0.35">
      <c r="A55" s="4"/>
      <c r="B55" s="4" t="s">
        <v>5381</v>
      </c>
      <c r="C55" s="4" t="s">
        <v>6123</v>
      </c>
      <c r="D55" s="4" t="s">
        <v>2582</v>
      </c>
      <c r="E55" s="4" t="s">
        <v>7416</v>
      </c>
      <c r="F55" s="4" t="s">
        <v>6010</v>
      </c>
      <c r="G55" s="4" t="s">
        <v>7662</v>
      </c>
      <c r="H55" s="4" t="s">
        <v>7417</v>
      </c>
      <c r="I55" s="4" t="s">
        <v>10</v>
      </c>
      <c r="J55" s="4" t="s">
        <v>6006</v>
      </c>
      <c r="K55" s="4" t="s">
        <v>11</v>
      </c>
      <c r="L55" s="7"/>
    </row>
    <row r="56" spans="1:12" x14ac:dyDescent="0.35">
      <c r="A56" s="4"/>
      <c r="B56" s="4" t="s">
        <v>5381</v>
      </c>
      <c r="C56" s="4" t="s">
        <v>6123</v>
      </c>
      <c r="D56" s="4" t="s">
        <v>2582</v>
      </c>
      <c r="E56" s="4" t="s">
        <v>7418</v>
      </c>
      <c r="F56" s="4" t="s">
        <v>6010</v>
      </c>
      <c r="G56" s="4" t="s">
        <v>7663</v>
      </c>
      <c r="H56" s="4" t="s">
        <v>7419</v>
      </c>
      <c r="I56" s="4" t="s">
        <v>27</v>
      </c>
      <c r="J56" s="4" t="s">
        <v>6054</v>
      </c>
      <c r="K56" s="4"/>
      <c r="L56" s="7"/>
    </row>
    <row r="57" spans="1:12" x14ac:dyDescent="0.35">
      <c r="A57" s="4"/>
      <c r="B57" s="4" t="s">
        <v>5381</v>
      </c>
      <c r="C57" s="4" t="s">
        <v>6123</v>
      </c>
      <c r="D57" s="4" t="s">
        <v>2582</v>
      </c>
      <c r="E57" s="4" t="s">
        <v>7420</v>
      </c>
      <c r="F57" s="4" t="s">
        <v>6010</v>
      </c>
      <c r="G57" s="4" t="s">
        <v>7656</v>
      </c>
      <c r="H57" s="4" t="s">
        <v>7421</v>
      </c>
      <c r="I57" s="4" t="s">
        <v>27</v>
      </c>
      <c r="J57" s="4" t="s">
        <v>6054</v>
      </c>
      <c r="K57" s="4"/>
      <c r="L57" s="7"/>
    </row>
    <row r="58" spans="1:12" x14ac:dyDescent="0.35">
      <c r="A58" s="4"/>
      <c r="B58" s="4"/>
      <c r="C58" s="4"/>
      <c r="D58" s="4"/>
      <c r="E58" s="4" t="s">
        <v>7815</v>
      </c>
      <c r="F58" s="4" t="s">
        <v>6010</v>
      </c>
      <c r="G58" s="1" t="s">
        <v>7681</v>
      </c>
      <c r="H58" s="1" t="s">
        <v>7818</v>
      </c>
      <c r="I58" s="4" t="s">
        <v>27</v>
      </c>
      <c r="J58" s="4" t="s">
        <v>6095</v>
      </c>
      <c r="K58" s="4"/>
      <c r="L58" s="7"/>
    </row>
    <row r="59" spans="1:12" x14ac:dyDescent="0.35">
      <c r="A59" s="4"/>
      <c r="B59" s="4"/>
      <c r="C59" s="4"/>
      <c r="D59" s="4"/>
      <c r="E59" s="4" t="s">
        <v>7816</v>
      </c>
      <c r="F59" s="4" t="s">
        <v>6010</v>
      </c>
      <c r="G59" s="1" t="s">
        <v>7682</v>
      </c>
      <c r="H59" s="1" t="s">
        <v>6108</v>
      </c>
      <c r="I59" s="4" t="s">
        <v>27</v>
      </c>
      <c r="J59" s="4" t="s">
        <v>6095</v>
      </c>
      <c r="K59" s="4"/>
      <c r="L59" s="7"/>
    </row>
    <row r="60" spans="1:12" x14ac:dyDescent="0.35">
      <c r="A60" s="4"/>
      <c r="B60" s="4"/>
      <c r="C60" s="4"/>
      <c r="D60" s="4"/>
      <c r="E60" s="4" t="s">
        <v>7817</v>
      </c>
      <c r="F60" s="4" t="s">
        <v>6010</v>
      </c>
      <c r="G60" s="1" t="s">
        <v>7683</v>
      </c>
      <c r="H60" s="1" t="s">
        <v>6113</v>
      </c>
      <c r="I60" s="4" t="s">
        <v>27</v>
      </c>
      <c r="J60" s="4" t="s">
        <v>6095</v>
      </c>
      <c r="K60" s="4"/>
      <c r="L60" s="7"/>
    </row>
    <row r="61" spans="1:12" ht="15" customHeight="1" x14ac:dyDescent="0.35">
      <c r="A61" s="4"/>
      <c r="B61" s="4" t="s">
        <v>5381</v>
      </c>
      <c r="C61" s="4" t="s">
        <v>6123</v>
      </c>
      <c r="D61" s="4" t="s">
        <v>2582</v>
      </c>
      <c r="E61" s="4" t="s">
        <v>7422</v>
      </c>
      <c r="F61" s="4" t="s">
        <v>6010</v>
      </c>
      <c r="G61" s="4" t="s">
        <v>7664</v>
      </c>
      <c r="H61" s="4" t="s">
        <v>7423</v>
      </c>
      <c r="I61" s="4" t="s">
        <v>27</v>
      </c>
      <c r="J61" s="4" t="s">
        <v>6095</v>
      </c>
      <c r="K61" s="4"/>
      <c r="L61" s="7"/>
    </row>
    <row r="62" spans="1:12" x14ac:dyDescent="0.35">
      <c r="A62" s="4"/>
      <c r="B62" s="4" t="s">
        <v>5381</v>
      </c>
      <c r="C62" s="4" t="s">
        <v>6123</v>
      </c>
      <c r="D62" s="4" t="s">
        <v>2582</v>
      </c>
      <c r="E62" s="4" t="s">
        <v>7424</v>
      </c>
      <c r="F62" s="4" t="s">
        <v>6010</v>
      </c>
      <c r="G62" s="4" t="s">
        <v>7665</v>
      </c>
      <c r="H62" s="4" t="s">
        <v>7425</v>
      </c>
      <c r="I62" s="4" t="s">
        <v>27</v>
      </c>
      <c r="J62" s="4" t="s">
        <v>6095</v>
      </c>
      <c r="K62" s="4"/>
      <c r="L62" s="7"/>
    </row>
    <row r="63" spans="1:12" x14ac:dyDescent="0.35">
      <c r="A63" s="4"/>
      <c r="B63" s="4" t="s">
        <v>5381</v>
      </c>
      <c r="C63" s="4" t="s">
        <v>6123</v>
      </c>
      <c r="D63" s="4" t="s">
        <v>2582</v>
      </c>
      <c r="E63" s="4" t="s">
        <v>7426</v>
      </c>
      <c r="F63" s="4" t="s">
        <v>6010</v>
      </c>
      <c r="G63" s="4" t="s">
        <v>7666</v>
      </c>
      <c r="H63" s="4" t="s">
        <v>7427</v>
      </c>
      <c r="I63" s="4" t="s">
        <v>27</v>
      </c>
      <c r="J63" s="4" t="s">
        <v>6095</v>
      </c>
      <c r="K63" s="4"/>
      <c r="L63" s="7"/>
    </row>
    <row r="64" spans="1:12" x14ac:dyDescent="0.35">
      <c r="A64" s="4"/>
      <c r="B64" s="4" t="s">
        <v>5381</v>
      </c>
      <c r="C64" s="4" t="s">
        <v>6123</v>
      </c>
      <c r="D64" s="4" t="s">
        <v>2582</v>
      </c>
      <c r="E64" s="4" t="s">
        <v>7428</v>
      </c>
      <c r="F64" s="4" t="s">
        <v>6010</v>
      </c>
      <c r="G64" s="4" t="s">
        <v>7656</v>
      </c>
      <c r="H64" s="4" t="s">
        <v>7429</v>
      </c>
      <c r="I64" s="4" t="s">
        <v>27</v>
      </c>
      <c r="J64" s="4" t="s">
        <v>6095</v>
      </c>
      <c r="K64" s="4"/>
      <c r="L64" s="7"/>
    </row>
    <row r="65" spans="1:12" x14ac:dyDescent="0.35">
      <c r="A65" s="4"/>
      <c r="B65" s="4" t="s">
        <v>5381</v>
      </c>
      <c r="C65" s="4" t="s">
        <v>6123</v>
      </c>
      <c r="D65" s="4" t="s">
        <v>2582</v>
      </c>
      <c r="E65" s="4" t="s">
        <v>7430</v>
      </c>
      <c r="F65" s="4" t="s">
        <v>6010</v>
      </c>
      <c r="G65" s="4" t="s">
        <v>7667</v>
      </c>
      <c r="H65" s="4" t="s">
        <v>7431</v>
      </c>
      <c r="I65" s="4" t="s">
        <v>10</v>
      </c>
      <c r="J65" s="4" t="s">
        <v>5996</v>
      </c>
      <c r="K65" s="4" t="s">
        <v>11</v>
      </c>
      <c r="L65" s="7"/>
    </row>
    <row r="66" spans="1:12" ht="15" customHeight="1" x14ac:dyDescent="0.35">
      <c r="A66" s="4"/>
      <c r="B66" s="4" t="s">
        <v>5381</v>
      </c>
      <c r="C66" s="4" t="s">
        <v>6123</v>
      </c>
      <c r="D66" s="4" t="s">
        <v>2582</v>
      </c>
      <c r="E66" s="4" t="s">
        <v>7432</v>
      </c>
      <c r="F66" s="4" t="s">
        <v>6010</v>
      </c>
      <c r="G66" s="4" t="s">
        <v>7668</v>
      </c>
      <c r="H66" s="4" t="s">
        <v>7433</v>
      </c>
      <c r="I66" s="4" t="s">
        <v>10</v>
      </c>
      <c r="J66" s="4" t="s">
        <v>5996</v>
      </c>
      <c r="K66" s="4" t="s">
        <v>11</v>
      </c>
      <c r="L66" s="7"/>
    </row>
    <row r="67" spans="1:12" x14ac:dyDescent="0.35">
      <c r="A67" s="4"/>
      <c r="B67" s="4" t="s">
        <v>5381</v>
      </c>
      <c r="C67" s="4" t="s">
        <v>6123</v>
      </c>
      <c r="D67" s="4" t="s">
        <v>2582</v>
      </c>
      <c r="E67" s="4" t="s">
        <v>7434</v>
      </c>
      <c r="F67" s="4" t="s">
        <v>6010</v>
      </c>
      <c r="G67" s="4" t="s">
        <v>7669</v>
      </c>
      <c r="H67" s="4" t="s">
        <v>7435</v>
      </c>
      <c r="I67" s="4" t="s">
        <v>10</v>
      </c>
      <c r="J67" s="4" t="s">
        <v>5996</v>
      </c>
      <c r="K67" s="4" t="s">
        <v>11</v>
      </c>
      <c r="L67" s="7"/>
    </row>
    <row r="68" spans="1:12" x14ac:dyDescent="0.35">
      <c r="A68" s="4"/>
      <c r="B68" s="4" t="s">
        <v>5381</v>
      </c>
      <c r="C68" s="4" t="s">
        <v>6123</v>
      </c>
      <c r="D68" s="4" t="s">
        <v>2582</v>
      </c>
      <c r="E68" s="4" t="s">
        <v>7436</v>
      </c>
      <c r="F68" s="4" t="s">
        <v>6010</v>
      </c>
      <c r="G68" s="4" t="s">
        <v>7656</v>
      </c>
      <c r="H68" s="4" t="s">
        <v>7437</v>
      </c>
      <c r="I68" s="4" t="s">
        <v>10</v>
      </c>
      <c r="J68" s="4" t="s">
        <v>5996</v>
      </c>
      <c r="K68" s="4" t="s">
        <v>11</v>
      </c>
      <c r="L68" s="7"/>
    </row>
    <row r="69" spans="1:12" x14ac:dyDescent="0.35">
      <c r="A69" s="4"/>
      <c r="B69" s="4" t="s">
        <v>5381</v>
      </c>
      <c r="C69" s="4" t="s">
        <v>6123</v>
      </c>
      <c r="D69" s="4" t="s">
        <v>2582</v>
      </c>
      <c r="E69" s="4" t="s">
        <v>7438</v>
      </c>
      <c r="F69" s="4" t="s">
        <v>6010</v>
      </c>
      <c r="G69" s="4" t="s">
        <v>7670</v>
      </c>
      <c r="H69" s="4" t="s">
        <v>7439</v>
      </c>
      <c r="I69" s="4" t="s">
        <v>10</v>
      </c>
      <c r="J69" s="4" t="s">
        <v>6006</v>
      </c>
      <c r="K69" s="4" t="s">
        <v>11</v>
      </c>
      <c r="L69" s="7"/>
    </row>
    <row r="70" spans="1:12" x14ac:dyDescent="0.35">
      <c r="A70" s="4"/>
      <c r="B70" s="4" t="s">
        <v>5381</v>
      </c>
      <c r="C70" s="4" t="s">
        <v>6123</v>
      </c>
      <c r="D70" s="4" t="s">
        <v>2582</v>
      </c>
      <c r="E70" s="4" t="s">
        <v>7440</v>
      </c>
      <c r="F70" s="4" t="s">
        <v>6010</v>
      </c>
      <c r="G70" s="4" t="s">
        <v>7671</v>
      </c>
      <c r="H70" s="4" t="s">
        <v>7441</v>
      </c>
      <c r="I70" s="4" t="s">
        <v>27</v>
      </c>
      <c r="J70" s="4" t="s">
        <v>6095</v>
      </c>
      <c r="K70" s="4"/>
      <c r="L70" s="7"/>
    </row>
    <row r="71" spans="1:12" x14ac:dyDescent="0.35">
      <c r="A71" s="4"/>
      <c r="B71" s="4" t="s">
        <v>5381</v>
      </c>
      <c r="C71" s="4" t="s">
        <v>6123</v>
      </c>
      <c r="D71" s="4" t="s">
        <v>2582</v>
      </c>
      <c r="E71" s="4" t="s">
        <v>7442</v>
      </c>
      <c r="F71" s="4" t="s">
        <v>6010</v>
      </c>
      <c r="G71" s="4" t="s">
        <v>7672</v>
      </c>
      <c r="H71" s="4" t="s">
        <v>7443</v>
      </c>
      <c r="I71" s="4" t="s">
        <v>10</v>
      </c>
      <c r="J71" s="4" t="s">
        <v>6006</v>
      </c>
      <c r="K71" s="4" t="s">
        <v>11</v>
      </c>
      <c r="L71" s="7"/>
    </row>
    <row r="72" spans="1:12" x14ac:dyDescent="0.35">
      <c r="A72" s="4"/>
      <c r="B72" s="4" t="s">
        <v>5381</v>
      </c>
      <c r="C72" s="4" t="s">
        <v>6123</v>
      </c>
      <c r="D72" s="4" t="s">
        <v>2582</v>
      </c>
      <c r="E72" s="4" t="s">
        <v>7444</v>
      </c>
      <c r="F72" s="4" t="s">
        <v>6010</v>
      </c>
      <c r="G72" s="4" t="s">
        <v>7673</v>
      </c>
      <c r="H72" s="4" t="s">
        <v>7445</v>
      </c>
      <c r="I72" s="4" t="s">
        <v>10</v>
      </c>
      <c r="J72" s="4" t="s">
        <v>6006</v>
      </c>
      <c r="K72" s="4" t="s">
        <v>11</v>
      </c>
      <c r="L72" s="7"/>
    </row>
    <row r="73" spans="1:12" x14ac:dyDescent="0.35">
      <c r="A73" s="4"/>
      <c r="B73" s="4" t="s">
        <v>5381</v>
      </c>
      <c r="C73" s="4" t="s">
        <v>6123</v>
      </c>
      <c r="D73" s="4" t="s">
        <v>2582</v>
      </c>
      <c r="E73" s="4" t="s">
        <v>7446</v>
      </c>
      <c r="F73" s="4" t="s">
        <v>6010</v>
      </c>
      <c r="G73" s="4" t="s">
        <v>7656</v>
      </c>
      <c r="H73" s="4" t="s">
        <v>7447</v>
      </c>
      <c r="I73" s="4" t="s">
        <v>10</v>
      </c>
      <c r="J73" s="4" t="s">
        <v>6241</v>
      </c>
      <c r="K73" s="4" t="s">
        <v>11</v>
      </c>
      <c r="L73" s="7"/>
    </row>
    <row r="74" spans="1:12" x14ac:dyDescent="0.35">
      <c r="A74" s="4"/>
      <c r="B74" s="4"/>
      <c r="C74" s="4"/>
      <c r="D74" s="4"/>
      <c r="E74" s="4" t="s">
        <v>7819</v>
      </c>
      <c r="F74" s="4" t="s">
        <v>6010</v>
      </c>
      <c r="G74" s="1" t="s">
        <v>7820</v>
      </c>
      <c r="H74" s="1" t="s">
        <v>7821</v>
      </c>
      <c r="I74" s="4" t="s">
        <v>27</v>
      </c>
      <c r="J74" s="4"/>
      <c r="K74" s="4"/>
      <c r="L74" s="7"/>
    </row>
    <row r="75" spans="1:12" x14ac:dyDescent="0.35">
      <c r="A75" s="4"/>
      <c r="B75" s="4" t="s">
        <v>5381</v>
      </c>
      <c r="C75" s="4" t="s">
        <v>6123</v>
      </c>
      <c r="D75" s="4" t="s">
        <v>2582</v>
      </c>
      <c r="E75" s="4" t="s">
        <v>7403</v>
      </c>
      <c r="F75" s="4" t="s">
        <v>6010</v>
      </c>
      <c r="G75" s="4" t="s">
        <v>7656</v>
      </c>
      <c r="H75" s="4" t="s">
        <v>7409</v>
      </c>
      <c r="I75" s="4" t="s">
        <v>27</v>
      </c>
      <c r="J75" s="4"/>
      <c r="K75" s="4"/>
      <c r="L75" s="7"/>
    </row>
    <row r="76" spans="1:12" ht="15" customHeight="1" x14ac:dyDescent="0.35">
      <c r="A76" s="4" t="s">
        <v>6125</v>
      </c>
      <c r="B76" s="4" t="s">
        <v>5379</v>
      </c>
      <c r="C76" s="4" t="s">
        <v>2584</v>
      </c>
      <c r="D76" s="4" t="s">
        <v>2580</v>
      </c>
      <c r="E76" s="4" t="s">
        <v>2585</v>
      </c>
      <c r="F76" s="4" t="s">
        <v>5379</v>
      </c>
      <c r="G76" s="4" t="s">
        <v>39</v>
      </c>
      <c r="H76" s="4" t="s">
        <v>40</v>
      </c>
      <c r="I76" s="4"/>
      <c r="J76" s="4"/>
      <c r="K76" s="4"/>
      <c r="L76" s="7"/>
    </row>
    <row r="77" spans="1:12" x14ac:dyDescent="0.35">
      <c r="A77" s="4" t="s">
        <v>6126</v>
      </c>
      <c r="B77" s="4" t="s">
        <v>5381</v>
      </c>
      <c r="C77" s="4" t="s">
        <v>6127</v>
      </c>
      <c r="D77" s="4" t="s">
        <v>2584</v>
      </c>
      <c r="E77" s="4"/>
      <c r="F77" s="4" t="s">
        <v>6128</v>
      </c>
      <c r="G77" s="4" t="s">
        <v>6129</v>
      </c>
      <c r="H77" s="4"/>
      <c r="I77" s="4"/>
      <c r="J77" s="4"/>
      <c r="K77" s="4"/>
      <c r="L77" s="7"/>
    </row>
    <row r="78" spans="1:12" x14ac:dyDescent="0.35">
      <c r="A78" s="4" t="s">
        <v>6130</v>
      </c>
      <c r="B78" s="4" t="s">
        <v>5381</v>
      </c>
      <c r="C78" s="4" t="s">
        <v>6131</v>
      </c>
      <c r="D78" s="4" t="s">
        <v>2584</v>
      </c>
      <c r="E78" s="4" t="s">
        <v>6132</v>
      </c>
      <c r="F78" s="4" t="s">
        <v>6128</v>
      </c>
      <c r="G78" s="4" t="s">
        <v>6133</v>
      </c>
      <c r="H78" s="4" t="s">
        <v>6134</v>
      </c>
      <c r="I78" s="4" t="s">
        <v>10</v>
      </c>
      <c r="J78" s="4" t="s">
        <v>5990</v>
      </c>
      <c r="K78" s="4" t="s">
        <v>11</v>
      </c>
      <c r="L78" s="7"/>
    </row>
    <row r="79" spans="1:12" x14ac:dyDescent="0.35">
      <c r="A79" s="4"/>
      <c r="B79" s="4"/>
      <c r="C79" s="4"/>
      <c r="D79" s="4"/>
      <c r="E79" s="4" t="s">
        <v>7822</v>
      </c>
      <c r="F79" s="4" t="s">
        <v>6128</v>
      </c>
      <c r="G79" s="4" t="s">
        <v>7823</v>
      </c>
      <c r="H79" s="4" t="s">
        <v>7824</v>
      </c>
      <c r="I79" s="4" t="s">
        <v>10</v>
      </c>
      <c r="J79" s="4" t="s">
        <v>5990</v>
      </c>
      <c r="K79" s="4" t="s">
        <v>11</v>
      </c>
      <c r="L79" s="7"/>
    </row>
    <row r="80" spans="1:12" x14ac:dyDescent="0.35">
      <c r="A80" s="4" t="s">
        <v>6135</v>
      </c>
      <c r="B80" s="4" t="s">
        <v>5381</v>
      </c>
      <c r="C80" s="4" t="s">
        <v>6136</v>
      </c>
      <c r="D80" s="4" t="s">
        <v>2584</v>
      </c>
      <c r="E80" s="4" t="s">
        <v>6137</v>
      </c>
      <c r="F80" s="4" t="s">
        <v>6128</v>
      </c>
      <c r="G80" s="1" t="s">
        <v>7656</v>
      </c>
      <c r="H80" s="1" t="s">
        <v>7825</v>
      </c>
      <c r="I80" s="4" t="s">
        <v>10</v>
      </c>
      <c r="J80" s="4" t="s">
        <v>5990</v>
      </c>
      <c r="K80" s="4" t="s">
        <v>11</v>
      </c>
      <c r="L80" s="7"/>
    </row>
    <row r="81" spans="1:12" x14ac:dyDescent="0.35">
      <c r="A81" s="4" t="s">
        <v>6138</v>
      </c>
      <c r="B81" s="4" t="s">
        <v>5381</v>
      </c>
      <c r="C81" s="4" t="s">
        <v>6139</v>
      </c>
      <c r="D81" s="4" t="s">
        <v>2584</v>
      </c>
      <c r="E81" s="4"/>
      <c r="F81" s="4" t="s">
        <v>6128</v>
      </c>
      <c r="G81" s="4" t="s">
        <v>6140</v>
      </c>
      <c r="H81" s="4"/>
      <c r="I81" s="4"/>
      <c r="J81" s="4"/>
      <c r="K81" s="4"/>
      <c r="L81" s="7"/>
    </row>
    <row r="82" spans="1:12" x14ac:dyDescent="0.35">
      <c r="A82" s="4" t="s">
        <v>6141</v>
      </c>
      <c r="B82" s="4" t="s">
        <v>5381</v>
      </c>
      <c r="C82" s="4" t="s">
        <v>6142</v>
      </c>
      <c r="D82" s="4" t="s">
        <v>2584</v>
      </c>
      <c r="E82" s="4" t="s">
        <v>7448</v>
      </c>
      <c r="F82" s="4" t="s">
        <v>6128</v>
      </c>
      <c r="G82" s="4" t="s">
        <v>7674</v>
      </c>
      <c r="H82" s="4" t="s">
        <v>7449</v>
      </c>
      <c r="I82" s="4" t="s">
        <v>10</v>
      </c>
      <c r="J82" s="4" t="s">
        <v>5990</v>
      </c>
      <c r="K82" s="4" t="s">
        <v>19</v>
      </c>
      <c r="L82" s="144" t="s">
        <v>6014</v>
      </c>
    </row>
    <row r="83" spans="1:12" x14ac:dyDescent="0.35">
      <c r="A83" s="4"/>
      <c r="B83" s="4" t="s">
        <v>5381</v>
      </c>
      <c r="C83" s="4" t="s">
        <v>6142</v>
      </c>
      <c r="D83" s="4" t="s">
        <v>2584</v>
      </c>
      <c r="E83" s="4" t="s">
        <v>7450</v>
      </c>
      <c r="F83" s="4" t="s">
        <v>6128</v>
      </c>
      <c r="G83" s="4" t="s">
        <v>7656</v>
      </c>
      <c r="H83" s="4" t="s">
        <v>7451</v>
      </c>
      <c r="I83" s="4" t="s">
        <v>27</v>
      </c>
      <c r="J83" s="4"/>
      <c r="K83" s="4"/>
      <c r="L83" s="144"/>
    </row>
    <row r="84" spans="1:12" x14ac:dyDescent="0.35">
      <c r="A84" s="4" t="s">
        <v>6143</v>
      </c>
      <c r="B84" s="4" t="s">
        <v>5381</v>
      </c>
      <c r="C84" s="4" t="s">
        <v>6144</v>
      </c>
      <c r="D84" s="4" t="s">
        <v>2584</v>
      </c>
      <c r="E84" s="4" t="s">
        <v>7452</v>
      </c>
      <c r="F84" s="4" t="s">
        <v>6128</v>
      </c>
      <c r="G84" s="4" t="s">
        <v>7655</v>
      </c>
      <c r="H84" s="4" t="s">
        <v>7453</v>
      </c>
      <c r="I84" s="4" t="s">
        <v>10</v>
      </c>
      <c r="J84" s="4" t="s">
        <v>5990</v>
      </c>
      <c r="K84" s="4" t="s">
        <v>19</v>
      </c>
      <c r="L84" s="133" t="s">
        <v>7401</v>
      </c>
    </row>
    <row r="85" spans="1:12" x14ac:dyDescent="0.35">
      <c r="A85" s="4"/>
      <c r="B85" s="4" t="s">
        <v>5381</v>
      </c>
      <c r="C85" s="4" t="s">
        <v>6144</v>
      </c>
      <c r="D85" s="4" t="s">
        <v>2584</v>
      </c>
      <c r="E85" s="4" t="s">
        <v>7450</v>
      </c>
      <c r="F85" s="4" t="s">
        <v>6128</v>
      </c>
      <c r="G85" s="4" t="s">
        <v>7656</v>
      </c>
      <c r="H85" s="4" t="s">
        <v>7451</v>
      </c>
      <c r="I85" s="4" t="s">
        <v>27</v>
      </c>
      <c r="J85" s="4"/>
      <c r="K85" s="4"/>
      <c r="L85" s="7"/>
    </row>
    <row r="86" spans="1:12" x14ac:dyDescent="0.35">
      <c r="A86" s="4" t="s">
        <v>6146</v>
      </c>
      <c r="B86" s="4" t="s">
        <v>5381</v>
      </c>
      <c r="C86" s="4" t="s">
        <v>6147</v>
      </c>
      <c r="D86" s="4" t="s">
        <v>2584</v>
      </c>
      <c r="E86" s="4"/>
      <c r="F86" s="4" t="s">
        <v>6128</v>
      </c>
      <c r="G86" s="4" t="s">
        <v>6025</v>
      </c>
      <c r="H86" s="4"/>
      <c r="I86" s="4"/>
      <c r="J86" s="4"/>
      <c r="K86" s="4"/>
      <c r="L86" s="7"/>
    </row>
    <row r="87" spans="1:12" x14ac:dyDescent="0.35">
      <c r="A87" s="4" t="s">
        <v>6148</v>
      </c>
      <c r="B87" s="4" t="s">
        <v>5381</v>
      </c>
      <c r="C87" s="4" t="s">
        <v>6149</v>
      </c>
      <c r="D87" s="4" t="s">
        <v>2584</v>
      </c>
      <c r="E87" s="4" t="s">
        <v>6150</v>
      </c>
      <c r="F87" s="4" t="s">
        <v>6128</v>
      </c>
      <c r="G87" s="4" t="s">
        <v>6029</v>
      </c>
      <c r="H87" s="4" t="s">
        <v>6151</v>
      </c>
      <c r="I87" s="4" t="s">
        <v>27</v>
      </c>
      <c r="J87" s="4" t="s">
        <v>6031</v>
      </c>
      <c r="K87" s="4"/>
      <c r="L87" s="7"/>
    </row>
    <row r="88" spans="1:12" x14ac:dyDescent="0.35">
      <c r="A88" s="4" t="s">
        <v>6152</v>
      </c>
      <c r="B88" s="4" t="s">
        <v>5381</v>
      </c>
      <c r="C88" s="4" t="s">
        <v>6153</v>
      </c>
      <c r="D88" s="4" t="s">
        <v>2584</v>
      </c>
      <c r="E88" s="4" t="s">
        <v>6154</v>
      </c>
      <c r="F88" s="4" t="s">
        <v>6128</v>
      </c>
      <c r="G88" s="4" t="s">
        <v>6035</v>
      </c>
      <c r="H88" s="4" t="s">
        <v>6155</v>
      </c>
      <c r="I88" s="4" t="s">
        <v>27</v>
      </c>
      <c r="J88" s="4" t="s">
        <v>6031</v>
      </c>
      <c r="K88" s="4"/>
      <c r="L88" s="7"/>
    </row>
    <row r="89" spans="1:12" x14ac:dyDescent="0.35">
      <c r="A89" s="4" t="s">
        <v>6156</v>
      </c>
      <c r="B89" s="4" t="s">
        <v>5381</v>
      </c>
      <c r="C89" s="4" t="s">
        <v>6157</v>
      </c>
      <c r="D89" s="4" t="s">
        <v>2584</v>
      </c>
      <c r="E89" s="4" t="s">
        <v>6158</v>
      </c>
      <c r="F89" s="4" t="s">
        <v>6128</v>
      </c>
      <c r="G89" s="4" t="s">
        <v>6040</v>
      </c>
      <c r="H89" s="4" t="s">
        <v>6159</v>
      </c>
      <c r="I89" s="4" t="s">
        <v>27</v>
      </c>
      <c r="J89" s="4" t="s">
        <v>6031</v>
      </c>
      <c r="K89" s="4"/>
      <c r="L89" s="7"/>
    </row>
    <row r="90" spans="1:12" x14ac:dyDescent="0.35">
      <c r="A90" s="4"/>
      <c r="B90" s="4"/>
      <c r="C90" s="4"/>
      <c r="D90" s="4"/>
      <c r="E90" s="4" t="s">
        <v>7826</v>
      </c>
      <c r="F90" s="4" t="s">
        <v>6128</v>
      </c>
      <c r="G90" s="1" t="s">
        <v>7807</v>
      </c>
      <c r="H90" s="1" t="s">
        <v>7827</v>
      </c>
      <c r="I90" s="4" t="s">
        <v>27</v>
      </c>
      <c r="J90" s="4" t="s">
        <v>6031</v>
      </c>
      <c r="K90" s="4"/>
      <c r="L90" s="7"/>
    </row>
    <row r="91" spans="1:12" x14ac:dyDescent="0.35">
      <c r="A91" s="4" t="s">
        <v>6160</v>
      </c>
      <c r="B91" s="4" t="s">
        <v>5381</v>
      </c>
      <c r="C91" s="4" t="s">
        <v>6161</v>
      </c>
      <c r="D91" s="4" t="s">
        <v>2584</v>
      </c>
      <c r="E91" s="4" t="s">
        <v>6162</v>
      </c>
      <c r="F91" s="4" t="s">
        <v>6128</v>
      </c>
      <c r="G91" s="4" t="s">
        <v>5028</v>
      </c>
      <c r="H91" s="4" t="s">
        <v>6163</v>
      </c>
      <c r="I91" s="4" t="s">
        <v>27</v>
      </c>
      <c r="J91" s="4" t="s">
        <v>6031</v>
      </c>
      <c r="K91" s="4"/>
      <c r="L91" s="7"/>
    </row>
    <row r="92" spans="1:12" x14ac:dyDescent="0.35">
      <c r="A92" s="4" t="s">
        <v>6164</v>
      </c>
      <c r="B92" s="4" t="s">
        <v>5381</v>
      </c>
      <c r="C92" s="4" t="s">
        <v>6165</v>
      </c>
      <c r="D92" s="4" t="s">
        <v>2584</v>
      </c>
      <c r="E92" s="4"/>
      <c r="F92" s="4" t="s">
        <v>6128</v>
      </c>
      <c r="G92" s="4" t="s">
        <v>6048</v>
      </c>
      <c r="H92" s="4"/>
      <c r="I92" s="4"/>
      <c r="J92" s="4"/>
      <c r="K92" s="4"/>
      <c r="L92" s="7"/>
    </row>
    <row r="93" spans="1:12" x14ac:dyDescent="0.35">
      <c r="A93" s="4" t="s">
        <v>6166</v>
      </c>
      <c r="B93" s="4" t="s">
        <v>5381</v>
      </c>
      <c r="C93" s="4" t="s">
        <v>6167</v>
      </c>
      <c r="D93" s="4" t="s">
        <v>2584</v>
      </c>
      <c r="E93" s="4" t="s">
        <v>6168</v>
      </c>
      <c r="F93" s="4" t="s">
        <v>6128</v>
      </c>
      <c r="G93" s="4" t="s">
        <v>6052</v>
      </c>
      <c r="H93" s="4" t="s">
        <v>6169</v>
      </c>
      <c r="I93" s="4" t="s">
        <v>27</v>
      </c>
      <c r="J93" s="4" t="s">
        <v>6054</v>
      </c>
      <c r="K93" s="4"/>
      <c r="L93" s="7"/>
    </row>
    <row r="94" spans="1:12" x14ac:dyDescent="0.35">
      <c r="A94" s="4" t="s">
        <v>6170</v>
      </c>
      <c r="B94" s="4" t="s">
        <v>5381</v>
      </c>
      <c r="C94" s="4" t="s">
        <v>6171</v>
      </c>
      <c r="D94" s="4" t="s">
        <v>2584</v>
      </c>
      <c r="E94" s="4" t="s">
        <v>6172</v>
      </c>
      <c r="F94" s="4" t="s">
        <v>6128</v>
      </c>
      <c r="G94" s="4" t="s">
        <v>6058</v>
      </c>
      <c r="H94" s="4" t="s">
        <v>6173</v>
      </c>
      <c r="I94" s="4" t="s">
        <v>27</v>
      </c>
      <c r="J94" s="4" t="s">
        <v>6054</v>
      </c>
      <c r="K94" s="4"/>
      <c r="L94" s="7"/>
    </row>
    <row r="95" spans="1:12" x14ac:dyDescent="0.35">
      <c r="A95" s="4" t="s">
        <v>6174</v>
      </c>
      <c r="B95" s="4" t="s">
        <v>5381</v>
      </c>
      <c r="C95" s="4" t="s">
        <v>6175</v>
      </c>
      <c r="D95" s="4" t="s">
        <v>2584</v>
      </c>
      <c r="E95" s="4" t="s">
        <v>6176</v>
      </c>
      <c r="F95" s="4" t="s">
        <v>6128</v>
      </c>
      <c r="G95" s="4" t="s">
        <v>6063</v>
      </c>
      <c r="H95" s="4" t="s">
        <v>6177</v>
      </c>
      <c r="I95" s="4" t="s">
        <v>27</v>
      </c>
      <c r="J95" s="4" t="s">
        <v>6054</v>
      </c>
      <c r="K95" s="4"/>
      <c r="L95" s="7"/>
    </row>
    <row r="96" spans="1:12" ht="15" customHeight="1" x14ac:dyDescent="0.35">
      <c r="A96" s="4" t="s">
        <v>6178</v>
      </c>
      <c r="B96" s="4" t="s">
        <v>5381</v>
      </c>
      <c r="C96" s="4" t="s">
        <v>6179</v>
      </c>
      <c r="D96" s="4" t="s">
        <v>2584</v>
      </c>
      <c r="E96" s="4" t="s">
        <v>6180</v>
      </c>
      <c r="F96" s="4" t="s">
        <v>6128</v>
      </c>
      <c r="G96" s="4" t="s">
        <v>6068</v>
      </c>
      <c r="H96" s="4" t="s">
        <v>6181</v>
      </c>
      <c r="I96" s="4" t="s">
        <v>27</v>
      </c>
      <c r="J96" s="4" t="s">
        <v>6054</v>
      </c>
      <c r="K96" s="4"/>
      <c r="L96" s="7"/>
    </row>
    <row r="97" spans="1:12" x14ac:dyDescent="0.35">
      <c r="A97" s="4" t="s">
        <v>6182</v>
      </c>
      <c r="B97" s="4" t="s">
        <v>5381</v>
      </c>
      <c r="C97" s="4" t="s">
        <v>6183</v>
      </c>
      <c r="D97" s="4" t="s">
        <v>2584</v>
      </c>
      <c r="E97" s="4" t="s">
        <v>6184</v>
      </c>
      <c r="F97" s="4" t="s">
        <v>6128</v>
      </c>
      <c r="G97" s="4" t="s">
        <v>6073</v>
      </c>
      <c r="H97" s="4" t="s">
        <v>6185</v>
      </c>
      <c r="I97" s="4" t="s">
        <v>27</v>
      </c>
      <c r="J97" s="4" t="s">
        <v>6054</v>
      </c>
      <c r="K97" s="4"/>
      <c r="L97" s="7"/>
    </row>
    <row r="98" spans="1:12" x14ac:dyDescent="0.35">
      <c r="A98" s="4" t="s">
        <v>6186</v>
      </c>
      <c r="B98" s="4" t="s">
        <v>5381</v>
      </c>
      <c r="C98" s="4" t="s">
        <v>6187</v>
      </c>
      <c r="D98" s="4" t="s">
        <v>2584</v>
      </c>
      <c r="E98" s="4" t="s">
        <v>6188</v>
      </c>
      <c r="F98" s="4" t="s">
        <v>6128</v>
      </c>
      <c r="G98" s="4" t="s">
        <v>6078</v>
      </c>
      <c r="H98" s="4" t="s">
        <v>6189</v>
      </c>
      <c r="I98" s="4" t="s">
        <v>27</v>
      </c>
      <c r="J98" s="4" t="s">
        <v>6054</v>
      </c>
      <c r="K98" s="4"/>
      <c r="L98" s="7"/>
    </row>
    <row r="99" spans="1:12" x14ac:dyDescent="0.35">
      <c r="A99" s="4" t="s">
        <v>6190</v>
      </c>
      <c r="B99" s="4" t="s">
        <v>5381</v>
      </c>
      <c r="C99" s="4" t="s">
        <v>6191</v>
      </c>
      <c r="D99" s="4" t="s">
        <v>2584</v>
      </c>
      <c r="E99" s="4" t="s">
        <v>6192</v>
      </c>
      <c r="F99" s="4" t="s">
        <v>6128</v>
      </c>
      <c r="G99" s="4" t="s">
        <v>5028</v>
      </c>
      <c r="H99" s="4" t="s">
        <v>6193</v>
      </c>
      <c r="I99" s="4" t="s">
        <v>27</v>
      </c>
      <c r="J99" s="4" t="s">
        <v>6054</v>
      </c>
      <c r="K99" s="4"/>
      <c r="L99" s="7"/>
    </row>
    <row r="100" spans="1:12" ht="15" customHeight="1" x14ac:dyDescent="0.35">
      <c r="A100" s="4" t="s">
        <v>6194</v>
      </c>
      <c r="B100" s="4" t="s">
        <v>5381</v>
      </c>
      <c r="C100" s="4" t="s">
        <v>6195</v>
      </c>
      <c r="D100" s="4" t="s">
        <v>2584</v>
      </c>
      <c r="E100" s="4" t="s">
        <v>6196</v>
      </c>
      <c r="F100" s="4" t="s">
        <v>6128</v>
      </c>
      <c r="G100" s="4" t="s">
        <v>6087</v>
      </c>
      <c r="H100" s="4" t="s">
        <v>6197</v>
      </c>
      <c r="I100" s="4" t="s">
        <v>27</v>
      </c>
      <c r="J100" s="4" t="s">
        <v>6089</v>
      </c>
      <c r="K100" s="4"/>
      <c r="L100" s="7"/>
    </row>
    <row r="101" spans="1:12" x14ac:dyDescent="0.35">
      <c r="A101" s="4" t="s">
        <v>6198</v>
      </c>
      <c r="B101" s="4" t="s">
        <v>5381</v>
      </c>
      <c r="C101" s="4" t="s">
        <v>6199</v>
      </c>
      <c r="D101" s="4" t="s">
        <v>2584</v>
      </c>
      <c r="E101" s="4" t="s">
        <v>6200</v>
      </c>
      <c r="F101" s="4" t="s">
        <v>6128</v>
      </c>
      <c r="G101" s="4" t="s">
        <v>6093</v>
      </c>
      <c r="H101" s="4" t="s">
        <v>6201</v>
      </c>
      <c r="I101" s="4" t="s">
        <v>27</v>
      </c>
      <c r="J101" s="4" t="s">
        <v>6095</v>
      </c>
      <c r="K101" s="4"/>
      <c r="L101" s="7"/>
    </row>
    <row r="102" spans="1:12" x14ac:dyDescent="0.35">
      <c r="A102" s="4" t="s">
        <v>6202</v>
      </c>
      <c r="B102" s="4" t="s">
        <v>5381</v>
      </c>
      <c r="C102" s="4" t="s">
        <v>6203</v>
      </c>
      <c r="D102" s="4" t="s">
        <v>2584</v>
      </c>
      <c r="E102" s="4"/>
      <c r="F102" s="4" t="s">
        <v>6128</v>
      </c>
      <c r="G102" s="4" t="s">
        <v>6098</v>
      </c>
      <c r="H102" s="4"/>
      <c r="I102" s="4"/>
      <c r="J102" s="4"/>
      <c r="K102" s="4"/>
      <c r="L102" s="7"/>
    </row>
    <row r="103" spans="1:12" ht="15" customHeight="1" x14ac:dyDescent="0.35">
      <c r="A103" s="4" t="s">
        <v>6204</v>
      </c>
      <c r="B103" s="4" t="s">
        <v>5381</v>
      </c>
      <c r="C103" s="4" t="s">
        <v>6205</v>
      </c>
      <c r="D103" s="4" t="s">
        <v>2584</v>
      </c>
      <c r="E103" s="4" t="s">
        <v>6206</v>
      </c>
      <c r="F103" s="4" t="s">
        <v>6128</v>
      </c>
      <c r="G103" s="4" t="s">
        <v>6102</v>
      </c>
      <c r="H103" s="4" t="s">
        <v>6207</v>
      </c>
      <c r="I103" s="4" t="s">
        <v>27</v>
      </c>
      <c r="J103" s="4" t="s">
        <v>6089</v>
      </c>
      <c r="K103" s="4"/>
      <c r="L103" s="7"/>
    </row>
    <row r="104" spans="1:12" x14ac:dyDescent="0.35">
      <c r="A104" s="4" t="s">
        <v>6208</v>
      </c>
      <c r="B104" s="4" t="s">
        <v>5381</v>
      </c>
      <c r="C104" s="4" t="s">
        <v>6209</v>
      </c>
      <c r="D104" s="4" t="s">
        <v>2584</v>
      </c>
      <c r="E104" s="4" t="s">
        <v>6210</v>
      </c>
      <c r="F104" s="4" t="s">
        <v>6128</v>
      </c>
      <c r="G104" s="4" t="s">
        <v>6107</v>
      </c>
      <c r="H104" s="4" t="s">
        <v>6211</v>
      </c>
      <c r="I104" s="4" t="s">
        <v>27</v>
      </c>
      <c r="J104" s="4" t="s">
        <v>6095</v>
      </c>
      <c r="K104" s="4"/>
      <c r="L104" s="7"/>
    </row>
    <row r="105" spans="1:12" x14ac:dyDescent="0.35">
      <c r="A105" s="4" t="s">
        <v>6212</v>
      </c>
      <c r="B105" s="4" t="s">
        <v>5381</v>
      </c>
      <c r="C105" s="4" t="s">
        <v>6213</v>
      </c>
      <c r="D105" s="4" t="s">
        <v>2584</v>
      </c>
      <c r="E105" s="4" t="s">
        <v>6214</v>
      </c>
      <c r="F105" s="4" t="s">
        <v>6128</v>
      </c>
      <c r="G105" s="4" t="s">
        <v>6112</v>
      </c>
      <c r="H105" s="4" t="s">
        <v>6215</v>
      </c>
      <c r="I105" s="4" t="s">
        <v>27</v>
      </c>
      <c r="J105" s="4" t="s">
        <v>6095</v>
      </c>
      <c r="K105" s="4"/>
      <c r="L105" s="7"/>
    </row>
    <row r="106" spans="1:12" x14ac:dyDescent="0.35">
      <c r="A106" s="4" t="s">
        <v>6216</v>
      </c>
      <c r="B106" s="4" t="s">
        <v>5381</v>
      </c>
      <c r="C106" s="4" t="s">
        <v>6217</v>
      </c>
      <c r="D106" s="4" t="s">
        <v>2584</v>
      </c>
      <c r="E106" s="4" t="s">
        <v>6218</v>
      </c>
      <c r="F106" s="4" t="s">
        <v>6128</v>
      </c>
      <c r="G106" s="4" t="s">
        <v>6117</v>
      </c>
      <c r="H106" s="4" t="s">
        <v>6219</v>
      </c>
      <c r="I106" s="4" t="s">
        <v>27</v>
      </c>
      <c r="J106" s="4" t="s">
        <v>6089</v>
      </c>
      <c r="K106" s="4"/>
      <c r="L106" s="7"/>
    </row>
    <row r="107" spans="1:12" x14ac:dyDescent="0.35">
      <c r="A107" s="4" t="s">
        <v>6220</v>
      </c>
      <c r="B107" s="4" t="s">
        <v>5381</v>
      </c>
      <c r="C107" s="4" t="s">
        <v>6221</v>
      </c>
      <c r="D107" s="4" t="s">
        <v>2584</v>
      </c>
      <c r="E107" s="4" t="s">
        <v>7454</v>
      </c>
      <c r="F107" s="4" t="s">
        <v>6128</v>
      </c>
      <c r="G107" s="4" t="s">
        <v>7657</v>
      </c>
      <c r="H107" s="4" t="s">
        <v>7455</v>
      </c>
      <c r="I107" s="4" t="s">
        <v>10</v>
      </c>
      <c r="J107" s="4" t="s">
        <v>6006</v>
      </c>
      <c r="K107" s="4" t="s">
        <v>19</v>
      </c>
      <c r="L107" s="7" t="s">
        <v>7405</v>
      </c>
    </row>
    <row r="108" spans="1:12" x14ac:dyDescent="0.35">
      <c r="A108" s="4"/>
      <c r="B108" s="4"/>
      <c r="C108" s="4"/>
      <c r="D108" s="4"/>
      <c r="E108" s="4" t="s">
        <v>7837</v>
      </c>
      <c r="F108" s="4" t="s">
        <v>6128</v>
      </c>
      <c r="G108" s="1" t="s">
        <v>7820</v>
      </c>
      <c r="H108" s="1" t="s">
        <v>7838</v>
      </c>
      <c r="I108" s="4" t="s">
        <v>27</v>
      </c>
      <c r="J108" s="4"/>
      <c r="K108" s="4"/>
      <c r="L108" s="7"/>
    </row>
    <row r="109" spans="1:12" x14ac:dyDescent="0.35">
      <c r="A109" s="4"/>
      <c r="B109" s="4" t="s">
        <v>5381</v>
      </c>
      <c r="C109" s="4" t="s">
        <v>6221</v>
      </c>
      <c r="D109" s="4" t="s">
        <v>2584</v>
      </c>
      <c r="E109" s="4" t="s">
        <v>7456</v>
      </c>
      <c r="F109" s="4" t="s">
        <v>6128</v>
      </c>
      <c r="G109" s="4" t="s">
        <v>7658</v>
      </c>
      <c r="H109" s="4" t="s">
        <v>7457</v>
      </c>
      <c r="I109" s="4" t="s">
        <v>10</v>
      </c>
      <c r="J109" s="4" t="s">
        <v>6006</v>
      </c>
      <c r="K109" s="4" t="s">
        <v>19</v>
      </c>
      <c r="L109" s="7" t="s">
        <v>7407</v>
      </c>
    </row>
    <row r="110" spans="1:12" x14ac:dyDescent="0.35">
      <c r="A110" s="4"/>
      <c r="B110" s="4" t="s">
        <v>5381</v>
      </c>
      <c r="C110" s="4" t="s">
        <v>6221</v>
      </c>
      <c r="D110" s="4" t="s">
        <v>2584</v>
      </c>
      <c r="E110" s="4" t="s">
        <v>7450</v>
      </c>
      <c r="F110" s="4" t="s">
        <v>6128</v>
      </c>
      <c r="G110" s="4" t="s">
        <v>7656</v>
      </c>
      <c r="H110" s="4" t="s">
        <v>7451</v>
      </c>
      <c r="I110" s="4" t="s">
        <v>27</v>
      </c>
      <c r="J110" s="4"/>
      <c r="K110" s="4"/>
      <c r="L110" s="7"/>
    </row>
    <row r="111" spans="1:12" x14ac:dyDescent="0.35">
      <c r="A111" s="4" t="s">
        <v>6222</v>
      </c>
      <c r="B111" s="4" t="s">
        <v>5381</v>
      </c>
      <c r="C111" s="4" t="s">
        <v>6223</v>
      </c>
      <c r="D111" s="4" t="s">
        <v>2584</v>
      </c>
      <c r="E111" s="4" t="s">
        <v>7458</v>
      </c>
      <c r="F111" s="4" t="s">
        <v>6128</v>
      </c>
      <c r="G111" s="4" t="s">
        <v>7659</v>
      </c>
      <c r="H111" s="4" t="s">
        <v>7459</v>
      </c>
      <c r="I111" s="4" t="s">
        <v>10</v>
      </c>
      <c r="J111" s="4" t="s">
        <v>5996</v>
      </c>
      <c r="K111" s="4" t="s">
        <v>19</v>
      </c>
      <c r="L111" s="7" t="s">
        <v>7410</v>
      </c>
    </row>
    <row r="112" spans="1:12" x14ac:dyDescent="0.35">
      <c r="A112" s="4"/>
      <c r="B112" s="4" t="s">
        <v>5381</v>
      </c>
      <c r="C112" s="4" t="s">
        <v>6223</v>
      </c>
      <c r="D112" s="4" t="s">
        <v>2584</v>
      </c>
      <c r="E112" s="4" t="s">
        <v>7450</v>
      </c>
      <c r="F112" s="4" t="s">
        <v>6128</v>
      </c>
      <c r="G112" s="4" t="s">
        <v>7656</v>
      </c>
      <c r="H112" s="4" t="s">
        <v>7451</v>
      </c>
      <c r="I112" s="4" t="s">
        <v>27</v>
      </c>
      <c r="J112" s="4"/>
      <c r="K112" s="4"/>
      <c r="L112" s="145"/>
    </row>
    <row r="113" spans="1:12" x14ac:dyDescent="0.35">
      <c r="A113" s="4" t="s">
        <v>6224</v>
      </c>
      <c r="B113" s="4" t="s">
        <v>5381</v>
      </c>
      <c r="C113" s="4" t="s">
        <v>6225</v>
      </c>
      <c r="D113" s="4" t="s">
        <v>2584</v>
      </c>
      <c r="E113" s="4" t="s">
        <v>7460</v>
      </c>
      <c r="F113" s="4" t="s">
        <v>6128</v>
      </c>
      <c r="G113" s="4" t="s">
        <v>7672</v>
      </c>
      <c r="H113" s="4" t="s">
        <v>7461</v>
      </c>
      <c r="I113" s="4" t="s">
        <v>10</v>
      </c>
      <c r="J113" s="4" t="s">
        <v>6006</v>
      </c>
      <c r="K113" s="4" t="s">
        <v>19</v>
      </c>
      <c r="L113" s="7" t="s">
        <v>7442</v>
      </c>
    </row>
    <row r="114" spans="1:12" x14ac:dyDescent="0.35">
      <c r="A114" s="134"/>
      <c r="B114" s="4" t="s">
        <v>5381</v>
      </c>
      <c r="C114" s="4" t="s">
        <v>6225</v>
      </c>
      <c r="D114" s="4" t="s">
        <v>2584</v>
      </c>
      <c r="E114" s="4" t="s">
        <v>7450</v>
      </c>
      <c r="F114" s="4" t="s">
        <v>6128</v>
      </c>
      <c r="G114" s="4" t="s">
        <v>7656</v>
      </c>
      <c r="H114" s="4" t="s">
        <v>7451</v>
      </c>
      <c r="I114" s="4" t="s">
        <v>27</v>
      </c>
      <c r="J114" s="4"/>
      <c r="K114" s="4"/>
      <c r="L114" s="7"/>
    </row>
    <row r="115" spans="1:12" x14ac:dyDescent="0.35">
      <c r="A115" s="4" t="s">
        <v>6226</v>
      </c>
      <c r="B115" s="4" t="s">
        <v>5381</v>
      </c>
      <c r="C115" s="4" t="s">
        <v>6227</v>
      </c>
      <c r="D115" s="4" t="s">
        <v>2584</v>
      </c>
      <c r="E115" s="4" t="s">
        <v>6228</v>
      </c>
      <c r="F115" s="4" t="s">
        <v>6128</v>
      </c>
      <c r="G115" s="4" t="s">
        <v>6229</v>
      </c>
      <c r="H115" s="4" t="s">
        <v>6230</v>
      </c>
      <c r="I115" s="4" t="s">
        <v>27</v>
      </c>
      <c r="J115" s="4" t="s">
        <v>6095</v>
      </c>
      <c r="K115" s="4"/>
      <c r="L115" s="7"/>
    </row>
    <row r="116" spans="1:12" x14ac:dyDescent="0.35">
      <c r="A116" s="4" t="s">
        <v>6231</v>
      </c>
      <c r="B116" s="4" t="s">
        <v>5381</v>
      </c>
      <c r="C116" s="4" t="s">
        <v>6232</v>
      </c>
      <c r="D116" s="4" t="s">
        <v>2584</v>
      </c>
      <c r="E116" s="4" t="s">
        <v>7462</v>
      </c>
      <c r="F116" s="4" t="s">
        <v>6128</v>
      </c>
      <c r="G116" s="4" t="s">
        <v>7667</v>
      </c>
      <c r="H116" s="4" t="s">
        <v>7463</v>
      </c>
      <c r="I116" s="4" t="s">
        <v>10</v>
      </c>
      <c r="J116" s="4" t="s">
        <v>5996</v>
      </c>
      <c r="K116" s="4" t="s">
        <v>19</v>
      </c>
      <c r="L116" s="7" t="s">
        <v>7430</v>
      </c>
    </row>
    <row r="117" spans="1:12" x14ac:dyDescent="0.35">
      <c r="A117" s="4"/>
      <c r="B117" s="4" t="s">
        <v>5381</v>
      </c>
      <c r="C117" s="4" t="s">
        <v>6232</v>
      </c>
      <c r="D117" s="4" t="s">
        <v>2584</v>
      </c>
      <c r="E117" s="4" t="s">
        <v>7464</v>
      </c>
      <c r="F117" s="4" t="s">
        <v>6128</v>
      </c>
      <c r="G117" s="4" t="s">
        <v>7668</v>
      </c>
      <c r="H117" s="4" t="s">
        <v>7465</v>
      </c>
      <c r="I117" s="4" t="s">
        <v>10</v>
      </c>
      <c r="J117" s="4" t="s">
        <v>5996</v>
      </c>
      <c r="K117" s="4" t="s">
        <v>19</v>
      </c>
      <c r="L117" s="7" t="s">
        <v>7432</v>
      </c>
    </row>
    <row r="118" spans="1:12" x14ac:dyDescent="0.35">
      <c r="A118" s="4"/>
      <c r="B118" s="4" t="s">
        <v>5381</v>
      </c>
      <c r="C118" s="4" t="s">
        <v>6232</v>
      </c>
      <c r="D118" s="4" t="s">
        <v>2584</v>
      </c>
      <c r="E118" s="4" t="s">
        <v>7466</v>
      </c>
      <c r="F118" s="4" t="s">
        <v>6128</v>
      </c>
      <c r="G118" s="4" t="s">
        <v>7669</v>
      </c>
      <c r="H118" s="4" t="s">
        <v>7467</v>
      </c>
      <c r="I118" s="4" t="s">
        <v>10</v>
      </c>
      <c r="J118" s="4" t="s">
        <v>5996</v>
      </c>
      <c r="K118" s="4" t="s">
        <v>19</v>
      </c>
      <c r="L118" s="7" t="s">
        <v>7434</v>
      </c>
    </row>
    <row r="119" spans="1:12" x14ac:dyDescent="0.35">
      <c r="A119" s="4"/>
      <c r="B119" s="4" t="s">
        <v>5381</v>
      </c>
      <c r="C119" s="4" t="s">
        <v>6232</v>
      </c>
      <c r="D119" s="4" t="s">
        <v>2584</v>
      </c>
      <c r="E119" s="4" t="s">
        <v>6145</v>
      </c>
      <c r="F119" s="4" t="s">
        <v>6128</v>
      </c>
      <c r="G119" s="4" t="s">
        <v>7656</v>
      </c>
      <c r="H119" s="4" t="s">
        <v>7468</v>
      </c>
      <c r="I119" s="4" t="s">
        <v>10</v>
      </c>
      <c r="J119" s="4" t="s">
        <v>5996</v>
      </c>
      <c r="K119" s="4" t="s">
        <v>19</v>
      </c>
      <c r="L119" s="7" t="s">
        <v>7436</v>
      </c>
    </row>
    <row r="120" spans="1:12" x14ac:dyDescent="0.35">
      <c r="A120" s="4"/>
      <c r="B120" s="4"/>
      <c r="C120" s="4"/>
      <c r="D120" s="4"/>
      <c r="E120" s="4" t="s">
        <v>7828</v>
      </c>
      <c r="F120" s="4" t="s">
        <v>6128</v>
      </c>
      <c r="G120" s="1" t="s">
        <v>7684</v>
      </c>
      <c r="H120" s="1" t="s">
        <v>6197</v>
      </c>
      <c r="I120" s="4" t="s">
        <v>27</v>
      </c>
      <c r="J120" s="4" t="s">
        <v>6089</v>
      </c>
      <c r="K120" s="4"/>
      <c r="L120" s="7"/>
    </row>
    <row r="121" spans="1:12" x14ac:dyDescent="0.35">
      <c r="A121" s="4"/>
      <c r="B121" s="4"/>
      <c r="C121" s="4"/>
      <c r="D121" s="4"/>
      <c r="E121" s="4" t="s">
        <v>7829</v>
      </c>
      <c r="F121" s="4" t="s">
        <v>6128</v>
      </c>
      <c r="G121" s="1" t="s">
        <v>7813</v>
      </c>
      <c r="H121" s="1" t="s">
        <v>7831</v>
      </c>
      <c r="I121" s="4" t="s">
        <v>27</v>
      </c>
      <c r="J121" s="4" t="s">
        <v>6089</v>
      </c>
      <c r="K121" s="4"/>
      <c r="L121" s="7"/>
    </row>
    <row r="122" spans="1:12" x14ac:dyDescent="0.35">
      <c r="A122" s="4"/>
      <c r="B122" s="4"/>
      <c r="C122" s="4"/>
      <c r="D122" s="4"/>
      <c r="E122" s="4" t="s">
        <v>7830</v>
      </c>
      <c r="F122" s="4" t="s">
        <v>6128</v>
      </c>
      <c r="G122" s="1" t="s">
        <v>7814</v>
      </c>
      <c r="H122" s="1" t="s">
        <v>6219</v>
      </c>
      <c r="I122" s="4" t="s">
        <v>27</v>
      </c>
      <c r="J122" s="4" t="s">
        <v>6089</v>
      </c>
      <c r="K122" s="4"/>
      <c r="L122" s="7"/>
    </row>
    <row r="123" spans="1:12" x14ac:dyDescent="0.35">
      <c r="A123" s="4"/>
      <c r="B123" s="4" t="s">
        <v>5381</v>
      </c>
      <c r="C123" s="4" t="s">
        <v>6232</v>
      </c>
      <c r="D123" s="4" t="s">
        <v>2584</v>
      </c>
      <c r="E123" s="4" t="s">
        <v>7469</v>
      </c>
      <c r="F123" s="4" t="s">
        <v>6128</v>
      </c>
      <c r="G123" s="4" t="s">
        <v>7661</v>
      </c>
      <c r="H123" s="4" t="s">
        <v>7470</v>
      </c>
      <c r="I123" s="4" t="s">
        <v>27</v>
      </c>
      <c r="J123" s="4" t="s">
        <v>6089</v>
      </c>
      <c r="K123" s="4"/>
      <c r="L123" s="7"/>
    </row>
    <row r="124" spans="1:12" x14ac:dyDescent="0.35">
      <c r="A124" s="4"/>
      <c r="B124" s="4" t="s">
        <v>5381</v>
      </c>
      <c r="C124" s="4" t="s">
        <v>6232</v>
      </c>
      <c r="D124" s="4" t="s">
        <v>2584</v>
      </c>
      <c r="E124" s="4" t="s">
        <v>7471</v>
      </c>
      <c r="F124" s="4" t="s">
        <v>6128</v>
      </c>
      <c r="G124" s="4" t="s">
        <v>7662</v>
      </c>
      <c r="H124" s="4" t="s">
        <v>7472</v>
      </c>
      <c r="I124" s="4" t="s">
        <v>10</v>
      </c>
      <c r="J124" s="4" t="s">
        <v>6006</v>
      </c>
      <c r="K124" s="4" t="s">
        <v>19</v>
      </c>
      <c r="L124" s="7" t="s">
        <v>7416</v>
      </c>
    </row>
    <row r="125" spans="1:12" x14ac:dyDescent="0.35">
      <c r="A125" s="4"/>
      <c r="B125" s="4" t="s">
        <v>5381</v>
      </c>
      <c r="C125" s="4" t="s">
        <v>6232</v>
      </c>
      <c r="D125" s="4" t="s">
        <v>2584</v>
      </c>
      <c r="E125" s="4" t="s">
        <v>7473</v>
      </c>
      <c r="F125" s="4" t="s">
        <v>6128</v>
      </c>
      <c r="G125" s="4" t="s">
        <v>7663</v>
      </c>
      <c r="H125" s="4" t="s">
        <v>7474</v>
      </c>
      <c r="I125" s="4" t="s">
        <v>27</v>
      </c>
      <c r="J125" s="4" t="s">
        <v>6054</v>
      </c>
      <c r="K125" s="4"/>
      <c r="L125" s="7"/>
    </row>
    <row r="126" spans="1:12" x14ac:dyDescent="0.35">
      <c r="A126" s="4"/>
      <c r="B126" s="4" t="s">
        <v>5381</v>
      </c>
      <c r="C126" s="4" t="s">
        <v>6232</v>
      </c>
      <c r="D126" s="4" t="s">
        <v>2584</v>
      </c>
      <c r="E126" s="4" t="s">
        <v>7475</v>
      </c>
      <c r="F126" s="4" t="s">
        <v>6128</v>
      </c>
      <c r="G126" s="4" t="s">
        <v>7656</v>
      </c>
      <c r="H126" s="4" t="s">
        <v>7476</v>
      </c>
      <c r="I126" s="4" t="s">
        <v>27</v>
      </c>
      <c r="J126" s="4" t="s">
        <v>6089</v>
      </c>
      <c r="K126" s="4"/>
      <c r="L126" s="7"/>
    </row>
    <row r="127" spans="1:12" x14ac:dyDescent="0.35">
      <c r="A127" s="4"/>
      <c r="B127" s="4"/>
      <c r="C127" s="4"/>
      <c r="D127" s="4"/>
      <c r="E127" s="1" t="s">
        <v>7832</v>
      </c>
      <c r="F127" s="4" t="s">
        <v>6128</v>
      </c>
      <c r="G127" s="1" t="s">
        <v>7681</v>
      </c>
      <c r="H127" s="1" t="s">
        <v>7836</v>
      </c>
      <c r="I127" s="4" t="s">
        <v>27</v>
      </c>
      <c r="J127" s="4" t="s">
        <v>6095</v>
      </c>
      <c r="K127" s="4"/>
      <c r="L127" s="7"/>
    </row>
    <row r="128" spans="1:12" x14ac:dyDescent="0.35">
      <c r="A128" s="4"/>
      <c r="B128" s="4"/>
      <c r="C128" s="4"/>
      <c r="D128" s="4"/>
      <c r="E128" s="1" t="s">
        <v>7833</v>
      </c>
      <c r="F128" s="4" t="s">
        <v>6128</v>
      </c>
      <c r="G128" s="1" t="s">
        <v>7682</v>
      </c>
      <c r="H128" s="1" t="s">
        <v>6211</v>
      </c>
      <c r="I128" s="4" t="s">
        <v>27</v>
      </c>
      <c r="J128" s="4" t="s">
        <v>6095</v>
      </c>
      <c r="K128" s="4"/>
      <c r="L128" s="7"/>
    </row>
    <row r="129" spans="1:12" x14ac:dyDescent="0.35">
      <c r="A129" s="4"/>
      <c r="B129" s="4"/>
      <c r="C129" s="4"/>
      <c r="D129" s="4"/>
      <c r="E129" s="1" t="s">
        <v>7834</v>
      </c>
      <c r="F129" s="4" t="s">
        <v>6128</v>
      </c>
      <c r="G129" s="1" t="s">
        <v>7683</v>
      </c>
      <c r="H129" s="1" t="s">
        <v>6215</v>
      </c>
      <c r="I129" s="4" t="s">
        <v>27</v>
      </c>
      <c r="J129" s="4" t="s">
        <v>6095</v>
      </c>
      <c r="K129" s="4"/>
      <c r="L129" s="7"/>
    </row>
    <row r="130" spans="1:12" x14ac:dyDescent="0.35">
      <c r="A130" s="4"/>
      <c r="B130" s="4"/>
      <c r="C130" s="4"/>
      <c r="D130" s="4"/>
      <c r="E130" s="1" t="s">
        <v>7835</v>
      </c>
      <c r="F130" s="4" t="s">
        <v>6128</v>
      </c>
      <c r="G130" s="1" t="s">
        <v>7664</v>
      </c>
      <c r="H130" s="1" t="s">
        <v>6230</v>
      </c>
      <c r="I130" s="4" t="s">
        <v>27</v>
      </c>
      <c r="J130" s="4" t="s">
        <v>6095</v>
      </c>
      <c r="K130" s="4"/>
      <c r="L130" s="7"/>
    </row>
    <row r="131" spans="1:12" x14ac:dyDescent="0.35">
      <c r="A131" s="4"/>
      <c r="B131" s="4" t="s">
        <v>5381</v>
      </c>
      <c r="C131" s="4" t="s">
        <v>6232</v>
      </c>
      <c r="D131" s="4" t="s">
        <v>2584</v>
      </c>
      <c r="E131" s="4" t="s">
        <v>7477</v>
      </c>
      <c r="F131" s="4" t="s">
        <v>6128</v>
      </c>
      <c r="G131" s="4" t="s">
        <v>7665</v>
      </c>
      <c r="H131" s="4" t="s">
        <v>7478</v>
      </c>
      <c r="I131" s="4" t="s">
        <v>27</v>
      </c>
      <c r="J131" s="4" t="s">
        <v>6095</v>
      </c>
      <c r="K131" s="4"/>
      <c r="L131" s="7"/>
    </row>
    <row r="132" spans="1:12" x14ac:dyDescent="0.35">
      <c r="A132" s="4"/>
      <c r="B132" s="4" t="s">
        <v>5381</v>
      </c>
      <c r="C132" s="4" t="s">
        <v>6232</v>
      </c>
      <c r="D132" s="4" t="s">
        <v>2584</v>
      </c>
      <c r="E132" s="4" t="s">
        <v>7479</v>
      </c>
      <c r="F132" s="4" t="s">
        <v>6128</v>
      </c>
      <c r="G132" s="4" t="s">
        <v>7666</v>
      </c>
      <c r="H132" s="4" t="s">
        <v>7480</v>
      </c>
      <c r="I132" s="4" t="s">
        <v>27</v>
      </c>
      <c r="J132" s="4" t="s">
        <v>6095</v>
      </c>
      <c r="K132" s="4"/>
      <c r="L132" s="7"/>
    </row>
    <row r="133" spans="1:12" x14ac:dyDescent="0.35">
      <c r="A133" s="4"/>
      <c r="B133" s="4" t="s">
        <v>5381</v>
      </c>
      <c r="C133" s="4" t="s">
        <v>6232</v>
      </c>
      <c r="D133" s="4" t="s">
        <v>2584</v>
      </c>
      <c r="E133" s="4" t="s">
        <v>7481</v>
      </c>
      <c r="F133" s="4" t="s">
        <v>6128</v>
      </c>
      <c r="G133" s="4" t="s">
        <v>7656</v>
      </c>
      <c r="H133" s="4" t="s">
        <v>7482</v>
      </c>
      <c r="I133" s="4" t="s">
        <v>27</v>
      </c>
      <c r="J133" s="4" t="s">
        <v>6095</v>
      </c>
      <c r="K133" s="4"/>
      <c r="L133" s="7"/>
    </row>
    <row r="134" spans="1:12" x14ac:dyDescent="0.35">
      <c r="A134" s="4"/>
      <c r="B134" s="4" t="s">
        <v>5381</v>
      </c>
      <c r="C134" s="4" t="s">
        <v>6232</v>
      </c>
      <c r="D134" s="4" t="s">
        <v>2584</v>
      </c>
      <c r="E134" s="4" t="s">
        <v>7483</v>
      </c>
      <c r="F134" s="4" t="s">
        <v>6128</v>
      </c>
      <c r="G134" s="4" t="s">
        <v>7670</v>
      </c>
      <c r="H134" s="4" t="s">
        <v>7484</v>
      </c>
      <c r="I134" s="4" t="s">
        <v>10</v>
      </c>
      <c r="J134" s="4" t="s">
        <v>6006</v>
      </c>
      <c r="K134" s="4" t="s">
        <v>19</v>
      </c>
      <c r="L134" s="7" t="s">
        <v>7438</v>
      </c>
    </row>
    <row r="135" spans="1:12" x14ac:dyDescent="0.35">
      <c r="A135" s="4"/>
      <c r="B135" s="4" t="s">
        <v>5381</v>
      </c>
      <c r="C135" s="4" t="s">
        <v>6232</v>
      </c>
      <c r="D135" s="4" t="s">
        <v>2584</v>
      </c>
      <c r="E135" s="4" t="s">
        <v>7485</v>
      </c>
      <c r="F135" s="4" t="s">
        <v>6128</v>
      </c>
      <c r="G135" s="4" t="s">
        <v>7671</v>
      </c>
      <c r="H135" s="4" t="s">
        <v>7486</v>
      </c>
      <c r="I135" s="4" t="s">
        <v>27</v>
      </c>
      <c r="J135" s="4" t="s">
        <v>6095</v>
      </c>
      <c r="K135" s="4"/>
      <c r="L135" s="7"/>
    </row>
    <row r="136" spans="1:12" x14ac:dyDescent="0.35">
      <c r="A136" s="4"/>
      <c r="B136" s="4" t="s">
        <v>5381</v>
      </c>
      <c r="C136" s="4" t="s">
        <v>6232</v>
      </c>
      <c r="D136" s="4" t="s">
        <v>2584</v>
      </c>
      <c r="E136" s="4" t="s">
        <v>7487</v>
      </c>
      <c r="F136" s="4" t="s">
        <v>6128</v>
      </c>
      <c r="G136" s="4" t="s">
        <v>7656</v>
      </c>
      <c r="H136" s="4" t="s">
        <v>7488</v>
      </c>
      <c r="I136" s="4" t="s">
        <v>10</v>
      </c>
      <c r="J136" s="4" t="s">
        <v>6241</v>
      </c>
      <c r="K136" s="4" t="s">
        <v>11</v>
      </c>
      <c r="L136" s="7"/>
    </row>
    <row r="137" spans="1:12" x14ac:dyDescent="0.35">
      <c r="A137" s="4"/>
      <c r="B137" s="4" t="s">
        <v>5381</v>
      </c>
      <c r="C137" s="4" t="s">
        <v>6232</v>
      </c>
      <c r="D137" s="4" t="s">
        <v>2584</v>
      </c>
      <c r="E137" s="4" t="s">
        <v>7450</v>
      </c>
      <c r="F137" s="4" t="s">
        <v>6128</v>
      </c>
      <c r="G137" s="4" t="s">
        <v>7656</v>
      </c>
      <c r="H137" s="4" t="s">
        <v>7451</v>
      </c>
      <c r="I137" s="4" t="s">
        <v>27</v>
      </c>
      <c r="J137" s="4"/>
      <c r="K137" s="4"/>
      <c r="L137" s="7"/>
    </row>
    <row r="138" spans="1:12" x14ac:dyDescent="0.35">
      <c r="A138" s="4" t="s">
        <v>6233</v>
      </c>
      <c r="B138" s="4" t="s">
        <v>5381</v>
      </c>
      <c r="C138" s="4" t="s">
        <v>6234</v>
      </c>
      <c r="D138" s="4" t="s">
        <v>2584</v>
      </c>
      <c r="E138" s="4" t="s">
        <v>6235</v>
      </c>
      <c r="F138" s="4" t="s">
        <v>6128</v>
      </c>
      <c r="G138" s="4" t="s">
        <v>6124</v>
      </c>
      <c r="H138" s="4" t="s">
        <v>6236</v>
      </c>
      <c r="I138" s="4" t="s">
        <v>27</v>
      </c>
      <c r="J138" s="4"/>
      <c r="K138" s="4"/>
      <c r="L138" s="7"/>
    </row>
    <row r="139" spans="1:12" x14ac:dyDescent="0.35">
      <c r="A139" s="4" t="s">
        <v>6237</v>
      </c>
      <c r="B139" s="4" t="s">
        <v>5379</v>
      </c>
      <c r="C139" s="4" t="s">
        <v>2586</v>
      </c>
      <c r="D139" s="4" t="s">
        <v>2580</v>
      </c>
      <c r="E139" s="4" t="s">
        <v>2587</v>
      </c>
      <c r="F139" s="4" t="s">
        <v>5379</v>
      </c>
      <c r="G139" s="4" t="s">
        <v>41</v>
      </c>
      <c r="H139" s="4" t="s">
        <v>42</v>
      </c>
      <c r="I139" s="4"/>
      <c r="J139" s="4"/>
      <c r="K139" s="4"/>
      <c r="L139" s="7"/>
    </row>
    <row r="140" spans="1:12" x14ac:dyDescent="0.35">
      <c r="A140" s="4" t="s">
        <v>6238</v>
      </c>
      <c r="B140" s="4" t="s">
        <v>5381</v>
      </c>
      <c r="C140" s="4" t="s">
        <v>6239</v>
      </c>
      <c r="D140" s="4" t="s">
        <v>2586</v>
      </c>
      <c r="E140" s="4" t="s">
        <v>7489</v>
      </c>
      <c r="F140" s="4" t="s">
        <v>6240</v>
      </c>
      <c r="G140" s="4" t="s">
        <v>7667</v>
      </c>
      <c r="H140" s="4" t="s">
        <v>7490</v>
      </c>
      <c r="I140" s="4" t="s">
        <v>10</v>
      </c>
      <c r="J140" s="4" t="s">
        <v>5996</v>
      </c>
      <c r="K140" s="4" t="s">
        <v>11</v>
      </c>
      <c r="L140" s="7"/>
    </row>
    <row r="141" spans="1:12" x14ac:dyDescent="0.35">
      <c r="A141" s="4"/>
      <c r="B141" s="4" t="s">
        <v>5381</v>
      </c>
      <c r="C141" s="4" t="s">
        <v>6239</v>
      </c>
      <c r="D141" s="4" t="s">
        <v>2586</v>
      </c>
      <c r="E141" s="4" t="s">
        <v>7491</v>
      </c>
      <c r="F141" s="4" t="s">
        <v>6240</v>
      </c>
      <c r="G141" s="4" t="s">
        <v>7668</v>
      </c>
      <c r="H141" s="4" t="s">
        <v>7492</v>
      </c>
      <c r="I141" s="4" t="s">
        <v>10</v>
      </c>
      <c r="J141" s="4" t="s">
        <v>5996</v>
      </c>
      <c r="K141" s="4" t="s">
        <v>11</v>
      </c>
      <c r="L141" s="7"/>
    </row>
    <row r="142" spans="1:12" x14ac:dyDescent="0.35">
      <c r="A142" s="4"/>
      <c r="B142" s="4" t="s">
        <v>5381</v>
      </c>
      <c r="C142" s="4" t="s">
        <v>6239</v>
      </c>
      <c r="D142" s="4" t="s">
        <v>2586</v>
      </c>
      <c r="E142" s="4" t="s">
        <v>7493</v>
      </c>
      <c r="F142" s="4" t="s">
        <v>6240</v>
      </c>
      <c r="G142" s="4" t="s">
        <v>7675</v>
      </c>
      <c r="H142" s="4" t="s">
        <v>7494</v>
      </c>
      <c r="I142" s="4" t="s">
        <v>10</v>
      </c>
      <c r="J142" s="4" t="s">
        <v>5996</v>
      </c>
      <c r="K142" s="4" t="s">
        <v>11</v>
      </c>
      <c r="L142" s="7"/>
    </row>
    <row r="143" spans="1:12" x14ac:dyDescent="0.35">
      <c r="A143" s="4"/>
      <c r="B143" s="4" t="s">
        <v>5381</v>
      </c>
      <c r="C143" s="4" t="s">
        <v>6239</v>
      </c>
      <c r="D143" s="4" t="s">
        <v>2586</v>
      </c>
      <c r="E143" s="4" t="s">
        <v>7495</v>
      </c>
      <c r="F143" s="4" t="s">
        <v>6240</v>
      </c>
      <c r="G143" s="4" t="s">
        <v>7656</v>
      </c>
      <c r="H143" s="4" t="s">
        <v>7496</v>
      </c>
      <c r="I143" s="4" t="s">
        <v>10</v>
      </c>
      <c r="J143" s="4" t="s">
        <v>5996</v>
      </c>
      <c r="K143" s="4" t="s">
        <v>11</v>
      </c>
      <c r="L143" s="7"/>
    </row>
    <row r="144" spans="1:12" x14ac:dyDescent="0.35">
      <c r="A144" s="4"/>
      <c r="B144" s="4" t="s">
        <v>5381</v>
      </c>
      <c r="C144" s="4" t="s">
        <v>6239</v>
      </c>
      <c r="D144" s="4" t="s">
        <v>2586</v>
      </c>
      <c r="E144" s="4" t="s">
        <v>7497</v>
      </c>
      <c r="F144" s="4" t="s">
        <v>6240</v>
      </c>
      <c r="G144" s="4" t="s">
        <v>7676</v>
      </c>
      <c r="H144" s="4" t="s">
        <v>7498</v>
      </c>
      <c r="I144" s="4" t="s">
        <v>10</v>
      </c>
      <c r="J144" s="4" t="s">
        <v>5990</v>
      </c>
      <c r="K144" s="4" t="s">
        <v>11</v>
      </c>
      <c r="L144" s="7"/>
    </row>
    <row r="145" spans="1:12" x14ac:dyDescent="0.35">
      <c r="A145" s="4"/>
      <c r="B145" s="4" t="s">
        <v>5381</v>
      </c>
      <c r="C145" s="4" t="s">
        <v>6239</v>
      </c>
      <c r="D145" s="4" t="s">
        <v>2586</v>
      </c>
      <c r="E145" s="4" t="s">
        <v>7499</v>
      </c>
      <c r="F145" s="4" t="s">
        <v>6240</v>
      </c>
      <c r="G145" s="4" t="s">
        <v>7674</v>
      </c>
      <c r="H145" s="4" t="s">
        <v>7500</v>
      </c>
      <c r="I145" s="4" t="s">
        <v>10</v>
      </c>
      <c r="J145" s="4" t="s">
        <v>5990</v>
      </c>
      <c r="K145" s="4" t="s">
        <v>11</v>
      </c>
      <c r="L145" s="7"/>
    </row>
    <row r="146" spans="1:12" x14ac:dyDescent="0.35">
      <c r="A146" s="4"/>
      <c r="B146" s="4" t="s">
        <v>5381</v>
      </c>
      <c r="C146" s="4" t="s">
        <v>6239</v>
      </c>
      <c r="D146" s="4" t="s">
        <v>2586</v>
      </c>
      <c r="E146" s="4" t="s">
        <v>7501</v>
      </c>
      <c r="F146" s="4" t="s">
        <v>6240</v>
      </c>
      <c r="G146" s="4" t="s">
        <v>7677</v>
      </c>
      <c r="H146" s="4" t="s">
        <v>7502</v>
      </c>
      <c r="I146" s="4" t="s">
        <v>27</v>
      </c>
      <c r="J146" s="4" t="s">
        <v>6031</v>
      </c>
      <c r="K146" s="4"/>
      <c r="L146" s="7"/>
    </row>
    <row r="147" spans="1:12" x14ac:dyDescent="0.35">
      <c r="A147" s="4"/>
      <c r="B147" s="4" t="s">
        <v>5381</v>
      </c>
      <c r="C147" s="4" t="s">
        <v>6239</v>
      </c>
      <c r="D147" s="4" t="s">
        <v>2586</v>
      </c>
      <c r="E147" s="4" t="s">
        <v>7503</v>
      </c>
      <c r="F147" s="4" t="s">
        <v>6240</v>
      </c>
      <c r="G147" s="4" t="s">
        <v>7678</v>
      </c>
      <c r="H147" s="4" t="s">
        <v>7504</v>
      </c>
      <c r="I147" s="4" t="s">
        <v>27</v>
      </c>
      <c r="J147" s="4" t="s">
        <v>6095</v>
      </c>
      <c r="K147" s="4"/>
      <c r="L147" s="7"/>
    </row>
    <row r="148" spans="1:12" x14ac:dyDescent="0.35">
      <c r="A148" s="4"/>
      <c r="B148" s="4" t="s">
        <v>5381</v>
      </c>
      <c r="C148" s="4" t="s">
        <v>6239</v>
      </c>
      <c r="D148" s="4" t="s">
        <v>2586</v>
      </c>
      <c r="E148" s="4" t="s">
        <v>7505</v>
      </c>
      <c r="F148" s="4" t="s">
        <v>6240</v>
      </c>
      <c r="G148" s="4" t="s">
        <v>7663</v>
      </c>
      <c r="H148" s="4" t="s">
        <v>7506</v>
      </c>
      <c r="I148" s="4" t="s">
        <v>27</v>
      </c>
      <c r="J148" s="4" t="s">
        <v>6054</v>
      </c>
      <c r="K148" s="4"/>
      <c r="L148" s="7"/>
    </row>
    <row r="149" spans="1:12" x14ac:dyDescent="0.35">
      <c r="A149" s="4"/>
      <c r="B149" s="4" t="s">
        <v>5381</v>
      </c>
      <c r="C149" s="4" t="s">
        <v>6239</v>
      </c>
      <c r="D149" s="4" t="s">
        <v>2586</v>
      </c>
      <c r="E149" s="4" t="s">
        <v>7507</v>
      </c>
      <c r="F149" s="4" t="s">
        <v>6240</v>
      </c>
      <c r="G149" s="4" t="s">
        <v>7671</v>
      </c>
      <c r="H149" s="4" t="s">
        <v>7508</v>
      </c>
      <c r="I149" s="4" t="s">
        <v>27</v>
      </c>
      <c r="J149" s="4" t="s">
        <v>6095</v>
      </c>
      <c r="K149" s="4"/>
      <c r="L149" s="7"/>
    </row>
    <row r="150" spans="1:12" x14ac:dyDescent="0.35">
      <c r="A150" s="4"/>
      <c r="B150" s="4" t="s">
        <v>5381</v>
      </c>
      <c r="C150" s="4" t="s">
        <v>6239</v>
      </c>
      <c r="D150" s="4" t="s">
        <v>2586</v>
      </c>
      <c r="E150" s="4" t="s">
        <v>7509</v>
      </c>
      <c r="F150" s="4" t="s">
        <v>6240</v>
      </c>
      <c r="G150" s="4" t="s">
        <v>7657</v>
      </c>
      <c r="H150" s="4" t="s">
        <v>7510</v>
      </c>
      <c r="I150" s="4" t="s">
        <v>10</v>
      </c>
      <c r="J150" s="4" t="s">
        <v>6006</v>
      </c>
      <c r="K150" s="4" t="s">
        <v>11</v>
      </c>
      <c r="L150" s="7"/>
    </row>
    <row r="151" spans="1:12" x14ac:dyDescent="0.35">
      <c r="A151" s="4"/>
      <c r="B151" s="4" t="s">
        <v>5381</v>
      </c>
      <c r="C151" s="4" t="s">
        <v>6239</v>
      </c>
      <c r="D151" s="4" t="s">
        <v>2586</v>
      </c>
      <c r="E151" s="4" t="s">
        <v>7511</v>
      </c>
      <c r="F151" s="4" t="s">
        <v>6240</v>
      </c>
      <c r="G151" s="4" t="s">
        <v>7670</v>
      </c>
      <c r="H151" s="4" t="s">
        <v>7512</v>
      </c>
      <c r="I151" s="4" t="s">
        <v>10</v>
      </c>
      <c r="J151" s="4" t="s">
        <v>6006</v>
      </c>
      <c r="K151" s="4" t="s">
        <v>11</v>
      </c>
      <c r="L151" s="7"/>
    </row>
    <row r="152" spans="1:12" x14ac:dyDescent="0.35">
      <c r="A152" s="4"/>
      <c r="B152" s="4" t="s">
        <v>5381</v>
      </c>
      <c r="C152" s="4" t="s">
        <v>6239</v>
      </c>
      <c r="D152" s="4" t="s">
        <v>2586</v>
      </c>
      <c r="E152" s="4" t="s">
        <v>7513</v>
      </c>
      <c r="F152" s="4" t="s">
        <v>6240</v>
      </c>
      <c r="G152" s="4" t="s">
        <v>7656</v>
      </c>
      <c r="H152" s="4" t="s">
        <v>7514</v>
      </c>
      <c r="I152" s="4" t="s">
        <v>10</v>
      </c>
      <c r="J152" s="4" t="s">
        <v>6241</v>
      </c>
      <c r="K152" s="4" t="s">
        <v>11</v>
      </c>
      <c r="L152" s="7"/>
    </row>
    <row r="153" spans="1:12" x14ac:dyDescent="0.35">
      <c r="A153" s="4"/>
      <c r="B153" s="4" t="s">
        <v>5381</v>
      </c>
      <c r="C153" s="4" t="s">
        <v>6239</v>
      </c>
      <c r="D153" s="4" t="s">
        <v>2586</v>
      </c>
      <c r="E153" s="4" t="s">
        <v>7515</v>
      </c>
      <c r="F153" s="4" t="s">
        <v>6240</v>
      </c>
      <c r="G153" s="4" t="s">
        <v>7679</v>
      </c>
      <c r="H153" s="4" t="s">
        <v>7516</v>
      </c>
      <c r="I153" s="4" t="s">
        <v>27</v>
      </c>
      <c r="J153" s="4" t="s">
        <v>5996</v>
      </c>
      <c r="K153" s="4"/>
      <c r="L153" s="7"/>
    </row>
    <row r="154" spans="1:12" x14ac:dyDescent="0.35">
      <c r="A154" s="4"/>
      <c r="B154" s="4" t="s">
        <v>5381</v>
      </c>
      <c r="C154" s="4" t="s">
        <v>6239</v>
      </c>
      <c r="D154" s="4" t="s">
        <v>2586</v>
      </c>
      <c r="E154" s="4" t="s">
        <v>7517</v>
      </c>
      <c r="F154" s="4" t="s">
        <v>6240</v>
      </c>
      <c r="G154" s="4" t="s">
        <v>7680</v>
      </c>
      <c r="H154" s="4" t="s">
        <v>7518</v>
      </c>
      <c r="I154" s="4" t="s">
        <v>27</v>
      </c>
      <c r="J154" s="4" t="s">
        <v>5990</v>
      </c>
      <c r="K154" s="4"/>
      <c r="L154" s="136"/>
    </row>
    <row r="155" spans="1:12" x14ac:dyDescent="0.35">
      <c r="A155" s="4"/>
      <c r="B155" s="4" t="s">
        <v>5381</v>
      </c>
      <c r="C155" s="4" t="s">
        <v>6239</v>
      </c>
      <c r="D155" s="4" t="s">
        <v>2586</v>
      </c>
      <c r="E155" s="4" t="s">
        <v>7519</v>
      </c>
      <c r="F155" s="4" t="s">
        <v>6240</v>
      </c>
      <c r="G155" s="4" t="s">
        <v>7678</v>
      </c>
      <c r="H155" s="4" t="s">
        <v>7520</v>
      </c>
      <c r="I155" s="4" t="s">
        <v>27</v>
      </c>
      <c r="J155" s="4" t="s">
        <v>6095</v>
      </c>
      <c r="K155" s="4"/>
      <c r="L155" s="7"/>
    </row>
    <row r="156" spans="1:12" x14ac:dyDescent="0.35">
      <c r="A156" s="4"/>
      <c r="B156" s="4" t="s">
        <v>5381</v>
      </c>
      <c r="C156" s="4" t="s">
        <v>6239</v>
      </c>
      <c r="D156" s="4" t="s">
        <v>2586</v>
      </c>
      <c r="E156" s="4" t="s">
        <v>7521</v>
      </c>
      <c r="F156" s="4" t="s">
        <v>6240</v>
      </c>
      <c r="G156" s="4" t="s">
        <v>7663</v>
      </c>
      <c r="H156" s="4" t="s">
        <v>7522</v>
      </c>
      <c r="I156" s="4" t="s">
        <v>27</v>
      </c>
      <c r="J156" s="4" t="s">
        <v>6054</v>
      </c>
      <c r="K156" s="4"/>
      <c r="L156" s="7"/>
    </row>
    <row r="157" spans="1:12" x14ac:dyDescent="0.35">
      <c r="A157" s="4"/>
      <c r="B157" s="4" t="s">
        <v>5381</v>
      </c>
      <c r="C157" s="4" t="s">
        <v>6239</v>
      </c>
      <c r="D157" s="4" t="s">
        <v>2586</v>
      </c>
      <c r="E157" s="4" t="s">
        <v>7523</v>
      </c>
      <c r="F157" s="4" t="s">
        <v>6240</v>
      </c>
      <c r="G157" s="4" t="s">
        <v>7671</v>
      </c>
      <c r="H157" s="4" t="s">
        <v>7524</v>
      </c>
      <c r="I157" s="4" t="s">
        <v>27</v>
      </c>
      <c r="J157" s="4" t="s">
        <v>6095</v>
      </c>
      <c r="K157" s="4"/>
      <c r="L157" s="7"/>
    </row>
    <row r="158" spans="1:12" x14ac:dyDescent="0.35">
      <c r="A158" s="4"/>
      <c r="B158" s="4" t="s">
        <v>5381</v>
      </c>
      <c r="C158" s="4" t="s">
        <v>6239</v>
      </c>
      <c r="D158" s="4" t="s">
        <v>2586</v>
      </c>
      <c r="E158" s="4" t="s">
        <v>7525</v>
      </c>
      <c r="F158" s="4" t="s">
        <v>6240</v>
      </c>
      <c r="G158" s="4" t="s">
        <v>7657</v>
      </c>
      <c r="H158" s="4" t="s">
        <v>7526</v>
      </c>
      <c r="I158" s="4" t="s">
        <v>27</v>
      </c>
      <c r="J158" s="4" t="s">
        <v>6006</v>
      </c>
      <c r="K158" s="4"/>
      <c r="L158" s="7"/>
    </row>
    <row r="159" spans="1:12" x14ac:dyDescent="0.35">
      <c r="A159" s="4"/>
      <c r="B159" s="4" t="s">
        <v>5381</v>
      </c>
      <c r="C159" s="4" t="s">
        <v>6239</v>
      </c>
      <c r="D159" s="4" t="s">
        <v>2586</v>
      </c>
      <c r="E159" s="4" t="s">
        <v>7527</v>
      </c>
      <c r="F159" s="4" t="s">
        <v>6240</v>
      </c>
      <c r="G159" s="4" t="s">
        <v>7670</v>
      </c>
      <c r="H159" s="4" t="s">
        <v>7528</v>
      </c>
      <c r="I159" s="4" t="s">
        <v>27</v>
      </c>
      <c r="J159" s="4" t="s">
        <v>6006</v>
      </c>
      <c r="K159" s="4"/>
      <c r="L159" s="7"/>
    </row>
    <row r="160" spans="1:12" x14ac:dyDescent="0.35">
      <c r="A160" s="4"/>
      <c r="B160" s="4" t="s">
        <v>5381</v>
      </c>
      <c r="C160" s="4" t="s">
        <v>6239</v>
      </c>
      <c r="D160" s="4" t="s">
        <v>2586</v>
      </c>
      <c r="E160" s="4" t="s">
        <v>7529</v>
      </c>
      <c r="F160" s="4" t="s">
        <v>6240</v>
      </c>
      <c r="G160" s="4" t="s">
        <v>7656</v>
      </c>
      <c r="H160" s="4" t="s">
        <v>7530</v>
      </c>
      <c r="I160" s="4" t="s">
        <v>27</v>
      </c>
      <c r="J160" s="4" t="s">
        <v>6241</v>
      </c>
      <c r="K160" s="4"/>
      <c r="L160" s="7"/>
    </row>
    <row r="161" spans="1:12" x14ac:dyDescent="0.35">
      <c r="A161" s="4" t="s">
        <v>6242</v>
      </c>
      <c r="B161" s="4" t="s">
        <v>5381</v>
      </c>
      <c r="C161" s="4" t="s">
        <v>6243</v>
      </c>
      <c r="D161" s="4" t="s">
        <v>2586</v>
      </c>
      <c r="E161" s="4" t="s">
        <v>7531</v>
      </c>
      <c r="F161" s="4" t="s">
        <v>6240</v>
      </c>
      <c r="G161" s="4" t="s">
        <v>7667</v>
      </c>
      <c r="H161" s="4" t="s">
        <v>7532</v>
      </c>
      <c r="I161" s="4" t="s">
        <v>10</v>
      </c>
      <c r="J161" s="4" t="s">
        <v>5996</v>
      </c>
      <c r="K161" s="4" t="s">
        <v>19</v>
      </c>
      <c r="L161" s="7" t="s">
        <v>7489</v>
      </c>
    </row>
    <row r="162" spans="1:12" x14ac:dyDescent="0.35">
      <c r="A162" s="4"/>
      <c r="B162" s="4" t="s">
        <v>5381</v>
      </c>
      <c r="C162" s="4" t="s">
        <v>6243</v>
      </c>
      <c r="D162" s="4" t="s">
        <v>2586</v>
      </c>
      <c r="E162" s="4" t="s">
        <v>7533</v>
      </c>
      <c r="F162" s="4" t="s">
        <v>6240</v>
      </c>
      <c r="G162" s="4" t="s">
        <v>7668</v>
      </c>
      <c r="H162" s="4" t="s">
        <v>7534</v>
      </c>
      <c r="I162" s="4" t="s">
        <v>10</v>
      </c>
      <c r="J162" s="4" t="s">
        <v>5996</v>
      </c>
      <c r="K162" s="4" t="s">
        <v>19</v>
      </c>
      <c r="L162" s="7" t="s">
        <v>7491</v>
      </c>
    </row>
    <row r="163" spans="1:12" x14ac:dyDescent="0.35">
      <c r="A163" s="4"/>
      <c r="B163" s="4" t="s">
        <v>5381</v>
      </c>
      <c r="C163" s="4" t="s">
        <v>6243</v>
      </c>
      <c r="D163" s="4" t="s">
        <v>2586</v>
      </c>
      <c r="E163" s="4" t="s">
        <v>7535</v>
      </c>
      <c r="F163" s="4" t="s">
        <v>6240</v>
      </c>
      <c r="G163" s="4" t="s">
        <v>7675</v>
      </c>
      <c r="H163" s="4" t="s">
        <v>7536</v>
      </c>
      <c r="I163" s="4" t="s">
        <v>10</v>
      </c>
      <c r="J163" s="4" t="s">
        <v>5996</v>
      </c>
      <c r="K163" s="4" t="s">
        <v>19</v>
      </c>
      <c r="L163" s="7" t="s">
        <v>7493</v>
      </c>
    </row>
    <row r="164" spans="1:12" x14ac:dyDescent="0.35">
      <c r="A164" s="4"/>
      <c r="B164" s="4" t="s">
        <v>5381</v>
      </c>
      <c r="C164" s="4" t="s">
        <v>6243</v>
      </c>
      <c r="D164" s="4" t="s">
        <v>2586</v>
      </c>
      <c r="E164" s="4" t="s">
        <v>7537</v>
      </c>
      <c r="F164" s="4" t="s">
        <v>6240</v>
      </c>
      <c r="G164" s="4" t="s">
        <v>7656</v>
      </c>
      <c r="H164" s="4" t="s">
        <v>7538</v>
      </c>
      <c r="I164" s="4" t="s">
        <v>10</v>
      </c>
      <c r="J164" s="4" t="s">
        <v>5996</v>
      </c>
      <c r="K164" s="4" t="s">
        <v>19</v>
      </c>
      <c r="L164" s="7" t="s">
        <v>7495</v>
      </c>
    </row>
    <row r="165" spans="1:12" x14ac:dyDescent="0.35">
      <c r="A165" s="4"/>
      <c r="B165" s="4" t="s">
        <v>5381</v>
      </c>
      <c r="C165" s="4" t="s">
        <v>6243</v>
      </c>
      <c r="D165" s="4" t="s">
        <v>2586</v>
      </c>
      <c r="E165" s="4" t="s">
        <v>7539</v>
      </c>
      <c r="F165" s="4" t="s">
        <v>6240</v>
      </c>
      <c r="G165" s="4" t="s">
        <v>7681</v>
      </c>
      <c r="H165" s="4" t="s">
        <v>7540</v>
      </c>
      <c r="I165" s="4" t="s">
        <v>27</v>
      </c>
      <c r="J165" s="4" t="s">
        <v>6095</v>
      </c>
      <c r="K165" s="4"/>
      <c r="L165" s="7"/>
    </row>
    <row r="166" spans="1:12" x14ac:dyDescent="0.35">
      <c r="A166" s="4"/>
      <c r="B166" s="4" t="s">
        <v>5381</v>
      </c>
      <c r="C166" s="4" t="s">
        <v>6243</v>
      </c>
      <c r="D166" s="4" t="s">
        <v>2586</v>
      </c>
      <c r="E166" s="4" t="s">
        <v>7541</v>
      </c>
      <c r="F166" s="4" t="s">
        <v>6240</v>
      </c>
      <c r="G166" s="4" t="s">
        <v>7682</v>
      </c>
      <c r="H166" s="4" t="s">
        <v>7542</v>
      </c>
      <c r="I166" s="4" t="s">
        <v>27</v>
      </c>
      <c r="J166" s="4" t="s">
        <v>6095</v>
      </c>
      <c r="K166" s="4"/>
      <c r="L166" s="7"/>
    </row>
    <row r="167" spans="1:12" x14ac:dyDescent="0.35">
      <c r="A167" s="4"/>
      <c r="B167" s="4" t="s">
        <v>5381</v>
      </c>
      <c r="C167" s="4" t="s">
        <v>6243</v>
      </c>
      <c r="D167" s="4" t="s">
        <v>2586</v>
      </c>
      <c r="E167" s="4" t="s">
        <v>7543</v>
      </c>
      <c r="F167" s="4" t="s">
        <v>6240</v>
      </c>
      <c r="G167" s="4" t="s">
        <v>7683</v>
      </c>
      <c r="H167" s="4" t="s">
        <v>7544</v>
      </c>
      <c r="I167" s="4" t="s">
        <v>27</v>
      </c>
      <c r="J167" s="4" t="s">
        <v>6095</v>
      </c>
      <c r="K167" s="4"/>
      <c r="L167" s="7"/>
    </row>
    <row r="168" spans="1:12" x14ac:dyDescent="0.35">
      <c r="A168" s="4"/>
      <c r="B168" s="4" t="s">
        <v>5381</v>
      </c>
      <c r="C168" s="4" t="s">
        <v>6243</v>
      </c>
      <c r="D168" s="4" t="s">
        <v>2586</v>
      </c>
      <c r="E168" s="4" t="s">
        <v>7545</v>
      </c>
      <c r="F168" s="4" t="s">
        <v>6240</v>
      </c>
      <c r="G168" s="4" t="s">
        <v>7664</v>
      </c>
      <c r="H168" s="4" t="s">
        <v>7546</v>
      </c>
      <c r="I168" s="4" t="s">
        <v>27</v>
      </c>
      <c r="J168" s="4" t="s">
        <v>6095</v>
      </c>
      <c r="K168" s="4"/>
      <c r="L168" s="7"/>
    </row>
    <row r="169" spans="1:12" x14ac:dyDescent="0.35">
      <c r="A169" s="4"/>
      <c r="B169" s="4" t="s">
        <v>5381</v>
      </c>
      <c r="C169" s="4" t="s">
        <v>6243</v>
      </c>
      <c r="D169" s="4" t="s">
        <v>2586</v>
      </c>
      <c r="E169" s="4" t="s">
        <v>7547</v>
      </c>
      <c r="F169" s="4" t="s">
        <v>6240</v>
      </c>
      <c r="G169" s="4" t="s">
        <v>7665</v>
      </c>
      <c r="H169" s="4" t="s">
        <v>7548</v>
      </c>
      <c r="I169" s="4" t="s">
        <v>27</v>
      </c>
      <c r="J169" s="4" t="s">
        <v>6095</v>
      </c>
      <c r="K169" s="4"/>
      <c r="L169" s="7"/>
    </row>
    <row r="170" spans="1:12" x14ac:dyDescent="0.35">
      <c r="A170" s="4"/>
      <c r="B170" s="4" t="s">
        <v>5381</v>
      </c>
      <c r="C170" s="4" t="s">
        <v>6243</v>
      </c>
      <c r="D170" s="4" t="s">
        <v>2586</v>
      </c>
      <c r="E170" s="4" t="s">
        <v>7549</v>
      </c>
      <c r="F170" s="4" t="s">
        <v>6240</v>
      </c>
      <c r="G170" s="4" t="s">
        <v>7656</v>
      </c>
      <c r="H170" s="4" t="s">
        <v>7550</v>
      </c>
      <c r="I170" s="4" t="s">
        <v>27</v>
      </c>
      <c r="J170" s="4" t="s">
        <v>6095</v>
      </c>
      <c r="K170" s="4"/>
      <c r="L170" s="7"/>
    </row>
    <row r="171" spans="1:12" x14ac:dyDescent="0.35">
      <c r="A171" s="4"/>
      <c r="B171" s="4" t="s">
        <v>5381</v>
      </c>
      <c r="C171" s="4" t="s">
        <v>6243</v>
      </c>
      <c r="D171" s="4" t="s">
        <v>2586</v>
      </c>
      <c r="E171" s="4" t="s">
        <v>7551</v>
      </c>
      <c r="F171" s="4" t="s">
        <v>6240</v>
      </c>
      <c r="G171" s="4" t="s">
        <v>7676</v>
      </c>
      <c r="H171" s="4" t="s">
        <v>7552</v>
      </c>
      <c r="I171" s="4" t="s">
        <v>10</v>
      </c>
      <c r="J171" s="4" t="s">
        <v>5990</v>
      </c>
      <c r="K171" s="4" t="s">
        <v>19</v>
      </c>
      <c r="L171" s="7" t="s">
        <v>7497</v>
      </c>
    </row>
    <row r="172" spans="1:12" x14ac:dyDescent="0.35">
      <c r="A172" s="4"/>
      <c r="B172" s="4" t="s">
        <v>5381</v>
      </c>
      <c r="C172" s="4" t="s">
        <v>6243</v>
      </c>
      <c r="D172" s="4" t="s">
        <v>2586</v>
      </c>
      <c r="E172" s="4" t="s">
        <v>7553</v>
      </c>
      <c r="F172" s="4" t="s">
        <v>6240</v>
      </c>
      <c r="G172" s="4" t="s">
        <v>7674</v>
      </c>
      <c r="H172" s="4" t="s">
        <v>7554</v>
      </c>
      <c r="I172" s="4" t="s">
        <v>10</v>
      </c>
      <c r="J172" s="4" t="s">
        <v>5990</v>
      </c>
      <c r="K172" s="4" t="s">
        <v>19</v>
      </c>
      <c r="L172" s="7" t="s">
        <v>7499</v>
      </c>
    </row>
    <row r="173" spans="1:12" x14ac:dyDescent="0.35">
      <c r="A173" s="4"/>
      <c r="B173" s="4" t="s">
        <v>5381</v>
      </c>
      <c r="C173" s="4" t="s">
        <v>6243</v>
      </c>
      <c r="D173" s="4" t="s">
        <v>2586</v>
      </c>
      <c r="E173" s="4" t="s">
        <v>7555</v>
      </c>
      <c r="F173" s="4" t="s">
        <v>6240</v>
      </c>
      <c r="G173" s="4" t="s">
        <v>7677</v>
      </c>
      <c r="H173" s="4" t="s">
        <v>7556</v>
      </c>
      <c r="I173" s="4" t="s">
        <v>27</v>
      </c>
      <c r="J173" s="4" t="s">
        <v>6095</v>
      </c>
      <c r="K173" s="4"/>
      <c r="L173" s="7"/>
    </row>
    <row r="174" spans="1:12" x14ac:dyDescent="0.35">
      <c r="A174" s="4"/>
      <c r="B174" s="4" t="s">
        <v>5381</v>
      </c>
      <c r="C174" s="4" t="s">
        <v>6243</v>
      </c>
      <c r="D174" s="4" t="s">
        <v>2586</v>
      </c>
      <c r="E174" s="4" t="s">
        <v>7557</v>
      </c>
      <c r="F174" s="4" t="s">
        <v>6240</v>
      </c>
      <c r="G174" s="4" t="s">
        <v>7663</v>
      </c>
      <c r="H174" s="4" t="s">
        <v>7558</v>
      </c>
      <c r="I174" s="4" t="s">
        <v>27</v>
      </c>
      <c r="J174" s="4" t="s">
        <v>6054</v>
      </c>
      <c r="K174" s="4"/>
      <c r="L174" s="7"/>
    </row>
    <row r="175" spans="1:12" x14ac:dyDescent="0.35">
      <c r="A175" s="4"/>
      <c r="B175" s="4" t="s">
        <v>5381</v>
      </c>
      <c r="C175" s="4" t="s">
        <v>6243</v>
      </c>
      <c r="D175" s="4" t="s">
        <v>2586</v>
      </c>
      <c r="E175" s="4" t="s">
        <v>7559</v>
      </c>
      <c r="F175" s="4" t="s">
        <v>6240</v>
      </c>
      <c r="G175" s="4" t="s">
        <v>7671</v>
      </c>
      <c r="H175" s="4" t="s">
        <v>7560</v>
      </c>
      <c r="I175" s="4" t="s">
        <v>27</v>
      </c>
      <c r="J175" s="4" t="s">
        <v>6095</v>
      </c>
      <c r="K175" s="4"/>
      <c r="L175" s="7"/>
    </row>
    <row r="176" spans="1:12" x14ac:dyDescent="0.35">
      <c r="A176" s="4"/>
      <c r="B176" s="4" t="s">
        <v>5381</v>
      </c>
      <c r="C176" s="4" t="s">
        <v>6243</v>
      </c>
      <c r="D176" s="4" t="s">
        <v>2586</v>
      </c>
      <c r="E176" s="4" t="s">
        <v>7561</v>
      </c>
      <c r="F176" s="4" t="s">
        <v>6240</v>
      </c>
      <c r="G176" s="4" t="s">
        <v>7684</v>
      </c>
      <c r="H176" s="4" t="s">
        <v>7562</v>
      </c>
      <c r="I176" s="4" t="s">
        <v>27</v>
      </c>
      <c r="J176" s="4" t="s">
        <v>6089</v>
      </c>
      <c r="K176" s="4"/>
      <c r="L176" s="7"/>
    </row>
    <row r="177" spans="1:12" x14ac:dyDescent="0.35">
      <c r="A177" s="4"/>
      <c r="B177" s="4" t="s">
        <v>5381</v>
      </c>
      <c r="C177" s="4" t="s">
        <v>6243</v>
      </c>
      <c r="D177" s="4" t="s">
        <v>2586</v>
      </c>
      <c r="E177" s="4" t="s">
        <v>7563</v>
      </c>
      <c r="F177" s="4" t="s">
        <v>6240</v>
      </c>
      <c r="G177" s="4" t="s">
        <v>7685</v>
      </c>
      <c r="H177" s="4" t="s">
        <v>7564</v>
      </c>
      <c r="I177" s="4" t="s">
        <v>27</v>
      </c>
      <c r="J177" s="4" t="s">
        <v>6054</v>
      </c>
      <c r="K177" s="4"/>
      <c r="L177" s="7"/>
    </row>
    <row r="178" spans="1:12" x14ac:dyDescent="0.35">
      <c r="A178" s="4"/>
      <c r="B178" s="4" t="s">
        <v>5381</v>
      </c>
      <c r="C178" s="4" t="s">
        <v>6243</v>
      </c>
      <c r="D178" s="4" t="s">
        <v>2586</v>
      </c>
      <c r="E178" s="4" t="s">
        <v>7565</v>
      </c>
      <c r="F178" s="4" t="s">
        <v>6240</v>
      </c>
      <c r="G178" s="4" t="s">
        <v>7686</v>
      </c>
      <c r="H178" s="4" t="s">
        <v>7566</v>
      </c>
      <c r="I178" s="4" t="s">
        <v>10</v>
      </c>
      <c r="J178" s="4" t="s">
        <v>6006</v>
      </c>
      <c r="K178" s="4" t="s">
        <v>19</v>
      </c>
      <c r="L178" s="7" t="s">
        <v>7509</v>
      </c>
    </row>
    <row r="179" spans="1:12" x14ac:dyDescent="0.35">
      <c r="A179" s="4"/>
      <c r="B179" s="4" t="s">
        <v>5381</v>
      </c>
      <c r="C179" s="4" t="s">
        <v>6243</v>
      </c>
      <c r="D179" s="4" t="s">
        <v>2586</v>
      </c>
      <c r="E179" s="4" t="s">
        <v>7567</v>
      </c>
      <c r="F179" s="4" t="s">
        <v>6240</v>
      </c>
      <c r="G179" s="4" t="s">
        <v>7656</v>
      </c>
      <c r="H179" s="4" t="s">
        <v>7568</v>
      </c>
      <c r="I179" s="4" t="s">
        <v>10</v>
      </c>
      <c r="J179" s="4" t="s">
        <v>6241</v>
      </c>
      <c r="K179" s="4" t="s">
        <v>19</v>
      </c>
      <c r="L179" s="7" t="s">
        <v>7513</v>
      </c>
    </row>
    <row r="180" spans="1:12" x14ac:dyDescent="0.35">
      <c r="A180" s="4" t="s">
        <v>6244</v>
      </c>
      <c r="B180" s="4" t="s">
        <v>5381</v>
      </c>
      <c r="C180" s="4" t="s">
        <v>6245</v>
      </c>
      <c r="D180" s="4" t="s">
        <v>2586</v>
      </c>
      <c r="E180" s="134" t="s">
        <v>7569</v>
      </c>
      <c r="F180" s="4" t="s">
        <v>6240</v>
      </c>
      <c r="G180" s="4" t="s">
        <v>7663</v>
      </c>
      <c r="H180" s="4" t="s">
        <v>7570</v>
      </c>
      <c r="I180" s="4" t="s">
        <v>27</v>
      </c>
      <c r="J180" s="4" t="s">
        <v>6054</v>
      </c>
      <c r="K180" s="4"/>
      <c r="L180" s="7"/>
    </row>
    <row r="181" spans="1:12" x14ac:dyDescent="0.35">
      <c r="A181" s="4"/>
      <c r="B181" s="4" t="s">
        <v>5381</v>
      </c>
      <c r="C181" s="4" t="s">
        <v>6245</v>
      </c>
      <c r="D181" s="4" t="s">
        <v>2586</v>
      </c>
      <c r="E181" s="4" t="s">
        <v>7571</v>
      </c>
      <c r="F181" s="4" t="s">
        <v>6240</v>
      </c>
      <c r="G181" s="4" t="s">
        <v>7671</v>
      </c>
      <c r="H181" s="4" t="s">
        <v>7572</v>
      </c>
      <c r="I181" s="4" t="s">
        <v>27</v>
      </c>
      <c r="J181" s="4" t="s">
        <v>6095</v>
      </c>
      <c r="K181" s="4"/>
      <c r="L181" s="7"/>
    </row>
    <row r="182" spans="1:12" x14ac:dyDescent="0.35">
      <c r="A182" s="4"/>
      <c r="B182" s="4" t="s">
        <v>5381</v>
      </c>
      <c r="C182" s="4" t="s">
        <v>6245</v>
      </c>
      <c r="D182" s="4" t="s">
        <v>2586</v>
      </c>
      <c r="E182" s="4" t="s">
        <v>7573</v>
      </c>
      <c r="F182" s="4" t="s">
        <v>6240</v>
      </c>
      <c r="G182" s="4" t="s">
        <v>7679</v>
      </c>
      <c r="H182" s="4" t="s">
        <v>7574</v>
      </c>
      <c r="I182" s="4" t="s">
        <v>27</v>
      </c>
      <c r="J182" s="4" t="s">
        <v>5996</v>
      </c>
      <c r="K182" s="4"/>
      <c r="L182" s="7"/>
    </row>
    <row r="183" spans="1:12" x14ac:dyDescent="0.35">
      <c r="A183" s="4"/>
      <c r="B183" s="4" t="s">
        <v>5381</v>
      </c>
      <c r="C183" s="4" t="s">
        <v>6245</v>
      </c>
      <c r="D183" s="4" t="s">
        <v>2586</v>
      </c>
      <c r="E183" s="4" t="s">
        <v>7575</v>
      </c>
      <c r="F183" s="4" t="s">
        <v>6240</v>
      </c>
      <c r="G183" s="4" t="s">
        <v>7665</v>
      </c>
      <c r="H183" s="4" t="s">
        <v>7576</v>
      </c>
      <c r="I183" s="4" t="s">
        <v>27</v>
      </c>
      <c r="J183" s="4" t="s">
        <v>6095</v>
      </c>
      <c r="K183" s="4"/>
      <c r="L183" s="7"/>
    </row>
    <row r="184" spans="1:12" x14ac:dyDescent="0.35">
      <c r="A184" s="4"/>
      <c r="B184" s="4" t="s">
        <v>5381</v>
      </c>
      <c r="C184" s="4" t="s">
        <v>6245</v>
      </c>
      <c r="D184" s="4" t="s">
        <v>2586</v>
      </c>
      <c r="E184" s="4" t="s">
        <v>7577</v>
      </c>
      <c r="F184" s="4" t="s">
        <v>6240</v>
      </c>
      <c r="G184" s="4" t="s">
        <v>7687</v>
      </c>
      <c r="H184" s="4" t="s">
        <v>7578</v>
      </c>
      <c r="I184" s="4" t="s">
        <v>27</v>
      </c>
      <c r="J184" s="4" t="s">
        <v>6095</v>
      </c>
      <c r="K184" s="4"/>
      <c r="L184" s="7"/>
    </row>
    <row r="185" spans="1:12" x14ac:dyDescent="0.35">
      <c r="A185" s="4"/>
      <c r="B185" s="4" t="s">
        <v>5381</v>
      </c>
      <c r="C185" s="4" t="s">
        <v>6245</v>
      </c>
      <c r="D185" s="4" t="s">
        <v>2586</v>
      </c>
      <c r="E185" s="4" t="s">
        <v>7579</v>
      </c>
      <c r="F185" s="4" t="s">
        <v>6240</v>
      </c>
      <c r="G185" s="4" t="s">
        <v>7657</v>
      </c>
      <c r="H185" s="4" t="s">
        <v>7580</v>
      </c>
      <c r="I185" s="4" t="s">
        <v>27</v>
      </c>
      <c r="J185" s="4" t="s">
        <v>6006</v>
      </c>
      <c r="K185" s="4"/>
      <c r="L185" s="7"/>
    </row>
    <row r="186" spans="1:12" x14ac:dyDescent="0.35">
      <c r="A186" s="4"/>
      <c r="B186" s="4" t="s">
        <v>5381</v>
      </c>
      <c r="C186" s="4" t="s">
        <v>6245</v>
      </c>
      <c r="D186" s="4" t="s">
        <v>2586</v>
      </c>
      <c r="E186" s="4" t="s">
        <v>7581</v>
      </c>
      <c r="F186" s="4" t="s">
        <v>6240</v>
      </c>
      <c r="G186" s="4" t="s">
        <v>7670</v>
      </c>
      <c r="H186" s="4" t="s">
        <v>7582</v>
      </c>
      <c r="I186" s="4" t="s">
        <v>27</v>
      </c>
      <c r="J186" s="4" t="s">
        <v>6006</v>
      </c>
      <c r="K186" s="4"/>
      <c r="L186" s="7"/>
    </row>
    <row r="187" spans="1:12" x14ac:dyDescent="0.35">
      <c r="A187" s="134"/>
      <c r="B187" s="4" t="s">
        <v>5381</v>
      </c>
      <c r="C187" s="4" t="s">
        <v>6245</v>
      </c>
      <c r="D187" s="4" t="s">
        <v>2586</v>
      </c>
      <c r="E187" s="134" t="s">
        <v>7583</v>
      </c>
      <c r="F187" s="4" t="s">
        <v>6240</v>
      </c>
      <c r="G187" s="4" t="s">
        <v>7656</v>
      </c>
      <c r="H187" s="4" t="s">
        <v>7584</v>
      </c>
      <c r="I187" s="4" t="s">
        <v>27</v>
      </c>
      <c r="J187" s="4" t="s">
        <v>6241</v>
      </c>
      <c r="K187" s="4"/>
      <c r="L187" s="7"/>
    </row>
    <row r="188" spans="1:12" x14ac:dyDescent="0.35">
      <c r="A188" s="4" t="s">
        <v>6246</v>
      </c>
      <c r="B188" s="4" t="s">
        <v>5379</v>
      </c>
      <c r="C188" s="4" t="s">
        <v>2588</v>
      </c>
      <c r="D188" s="4" t="s">
        <v>2580</v>
      </c>
      <c r="E188" s="4" t="s">
        <v>7585</v>
      </c>
      <c r="F188" s="4" t="s">
        <v>5379</v>
      </c>
      <c r="G188" s="4" t="s">
        <v>43</v>
      </c>
      <c r="H188" s="4" t="s">
        <v>44</v>
      </c>
      <c r="I188" s="4"/>
      <c r="J188" s="4"/>
      <c r="K188" s="4"/>
      <c r="L188" s="7"/>
    </row>
    <row r="189" spans="1:12" x14ac:dyDescent="0.35">
      <c r="A189" s="4" t="s">
        <v>6247</v>
      </c>
      <c r="B189" s="4" t="s">
        <v>5381</v>
      </c>
      <c r="C189" s="4" t="s">
        <v>6248</v>
      </c>
      <c r="D189" s="4" t="s">
        <v>2588</v>
      </c>
      <c r="E189" s="4" t="s">
        <v>6249</v>
      </c>
      <c r="F189" s="4" t="s">
        <v>6250</v>
      </c>
      <c r="G189" s="4" t="s">
        <v>6251</v>
      </c>
      <c r="H189" s="4" t="s">
        <v>6252</v>
      </c>
      <c r="I189" s="4" t="s">
        <v>27</v>
      </c>
      <c r="J189" s="4" t="s">
        <v>6241</v>
      </c>
      <c r="K189" s="4"/>
      <c r="L189" s="7"/>
    </row>
    <row r="190" spans="1:12" x14ac:dyDescent="0.35">
      <c r="A190" s="4" t="s">
        <v>6253</v>
      </c>
      <c r="B190" s="4" t="s">
        <v>5381</v>
      </c>
      <c r="C190" s="4" t="s">
        <v>6254</v>
      </c>
      <c r="D190" s="4" t="s">
        <v>2588</v>
      </c>
      <c r="E190" s="4" t="s">
        <v>6255</v>
      </c>
      <c r="F190" s="4" t="s">
        <v>6250</v>
      </c>
      <c r="G190" s="4" t="s">
        <v>6256</v>
      </c>
      <c r="H190" s="4" t="s">
        <v>6257</v>
      </c>
      <c r="I190" s="4" t="s">
        <v>27</v>
      </c>
      <c r="J190" s="4" t="s">
        <v>6241</v>
      </c>
      <c r="K190" s="4"/>
      <c r="L190" s="7"/>
    </row>
    <row r="191" spans="1:12" x14ac:dyDescent="0.35">
      <c r="A191" s="4" t="s">
        <v>6258</v>
      </c>
      <c r="B191" s="4" t="s">
        <v>5381</v>
      </c>
      <c r="C191" s="4" t="s">
        <v>6259</v>
      </c>
      <c r="D191" s="4" t="s">
        <v>2588</v>
      </c>
      <c r="E191" s="4" t="s">
        <v>7586</v>
      </c>
      <c r="F191" s="4" t="s">
        <v>6250</v>
      </c>
      <c r="G191" s="4" t="s">
        <v>7679</v>
      </c>
      <c r="H191" s="4" t="s">
        <v>7587</v>
      </c>
      <c r="I191" s="4" t="s">
        <v>10</v>
      </c>
      <c r="J191" s="4" t="s">
        <v>5996</v>
      </c>
      <c r="K191" s="4" t="s">
        <v>11</v>
      </c>
      <c r="L191" s="7"/>
    </row>
    <row r="192" spans="1:12" x14ac:dyDescent="0.35">
      <c r="A192" s="4"/>
      <c r="B192" s="4" t="s">
        <v>5381</v>
      </c>
      <c r="C192" s="4" t="s">
        <v>6259</v>
      </c>
      <c r="D192" s="4" t="s">
        <v>2588</v>
      </c>
      <c r="E192" s="4" t="s">
        <v>7588</v>
      </c>
      <c r="F192" s="4" t="s">
        <v>6250</v>
      </c>
      <c r="G192" s="4" t="s">
        <v>7678</v>
      </c>
      <c r="H192" s="4" t="s">
        <v>7589</v>
      </c>
      <c r="I192" s="4" t="s">
        <v>27</v>
      </c>
      <c r="J192" s="4" t="s">
        <v>6095</v>
      </c>
      <c r="K192" s="4"/>
      <c r="L192" s="7"/>
    </row>
    <row r="193" spans="1:12" x14ac:dyDescent="0.35">
      <c r="A193" s="134"/>
      <c r="B193" s="4" t="s">
        <v>5381</v>
      </c>
      <c r="C193" s="4" t="s">
        <v>6259</v>
      </c>
      <c r="D193" s="4" t="s">
        <v>2588</v>
      </c>
      <c r="E193" s="4" t="s">
        <v>7590</v>
      </c>
      <c r="F193" s="4" t="s">
        <v>6250</v>
      </c>
      <c r="G193" s="4" t="s">
        <v>7656</v>
      </c>
      <c r="H193" s="4" t="s">
        <v>7591</v>
      </c>
      <c r="I193" s="4" t="s">
        <v>10</v>
      </c>
      <c r="J193" s="4" t="s">
        <v>6241</v>
      </c>
      <c r="K193" s="4" t="s">
        <v>11</v>
      </c>
      <c r="L193" s="7"/>
    </row>
    <row r="194" spans="1:12" x14ac:dyDescent="0.35">
      <c r="A194" s="4" t="s">
        <v>6260</v>
      </c>
      <c r="B194" s="4" t="s">
        <v>5381</v>
      </c>
      <c r="C194" s="4" t="s">
        <v>6261</v>
      </c>
      <c r="D194" s="4" t="s">
        <v>2588</v>
      </c>
      <c r="E194" s="4"/>
      <c r="F194" s="4" t="s">
        <v>6250</v>
      </c>
      <c r="G194" s="4" t="s">
        <v>6262</v>
      </c>
      <c r="H194" s="4"/>
      <c r="I194" s="4"/>
      <c r="J194" s="4"/>
      <c r="K194" s="4"/>
      <c r="L194" s="7"/>
    </row>
    <row r="195" spans="1:12" x14ac:dyDescent="0.35">
      <c r="A195" s="4" t="s">
        <v>6263</v>
      </c>
      <c r="B195" s="4" t="s">
        <v>5381</v>
      </c>
      <c r="C195" s="4" t="s">
        <v>6264</v>
      </c>
      <c r="D195" s="4" t="s">
        <v>2588</v>
      </c>
      <c r="E195" s="4" t="s">
        <v>6265</v>
      </c>
      <c r="F195" s="4" t="s">
        <v>6250</v>
      </c>
      <c r="G195" s="4" t="s">
        <v>6018</v>
      </c>
      <c r="H195" s="4" t="s">
        <v>6266</v>
      </c>
      <c r="I195" s="4" t="s">
        <v>10</v>
      </c>
      <c r="J195" s="4" t="s">
        <v>5990</v>
      </c>
      <c r="K195" s="4" t="s">
        <v>11</v>
      </c>
      <c r="L195" s="7"/>
    </row>
    <row r="196" spans="1:12" x14ac:dyDescent="0.35">
      <c r="A196" s="4" t="s">
        <v>6267</v>
      </c>
      <c r="B196" s="4" t="s">
        <v>5381</v>
      </c>
      <c r="C196" s="4" t="s">
        <v>6268</v>
      </c>
      <c r="D196" s="4" t="s">
        <v>2588</v>
      </c>
      <c r="E196" s="4" t="s">
        <v>6269</v>
      </c>
      <c r="F196" s="4" t="s">
        <v>6250</v>
      </c>
      <c r="G196" s="4" t="s">
        <v>6270</v>
      </c>
      <c r="H196" s="4" t="s">
        <v>6271</v>
      </c>
      <c r="I196" s="4" t="s">
        <v>27</v>
      </c>
      <c r="J196" s="4" t="s">
        <v>6272</v>
      </c>
      <c r="K196" s="4"/>
      <c r="L196" s="7"/>
    </row>
    <row r="197" spans="1:12" x14ac:dyDescent="0.35">
      <c r="A197" s="4"/>
      <c r="B197" s="4"/>
      <c r="C197" s="4"/>
      <c r="D197" s="4"/>
      <c r="E197" s="4" t="s">
        <v>7839</v>
      </c>
      <c r="F197" s="4" t="s">
        <v>6250</v>
      </c>
      <c r="G197" s="4" t="s">
        <v>7674</v>
      </c>
      <c r="H197" s="4" t="s">
        <v>7841</v>
      </c>
      <c r="I197" s="4" t="s">
        <v>10</v>
      </c>
      <c r="J197" s="4" t="s">
        <v>5990</v>
      </c>
      <c r="K197" s="4" t="s">
        <v>11</v>
      </c>
      <c r="L197" s="7"/>
    </row>
    <row r="198" spans="1:12" x14ac:dyDescent="0.35">
      <c r="A198" s="4"/>
      <c r="B198" s="4"/>
      <c r="C198" s="4"/>
      <c r="D198" s="4"/>
      <c r="E198" s="4" t="s">
        <v>7840</v>
      </c>
      <c r="F198" s="4" t="s">
        <v>6250</v>
      </c>
      <c r="G198" s="4" t="s">
        <v>7842</v>
      </c>
      <c r="H198" s="4" t="s">
        <v>7843</v>
      </c>
      <c r="I198" s="4" t="s">
        <v>10</v>
      </c>
      <c r="J198" s="4" t="s">
        <v>5996</v>
      </c>
      <c r="K198" s="4" t="s">
        <v>11</v>
      </c>
      <c r="L198" s="7"/>
    </row>
    <row r="199" spans="1:12" x14ac:dyDescent="0.35">
      <c r="A199" s="4" t="s">
        <v>6273</v>
      </c>
      <c r="B199" s="4" t="s">
        <v>5381</v>
      </c>
      <c r="C199" s="4" t="s">
        <v>6274</v>
      </c>
      <c r="D199" s="4" t="s">
        <v>2588</v>
      </c>
      <c r="E199" s="4" t="s">
        <v>6275</v>
      </c>
      <c r="F199" s="4" t="s">
        <v>6250</v>
      </c>
      <c r="G199" s="4" t="s">
        <v>5028</v>
      </c>
      <c r="H199" s="4" t="s">
        <v>6276</v>
      </c>
      <c r="I199" s="4" t="s">
        <v>10</v>
      </c>
      <c r="J199" s="4" t="s">
        <v>6241</v>
      </c>
      <c r="K199" s="4" t="s">
        <v>11</v>
      </c>
      <c r="L199" s="7"/>
    </row>
    <row r="200" spans="1:12" x14ac:dyDescent="0.35">
      <c r="A200" s="4" t="s">
        <v>6277</v>
      </c>
      <c r="B200" s="4" t="s">
        <v>5381</v>
      </c>
      <c r="C200" s="4" t="s">
        <v>6278</v>
      </c>
      <c r="D200" s="4" t="s">
        <v>2588</v>
      </c>
      <c r="E200" s="4"/>
      <c r="F200" s="4" t="s">
        <v>6250</v>
      </c>
      <c r="G200" s="4" t="s">
        <v>6279</v>
      </c>
      <c r="H200" s="4"/>
      <c r="I200" s="4"/>
      <c r="J200" s="4"/>
      <c r="K200" s="4"/>
      <c r="L200" s="7"/>
    </row>
    <row r="201" spans="1:12" x14ac:dyDescent="0.35">
      <c r="A201" s="4" t="s">
        <v>6280</v>
      </c>
      <c r="B201" s="4" t="s">
        <v>5381</v>
      </c>
      <c r="C201" s="4" t="s">
        <v>6281</v>
      </c>
      <c r="D201" s="4" t="s">
        <v>2588</v>
      </c>
      <c r="E201" s="4" t="s">
        <v>6282</v>
      </c>
      <c r="F201" s="4" t="s">
        <v>6250</v>
      </c>
      <c r="G201" s="4" t="s">
        <v>6283</v>
      </c>
      <c r="H201" s="4" t="s">
        <v>6284</v>
      </c>
      <c r="I201" s="4" t="s">
        <v>27</v>
      </c>
      <c r="J201" s="4" t="s">
        <v>6095</v>
      </c>
      <c r="K201" s="4"/>
      <c r="L201" s="7"/>
    </row>
    <row r="202" spans="1:12" x14ac:dyDescent="0.35">
      <c r="A202" s="4"/>
      <c r="B202" s="4"/>
      <c r="C202" s="4"/>
      <c r="D202" s="4"/>
      <c r="E202" s="4" t="s">
        <v>7844</v>
      </c>
      <c r="F202" s="4" t="s">
        <v>6250</v>
      </c>
      <c r="G202" s="4" t="s">
        <v>7847</v>
      </c>
      <c r="H202" s="4" t="s">
        <v>7848</v>
      </c>
      <c r="I202" s="4" t="s">
        <v>10</v>
      </c>
      <c r="J202" s="4" t="s">
        <v>5996</v>
      </c>
      <c r="K202" s="4" t="s">
        <v>11</v>
      </c>
      <c r="L202" s="7"/>
    </row>
    <row r="203" spans="1:12" x14ac:dyDescent="0.35">
      <c r="A203" s="4"/>
      <c r="B203" s="4"/>
      <c r="C203" s="4"/>
      <c r="D203" s="4"/>
      <c r="E203" s="4" t="s">
        <v>7845</v>
      </c>
      <c r="F203" s="4" t="s">
        <v>6250</v>
      </c>
      <c r="G203" s="4" t="s">
        <v>7849</v>
      </c>
      <c r="H203" s="4" t="s">
        <v>7850</v>
      </c>
      <c r="I203" s="4" t="s">
        <v>27</v>
      </c>
      <c r="J203" s="4" t="s">
        <v>6095</v>
      </c>
      <c r="K203" s="4"/>
      <c r="L203" s="7"/>
    </row>
    <row r="204" spans="1:12" x14ac:dyDescent="0.35">
      <c r="A204" s="4"/>
      <c r="B204" s="4"/>
      <c r="C204" s="4"/>
      <c r="D204" s="4"/>
      <c r="E204" s="4" t="s">
        <v>7846</v>
      </c>
      <c r="F204" s="4" t="s">
        <v>6250</v>
      </c>
      <c r="G204" s="4" t="s">
        <v>7851</v>
      </c>
      <c r="H204" s="4" t="s">
        <v>7852</v>
      </c>
      <c r="I204" s="4" t="s">
        <v>27</v>
      </c>
      <c r="J204" s="4" t="s">
        <v>6272</v>
      </c>
      <c r="K204" s="4"/>
      <c r="L204" s="7"/>
    </row>
    <row r="205" spans="1:12" x14ac:dyDescent="0.35">
      <c r="A205" s="4" t="s">
        <v>6285</v>
      </c>
      <c r="B205" s="4" t="s">
        <v>5381</v>
      </c>
      <c r="C205" s="4" t="s">
        <v>6286</v>
      </c>
      <c r="D205" s="4" t="s">
        <v>2588</v>
      </c>
      <c r="E205" s="4" t="s">
        <v>6287</v>
      </c>
      <c r="F205" s="4" t="s">
        <v>6250</v>
      </c>
      <c r="G205" s="4" t="s">
        <v>5028</v>
      </c>
      <c r="H205" s="4" t="s">
        <v>6288</v>
      </c>
      <c r="I205" s="4" t="s">
        <v>10</v>
      </c>
      <c r="J205" s="4" t="s">
        <v>6241</v>
      </c>
      <c r="K205" s="4" t="s">
        <v>11</v>
      </c>
      <c r="L205" s="7"/>
    </row>
    <row r="206" spans="1:12" x14ac:dyDescent="0.35">
      <c r="A206" s="4" t="s">
        <v>6289</v>
      </c>
      <c r="B206" s="4" t="s">
        <v>5381</v>
      </c>
      <c r="C206" s="4" t="s">
        <v>6290</v>
      </c>
      <c r="D206" s="4" t="s">
        <v>2588</v>
      </c>
      <c r="E206" s="4"/>
      <c r="F206" s="4" t="s">
        <v>6250</v>
      </c>
      <c r="G206" s="4" t="s">
        <v>6291</v>
      </c>
      <c r="H206" s="4"/>
      <c r="I206" s="4"/>
      <c r="J206" s="4"/>
      <c r="K206" s="4"/>
      <c r="L206" s="7"/>
    </row>
    <row r="207" spans="1:12" x14ac:dyDescent="0.35">
      <c r="A207" s="4" t="s">
        <v>6292</v>
      </c>
      <c r="B207" s="4" t="s">
        <v>5381</v>
      </c>
      <c r="C207" s="4" t="s">
        <v>6293</v>
      </c>
      <c r="D207" s="4" t="s">
        <v>2588</v>
      </c>
      <c r="E207" s="4" t="s">
        <v>6294</v>
      </c>
      <c r="F207" s="4" t="s">
        <v>6250</v>
      </c>
      <c r="G207" s="4" t="s">
        <v>6270</v>
      </c>
      <c r="H207" s="4" t="s">
        <v>6295</v>
      </c>
      <c r="I207" s="4" t="s">
        <v>27</v>
      </c>
      <c r="J207" s="4" t="s">
        <v>6272</v>
      </c>
      <c r="K207" s="4"/>
      <c r="L207" s="7"/>
    </row>
    <row r="208" spans="1:12" x14ac:dyDescent="0.35">
      <c r="A208" s="4" t="s">
        <v>6296</v>
      </c>
      <c r="B208" s="4" t="s">
        <v>5381</v>
      </c>
      <c r="C208" s="4" t="s">
        <v>6297</v>
      </c>
      <c r="D208" s="4" t="s">
        <v>2588</v>
      </c>
      <c r="E208" s="4" t="s">
        <v>6298</v>
      </c>
      <c r="F208" s="4" t="s">
        <v>6250</v>
      </c>
      <c r="G208" s="4" t="s">
        <v>6283</v>
      </c>
      <c r="H208" s="4" t="s">
        <v>6299</v>
      </c>
      <c r="I208" s="4" t="s">
        <v>27</v>
      </c>
      <c r="J208" s="4" t="s">
        <v>6095</v>
      </c>
      <c r="K208" s="4"/>
      <c r="L208" s="7"/>
    </row>
    <row r="209" spans="1:12" x14ac:dyDescent="0.35">
      <c r="A209" s="4" t="s">
        <v>6300</v>
      </c>
      <c r="B209" s="4" t="s">
        <v>5381</v>
      </c>
      <c r="C209" s="4" t="s">
        <v>6301</v>
      </c>
      <c r="D209" s="4" t="s">
        <v>2588</v>
      </c>
      <c r="E209" s="4" t="s">
        <v>6302</v>
      </c>
      <c r="F209" s="4" t="s">
        <v>6250</v>
      </c>
      <c r="G209" s="4" t="s">
        <v>6303</v>
      </c>
      <c r="H209" s="4" t="s">
        <v>6304</v>
      </c>
      <c r="I209" s="4" t="s">
        <v>27</v>
      </c>
      <c r="J209" s="4" t="s">
        <v>6272</v>
      </c>
      <c r="K209" s="4"/>
      <c r="L209" s="7"/>
    </row>
    <row r="210" spans="1:12" x14ac:dyDescent="0.35">
      <c r="A210" s="4"/>
      <c r="B210" s="4"/>
      <c r="C210" s="4"/>
      <c r="D210" s="4"/>
      <c r="E210" s="4" t="s">
        <v>7853</v>
      </c>
      <c r="F210" s="4" t="s">
        <v>6250</v>
      </c>
      <c r="G210" s="4" t="s">
        <v>7679</v>
      </c>
      <c r="H210" s="4" t="s">
        <v>7854</v>
      </c>
      <c r="I210" s="4" t="s">
        <v>10</v>
      </c>
      <c r="J210" s="4" t="s">
        <v>5996</v>
      </c>
      <c r="K210" s="4" t="s">
        <v>11</v>
      </c>
      <c r="L210" s="7"/>
    </row>
    <row r="211" spans="1:12" x14ac:dyDescent="0.35">
      <c r="A211" s="4" t="s">
        <v>6305</v>
      </c>
      <c r="B211" s="4" t="s">
        <v>5381</v>
      </c>
      <c r="C211" s="4" t="s">
        <v>6306</v>
      </c>
      <c r="D211" s="4" t="s">
        <v>2588</v>
      </c>
      <c r="E211" s="4" t="s">
        <v>6307</v>
      </c>
      <c r="F211" s="4" t="s">
        <v>6250</v>
      </c>
      <c r="G211" s="4" t="s">
        <v>5028</v>
      </c>
      <c r="H211" s="4" t="s">
        <v>6308</v>
      </c>
      <c r="I211" s="4" t="s">
        <v>10</v>
      </c>
      <c r="J211" s="4" t="s">
        <v>6241</v>
      </c>
      <c r="K211" s="4" t="s">
        <v>11</v>
      </c>
      <c r="L211" s="7"/>
    </row>
    <row r="212" spans="1:12" x14ac:dyDescent="0.35">
      <c r="A212" s="4"/>
      <c r="B212" s="4"/>
      <c r="C212" s="4"/>
      <c r="D212" s="4"/>
      <c r="E212" s="4" t="s">
        <v>7855</v>
      </c>
      <c r="F212" s="4" t="s">
        <v>6250</v>
      </c>
      <c r="G212" s="4" t="s">
        <v>7658</v>
      </c>
      <c r="H212" s="4" t="s">
        <v>7858</v>
      </c>
      <c r="I212" s="4" t="s">
        <v>10</v>
      </c>
      <c r="J212" s="4" t="s">
        <v>6006</v>
      </c>
      <c r="K212" s="4" t="s">
        <v>11</v>
      </c>
      <c r="L212" s="7"/>
    </row>
    <row r="213" spans="1:12" x14ac:dyDescent="0.35">
      <c r="A213" s="4"/>
      <c r="B213" s="4"/>
      <c r="C213" s="4"/>
      <c r="D213" s="4"/>
      <c r="E213" s="4" t="s">
        <v>7856</v>
      </c>
      <c r="F213" s="4" t="s">
        <v>6250</v>
      </c>
      <c r="G213" s="4" t="s">
        <v>7859</v>
      </c>
      <c r="H213" s="4" t="s">
        <v>7860</v>
      </c>
      <c r="I213" s="4" t="s">
        <v>27</v>
      </c>
      <c r="J213" s="4"/>
      <c r="K213" s="4"/>
      <c r="L213" s="7"/>
    </row>
    <row r="214" spans="1:12" x14ac:dyDescent="0.35">
      <c r="A214" s="4"/>
      <c r="B214" s="4"/>
      <c r="C214" s="4"/>
      <c r="D214" s="4"/>
      <c r="E214" s="4" t="s">
        <v>7857</v>
      </c>
      <c r="F214" s="4" t="s">
        <v>6250</v>
      </c>
      <c r="G214" s="4" t="s">
        <v>7656</v>
      </c>
      <c r="H214" s="4" t="s">
        <v>7861</v>
      </c>
      <c r="I214" s="4" t="s">
        <v>27</v>
      </c>
      <c r="J214" s="4"/>
      <c r="K214" s="4"/>
      <c r="L214" s="7"/>
    </row>
    <row r="215" spans="1:12" x14ac:dyDescent="0.35">
      <c r="A215" s="4" t="s">
        <v>6309</v>
      </c>
      <c r="B215" s="4" t="s">
        <v>5379</v>
      </c>
      <c r="C215" s="4" t="s">
        <v>2590</v>
      </c>
      <c r="D215" s="4" t="s">
        <v>2580</v>
      </c>
      <c r="E215" s="4" t="s">
        <v>2591</v>
      </c>
      <c r="F215" s="4" t="s">
        <v>5379</v>
      </c>
      <c r="G215" s="4" t="s">
        <v>45</v>
      </c>
      <c r="H215" s="4" t="s">
        <v>46</v>
      </c>
      <c r="I215" s="4"/>
      <c r="J215" s="4"/>
      <c r="K215" s="4"/>
      <c r="L215" s="7"/>
    </row>
    <row r="216" spans="1:12" x14ac:dyDescent="0.35">
      <c r="A216" s="4" t="s">
        <v>6310</v>
      </c>
      <c r="B216" s="4" t="s">
        <v>5381</v>
      </c>
      <c r="C216" s="4" t="s">
        <v>6311</v>
      </c>
      <c r="D216" s="4" t="s">
        <v>2590</v>
      </c>
      <c r="E216" s="4"/>
      <c r="F216" s="4" t="s">
        <v>6312</v>
      </c>
      <c r="G216" s="4" t="s">
        <v>6313</v>
      </c>
      <c r="H216" s="4"/>
      <c r="I216" s="4"/>
      <c r="J216" s="4"/>
      <c r="K216" s="4"/>
      <c r="L216" s="7"/>
    </row>
    <row r="217" spans="1:12" x14ac:dyDescent="0.35">
      <c r="A217" s="4" t="s">
        <v>6314</v>
      </c>
      <c r="B217" s="4" t="s">
        <v>5381</v>
      </c>
      <c r="C217" s="4" t="s">
        <v>6315</v>
      </c>
      <c r="D217" s="4" t="s">
        <v>2590</v>
      </c>
      <c r="E217" s="4" t="s">
        <v>6316</v>
      </c>
      <c r="F217" s="4" t="s">
        <v>6312</v>
      </c>
      <c r="G217" s="4" t="s">
        <v>6317</v>
      </c>
      <c r="H217" s="4" t="s">
        <v>6318</v>
      </c>
      <c r="I217" s="4" t="s">
        <v>10</v>
      </c>
      <c r="J217" s="4" t="s">
        <v>6319</v>
      </c>
      <c r="K217" s="4" t="s">
        <v>11</v>
      </c>
      <c r="L217" s="7"/>
    </row>
    <row r="218" spans="1:12" x14ac:dyDescent="0.35">
      <c r="A218" s="4" t="s">
        <v>6320</v>
      </c>
      <c r="B218" s="4" t="s">
        <v>5381</v>
      </c>
      <c r="C218" s="4" t="s">
        <v>6321</v>
      </c>
      <c r="D218" s="4" t="s">
        <v>2590</v>
      </c>
      <c r="E218" s="4" t="s">
        <v>6322</v>
      </c>
      <c r="F218" s="4" t="s">
        <v>6312</v>
      </c>
      <c r="G218" s="4" t="s">
        <v>6323</v>
      </c>
      <c r="H218" s="4" t="s">
        <v>6324</v>
      </c>
      <c r="I218" s="4" t="s">
        <v>10</v>
      </c>
      <c r="J218" s="4" t="s">
        <v>6319</v>
      </c>
      <c r="K218" s="4" t="s">
        <v>11</v>
      </c>
      <c r="L218" s="7"/>
    </row>
    <row r="219" spans="1:12" x14ac:dyDescent="0.35">
      <c r="A219" s="4" t="s">
        <v>6325</v>
      </c>
      <c r="B219" s="4" t="s">
        <v>5381</v>
      </c>
      <c r="C219" s="4" t="s">
        <v>6326</v>
      </c>
      <c r="D219" s="4" t="s">
        <v>2590</v>
      </c>
      <c r="E219" s="4" t="s">
        <v>7592</v>
      </c>
      <c r="F219" s="4" t="s">
        <v>6312</v>
      </c>
      <c r="G219" s="4" t="s">
        <v>7690</v>
      </c>
      <c r="H219" s="4" t="s">
        <v>7700</v>
      </c>
      <c r="I219" s="4" t="s">
        <v>10</v>
      </c>
      <c r="J219" s="4" t="s">
        <v>6319</v>
      </c>
      <c r="K219" s="4" t="s">
        <v>11</v>
      </c>
      <c r="L219" s="7"/>
    </row>
    <row r="220" spans="1:12" x14ac:dyDescent="0.35">
      <c r="A220" s="4"/>
      <c r="B220" s="4" t="s">
        <v>5381</v>
      </c>
      <c r="C220" s="4" t="s">
        <v>6326</v>
      </c>
      <c r="D220" s="4" t="s">
        <v>2590</v>
      </c>
      <c r="E220" s="4" t="s">
        <v>7594</v>
      </c>
      <c r="F220" s="4" t="s">
        <v>6312</v>
      </c>
      <c r="G220" s="4" t="s">
        <v>7691</v>
      </c>
      <c r="H220" s="4" t="s">
        <v>7701</v>
      </c>
      <c r="I220" s="4" t="s">
        <v>10</v>
      </c>
      <c r="J220" s="4" t="s">
        <v>6319</v>
      </c>
      <c r="K220" s="4" t="s">
        <v>11</v>
      </c>
      <c r="L220" s="7"/>
    </row>
    <row r="221" spans="1:12" x14ac:dyDescent="0.35">
      <c r="A221" s="4" t="s">
        <v>6327</v>
      </c>
      <c r="B221" s="4" t="s">
        <v>5381</v>
      </c>
      <c r="C221" s="4" t="s">
        <v>6328</v>
      </c>
      <c r="D221" s="4" t="s">
        <v>2590</v>
      </c>
      <c r="E221" s="4" t="s">
        <v>6329</v>
      </c>
      <c r="F221" s="4" t="s">
        <v>6312</v>
      </c>
      <c r="G221" s="4" t="s">
        <v>6330</v>
      </c>
      <c r="H221" s="4" t="s">
        <v>6331</v>
      </c>
      <c r="I221" s="4" t="s">
        <v>10</v>
      </c>
      <c r="J221" s="4" t="s">
        <v>6319</v>
      </c>
      <c r="K221" s="4" t="s">
        <v>11</v>
      </c>
      <c r="L221" s="7"/>
    </row>
    <row r="222" spans="1:12" x14ac:dyDescent="0.35">
      <c r="A222" s="4"/>
      <c r="B222" s="4"/>
      <c r="C222" s="4"/>
      <c r="D222" s="4"/>
      <c r="E222" s="4" t="s">
        <v>7862</v>
      </c>
      <c r="F222" s="4" t="s">
        <v>6312</v>
      </c>
      <c r="G222" s="4" t="s">
        <v>7694</v>
      </c>
      <c r="H222" s="4" t="s">
        <v>7863</v>
      </c>
      <c r="I222" s="4" t="s">
        <v>10</v>
      </c>
      <c r="J222" s="4" t="s">
        <v>6319</v>
      </c>
      <c r="K222" s="4" t="s">
        <v>11</v>
      </c>
      <c r="L222" s="7"/>
    </row>
    <row r="223" spans="1:12" x14ac:dyDescent="0.35">
      <c r="A223" s="4" t="s">
        <v>6332</v>
      </c>
      <c r="B223" s="4" t="s">
        <v>5381</v>
      </c>
      <c r="C223" s="4" t="s">
        <v>6333</v>
      </c>
      <c r="D223" s="4" t="s">
        <v>2590</v>
      </c>
      <c r="E223" s="4" t="s">
        <v>6334</v>
      </c>
      <c r="F223" s="4" t="s">
        <v>6312</v>
      </c>
      <c r="G223" s="4" t="s">
        <v>6335</v>
      </c>
      <c r="H223" s="4" t="s">
        <v>6336</v>
      </c>
      <c r="I223" s="4" t="s">
        <v>10</v>
      </c>
      <c r="J223" s="4" t="s">
        <v>6319</v>
      </c>
      <c r="K223" s="4" t="s">
        <v>11</v>
      </c>
      <c r="L223" s="7"/>
    </row>
    <row r="224" spans="1:12" x14ac:dyDescent="0.35">
      <c r="A224" s="4" t="s">
        <v>6337</v>
      </c>
      <c r="B224" s="4" t="s">
        <v>5381</v>
      </c>
      <c r="C224" s="4" t="s">
        <v>6338</v>
      </c>
      <c r="D224" s="4" t="s">
        <v>2590</v>
      </c>
      <c r="E224" s="4"/>
      <c r="F224" s="4" t="s">
        <v>6312</v>
      </c>
      <c r="G224" s="4" t="s">
        <v>6339</v>
      </c>
      <c r="H224" s="4"/>
      <c r="I224" s="4"/>
      <c r="J224" s="4"/>
      <c r="K224" s="4"/>
      <c r="L224" s="7"/>
    </row>
    <row r="225" spans="1:11" x14ac:dyDescent="0.35">
      <c r="A225" s="4" t="s">
        <v>6340</v>
      </c>
      <c r="B225" s="4" t="s">
        <v>5381</v>
      </c>
      <c r="C225" s="4" t="s">
        <v>6341</v>
      </c>
      <c r="D225" s="4" t="s">
        <v>2590</v>
      </c>
      <c r="E225" s="4" t="s">
        <v>7596</v>
      </c>
      <c r="F225" s="4" t="s">
        <v>6312</v>
      </c>
      <c r="G225" s="4" t="s">
        <v>7688</v>
      </c>
      <c r="H225" s="4" t="s">
        <v>7597</v>
      </c>
      <c r="I225" s="4" t="s">
        <v>10</v>
      </c>
      <c r="J225" s="4" t="s">
        <v>6319</v>
      </c>
      <c r="K225" s="4" t="s">
        <v>11</v>
      </c>
    </row>
    <row r="226" spans="1:11" x14ac:dyDescent="0.35">
      <c r="A226" s="4"/>
      <c r="B226" s="4" t="s">
        <v>5381</v>
      </c>
      <c r="C226" s="4" t="s">
        <v>6341</v>
      </c>
      <c r="D226" s="4" t="s">
        <v>2590</v>
      </c>
      <c r="E226" s="4" t="s">
        <v>7598</v>
      </c>
      <c r="F226" s="4" t="s">
        <v>6312</v>
      </c>
      <c r="G226" s="4" t="s">
        <v>7688</v>
      </c>
      <c r="H226" s="4" t="s">
        <v>7599</v>
      </c>
      <c r="I226" s="4" t="s">
        <v>10</v>
      </c>
      <c r="J226" s="4" t="s">
        <v>6319</v>
      </c>
      <c r="K226" s="4" t="s">
        <v>11</v>
      </c>
    </row>
    <row r="227" spans="1:11" x14ac:dyDescent="0.35">
      <c r="A227" s="4" t="s">
        <v>6342</v>
      </c>
      <c r="B227" s="4" t="s">
        <v>5381</v>
      </c>
      <c r="C227" s="4" t="s">
        <v>6343</v>
      </c>
      <c r="D227" s="4" t="s">
        <v>2590</v>
      </c>
      <c r="E227" s="4" t="s">
        <v>7600</v>
      </c>
      <c r="F227" s="4" t="s">
        <v>6312</v>
      </c>
      <c r="G227" s="4" t="s">
        <v>7689</v>
      </c>
      <c r="H227" s="4" t="s">
        <v>7601</v>
      </c>
      <c r="I227" s="4" t="s">
        <v>10</v>
      </c>
      <c r="J227" s="4" t="s">
        <v>6319</v>
      </c>
      <c r="K227" s="4" t="s">
        <v>11</v>
      </c>
    </row>
    <row r="228" spans="1:11" x14ac:dyDescent="0.35">
      <c r="A228" s="4"/>
      <c r="B228" s="4" t="s">
        <v>5381</v>
      </c>
      <c r="C228" s="4" t="s">
        <v>6343</v>
      </c>
      <c r="D228" s="4" t="s">
        <v>2590</v>
      </c>
      <c r="E228" s="4" t="s">
        <v>7602</v>
      </c>
      <c r="F228" s="4" t="s">
        <v>6312</v>
      </c>
      <c r="G228" s="4" t="s">
        <v>7689</v>
      </c>
      <c r="H228" s="4" t="s">
        <v>7603</v>
      </c>
      <c r="I228" s="4" t="s">
        <v>10</v>
      </c>
      <c r="J228" s="4" t="s">
        <v>6319</v>
      </c>
      <c r="K228" s="4" t="s">
        <v>11</v>
      </c>
    </row>
    <row r="229" spans="1:11" x14ac:dyDescent="0.35">
      <c r="A229" s="4" t="s">
        <v>6344</v>
      </c>
      <c r="B229" s="4" t="s">
        <v>5381</v>
      </c>
      <c r="C229" s="4" t="s">
        <v>6345</v>
      </c>
      <c r="D229" s="4" t="s">
        <v>2590</v>
      </c>
      <c r="E229" s="4" t="s">
        <v>7604</v>
      </c>
      <c r="F229" s="4" t="s">
        <v>6312</v>
      </c>
      <c r="G229" s="4" t="s">
        <v>7690</v>
      </c>
      <c r="H229" s="4" t="s">
        <v>7605</v>
      </c>
      <c r="I229" s="4" t="s">
        <v>10</v>
      </c>
      <c r="J229" s="4" t="s">
        <v>6319</v>
      </c>
      <c r="K229" s="4" t="s">
        <v>11</v>
      </c>
    </row>
    <row r="230" spans="1:11" x14ac:dyDescent="0.35">
      <c r="A230" s="4"/>
      <c r="B230" s="4" t="s">
        <v>5381</v>
      </c>
      <c r="C230" s="4" t="s">
        <v>6345</v>
      </c>
      <c r="D230" s="4" t="s">
        <v>2590</v>
      </c>
      <c r="E230" s="4" t="s">
        <v>7606</v>
      </c>
      <c r="F230" s="4" t="s">
        <v>6312</v>
      </c>
      <c r="G230" s="4" t="s">
        <v>7691</v>
      </c>
      <c r="H230" s="4" t="s">
        <v>7607</v>
      </c>
      <c r="I230" s="4" t="s">
        <v>10</v>
      </c>
      <c r="J230" s="4" t="s">
        <v>6319</v>
      </c>
      <c r="K230" s="4" t="s">
        <v>11</v>
      </c>
    </row>
    <row r="231" spans="1:11" x14ac:dyDescent="0.35">
      <c r="A231" s="4"/>
      <c r="B231" s="4" t="s">
        <v>5381</v>
      </c>
      <c r="C231" s="4" t="s">
        <v>6345</v>
      </c>
      <c r="D231" s="4" t="s">
        <v>2590</v>
      </c>
      <c r="E231" s="4" t="s">
        <v>7608</v>
      </c>
      <c r="F231" s="4" t="s">
        <v>6312</v>
      </c>
      <c r="G231" s="4" t="s">
        <v>7692</v>
      </c>
      <c r="H231" s="4" t="s">
        <v>7609</v>
      </c>
      <c r="I231" s="4" t="s">
        <v>10</v>
      </c>
      <c r="J231" s="4" t="s">
        <v>6319</v>
      </c>
      <c r="K231" s="4" t="s">
        <v>11</v>
      </c>
    </row>
    <row r="232" spans="1:11" x14ac:dyDescent="0.35">
      <c r="A232" s="4" t="s">
        <v>6346</v>
      </c>
      <c r="B232" s="4" t="s">
        <v>5381</v>
      </c>
      <c r="C232" s="4" t="s">
        <v>6347</v>
      </c>
      <c r="D232" s="4" t="s">
        <v>2590</v>
      </c>
      <c r="E232" s="4" t="s">
        <v>7610</v>
      </c>
      <c r="F232" s="4" t="s">
        <v>6312</v>
      </c>
      <c r="G232" s="4" t="s">
        <v>7693</v>
      </c>
      <c r="H232" s="4" t="s">
        <v>7611</v>
      </c>
      <c r="I232" s="4" t="s">
        <v>10</v>
      </c>
      <c r="J232" s="4" t="s">
        <v>6319</v>
      </c>
      <c r="K232" s="4" t="s">
        <v>11</v>
      </c>
    </row>
    <row r="233" spans="1:11" x14ac:dyDescent="0.35">
      <c r="A233" s="4"/>
      <c r="B233" s="4" t="s">
        <v>5381</v>
      </c>
      <c r="C233" s="4" t="s">
        <v>6347</v>
      </c>
      <c r="D233" s="4" t="s">
        <v>2590</v>
      </c>
      <c r="E233" s="4" t="s">
        <v>7612</v>
      </c>
      <c r="F233" s="4" t="s">
        <v>6312</v>
      </c>
      <c r="G233" s="4" t="s">
        <v>7693</v>
      </c>
      <c r="H233" s="4" t="s">
        <v>7613</v>
      </c>
      <c r="I233" s="4" t="s">
        <v>10</v>
      </c>
      <c r="J233" s="4" t="s">
        <v>6319</v>
      </c>
      <c r="K233" s="4" t="s">
        <v>11</v>
      </c>
    </row>
    <row r="234" spans="1:11" x14ac:dyDescent="0.35">
      <c r="A234" s="4" t="s">
        <v>6348</v>
      </c>
      <c r="B234" s="4" t="s">
        <v>5381</v>
      </c>
      <c r="C234" s="4" t="s">
        <v>6349</v>
      </c>
      <c r="D234" s="4" t="s">
        <v>2590</v>
      </c>
      <c r="E234" s="4" t="s">
        <v>7614</v>
      </c>
      <c r="F234" s="4" t="s">
        <v>6312</v>
      </c>
      <c r="G234" s="4" t="s">
        <v>7694</v>
      </c>
      <c r="H234" s="4" t="s">
        <v>7615</v>
      </c>
      <c r="I234" s="4" t="s">
        <v>10</v>
      </c>
      <c r="J234" s="4" t="s">
        <v>6319</v>
      </c>
      <c r="K234" s="4" t="s">
        <v>11</v>
      </c>
    </row>
    <row r="235" spans="1:11" x14ac:dyDescent="0.35">
      <c r="A235" s="4"/>
      <c r="B235" s="4" t="s">
        <v>5381</v>
      </c>
      <c r="C235" s="4" t="s">
        <v>6349</v>
      </c>
      <c r="D235" s="4" t="s">
        <v>2590</v>
      </c>
      <c r="E235" s="4" t="s">
        <v>7616</v>
      </c>
      <c r="F235" s="4" t="s">
        <v>6312</v>
      </c>
      <c r="G235" s="4" t="s">
        <v>7695</v>
      </c>
      <c r="H235" s="4" t="s">
        <v>7617</v>
      </c>
      <c r="I235" s="4" t="s">
        <v>10</v>
      </c>
      <c r="J235" s="4" t="s">
        <v>6319</v>
      </c>
      <c r="K235" s="4" t="s">
        <v>11</v>
      </c>
    </row>
    <row r="236" spans="1:11" x14ac:dyDescent="0.35">
      <c r="A236" s="4"/>
      <c r="B236" s="4" t="s">
        <v>5381</v>
      </c>
      <c r="C236" s="4" t="s">
        <v>6349</v>
      </c>
      <c r="D236" s="4" t="s">
        <v>2590</v>
      </c>
      <c r="E236" s="4" t="s">
        <v>7618</v>
      </c>
      <c r="F236" s="4" t="s">
        <v>6312</v>
      </c>
      <c r="G236" s="4" t="s">
        <v>7694</v>
      </c>
      <c r="H236" s="4" t="s">
        <v>7619</v>
      </c>
      <c r="I236" s="4" t="s">
        <v>10</v>
      </c>
      <c r="J236" s="4" t="s">
        <v>6319</v>
      </c>
      <c r="K236" s="4" t="s">
        <v>11</v>
      </c>
    </row>
    <row r="237" spans="1:11" x14ac:dyDescent="0.35">
      <c r="A237" s="134"/>
      <c r="B237" s="4" t="s">
        <v>5381</v>
      </c>
      <c r="C237" s="4" t="s">
        <v>6349</v>
      </c>
      <c r="D237" s="4" t="s">
        <v>2590</v>
      </c>
      <c r="E237" s="4" t="s">
        <v>7620</v>
      </c>
      <c r="F237" s="4" t="s">
        <v>6312</v>
      </c>
      <c r="G237" s="4" t="s">
        <v>7695</v>
      </c>
      <c r="H237" s="4" t="s">
        <v>7621</v>
      </c>
      <c r="I237" s="4" t="s">
        <v>10</v>
      </c>
      <c r="J237" s="4" t="s">
        <v>6319</v>
      </c>
      <c r="K237" s="4" t="s">
        <v>11</v>
      </c>
    </row>
    <row r="238" spans="1:11" x14ac:dyDescent="0.35">
      <c r="A238" s="4" t="s">
        <v>6350</v>
      </c>
      <c r="B238" s="4" t="s">
        <v>5379</v>
      </c>
      <c r="C238" s="4" t="s">
        <v>2592</v>
      </c>
      <c r="D238" s="4" t="s">
        <v>2580</v>
      </c>
      <c r="E238" s="4" t="s">
        <v>2593</v>
      </c>
      <c r="F238" s="4" t="s">
        <v>5379</v>
      </c>
      <c r="G238" s="4" t="s">
        <v>7696</v>
      </c>
      <c r="H238" s="4" t="s">
        <v>7697</v>
      </c>
      <c r="I238" s="4"/>
      <c r="J238" s="4"/>
      <c r="K238" s="4"/>
    </row>
    <row r="239" spans="1:11" x14ac:dyDescent="0.35">
      <c r="A239" s="4" t="s">
        <v>6351</v>
      </c>
      <c r="B239" s="4" t="s">
        <v>5381</v>
      </c>
      <c r="C239" s="4" t="s">
        <v>6352</v>
      </c>
      <c r="D239" s="4" t="s">
        <v>2592</v>
      </c>
      <c r="E239" s="4" t="s">
        <v>7622</v>
      </c>
      <c r="F239" s="4" t="s">
        <v>6353</v>
      </c>
      <c r="G239" s="4" t="s">
        <v>7698</v>
      </c>
      <c r="H239" s="4" t="s">
        <v>7623</v>
      </c>
      <c r="I239" s="4" t="s">
        <v>27</v>
      </c>
      <c r="J239" s="4" t="s">
        <v>6354</v>
      </c>
      <c r="K239" s="4"/>
    </row>
    <row r="240" spans="1:11" x14ac:dyDescent="0.35">
      <c r="A240" s="4"/>
      <c r="B240" s="4" t="s">
        <v>5381</v>
      </c>
      <c r="C240" s="4" t="s">
        <v>6352</v>
      </c>
      <c r="D240" s="4" t="s">
        <v>2592</v>
      </c>
      <c r="E240" s="4" t="s">
        <v>7624</v>
      </c>
      <c r="F240" s="4" t="s">
        <v>6353</v>
      </c>
      <c r="G240" s="4" t="s">
        <v>7699</v>
      </c>
      <c r="H240" s="4" t="s">
        <v>7625</v>
      </c>
      <c r="I240" s="4" t="s">
        <v>27</v>
      </c>
      <c r="J240" s="4" t="s">
        <v>6354</v>
      </c>
      <c r="K240" s="4"/>
    </row>
    <row r="241" spans="1:11" x14ac:dyDescent="0.35">
      <c r="A241" s="134"/>
      <c r="B241" s="4" t="s">
        <v>5381</v>
      </c>
      <c r="C241" s="4" t="s">
        <v>6352</v>
      </c>
      <c r="D241" s="4" t="s">
        <v>2592</v>
      </c>
      <c r="E241" s="4" t="s">
        <v>7626</v>
      </c>
      <c r="F241" s="4" t="s">
        <v>6353</v>
      </c>
      <c r="G241" s="4" t="s">
        <v>7656</v>
      </c>
      <c r="H241" s="4" t="s">
        <v>7627</v>
      </c>
      <c r="I241" s="4" t="s">
        <v>27</v>
      </c>
      <c r="J241" s="4" t="s">
        <v>6354</v>
      </c>
      <c r="K241" s="4"/>
    </row>
    <row r="242" spans="1:11" x14ac:dyDescent="0.35">
      <c r="A242" s="4" t="s">
        <v>6355</v>
      </c>
      <c r="B242" s="4" t="s">
        <v>5381</v>
      </c>
      <c r="C242" s="4" t="s">
        <v>6356</v>
      </c>
      <c r="D242" s="4" t="s">
        <v>2592</v>
      </c>
      <c r="E242" s="4"/>
      <c r="F242" s="4" t="s">
        <v>6353</v>
      </c>
      <c r="G242" s="4" t="s">
        <v>6357</v>
      </c>
      <c r="H242" s="4"/>
      <c r="I242" s="4"/>
      <c r="J242" s="4"/>
      <c r="K242" s="4"/>
    </row>
    <row r="243" spans="1:11" x14ac:dyDescent="0.35">
      <c r="A243" s="4" t="s">
        <v>6358</v>
      </c>
      <c r="B243" s="4" t="s">
        <v>5381</v>
      </c>
      <c r="C243" s="4" t="s">
        <v>6359</v>
      </c>
      <c r="D243" s="4" t="s">
        <v>2592</v>
      </c>
      <c r="E243" s="4" t="s">
        <v>6360</v>
      </c>
      <c r="F243" s="4" t="s">
        <v>6353</v>
      </c>
      <c r="G243" s="4" t="s">
        <v>6361</v>
      </c>
      <c r="H243" s="4" t="s">
        <v>6362</v>
      </c>
      <c r="I243" s="4" t="s">
        <v>27</v>
      </c>
      <c r="J243" s="4" t="s">
        <v>6354</v>
      </c>
      <c r="K243" s="4"/>
    </row>
    <row r="244" spans="1:11" x14ac:dyDescent="0.35">
      <c r="A244" s="4"/>
      <c r="B244" s="4"/>
      <c r="C244" s="4"/>
      <c r="D244" s="4"/>
      <c r="E244" s="4" t="s">
        <v>7864</v>
      </c>
      <c r="F244" s="4" t="s">
        <v>6353</v>
      </c>
      <c r="G244" s="1" t="s">
        <v>7699</v>
      </c>
      <c r="H244" s="1" t="s">
        <v>7865</v>
      </c>
      <c r="I244" s="4" t="s">
        <v>27</v>
      </c>
      <c r="J244" s="4" t="s">
        <v>6354</v>
      </c>
      <c r="K244" s="4"/>
    </row>
    <row r="245" spans="1:11" x14ac:dyDescent="0.35">
      <c r="A245" s="4" t="s">
        <v>6363</v>
      </c>
      <c r="B245" s="4" t="s">
        <v>5381</v>
      </c>
      <c r="C245" s="4" t="s">
        <v>6364</v>
      </c>
      <c r="D245" s="4" t="s">
        <v>2592</v>
      </c>
      <c r="E245" s="4" t="s">
        <v>6365</v>
      </c>
      <c r="F245" s="4" t="s">
        <v>6353</v>
      </c>
      <c r="G245" s="4" t="s">
        <v>5028</v>
      </c>
      <c r="H245" s="4" t="s">
        <v>6366</v>
      </c>
      <c r="I245" s="4" t="s">
        <v>27</v>
      </c>
      <c r="J245" s="4" t="s">
        <v>6354</v>
      </c>
      <c r="K245" s="4"/>
    </row>
    <row r="246" spans="1:11" x14ac:dyDescent="0.35">
      <c r="A246" s="4" t="s">
        <v>6367</v>
      </c>
      <c r="B246" s="4" t="s">
        <v>5381</v>
      </c>
      <c r="C246" s="4" t="s">
        <v>6368</v>
      </c>
      <c r="D246" s="4" t="s">
        <v>2592</v>
      </c>
      <c r="E246" s="4"/>
      <c r="F246" s="4" t="s">
        <v>6353</v>
      </c>
      <c r="G246" s="4" t="s">
        <v>6369</v>
      </c>
      <c r="H246" s="4"/>
      <c r="I246" s="4"/>
      <c r="J246" s="4"/>
      <c r="K246" s="4"/>
    </row>
    <row r="247" spans="1:11" x14ac:dyDescent="0.35">
      <c r="A247" s="4" t="s">
        <v>6370</v>
      </c>
      <c r="B247" s="4" t="s">
        <v>5381</v>
      </c>
      <c r="C247" s="4" t="s">
        <v>6371</v>
      </c>
      <c r="D247" s="4" t="s">
        <v>2592</v>
      </c>
      <c r="E247" s="4" t="s">
        <v>6372</v>
      </c>
      <c r="F247" s="4" t="s">
        <v>6353</v>
      </c>
      <c r="G247" s="4" t="s">
        <v>6361</v>
      </c>
      <c r="H247" s="4" t="s">
        <v>6373</v>
      </c>
      <c r="I247" s="4" t="s">
        <v>27</v>
      </c>
      <c r="J247" s="4" t="s">
        <v>6354</v>
      </c>
      <c r="K247" s="4"/>
    </row>
    <row r="248" spans="1:11" x14ac:dyDescent="0.35">
      <c r="A248" s="4"/>
      <c r="B248" s="4"/>
      <c r="C248" s="4"/>
      <c r="D248" s="4"/>
      <c r="E248" s="4" t="s">
        <v>7866</v>
      </c>
      <c r="F248" s="4" t="s">
        <v>6353</v>
      </c>
      <c r="G248" s="1" t="s">
        <v>7699</v>
      </c>
      <c r="H248" s="1" t="s">
        <v>7867</v>
      </c>
      <c r="I248" s="4" t="s">
        <v>27</v>
      </c>
      <c r="J248" s="4" t="s">
        <v>6354</v>
      </c>
      <c r="K248" s="4"/>
    </row>
    <row r="249" spans="1:11" x14ac:dyDescent="0.35">
      <c r="A249" s="4" t="s">
        <v>6374</v>
      </c>
      <c r="B249" s="4" t="s">
        <v>5381</v>
      </c>
      <c r="C249" s="4" t="s">
        <v>6375</v>
      </c>
      <c r="D249" s="4" t="s">
        <v>2592</v>
      </c>
      <c r="E249" s="4" t="s">
        <v>6376</v>
      </c>
      <c r="F249" s="4" t="s">
        <v>6353</v>
      </c>
      <c r="G249" s="4" t="s">
        <v>5028</v>
      </c>
      <c r="H249" s="4" t="s">
        <v>6377</v>
      </c>
      <c r="I249" s="4" t="s">
        <v>27</v>
      </c>
      <c r="J249" s="4" t="s">
        <v>6354</v>
      </c>
      <c r="K249" s="4"/>
    </row>
    <row r="250" spans="1:11" x14ac:dyDescent="0.35">
      <c r="A250" s="4" t="s">
        <v>6378</v>
      </c>
      <c r="B250" s="4" t="s">
        <v>5381</v>
      </c>
      <c r="C250" s="4" t="s">
        <v>6379</v>
      </c>
      <c r="D250" s="4" t="s">
        <v>2592</v>
      </c>
      <c r="E250" s="4"/>
      <c r="F250" s="4" t="s">
        <v>6353</v>
      </c>
      <c r="G250" s="4" t="s">
        <v>6380</v>
      </c>
      <c r="H250" s="4"/>
      <c r="I250" s="4"/>
      <c r="J250" s="4"/>
      <c r="K250" s="4"/>
    </row>
    <row r="251" spans="1:11" x14ac:dyDescent="0.35">
      <c r="A251" s="4" t="s">
        <v>6381</v>
      </c>
      <c r="B251" s="4" t="s">
        <v>5381</v>
      </c>
      <c r="C251" s="4" t="s">
        <v>6382</v>
      </c>
      <c r="D251" s="4" t="s">
        <v>2592</v>
      </c>
      <c r="E251" s="4" t="s">
        <v>7628</v>
      </c>
      <c r="F251" s="4" t="s">
        <v>6353</v>
      </c>
      <c r="G251" s="4" t="s">
        <v>7698</v>
      </c>
      <c r="H251" s="4" t="s">
        <v>7702</v>
      </c>
      <c r="I251" s="4" t="s">
        <v>27</v>
      </c>
      <c r="J251" s="4" t="s">
        <v>6354</v>
      </c>
      <c r="K251" s="4"/>
    </row>
    <row r="252" spans="1:11" x14ac:dyDescent="0.35">
      <c r="A252" s="4"/>
      <c r="B252" s="4"/>
      <c r="C252" s="4"/>
      <c r="D252" s="4"/>
      <c r="E252" s="4" t="s">
        <v>7868</v>
      </c>
      <c r="F252" s="4" t="s">
        <v>6353</v>
      </c>
      <c r="G252" s="1" t="s">
        <v>7699</v>
      </c>
      <c r="H252" s="1" t="s">
        <v>7869</v>
      </c>
      <c r="I252" s="4" t="s">
        <v>27</v>
      </c>
      <c r="J252" s="4" t="s">
        <v>6354</v>
      </c>
      <c r="K252" s="4"/>
    </row>
    <row r="253" spans="1:11" x14ac:dyDescent="0.35">
      <c r="A253" s="4" t="s">
        <v>6383</v>
      </c>
      <c r="B253" s="4" t="s">
        <v>5381</v>
      </c>
      <c r="C253" s="4" t="s">
        <v>6384</v>
      </c>
      <c r="D253" s="4" t="s">
        <v>2592</v>
      </c>
      <c r="E253" s="4" t="s">
        <v>6385</v>
      </c>
      <c r="F253" s="4" t="s">
        <v>6353</v>
      </c>
      <c r="G253" s="4" t="s">
        <v>5028</v>
      </c>
      <c r="H253" s="4" t="s">
        <v>6386</v>
      </c>
      <c r="I253" s="4" t="s">
        <v>27</v>
      </c>
      <c r="J253" s="4" t="s">
        <v>6354</v>
      </c>
      <c r="K253" s="4"/>
    </row>
    <row r="254" spans="1:11" x14ac:dyDescent="0.35">
      <c r="A254" s="4" t="s">
        <v>6387</v>
      </c>
      <c r="B254" s="4" t="s">
        <v>5381</v>
      </c>
      <c r="C254" s="4" t="s">
        <v>6388</v>
      </c>
      <c r="D254" s="4" t="s">
        <v>2592</v>
      </c>
      <c r="E254" s="4"/>
      <c r="F254" s="4" t="s">
        <v>6353</v>
      </c>
      <c r="G254" s="4" t="s">
        <v>6389</v>
      </c>
      <c r="H254" s="4"/>
      <c r="I254" s="4"/>
      <c r="J254" s="4"/>
      <c r="K254" s="4"/>
    </row>
    <row r="255" spans="1:11" x14ac:dyDescent="0.35">
      <c r="A255" s="4" t="s">
        <v>6390</v>
      </c>
      <c r="B255" s="4" t="s">
        <v>5381</v>
      </c>
      <c r="C255" s="4" t="s">
        <v>6391</v>
      </c>
      <c r="D255" s="4" t="s">
        <v>2592</v>
      </c>
      <c r="E255" s="4" t="s">
        <v>6392</v>
      </c>
      <c r="F255" s="4" t="s">
        <v>6353</v>
      </c>
      <c r="G255" s="4" t="s">
        <v>6361</v>
      </c>
      <c r="H255" s="4" t="s">
        <v>6393</v>
      </c>
      <c r="I255" s="4" t="s">
        <v>27</v>
      </c>
      <c r="J255" s="4" t="s">
        <v>6354</v>
      </c>
      <c r="K255" s="4"/>
    </row>
    <row r="256" spans="1:11" x14ac:dyDescent="0.35">
      <c r="A256" s="4"/>
      <c r="B256" s="4"/>
      <c r="C256" s="4"/>
      <c r="D256" s="4"/>
      <c r="E256" s="4" t="s">
        <v>7870</v>
      </c>
      <c r="F256" s="4" t="s">
        <v>6353</v>
      </c>
      <c r="G256" s="1" t="s">
        <v>7699</v>
      </c>
      <c r="H256" s="1" t="s">
        <v>7871</v>
      </c>
      <c r="I256" s="4" t="s">
        <v>27</v>
      </c>
      <c r="J256" s="4" t="s">
        <v>6354</v>
      </c>
      <c r="K256" s="4"/>
    </row>
    <row r="257" spans="1:11" x14ac:dyDescent="0.35">
      <c r="A257" s="4" t="s">
        <v>6394</v>
      </c>
      <c r="B257" s="4" t="s">
        <v>5381</v>
      </c>
      <c r="C257" s="4" t="s">
        <v>6395</v>
      </c>
      <c r="D257" s="4" t="s">
        <v>2592</v>
      </c>
      <c r="E257" s="4" t="s">
        <v>6396</v>
      </c>
      <c r="F257" s="4" t="s">
        <v>6353</v>
      </c>
      <c r="G257" s="4" t="s">
        <v>5028</v>
      </c>
      <c r="H257" s="4" t="s">
        <v>6397</v>
      </c>
      <c r="I257" s="4" t="s">
        <v>27</v>
      </c>
      <c r="J257" s="4" t="s">
        <v>6354</v>
      </c>
      <c r="K257" s="4"/>
    </row>
    <row r="258" spans="1:11" x14ac:dyDescent="0.35">
      <c r="A258" s="4" t="s">
        <v>6398</v>
      </c>
      <c r="B258" s="4" t="s">
        <v>5381</v>
      </c>
      <c r="C258" s="4" t="s">
        <v>6399</v>
      </c>
      <c r="D258" s="4" t="s">
        <v>2592</v>
      </c>
      <c r="E258" s="4" t="s">
        <v>6400</v>
      </c>
      <c r="F258" s="4" t="s">
        <v>6353</v>
      </c>
      <c r="G258" s="4" t="s">
        <v>6401</v>
      </c>
      <c r="H258" s="4" t="s">
        <v>6402</v>
      </c>
      <c r="I258" s="4" t="s">
        <v>27</v>
      </c>
      <c r="J258" s="4" t="s">
        <v>6354</v>
      </c>
      <c r="K258" s="4"/>
    </row>
    <row r="259" spans="1:11" x14ac:dyDescent="0.35">
      <c r="A259" s="4" t="s">
        <v>6403</v>
      </c>
      <c r="B259" s="4" t="s">
        <v>5381</v>
      </c>
      <c r="C259" s="4" t="s">
        <v>6404</v>
      </c>
      <c r="D259" s="4" t="s">
        <v>2592</v>
      </c>
      <c r="E259" s="4"/>
      <c r="F259" s="4" t="s">
        <v>6353</v>
      </c>
      <c r="G259" s="4" t="s">
        <v>6405</v>
      </c>
      <c r="H259" s="4"/>
      <c r="I259" s="4"/>
      <c r="J259" s="4"/>
      <c r="K259" s="4"/>
    </row>
    <row r="260" spans="1:11" x14ac:dyDescent="0.35">
      <c r="A260" s="4"/>
      <c r="B260" s="4"/>
      <c r="C260" s="4"/>
      <c r="D260" s="4"/>
      <c r="E260" s="1" t="s">
        <v>7874</v>
      </c>
      <c r="F260" s="4" t="s">
        <v>6353</v>
      </c>
      <c r="G260" s="1" t="s">
        <v>7698</v>
      </c>
      <c r="H260" s="1" t="s">
        <v>7883</v>
      </c>
      <c r="I260" s="4" t="s">
        <v>27</v>
      </c>
      <c r="J260" s="4" t="s">
        <v>6354</v>
      </c>
      <c r="K260" s="4"/>
    </row>
    <row r="261" spans="1:11" x14ac:dyDescent="0.35">
      <c r="A261" s="4"/>
      <c r="B261" s="4"/>
      <c r="C261" s="4"/>
      <c r="D261" s="4"/>
      <c r="E261" s="1" t="s">
        <v>7875</v>
      </c>
      <c r="F261" s="4" t="s">
        <v>6353</v>
      </c>
      <c r="G261" s="1" t="s">
        <v>7699</v>
      </c>
      <c r="H261" s="1" t="s">
        <v>7884</v>
      </c>
      <c r="I261" s="4" t="s">
        <v>27</v>
      </c>
      <c r="J261" s="4" t="s">
        <v>6354</v>
      </c>
      <c r="K261" s="4"/>
    </row>
    <row r="262" spans="1:11" x14ac:dyDescent="0.35">
      <c r="A262" s="4"/>
      <c r="B262" s="4"/>
      <c r="C262" s="4"/>
      <c r="D262" s="4"/>
      <c r="E262" s="1" t="s">
        <v>7876</v>
      </c>
      <c r="F262" s="4" t="s">
        <v>6353</v>
      </c>
      <c r="G262" s="1" t="s">
        <v>7656</v>
      </c>
      <c r="H262" s="1" t="s">
        <v>7885</v>
      </c>
      <c r="I262" s="4" t="s">
        <v>27</v>
      </c>
      <c r="J262" s="4" t="s">
        <v>6354</v>
      </c>
      <c r="K262" s="4"/>
    </row>
    <row r="263" spans="1:11" x14ac:dyDescent="0.35">
      <c r="A263" s="4"/>
      <c r="B263" s="4"/>
      <c r="C263" s="4"/>
      <c r="D263" s="4"/>
      <c r="E263" s="1" t="s">
        <v>7877</v>
      </c>
      <c r="F263" s="4" t="s">
        <v>6353</v>
      </c>
      <c r="G263" s="1" t="s">
        <v>7886</v>
      </c>
      <c r="H263" s="1" t="s">
        <v>7887</v>
      </c>
      <c r="I263" s="4" t="s">
        <v>27</v>
      </c>
      <c r="J263" s="4" t="s">
        <v>6354</v>
      </c>
      <c r="K263" s="4"/>
    </row>
    <row r="264" spans="1:11" x14ac:dyDescent="0.35">
      <c r="A264" s="4"/>
      <c r="B264" s="4"/>
      <c r="C264" s="4"/>
      <c r="D264" s="4"/>
      <c r="E264" s="1" t="s">
        <v>7878</v>
      </c>
      <c r="F264" s="4" t="s">
        <v>6353</v>
      </c>
      <c r="G264" s="1" t="s">
        <v>7888</v>
      </c>
      <c r="H264" s="1" t="s">
        <v>7889</v>
      </c>
      <c r="I264" s="4" t="s">
        <v>27</v>
      </c>
      <c r="J264" s="4" t="s">
        <v>6354</v>
      </c>
      <c r="K264" s="4"/>
    </row>
    <row r="265" spans="1:11" x14ac:dyDescent="0.35">
      <c r="A265" s="4"/>
      <c r="B265" s="4"/>
      <c r="C265" s="4"/>
      <c r="D265" s="4"/>
      <c r="E265" s="1" t="s">
        <v>7879</v>
      </c>
      <c r="F265" s="4" t="s">
        <v>6353</v>
      </c>
      <c r="G265" s="1" t="s">
        <v>7890</v>
      </c>
      <c r="H265" s="1" t="s">
        <v>7891</v>
      </c>
      <c r="I265" s="4" t="s">
        <v>27</v>
      </c>
      <c r="J265" s="4" t="s">
        <v>6354</v>
      </c>
      <c r="K265" s="4"/>
    </row>
    <row r="266" spans="1:11" x14ac:dyDescent="0.35">
      <c r="A266" s="4"/>
      <c r="B266" s="4"/>
      <c r="C266" s="4"/>
      <c r="D266" s="4"/>
      <c r="E266" s="1" t="s">
        <v>7880</v>
      </c>
      <c r="F266" s="4" t="s">
        <v>6353</v>
      </c>
      <c r="G266" s="1" t="s">
        <v>7892</v>
      </c>
      <c r="H266" s="1" t="s">
        <v>7893</v>
      </c>
      <c r="I266" s="4" t="s">
        <v>27</v>
      </c>
      <c r="J266" s="4" t="s">
        <v>6354</v>
      </c>
      <c r="K266" s="4"/>
    </row>
    <row r="267" spans="1:11" x14ac:dyDescent="0.35">
      <c r="A267" s="4"/>
      <c r="B267" s="4"/>
      <c r="C267" s="4"/>
      <c r="D267" s="4"/>
      <c r="E267" s="1" t="s">
        <v>7881</v>
      </c>
      <c r="F267" s="4" t="s">
        <v>6353</v>
      </c>
      <c r="G267" s="1" t="s">
        <v>7894</v>
      </c>
      <c r="H267" s="1" t="s">
        <v>7895</v>
      </c>
      <c r="I267" s="4" t="s">
        <v>27</v>
      </c>
      <c r="J267" s="4" t="s">
        <v>6354</v>
      </c>
      <c r="K267" s="4"/>
    </row>
    <row r="268" spans="1:11" x14ac:dyDescent="0.35">
      <c r="A268" s="4"/>
      <c r="B268" s="4"/>
      <c r="C268" s="4"/>
      <c r="D268" s="4"/>
      <c r="E268" s="1" t="s">
        <v>7882</v>
      </c>
      <c r="F268" s="4" t="s">
        <v>6353</v>
      </c>
      <c r="G268" s="1" t="s">
        <v>7896</v>
      </c>
      <c r="H268" s="1" t="s">
        <v>7897</v>
      </c>
      <c r="I268" s="4" t="s">
        <v>27</v>
      </c>
      <c r="J268" s="4" t="s">
        <v>6354</v>
      </c>
      <c r="K268" s="4"/>
    </row>
    <row r="269" spans="1:11" x14ac:dyDescent="0.35">
      <c r="A269" s="4" t="s">
        <v>6406</v>
      </c>
      <c r="B269" s="4" t="s">
        <v>5381</v>
      </c>
      <c r="C269" s="4" t="s">
        <v>6407</v>
      </c>
      <c r="D269" s="4" t="s">
        <v>2592</v>
      </c>
      <c r="E269" s="4" t="s">
        <v>6408</v>
      </c>
      <c r="F269" s="4" t="s">
        <v>6353</v>
      </c>
      <c r="G269" s="4" t="s">
        <v>6361</v>
      </c>
      <c r="H269" s="4" t="s">
        <v>6409</v>
      </c>
      <c r="I269" s="4" t="s">
        <v>27</v>
      </c>
      <c r="J269" s="4" t="s">
        <v>6354</v>
      </c>
      <c r="K269" s="4"/>
    </row>
    <row r="270" spans="1:11" x14ac:dyDescent="0.35">
      <c r="A270" s="4"/>
      <c r="B270" s="4"/>
      <c r="C270" s="4"/>
      <c r="D270" s="4"/>
      <c r="E270" s="4" t="s">
        <v>7872</v>
      </c>
      <c r="F270" s="4" t="s">
        <v>6353</v>
      </c>
      <c r="G270" s="1" t="s">
        <v>7699</v>
      </c>
      <c r="H270" s="1" t="s">
        <v>7873</v>
      </c>
      <c r="I270" s="4" t="s">
        <v>27</v>
      </c>
      <c r="J270" s="4" t="s">
        <v>6354</v>
      </c>
      <c r="K270" s="4"/>
    </row>
    <row r="271" spans="1:11" x14ac:dyDescent="0.35">
      <c r="A271" s="4" t="s">
        <v>6410</v>
      </c>
      <c r="B271" s="4" t="s">
        <v>5381</v>
      </c>
      <c r="C271" s="4" t="s">
        <v>6411</v>
      </c>
      <c r="D271" s="4" t="s">
        <v>2592</v>
      </c>
      <c r="E271" s="4" t="s">
        <v>6412</v>
      </c>
      <c r="F271" s="4" t="s">
        <v>6353</v>
      </c>
      <c r="G271" s="4" t="s">
        <v>5028</v>
      </c>
      <c r="H271" s="4" t="s">
        <v>6413</v>
      </c>
      <c r="I271" s="4" t="s">
        <v>27</v>
      </c>
      <c r="J271" s="4" t="s">
        <v>6354</v>
      </c>
      <c r="K271" s="4"/>
    </row>
    <row r="272" spans="1:11" x14ac:dyDescent="0.35">
      <c r="A272" s="4" t="s">
        <v>6465</v>
      </c>
      <c r="B272" s="4" t="s">
        <v>5379</v>
      </c>
      <c r="C272" s="4" t="s">
        <v>2815</v>
      </c>
      <c r="D272" s="4" t="s">
        <v>2811</v>
      </c>
      <c r="E272" s="4" t="s">
        <v>2816</v>
      </c>
      <c r="F272" s="4" t="s">
        <v>6414</v>
      </c>
      <c r="G272" s="4" t="s">
        <v>282</v>
      </c>
      <c r="H272" s="4" t="s">
        <v>282</v>
      </c>
      <c r="I272" s="4"/>
      <c r="J272" s="4"/>
      <c r="K272" s="4"/>
    </row>
    <row r="273" spans="1:12" x14ac:dyDescent="0.35">
      <c r="A273" s="4" t="s">
        <v>6466</v>
      </c>
      <c r="B273" s="4" t="s">
        <v>5381</v>
      </c>
      <c r="C273" s="4" t="s">
        <v>6451</v>
      </c>
      <c r="D273" s="4" t="s">
        <v>2815</v>
      </c>
      <c r="E273" s="4" t="s">
        <v>6415</v>
      </c>
      <c r="F273" s="4" t="s">
        <v>2816</v>
      </c>
      <c r="G273" s="4" t="s">
        <v>6416</v>
      </c>
      <c r="H273" s="4" t="s">
        <v>6417</v>
      </c>
      <c r="I273" s="4" t="s">
        <v>10</v>
      </c>
      <c r="J273" s="4" t="s">
        <v>5990</v>
      </c>
      <c r="K273" s="4" t="s">
        <v>11</v>
      </c>
    </row>
    <row r="274" spans="1:12" x14ac:dyDescent="0.35">
      <c r="A274" s="4" t="s">
        <v>6467</v>
      </c>
      <c r="B274" s="4" t="s">
        <v>5381</v>
      </c>
      <c r="C274" s="4" t="s">
        <v>6452</v>
      </c>
      <c r="D274" s="4" t="s">
        <v>2815</v>
      </c>
      <c r="E274" s="4" t="s">
        <v>6418</v>
      </c>
      <c r="F274" s="4" t="s">
        <v>2816</v>
      </c>
      <c r="G274" s="4" t="s">
        <v>6419</v>
      </c>
      <c r="H274" s="4" t="s">
        <v>6420</v>
      </c>
      <c r="I274" s="4" t="s">
        <v>27</v>
      </c>
      <c r="J274" s="4" t="s">
        <v>6089</v>
      </c>
      <c r="K274" s="4"/>
    </row>
    <row r="275" spans="1:12" x14ac:dyDescent="0.35">
      <c r="A275" s="4" t="s">
        <v>6468</v>
      </c>
      <c r="B275" s="4" t="s">
        <v>5381</v>
      </c>
      <c r="C275" s="4" t="s">
        <v>6453</v>
      </c>
      <c r="D275" s="4" t="s">
        <v>2815</v>
      </c>
      <c r="E275" s="4" t="s">
        <v>6421</v>
      </c>
      <c r="F275" s="4" t="s">
        <v>2816</v>
      </c>
      <c r="G275" s="4" t="s">
        <v>6422</v>
      </c>
      <c r="H275" s="4" t="s">
        <v>6423</v>
      </c>
      <c r="I275" s="4" t="s">
        <v>27</v>
      </c>
      <c r="J275" s="4" t="s">
        <v>6089</v>
      </c>
      <c r="K275" s="4"/>
    </row>
    <row r="276" spans="1:12" x14ac:dyDescent="0.35">
      <c r="A276" s="4" t="s">
        <v>6469</v>
      </c>
      <c r="B276" s="4" t="s">
        <v>5381</v>
      </c>
      <c r="C276" s="4" t="s">
        <v>6454</v>
      </c>
      <c r="D276" s="4" t="s">
        <v>2815</v>
      </c>
      <c r="E276" s="4" t="s">
        <v>6424</v>
      </c>
      <c r="F276" s="4" t="s">
        <v>2816</v>
      </c>
      <c r="G276" s="4" t="s">
        <v>6425</v>
      </c>
      <c r="H276" s="4" t="s">
        <v>6426</v>
      </c>
      <c r="I276" s="4" t="s">
        <v>27</v>
      </c>
      <c r="J276" s="4" t="s">
        <v>6054</v>
      </c>
      <c r="K276" s="4"/>
    </row>
    <row r="277" spans="1:12" x14ac:dyDescent="0.35">
      <c r="A277" s="4" t="s">
        <v>6470</v>
      </c>
      <c r="B277" s="4" t="s">
        <v>5381</v>
      </c>
      <c r="C277" s="4" t="s">
        <v>6455</v>
      </c>
      <c r="D277" s="4" t="s">
        <v>2815</v>
      </c>
      <c r="E277" s="4" t="s">
        <v>6427</v>
      </c>
      <c r="F277" s="4" t="s">
        <v>2816</v>
      </c>
      <c r="G277" s="4" t="s">
        <v>6428</v>
      </c>
      <c r="H277" s="4" t="s">
        <v>6429</v>
      </c>
      <c r="I277" s="4" t="s">
        <v>27</v>
      </c>
      <c r="J277" s="4" t="s">
        <v>6089</v>
      </c>
      <c r="K277" s="4"/>
    </row>
    <row r="278" spans="1:12" x14ac:dyDescent="0.35">
      <c r="A278" s="4" t="s">
        <v>6471</v>
      </c>
      <c r="B278" s="4" t="s">
        <v>5381</v>
      </c>
      <c r="C278" s="4" t="s">
        <v>6456</v>
      </c>
      <c r="D278" s="4" t="s">
        <v>2815</v>
      </c>
      <c r="E278" s="4" t="s">
        <v>6430</v>
      </c>
      <c r="F278" s="4" t="s">
        <v>2816</v>
      </c>
      <c r="G278" s="4" t="s">
        <v>6431</v>
      </c>
      <c r="H278" s="4" t="s">
        <v>6432</v>
      </c>
      <c r="I278" s="4" t="s">
        <v>27</v>
      </c>
      <c r="J278" s="4" t="s">
        <v>6272</v>
      </c>
      <c r="K278" s="4"/>
    </row>
    <row r="279" spans="1:12" x14ac:dyDescent="0.35">
      <c r="A279" s="4" t="s">
        <v>6472</v>
      </c>
      <c r="B279" s="4" t="s">
        <v>5381</v>
      </c>
      <c r="C279" s="4" t="s">
        <v>6457</v>
      </c>
      <c r="D279" s="4" t="s">
        <v>2815</v>
      </c>
      <c r="E279" s="4" t="s">
        <v>6433</v>
      </c>
      <c r="F279" s="4" t="s">
        <v>2816</v>
      </c>
      <c r="G279" s="4" t="s">
        <v>5028</v>
      </c>
      <c r="H279" s="4" t="s">
        <v>6434</v>
      </c>
      <c r="I279" s="4" t="s">
        <v>10</v>
      </c>
      <c r="J279" s="4" t="s">
        <v>6241</v>
      </c>
      <c r="K279" s="4" t="s">
        <v>11</v>
      </c>
    </row>
    <row r="280" spans="1:12" ht="15" customHeight="1" x14ac:dyDescent="0.35">
      <c r="A280" s="4" t="s">
        <v>6473</v>
      </c>
      <c r="B280" s="4" t="s">
        <v>5381</v>
      </c>
      <c r="C280" s="4" t="s">
        <v>6458</v>
      </c>
      <c r="D280" s="4" t="s">
        <v>2815</v>
      </c>
      <c r="E280" s="4" t="s">
        <v>6435</v>
      </c>
      <c r="F280" s="4" t="s">
        <v>2816</v>
      </c>
      <c r="G280" s="4" t="s">
        <v>6436</v>
      </c>
      <c r="H280" s="4" t="s">
        <v>6437</v>
      </c>
      <c r="I280" s="4" t="s">
        <v>10</v>
      </c>
      <c r="J280" s="4" t="s">
        <v>6241</v>
      </c>
      <c r="K280" s="4" t="s">
        <v>11</v>
      </c>
    </row>
    <row r="281" spans="1:12" x14ac:dyDescent="0.35">
      <c r="A281" s="4" t="s">
        <v>6474</v>
      </c>
      <c r="B281" s="4" t="s">
        <v>5381</v>
      </c>
      <c r="C281" s="4" t="s">
        <v>6459</v>
      </c>
      <c r="D281" s="4" t="s">
        <v>2815</v>
      </c>
      <c r="E281" s="4" t="s">
        <v>6438</v>
      </c>
      <c r="F281" s="4" t="s">
        <v>2816</v>
      </c>
      <c r="G281" s="4" t="s">
        <v>6439</v>
      </c>
      <c r="H281" s="4" t="s">
        <v>6440</v>
      </c>
      <c r="I281" s="4" t="s">
        <v>27</v>
      </c>
      <c r="J281" s="4"/>
      <c r="K281" s="4"/>
    </row>
    <row r="282" spans="1:12" x14ac:dyDescent="0.35">
      <c r="A282" s="4" t="s">
        <v>6475</v>
      </c>
      <c r="B282" s="4" t="s">
        <v>5379</v>
      </c>
      <c r="C282" s="4" t="s">
        <v>2817</v>
      </c>
      <c r="D282" s="4" t="s">
        <v>2811</v>
      </c>
      <c r="E282" s="4" t="s">
        <v>2818</v>
      </c>
      <c r="F282" s="4" t="s">
        <v>6414</v>
      </c>
      <c r="G282" s="4" t="s">
        <v>283</v>
      </c>
      <c r="H282" s="4" t="s">
        <v>283</v>
      </c>
      <c r="I282" s="4"/>
      <c r="J282" s="4"/>
      <c r="K282" s="4"/>
    </row>
    <row r="283" spans="1:12" ht="20.5" customHeight="1" x14ac:dyDescent="0.35">
      <c r="A283" s="4" t="s">
        <v>6476</v>
      </c>
      <c r="B283" s="4" t="s">
        <v>5381</v>
      </c>
      <c r="C283" s="4" t="s">
        <v>6460</v>
      </c>
      <c r="D283" s="4" t="s">
        <v>2817</v>
      </c>
      <c r="E283" s="4" t="s">
        <v>6441</v>
      </c>
      <c r="F283" s="4" t="s">
        <v>2818</v>
      </c>
      <c r="G283" s="4" t="s">
        <v>6442</v>
      </c>
      <c r="H283" s="4" t="s">
        <v>6443</v>
      </c>
      <c r="I283" s="4" t="s">
        <v>10</v>
      </c>
      <c r="J283" s="4" t="s">
        <v>6319</v>
      </c>
      <c r="K283" s="4" t="s">
        <v>11</v>
      </c>
    </row>
    <row r="284" spans="1:12" x14ac:dyDescent="0.35">
      <c r="A284" s="4" t="s">
        <v>6477</v>
      </c>
      <c r="B284" s="4" t="s">
        <v>5381</v>
      </c>
      <c r="C284" s="4"/>
      <c r="D284" s="4"/>
      <c r="E284" s="4" t="s">
        <v>7731</v>
      </c>
      <c r="F284" s="4" t="s">
        <v>2818</v>
      </c>
      <c r="G284" s="4" t="s">
        <v>6444</v>
      </c>
      <c r="H284" s="4" t="s">
        <v>7732</v>
      </c>
      <c r="I284" s="4" t="s">
        <v>10</v>
      </c>
      <c r="J284" s="4" t="s">
        <v>6319</v>
      </c>
      <c r="K284" s="4" t="s">
        <v>11</v>
      </c>
    </row>
    <row r="285" spans="1:12" x14ac:dyDescent="0.35">
      <c r="A285" s="4"/>
      <c r="B285" s="4"/>
      <c r="C285" s="4"/>
      <c r="D285" s="4"/>
      <c r="E285" s="4" t="s">
        <v>7733</v>
      </c>
      <c r="F285" s="4" t="s">
        <v>2818</v>
      </c>
      <c r="G285" s="4" t="s">
        <v>6444</v>
      </c>
      <c r="H285" s="4" t="s">
        <v>7734</v>
      </c>
      <c r="I285" s="4" t="s">
        <v>10</v>
      </c>
      <c r="J285" s="4"/>
      <c r="K285" s="4" t="s">
        <v>19</v>
      </c>
      <c r="L285" s="4" t="s">
        <v>7731</v>
      </c>
    </row>
    <row r="286" spans="1:12" x14ac:dyDescent="0.35">
      <c r="A286" s="4" t="s">
        <v>6478</v>
      </c>
      <c r="B286" s="4" t="s">
        <v>5381</v>
      </c>
      <c r="C286" s="4" t="s">
        <v>6462</v>
      </c>
      <c r="D286" s="4" t="s">
        <v>2817</v>
      </c>
      <c r="E286" s="4" t="s">
        <v>6445</v>
      </c>
      <c r="F286" s="4" t="s">
        <v>2818</v>
      </c>
      <c r="G286" s="4" t="s">
        <v>6446</v>
      </c>
      <c r="H286" s="4" t="s">
        <v>6447</v>
      </c>
      <c r="I286" s="4" t="s">
        <v>10</v>
      </c>
      <c r="J286" s="4" t="s">
        <v>6319</v>
      </c>
      <c r="K286" s="4" t="s">
        <v>11</v>
      </c>
    </row>
    <row r="287" spans="1:12" ht="15" customHeight="1" x14ac:dyDescent="0.35">
      <c r="A287" s="4" t="s">
        <v>6479</v>
      </c>
      <c r="B287" s="4" t="s">
        <v>5381</v>
      </c>
      <c r="C287" s="4" t="s">
        <v>6463</v>
      </c>
      <c r="D287" s="4" t="s">
        <v>2817</v>
      </c>
      <c r="E287" s="4" t="s">
        <v>6448</v>
      </c>
      <c r="F287" s="4" t="s">
        <v>2818</v>
      </c>
      <c r="G287" s="4" t="s">
        <v>6449</v>
      </c>
      <c r="H287" s="4" t="s">
        <v>6450</v>
      </c>
      <c r="I287" s="4" t="s">
        <v>10</v>
      </c>
      <c r="J287" s="4" t="s">
        <v>6319</v>
      </c>
      <c r="K287" s="4" t="s">
        <v>11</v>
      </c>
    </row>
    <row r="288" spans="1:12" x14ac:dyDescent="0.35">
      <c r="A288" s="4" t="s">
        <v>6480</v>
      </c>
      <c r="B288" s="4" t="s">
        <v>5381</v>
      </c>
      <c r="C288" s="4" t="s">
        <v>6464</v>
      </c>
      <c r="D288" s="4" t="s">
        <v>2817</v>
      </c>
      <c r="E288" s="4" t="s">
        <v>7735</v>
      </c>
      <c r="F288" s="4" t="s">
        <v>2818</v>
      </c>
      <c r="G288" s="4"/>
      <c r="H288" s="4" t="s">
        <v>7748</v>
      </c>
      <c r="I288" s="4" t="s">
        <v>27</v>
      </c>
      <c r="J288" s="4" t="s">
        <v>6354</v>
      </c>
      <c r="K288" s="4"/>
    </row>
    <row r="289" spans="1:13" x14ac:dyDescent="0.35">
      <c r="A289" s="4"/>
      <c r="B289" s="4"/>
      <c r="C289" s="4"/>
      <c r="D289" s="4"/>
      <c r="E289" s="4" t="s">
        <v>7736</v>
      </c>
      <c r="F289" s="4" t="s">
        <v>2818</v>
      </c>
      <c r="G289" s="4"/>
      <c r="H289" s="4" t="s">
        <v>7749</v>
      </c>
      <c r="I289" s="4" t="s">
        <v>27</v>
      </c>
      <c r="J289" s="4" t="s">
        <v>6354</v>
      </c>
      <c r="K289" s="4"/>
    </row>
    <row r="290" spans="1:13" x14ac:dyDescent="0.35">
      <c r="A290" s="4"/>
      <c r="B290" s="4"/>
      <c r="C290" s="4"/>
      <c r="D290" s="4"/>
      <c r="E290" s="4" t="s">
        <v>7737</v>
      </c>
      <c r="F290" s="4" t="s">
        <v>2818</v>
      </c>
      <c r="G290" s="4"/>
      <c r="H290" s="4" t="s">
        <v>7750</v>
      </c>
      <c r="I290" s="4" t="s">
        <v>27</v>
      </c>
      <c r="J290" s="4" t="s">
        <v>6354</v>
      </c>
      <c r="K290" s="4"/>
    </row>
    <row r="291" spans="1:13" x14ac:dyDescent="0.35">
      <c r="A291" s="4"/>
      <c r="B291" s="4"/>
      <c r="C291" s="4"/>
      <c r="D291" s="4"/>
      <c r="E291" s="4" t="s">
        <v>7738</v>
      </c>
      <c r="F291" s="4" t="s">
        <v>2818</v>
      </c>
      <c r="G291" s="4"/>
      <c r="H291" s="4" t="s">
        <v>7751</v>
      </c>
      <c r="I291" s="4" t="s">
        <v>27</v>
      </c>
      <c r="J291" s="4" t="s">
        <v>6354</v>
      </c>
      <c r="K291" s="4"/>
    </row>
    <row r="292" spans="1:13" x14ac:dyDescent="0.35">
      <c r="A292" s="4"/>
      <c r="B292" s="4"/>
      <c r="C292" s="4"/>
      <c r="D292" s="4"/>
      <c r="E292" s="4" t="s">
        <v>7739</v>
      </c>
      <c r="F292" s="4" t="s">
        <v>2818</v>
      </c>
      <c r="G292" s="4"/>
      <c r="H292" s="4" t="s">
        <v>7752</v>
      </c>
      <c r="I292" s="4" t="s">
        <v>27</v>
      </c>
      <c r="J292" s="4" t="s">
        <v>6354</v>
      </c>
      <c r="K292" s="4"/>
    </row>
    <row r="293" spans="1:13" x14ac:dyDescent="0.35">
      <c r="A293" s="4"/>
      <c r="B293" s="4"/>
      <c r="C293" s="4"/>
      <c r="D293" s="4"/>
      <c r="E293" s="4" t="s">
        <v>7740</v>
      </c>
      <c r="F293" s="4" t="s">
        <v>2818</v>
      </c>
      <c r="G293" s="4"/>
      <c r="H293" s="4" t="s">
        <v>7753</v>
      </c>
      <c r="I293" s="4" t="s">
        <v>27</v>
      </c>
      <c r="J293" s="4" t="s">
        <v>6354</v>
      </c>
      <c r="K293" s="4"/>
    </row>
    <row r="294" spans="1:13" x14ac:dyDescent="0.35">
      <c r="A294" s="4"/>
      <c r="B294" s="4"/>
      <c r="C294" s="4"/>
      <c r="D294" s="4"/>
      <c r="E294" s="4" t="s">
        <v>7741</v>
      </c>
      <c r="F294" s="4" t="s">
        <v>2818</v>
      </c>
      <c r="G294" s="4"/>
      <c r="H294" s="4" t="s">
        <v>7754</v>
      </c>
      <c r="I294" s="4" t="s">
        <v>27</v>
      </c>
      <c r="J294" s="4" t="s">
        <v>6354</v>
      </c>
      <c r="K294" s="4"/>
    </row>
    <row r="295" spans="1:13" x14ac:dyDescent="0.35">
      <c r="A295" s="4"/>
      <c r="B295" s="4"/>
      <c r="C295" s="4"/>
      <c r="D295" s="4"/>
      <c r="E295" s="4" t="s">
        <v>7742</v>
      </c>
      <c r="F295" s="4" t="s">
        <v>2818</v>
      </c>
      <c r="G295" s="4"/>
      <c r="H295" s="4" t="s">
        <v>7755</v>
      </c>
      <c r="I295" s="4" t="s">
        <v>27</v>
      </c>
      <c r="J295" s="4" t="s">
        <v>6354</v>
      </c>
      <c r="K295" s="4"/>
    </row>
    <row r="296" spans="1:13" x14ac:dyDescent="0.35">
      <c r="A296" s="4"/>
      <c r="B296" s="4"/>
      <c r="C296" s="4"/>
      <c r="D296" s="4"/>
      <c r="E296" s="4" t="s">
        <v>7743</v>
      </c>
      <c r="F296" s="4" t="s">
        <v>2818</v>
      </c>
      <c r="G296" s="4"/>
      <c r="H296" s="4" t="s">
        <v>7756</v>
      </c>
      <c r="I296" s="4" t="s">
        <v>27</v>
      </c>
      <c r="J296" s="4" t="s">
        <v>6354</v>
      </c>
      <c r="K296" s="4"/>
    </row>
    <row r="297" spans="1:13" x14ac:dyDescent="0.35">
      <c r="A297" s="4"/>
      <c r="B297" s="4"/>
      <c r="C297" s="4"/>
      <c r="D297" s="4"/>
      <c r="E297" s="4" t="s">
        <v>7744</v>
      </c>
      <c r="F297" s="4" t="s">
        <v>2818</v>
      </c>
      <c r="G297" s="4"/>
      <c r="H297" s="4" t="s">
        <v>7757</v>
      </c>
      <c r="I297" s="4" t="s">
        <v>27</v>
      </c>
      <c r="J297" s="4" t="s">
        <v>6354</v>
      </c>
      <c r="K297" s="4"/>
    </row>
    <row r="298" spans="1:13" x14ac:dyDescent="0.35">
      <c r="A298" s="4"/>
      <c r="B298" s="4"/>
      <c r="C298" s="4"/>
      <c r="D298" s="4"/>
      <c r="E298" s="4" t="s">
        <v>7745</v>
      </c>
      <c r="F298" s="4" t="s">
        <v>2818</v>
      </c>
      <c r="G298" s="4"/>
      <c r="H298" s="4" t="s">
        <v>7758</v>
      </c>
      <c r="I298" s="4" t="s">
        <v>27</v>
      </c>
      <c r="J298" s="4" t="s">
        <v>6354</v>
      </c>
      <c r="K298" s="4"/>
    </row>
    <row r="299" spans="1:13" x14ac:dyDescent="0.35">
      <c r="A299" s="4"/>
      <c r="B299" s="4"/>
      <c r="C299" s="4"/>
      <c r="D299" s="4"/>
      <c r="E299" s="4" t="s">
        <v>7746</v>
      </c>
      <c r="F299" s="4" t="s">
        <v>2818</v>
      </c>
      <c r="G299" s="4"/>
      <c r="H299" s="4" t="s">
        <v>7759</v>
      </c>
      <c r="I299" s="4" t="s">
        <v>27</v>
      </c>
      <c r="J299" s="4" t="s">
        <v>6354</v>
      </c>
      <c r="K299" s="4"/>
    </row>
    <row r="300" spans="1:13" x14ac:dyDescent="0.35">
      <c r="A300" s="4"/>
      <c r="B300" s="4"/>
      <c r="C300" s="4"/>
      <c r="D300" s="4"/>
      <c r="E300" s="4" t="s">
        <v>7747</v>
      </c>
      <c r="F300" s="4" t="s">
        <v>2818</v>
      </c>
      <c r="G300" s="4"/>
      <c r="H300" s="4" t="s">
        <v>7760</v>
      </c>
      <c r="I300" s="4" t="s">
        <v>27</v>
      </c>
      <c r="J300" s="4" t="s">
        <v>6354</v>
      </c>
      <c r="K300" s="4"/>
    </row>
    <row r="301" spans="1:13" x14ac:dyDescent="0.35">
      <c r="A301" s="5" t="s">
        <v>5966</v>
      </c>
      <c r="B301" s="5" t="s">
        <v>5381</v>
      </c>
      <c r="C301" s="5"/>
      <c r="D301" s="5"/>
      <c r="E301" s="5" t="s">
        <v>7763</v>
      </c>
      <c r="F301" s="5" t="s">
        <v>2821</v>
      </c>
      <c r="G301" s="5" t="s">
        <v>5373</v>
      </c>
      <c r="H301" s="5" t="s">
        <v>7764</v>
      </c>
      <c r="I301" s="5" t="s">
        <v>10</v>
      </c>
      <c r="J301" s="5"/>
      <c r="K301" s="5" t="s">
        <v>19</v>
      </c>
      <c r="L301" s="1" t="s">
        <v>7761</v>
      </c>
      <c r="M301" s="7"/>
    </row>
    <row r="302" spans="1:13" x14ac:dyDescent="0.35">
      <c r="A302" s="5"/>
      <c r="B302" s="5"/>
      <c r="C302" s="5"/>
      <c r="D302" s="5"/>
      <c r="E302" s="5" t="s">
        <v>7761</v>
      </c>
      <c r="F302" s="5" t="s">
        <v>2821</v>
      </c>
      <c r="G302" s="5" t="s">
        <v>5373</v>
      </c>
      <c r="H302" s="5" t="s">
        <v>7762</v>
      </c>
      <c r="I302" s="5" t="s">
        <v>10</v>
      </c>
      <c r="J302" s="5"/>
      <c r="K302" s="5" t="s">
        <v>11</v>
      </c>
      <c r="M302" s="7" t="s">
        <v>2827</v>
      </c>
    </row>
    <row r="303" spans="1:13" x14ac:dyDescent="0.35">
      <c r="A303" s="5" t="s">
        <v>5967</v>
      </c>
      <c r="B303" s="5" t="s">
        <v>5381</v>
      </c>
      <c r="C303" s="5" t="s">
        <v>2819</v>
      </c>
      <c r="D303" s="5" t="s">
        <v>2819</v>
      </c>
      <c r="E303" s="5" t="s">
        <v>5375</v>
      </c>
      <c r="F303" s="5" t="s">
        <v>2821</v>
      </c>
      <c r="G303" s="5" t="s">
        <v>5376</v>
      </c>
      <c r="H303" s="5" t="s">
        <v>5377</v>
      </c>
      <c r="I303" s="5" t="s">
        <v>10</v>
      </c>
      <c r="J303" s="5"/>
      <c r="K303" s="5" t="s">
        <v>11</v>
      </c>
      <c r="M303" s="7" t="s">
        <v>2827</v>
      </c>
    </row>
    <row r="304" spans="1:13" x14ac:dyDescent="0.35">
      <c r="A304" s="5" t="s">
        <v>7093</v>
      </c>
      <c r="B304" s="5" t="s">
        <v>5381</v>
      </c>
      <c r="C304" s="5" t="s">
        <v>7094</v>
      </c>
      <c r="D304" s="5" t="s">
        <v>2819</v>
      </c>
      <c r="E304" s="5" t="s">
        <v>7095</v>
      </c>
      <c r="F304" s="5" t="s">
        <v>2821</v>
      </c>
      <c r="G304" s="5" t="s">
        <v>7096</v>
      </c>
      <c r="H304" s="5" t="s">
        <v>7097</v>
      </c>
      <c r="I304" s="5" t="s">
        <v>10</v>
      </c>
      <c r="J304" s="5"/>
      <c r="K304" s="5" t="s">
        <v>11</v>
      </c>
    </row>
    <row r="305" spans="1:13" x14ac:dyDescent="0.35">
      <c r="A305" s="5" t="s">
        <v>7098</v>
      </c>
      <c r="B305" s="5" t="s">
        <v>5381</v>
      </c>
      <c r="C305" s="5" t="s">
        <v>7099</v>
      </c>
      <c r="D305" s="5" t="s">
        <v>2819</v>
      </c>
      <c r="E305" s="5" t="s">
        <v>7100</v>
      </c>
      <c r="F305" s="5" t="s">
        <v>2821</v>
      </c>
      <c r="G305" s="5" t="s">
        <v>6599</v>
      </c>
      <c r="H305" s="5" t="s">
        <v>7101</v>
      </c>
      <c r="I305" s="5" t="s">
        <v>10</v>
      </c>
      <c r="J305" s="5"/>
      <c r="K305" s="5" t="s">
        <v>11</v>
      </c>
    </row>
    <row r="306" spans="1:13" x14ac:dyDescent="0.35">
      <c r="A306" s="5" t="s">
        <v>5950</v>
      </c>
      <c r="B306" s="5" t="s">
        <v>5379</v>
      </c>
      <c r="C306" s="5" t="s">
        <v>2870</v>
      </c>
      <c r="D306" s="5" t="s">
        <v>2866</v>
      </c>
      <c r="E306" s="5" t="s">
        <v>2871</v>
      </c>
      <c r="F306" s="5" t="s">
        <v>5951</v>
      </c>
      <c r="G306" s="5" t="s">
        <v>331</v>
      </c>
      <c r="H306" s="5" t="s">
        <v>332</v>
      </c>
      <c r="I306" s="5"/>
      <c r="J306" s="5"/>
      <c r="K306" s="5"/>
    </row>
    <row r="307" spans="1:13" x14ac:dyDescent="0.35">
      <c r="A307" s="5" t="s">
        <v>5952</v>
      </c>
      <c r="B307" s="5" t="s">
        <v>5381</v>
      </c>
      <c r="C307" s="5" t="s">
        <v>5953</v>
      </c>
      <c r="D307" s="5" t="s">
        <v>2870</v>
      </c>
      <c r="E307" s="5" t="s">
        <v>5355</v>
      </c>
      <c r="F307" s="5" t="s">
        <v>2871</v>
      </c>
      <c r="G307" s="5" t="s">
        <v>5356</v>
      </c>
      <c r="H307" s="5" t="s">
        <v>5357</v>
      </c>
      <c r="I307" s="5" t="s">
        <v>10</v>
      </c>
      <c r="J307" s="5"/>
      <c r="K307" s="5" t="s">
        <v>11</v>
      </c>
      <c r="M307" s="5" t="s">
        <v>5364</v>
      </c>
    </row>
    <row r="308" spans="1:13" x14ac:dyDescent="0.35">
      <c r="A308" s="5" t="s">
        <v>5954</v>
      </c>
      <c r="B308" s="5" t="s">
        <v>5381</v>
      </c>
      <c r="C308" s="5" t="s">
        <v>5955</v>
      </c>
      <c r="D308" s="5" t="s">
        <v>2870</v>
      </c>
      <c r="E308" s="5" t="s">
        <v>5358</v>
      </c>
      <c r="F308" s="5" t="s">
        <v>2871</v>
      </c>
      <c r="G308" s="5" t="s">
        <v>5359</v>
      </c>
      <c r="H308" s="5" t="s">
        <v>5360</v>
      </c>
      <c r="I308" s="5" t="s">
        <v>10</v>
      </c>
      <c r="J308" s="5"/>
      <c r="K308" s="5" t="s">
        <v>11</v>
      </c>
      <c r="M308" s="5" t="s">
        <v>5364</v>
      </c>
    </row>
    <row r="309" spans="1:13" x14ac:dyDescent="0.35">
      <c r="A309" s="5" t="s">
        <v>5956</v>
      </c>
      <c r="B309" s="5" t="s">
        <v>5381</v>
      </c>
      <c r="C309" s="5" t="s">
        <v>5957</v>
      </c>
      <c r="D309" s="5" t="s">
        <v>2870</v>
      </c>
      <c r="E309" s="5" t="s">
        <v>5361</v>
      </c>
      <c r="F309" s="5" t="s">
        <v>2871</v>
      </c>
      <c r="G309" s="5" t="s">
        <v>5362</v>
      </c>
      <c r="H309" s="5" t="s">
        <v>5363</v>
      </c>
      <c r="I309" s="5" t="s">
        <v>10</v>
      </c>
      <c r="J309" s="5"/>
      <c r="K309" s="5" t="s">
        <v>11</v>
      </c>
      <c r="M309" s="5" t="s">
        <v>5364</v>
      </c>
    </row>
    <row r="310" spans="1:13" x14ac:dyDescent="0.35">
      <c r="A310" s="5" t="s">
        <v>5958</v>
      </c>
      <c r="B310" s="5" t="s">
        <v>5381</v>
      </c>
      <c r="C310" s="5" t="s">
        <v>5959</v>
      </c>
      <c r="D310" s="5" t="s">
        <v>2870</v>
      </c>
      <c r="E310" s="5" t="s">
        <v>5364</v>
      </c>
      <c r="F310" s="5" t="s">
        <v>2871</v>
      </c>
      <c r="G310" s="5" t="s">
        <v>4985</v>
      </c>
      <c r="H310" s="5" t="s">
        <v>5365</v>
      </c>
      <c r="I310" s="5" t="s">
        <v>10</v>
      </c>
      <c r="J310" s="5"/>
      <c r="K310" s="5" t="s">
        <v>19</v>
      </c>
      <c r="L310" s="1" t="s">
        <v>6531</v>
      </c>
    </row>
    <row r="311" spans="1:13" x14ac:dyDescent="0.35">
      <c r="A311" s="5" t="s">
        <v>5960</v>
      </c>
      <c r="B311" s="5" t="s">
        <v>5379</v>
      </c>
      <c r="C311" s="5" t="s">
        <v>2872</v>
      </c>
      <c r="D311" s="5" t="s">
        <v>2866</v>
      </c>
      <c r="E311" s="5" t="s">
        <v>2873</v>
      </c>
      <c r="F311" s="5" t="s">
        <v>5951</v>
      </c>
      <c r="G311" s="5" t="s">
        <v>333</v>
      </c>
      <c r="H311" s="5" t="s">
        <v>334</v>
      </c>
      <c r="I311" s="5"/>
      <c r="J311" s="5"/>
      <c r="K311" s="5"/>
    </row>
    <row r="312" spans="1:13" x14ac:dyDescent="0.35">
      <c r="A312" s="5" t="s">
        <v>5961</v>
      </c>
      <c r="B312" s="5" t="s">
        <v>5381</v>
      </c>
      <c r="C312" s="5" t="s">
        <v>5962</v>
      </c>
      <c r="D312" s="5" t="s">
        <v>2872</v>
      </c>
      <c r="E312" s="5" t="s">
        <v>5366</v>
      </c>
      <c r="F312" s="5" t="s">
        <v>2873</v>
      </c>
      <c r="G312" s="5" t="s">
        <v>5367</v>
      </c>
      <c r="H312" s="5" t="s">
        <v>5368</v>
      </c>
      <c r="I312" s="5" t="s">
        <v>27</v>
      </c>
      <c r="J312" s="5" t="s">
        <v>5369</v>
      </c>
      <c r="K312" s="5"/>
    </row>
    <row r="313" spans="1:13" x14ac:dyDescent="0.35">
      <c r="A313" s="5" t="s">
        <v>5963</v>
      </c>
      <c r="B313" s="5" t="s">
        <v>5381</v>
      </c>
      <c r="C313" s="5" t="s">
        <v>5964</v>
      </c>
      <c r="D313" s="5" t="s">
        <v>2872</v>
      </c>
      <c r="E313" s="5" t="s">
        <v>5370</v>
      </c>
      <c r="F313" s="5" t="s">
        <v>2873</v>
      </c>
      <c r="G313" s="5" t="s">
        <v>5371</v>
      </c>
      <c r="H313" s="5" t="s">
        <v>5372</v>
      </c>
      <c r="I313" s="5" t="s">
        <v>27</v>
      </c>
      <c r="J313" s="5" t="s">
        <v>5369</v>
      </c>
      <c r="K313" s="5"/>
    </row>
    <row r="314" spans="1:13" x14ac:dyDescent="0.35">
      <c r="A314" s="5" t="s">
        <v>5965</v>
      </c>
      <c r="B314" s="5" t="s">
        <v>5379</v>
      </c>
      <c r="C314" s="5" t="s">
        <v>2874</v>
      </c>
      <c r="D314" s="5" t="s">
        <v>2866</v>
      </c>
      <c r="E314" s="5" t="s">
        <v>336</v>
      </c>
      <c r="F314" s="5" t="s">
        <v>5951</v>
      </c>
      <c r="G314" s="5" t="s">
        <v>337</v>
      </c>
      <c r="H314" s="5" t="s">
        <v>337</v>
      </c>
      <c r="I314" s="5"/>
      <c r="J314" s="5"/>
      <c r="K314" s="5"/>
    </row>
    <row r="315" spans="1:13" x14ac:dyDescent="0.35">
      <c r="A315" s="6" t="s">
        <v>5378</v>
      </c>
      <c r="B315" s="6" t="s">
        <v>5379</v>
      </c>
      <c r="C315" s="6" t="s">
        <v>3805</v>
      </c>
      <c r="D315" s="6" t="s">
        <v>3806</v>
      </c>
      <c r="E315" s="6" t="s">
        <v>3807</v>
      </c>
      <c r="F315" s="6" t="s">
        <v>5380</v>
      </c>
      <c r="G315" s="6" t="s">
        <v>1359</v>
      </c>
      <c r="H315" s="6" t="s">
        <v>1360</v>
      </c>
      <c r="I315" s="6"/>
      <c r="J315" s="6"/>
      <c r="K315" s="6"/>
      <c r="L315" s="25"/>
    </row>
    <row r="316" spans="1:13" x14ac:dyDescent="0.35">
      <c r="A316" s="6" t="s">
        <v>5382</v>
      </c>
      <c r="B316" s="6" t="s">
        <v>5381</v>
      </c>
      <c r="C316" s="6" t="s">
        <v>5383</v>
      </c>
      <c r="D316" s="6" t="s">
        <v>3805</v>
      </c>
      <c r="E316" s="6" t="s">
        <v>4860</v>
      </c>
      <c r="F316" s="6" t="s">
        <v>3807</v>
      </c>
      <c r="G316" s="6" t="s">
        <v>4861</v>
      </c>
      <c r="H316" s="6" t="s">
        <v>4862</v>
      </c>
      <c r="I316" s="6" t="s">
        <v>10</v>
      </c>
      <c r="J316" s="6"/>
      <c r="K316" s="6" t="s">
        <v>19</v>
      </c>
      <c r="L316" s="25">
        <v>5205</v>
      </c>
    </row>
    <row r="317" spans="1:13" x14ac:dyDescent="0.35">
      <c r="A317" s="6" t="s">
        <v>5384</v>
      </c>
      <c r="B317" s="6" t="s">
        <v>5381</v>
      </c>
      <c r="C317" s="6" t="s">
        <v>5385</v>
      </c>
      <c r="D317" s="6" t="s">
        <v>3805</v>
      </c>
      <c r="E317" s="6" t="s">
        <v>4863</v>
      </c>
      <c r="F317" s="6" t="s">
        <v>3807</v>
      </c>
      <c r="G317" s="6" t="s">
        <v>4864</v>
      </c>
      <c r="H317" s="6" t="s">
        <v>4865</v>
      </c>
      <c r="I317" s="6" t="s">
        <v>27</v>
      </c>
      <c r="J317" s="6"/>
      <c r="K317" s="6"/>
      <c r="L317" s="25"/>
    </row>
    <row r="318" spans="1:13" x14ac:dyDescent="0.35">
      <c r="A318" s="6" t="s">
        <v>5386</v>
      </c>
      <c r="B318" s="6" t="s">
        <v>5381</v>
      </c>
      <c r="C318" s="6" t="s">
        <v>5387</v>
      </c>
      <c r="D318" s="6" t="s">
        <v>3805</v>
      </c>
      <c r="E318" s="6" t="s">
        <v>4866</v>
      </c>
      <c r="F318" s="6" t="s">
        <v>3807</v>
      </c>
      <c r="G318" s="6" t="s">
        <v>4867</v>
      </c>
      <c r="H318" s="6" t="s">
        <v>4868</v>
      </c>
      <c r="I318" s="6" t="s">
        <v>27</v>
      </c>
      <c r="J318" s="6"/>
      <c r="K318" s="6"/>
      <c r="L318" s="25"/>
    </row>
    <row r="319" spans="1:13" x14ac:dyDescent="0.35">
      <c r="A319" s="6" t="s">
        <v>5388</v>
      </c>
      <c r="B319" s="6" t="s">
        <v>5379</v>
      </c>
      <c r="C319" s="6" t="s">
        <v>3808</v>
      </c>
      <c r="D319" s="6" t="s">
        <v>3806</v>
      </c>
      <c r="E319" s="6" t="s">
        <v>3809</v>
      </c>
      <c r="F319" s="6" t="s">
        <v>5380</v>
      </c>
      <c r="G319" s="6" t="s">
        <v>1361</v>
      </c>
      <c r="H319" s="6" t="s">
        <v>1362</v>
      </c>
      <c r="I319" s="6"/>
      <c r="J319" s="6"/>
      <c r="K319" s="6"/>
      <c r="L319" s="25"/>
    </row>
    <row r="320" spans="1:13" x14ac:dyDescent="0.35">
      <c r="A320" s="6" t="s">
        <v>5389</v>
      </c>
      <c r="B320" s="6" t="s">
        <v>5381</v>
      </c>
      <c r="C320" s="6" t="s">
        <v>5390</v>
      </c>
      <c r="D320" s="6" t="s">
        <v>3808</v>
      </c>
      <c r="E320" s="6" t="s">
        <v>4869</v>
      </c>
      <c r="F320" s="6" t="s">
        <v>3809</v>
      </c>
      <c r="G320" s="6" t="s">
        <v>4859</v>
      </c>
      <c r="H320" s="6" t="s">
        <v>4870</v>
      </c>
      <c r="I320" s="6" t="s">
        <v>10</v>
      </c>
      <c r="J320" s="6"/>
      <c r="K320" s="6" t="s">
        <v>19</v>
      </c>
      <c r="L320" s="25">
        <v>5106</v>
      </c>
    </row>
    <row r="321" spans="1:12" x14ac:dyDescent="0.35">
      <c r="A321" s="6" t="s">
        <v>5391</v>
      </c>
      <c r="B321" s="6" t="s">
        <v>5381</v>
      </c>
      <c r="C321" s="6" t="s">
        <v>5392</v>
      </c>
      <c r="D321" s="6" t="s">
        <v>3808</v>
      </c>
      <c r="E321" s="6" t="s">
        <v>4871</v>
      </c>
      <c r="F321" s="6" t="s">
        <v>3809</v>
      </c>
      <c r="G321" s="6" t="s">
        <v>4861</v>
      </c>
      <c r="H321" s="6" t="s">
        <v>4872</v>
      </c>
      <c r="I321" s="6" t="s">
        <v>10</v>
      </c>
      <c r="J321" s="6"/>
      <c r="K321" s="6" t="s">
        <v>19</v>
      </c>
      <c r="L321" s="25">
        <v>5205</v>
      </c>
    </row>
    <row r="322" spans="1:12" x14ac:dyDescent="0.35">
      <c r="A322" s="6" t="s">
        <v>5393</v>
      </c>
      <c r="B322" s="6" t="s">
        <v>5381</v>
      </c>
      <c r="C322" s="6" t="s">
        <v>5394</v>
      </c>
      <c r="D322" s="6" t="s">
        <v>3808</v>
      </c>
      <c r="E322" s="6" t="s">
        <v>4873</v>
      </c>
      <c r="F322" s="6" t="s">
        <v>3809</v>
      </c>
      <c r="G322" s="6" t="s">
        <v>4864</v>
      </c>
      <c r="H322" s="6" t="s">
        <v>4874</v>
      </c>
      <c r="I322" s="6" t="s">
        <v>27</v>
      </c>
      <c r="J322" s="6"/>
      <c r="K322" s="6"/>
      <c r="L322" s="25"/>
    </row>
    <row r="323" spans="1:12" x14ac:dyDescent="0.35">
      <c r="A323" s="6" t="s">
        <v>5395</v>
      </c>
      <c r="B323" s="6" t="s">
        <v>5381</v>
      </c>
      <c r="C323" s="6" t="s">
        <v>5396</v>
      </c>
      <c r="D323" s="6" t="s">
        <v>3808</v>
      </c>
      <c r="E323" s="6" t="s">
        <v>4875</v>
      </c>
      <c r="F323" s="6" t="s">
        <v>3809</v>
      </c>
      <c r="G323" s="6" t="s">
        <v>4867</v>
      </c>
      <c r="H323" s="6" t="s">
        <v>4876</v>
      </c>
      <c r="I323" s="6" t="s">
        <v>27</v>
      </c>
      <c r="J323" s="6"/>
      <c r="K323" s="6"/>
      <c r="L323" s="25"/>
    </row>
    <row r="324" spans="1:12" x14ac:dyDescent="0.35">
      <c r="A324" s="6" t="s">
        <v>5397</v>
      </c>
      <c r="B324" s="6" t="s">
        <v>5379</v>
      </c>
      <c r="C324" s="6" t="s">
        <v>3810</v>
      </c>
      <c r="D324" s="6" t="s">
        <v>3806</v>
      </c>
      <c r="E324" s="6" t="s">
        <v>3811</v>
      </c>
      <c r="F324" s="6" t="s">
        <v>5380</v>
      </c>
      <c r="G324" s="6" t="s">
        <v>1363</v>
      </c>
      <c r="H324" s="6" t="s">
        <v>1364</v>
      </c>
      <c r="I324" s="6" t="s">
        <v>27</v>
      </c>
      <c r="J324" s="6"/>
      <c r="K324" s="6"/>
      <c r="L324" s="25"/>
    </row>
    <row r="325" spans="1:12" x14ac:dyDescent="0.35">
      <c r="A325" s="6" t="s">
        <v>5398</v>
      </c>
      <c r="B325" s="6" t="s">
        <v>5381</v>
      </c>
      <c r="C325" s="6" t="s">
        <v>5399</v>
      </c>
      <c r="D325" s="6" t="s">
        <v>3810</v>
      </c>
      <c r="E325" s="6"/>
      <c r="F325" s="6" t="s">
        <v>3811</v>
      </c>
      <c r="G325" s="6" t="s">
        <v>4877</v>
      </c>
      <c r="H325" s="6"/>
      <c r="I325" s="6"/>
      <c r="J325" s="6"/>
      <c r="K325" s="6"/>
      <c r="L325" s="25"/>
    </row>
    <row r="326" spans="1:12" x14ac:dyDescent="0.35">
      <c r="A326" s="6" t="s">
        <v>5400</v>
      </c>
      <c r="B326" s="6" t="s">
        <v>5381</v>
      </c>
      <c r="C326" s="6" t="s">
        <v>5401</v>
      </c>
      <c r="D326" s="6" t="s">
        <v>3810</v>
      </c>
      <c r="E326" s="6" t="s">
        <v>7770</v>
      </c>
      <c r="F326" s="6" t="s">
        <v>3811</v>
      </c>
      <c r="G326" s="6"/>
      <c r="H326" s="6" t="s">
        <v>7771</v>
      </c>
      <c r="I326" s="6" t="s">
        <v>27</v>
      </c>
      <c r="J326" s="6"/>
      <c r="K326" s="6"/>
      <c r="L326" s="25"/>
    </row>
    <row r="327" spans="1:12" x14ac:dyDescent="0.35">
      <c r="A327" s="6" t="s">
        <v>5402</v>
      </c>
      <c r="B327" s="6" t="s">
        <v>5381</v>
      </c>
      <c r="C327" s="6" t="s">
        <v>5403</v>
      </c>
      <c r="D327" s="6" t="s">
        <v>3810</v>
      </c>
      <c r="E327" s="6" t="s">
        <v>4879</v>
      </c>
      <c r="F327" s="6" t="s">
        <v>3811</v>
      </c>
      <c r="G327" s="6" t="s">
        <v>4880</v>
      </c>
      <c r="H327" s="6" t="s">
        <v>4881</v>
      </c>
      <c r="I327" s="6" t="s">
        <v>27</v>
      </c>
      <c r="J327" s="6"/>
      <c r="K327" s="6"/>
      <c r="L327" s="25"/>
    </row>
    <row r="328" spans="1:12" x14ac:dyDescent="0.35">
      <c r="A328" s="6" t="s">
        <v>5404</v>
      </c>
      <c r="B328" s="6" t="s">
        <v>5381</v>
      </c>
      <c r="C328" s="6" t="s">
        <v>5405</v>
      </c>
      <c r="D328" s="6" t="s">
        <v>3810</v>
      </c>
      <c r="E328" s="6" t="s">
        <v>4882</v>
      </c>
      <c r="F328" s="6" t="s">
        <v>3811</v>
      </c>
      <c r="G328" s="6" t="s">
        <v>4883</v>
      </c>
      <c r="H328" s="6" t="s">
        <v>4884</v>
      </c>
      <c r="I328" s="6" t="s">
        <v>27</v>
      </c>
      <c r="J328" s="6"/>
      <c r="K328" s="6"/>
      <c r="L328" s="25"/>
    </row>
    <row r="329" spans="1:12" x14ac:dyDescent="0.35">
      <c r="A329" s="6" t="s">
        <v>5406</v>
      </c>
      <c r="B329" s="6" t="s">
        <v>5381</v>
      </c>
      <c r="C329" s="6" t="s">
        <v>5407</v>
      </c>
      <c r="D329" s="6" t="s">
        <v>3810</v>
      </c>
      <c r="E329" s="6"/>
      <c r="F329" s="6" t="s">
        <v>3811</v>
      </c>
      <c r="G329" s="6" t="s">
        <v>4885</v>
      </c>
      <c r="H329" s="6"/>
      <c r="I329" s="6"/>
      <c r="J329" s="6"/>
      <c r="K329" s="6"/>
      <c r="L329" s="25"/>
    </row>
    <row r="330" spans="1:12" x14ac:dyDescent="0.35">
      <c r="A330" s="6" t="s">
        <v>5408</v>
      </c>
      <c r="B330" s="6" t="s">
        <v>5381</v>
      </c>
      <c r="C330" s="6" t="s">
        <v>5409</v>
      </c>
      <c r="D330" s="6" t="s">
        <v>3810</v>
      </c>
      <c r="E330" s="6" t="s">
        <v>4886</v>
      </c>
      <c r="F330" s="6" t="s">
        <v>3811</v>
      </c>
      <c r="G330" s="6" t="s">
        <v>4887</v>
      </c>
      <c r="H330" s="6" t="s">
        <v>4888</v>
      </c>
      <c r="I330" s="6" t="s">
        <v>10</v>
      </c>
      <c r="J330" s="6"/>
      <c r="K330" s="6" t="s">
        <v>19</v>
      </c>
      <c r="L330" s="25">
        <v>5205</v>
      </c>
    </row>
    <row r="331" spans="1:12" x14ac:dyDescent="0.35">
      <c r="A331" s="6" t="s">
        <v>5410</v>
      </c>
      <c r="B331" s="6" t="s">
        <v>5381</v>
      </c>
      <c r="C331" s="6" t="s">
        <v>5411</v>
      </c>
      <c r="D331" s="6" t="s">
        <v>3810</v>
      </c>
      <c r="E331" s="6" t="s">
        <v>4889</v>
      </c>
      <c r="F331" s="6" t="s">
        <v>3811</v>
      </c>
      <c r="G331" s="6" t="s">
        <v>4880</v>
      </c>
      <c r="H331" s="6" t="s">
        <v>4890</v>
      </c>
      <c r="I331" s="6" t="s">
        <v>27</v>
      </c>
      <c r="J331" s="6"/>
      <c r="K331" s="6"/>
      <c r="L331" s="25"/>
    </row>
    <row r="332" spans="1:12" x14ac:dyDescent="0.35">
      <c r="A332" s="6" t="s">
        <v>5412</v>
      </c>
      <c r="B332" s="6" t="s">
        <v>5381</v>
      </c>
      <c r="C332" s="6" t="s">
        <v>5413</v>
      </c>
      <c r="D332" s="6" t="s">
        <v>3810</v>
      </c>
      <c r="E332" s="6" t="s">
        <v>4891</v>
      </c>
      <c r="F332" s="6" t="s">
        <v>3811</v>
      </c>
      <c r="G332" s="6" t="s">
        <v>4883</v>
      </c>
      <c r="H332" s="6" t="s">
        <v>4892</v>
      </c>
      <c r="I332" s="6" t="s">
        <v>27</v>
      </c>
      <c r="J332" s="6"/>
      <c r="K332" s="6"/>
      <c r="L332" s="25"/>
    </row>
    <row r="333" spans="1:12" x14ac:dyDescent="0.35">
      <c r="A333" s="6" t="s">
        <v>5414</v>
      </c>
      <c r="B333" s="6" t="s">
        <v>5381</v>
      </c>
      <c r="C333" s="6" t="s">
        <v>5415</v>
      </c>
      <c r="D333" s="6" t="s">
        <v>3810</v>
      </c>
      <c r="E333" s="6"/>
      <c r="F333" s="6" t="s">
        <v>3811</v>
      </c>
      <c r="G333" s="6" t="s">
        <v>4893</v>
      </c>
      <c r="H333" s="6"/>
      <c r="I333" s="6"/>
      <c r="J333" s="6"/>
      <c r="K333" s="6"/>
      <c r="L333" s="25"/>
    </row>
    <row r="334" spans="1:12" x14ac:dyDescent="0.35">
      <c r="A334" s="6" t="s">
        <v>5416</v>
      </c>
      <c r="B334" s="6" t="s">
        <v>5381</v>
      </c>
      <c r="C334" s="6" t="s">
        <v>5417</v>
      </c>
      <c r="D334" s="6" t="s">
        <v>3810</v>
      </c>
      <c r="E334" s="6" t="s">
        <v>4894</v>
      </c>
      <c r="F334" s="6" t="s">
        <v>3811</v>
      </c>
      <c r="G334" s="6" t="s">
        <v>4878</v>
      </c>
      <c r="H334" s="6" t="s">
        <v>4895</v>
      </c>
      <c r="I334" s="6" t="s">
        <v>10</v>
      </c>
      <c r="J334" s="6"/>
      <c r="K334" s="6" t="s">
        <v>19</v>
      </c>
      <c r="L334" s="25">
        <v>5106</v>
      </c>
    </row>
    <row r="335" spans="1:12" x14ac:dyDescent="0.35">
      <c r="A335" s="6" t="s">
        <v>5418</v>
      </c>
      <c r="B335" s="6" t="s">
        <v>5381</v>
      </c>
      <c r="C335" s="6" t="s">
        <v>5419</v>
      </c>
      <c r="D335" s="6" t="s">
        <v>3810</v>
      </c>
      <c r="E335" s="6" t="s">
        <v>4896</v>
      </c>
      <c r="F335" s="6" t="s">
        <v>3811</v>
      </c>
      <c r="G335" s="6" t="s">
        <v>4887</v>
      </c>
      <c r="H335" s="6" t="s">
        <v>4897</v>
      </c>
      <c r="I335" s="6" t="s">
        <v>10</v>
      </c>
      <c r="J335" s="6"/>
      <c r="K335" s="6" t="s">
        <v>19</v>
      </c>
      <c r="L335" s="25">
        <v>5205</v>
      </c>
    </row>
    <row r="336" spans="1:12" x14ac:dyDescent="0.35">
      <c r="A336" s="6" t="s">
        <v>5420</v>
      </c>
      <c r="B336" s="6" t="s">
        <v>5381</v>
      </c>
      <c r="C336" s="6" t="s">
        <v>5421</v>
      </c>
      <c r="D336" s="6" t="s">
        <v>3810</v>
      </c>
      <c r="E336" s="6" t="s">
        <v>4898</v>
      </c>
      <c r="F336" s="6" t="s">
        <v>3811</v>
      </c>
      <c r="G336" s="6" t="s">
        <v>4880</v>
      </c>
      <c r="H336" s="6" t="s">
        <v>4899</v>
      </c>
      <c r="I336" s="6" t="s">
        <v>27</v>
      </c>
      <c r="J336" s="6"/>
      <c r="K336" s="6"/>
      <c r="L336" s="25"/>
    </row>
    <row r="337" spans="1:12" x14ac:dyDescent="0.35">
      <c r="A337" s="6" t="s">
        <v>5422</v>
      </c>
      <c r="B337" s="6" t="s">
        <v>5381</v>
      </c>
      <c r="C337" s="6" t="s">
        <v>5423</v>
      </c>
      <c r="D337" s="6" t="s">
        <v>3810</v>
      </c>
      <c r="E337" s="6" t="s">
        <v>4900</v>
      </c>
      <c r="F337" s="6" t="s">
        <v>3811</v>
      </c>
      <c r="G337" s="6" t="s">
        <v>4883</v>
      </c>
      <c r="H337" s="6" t="s">
        <v>4901</v>
      </c>
      <c r="I337" s="6" t="s">
        <v>27</v>
      </c>
      <c r="J337" s="6"/>
      <c r="K337" s="6"/>
      <c r="L337" s="25"/>
    </row>
    <row r="338" spans="1:12" x14ac:dyDescent="0.35">
      <c r="A338" s="6" t="s">
        <v>5424</v>
      </c>
      <c r="B338" s="6" t="s">
        <v>5381</v>
      </c>
      <c r="C338" s="6" t="s">
        <v>5425</v>
      </c>
      <c r="D338" s="6" t="s">
        <v>3810</v>
      </c>
      <c r="E338" s="6"/>
      <c r="F338" s="6" t="s">
        <v>3811</v>
      </c>
      <c r="G338" s="6" t="s">
        <v>4902</v>
      </c>
      <c r="H338" s="6"/>
      <c r="I338" s="6"/>
      <c r="J338" s="6"/>
      <c r="K338" s="6"/>
      <c r="L338" s="25"/>
    </row>
    <row r="339" spans="1:12" x14ac:dyDescent="0.35">
      <c r="A339" s="6" t="s">
        <v>5426</v>
      </c>
      <c r="B339" s="6" t="s">
        <v>5381</v>
      </c>
      <c r="C339" s="6" t="s">
        <v>5427</v>
      </c>
      <c r="D339" s="6" t="s">
        <v>3810</v>
      </c>
      <c r="E339" s="6" t="s">
        <v>4903</v>
      </c>
      <c r="F339" s="6" t="s">
        <v>3811</v>
      </c>
      <c r="G339" s="6" t="s">
        <v>4878</v>
      </c>
      <c r="H339" s="6" t="s">
        <v>4904</v>
      </c>
      <c r="I339" s="6" t="s">
        <v>10</v>
      </c>
      <c r="J339" s="6"/>
      <c r="K339" s="6" t="s">
        <v>19</v>
      </c>
      <c r="L339" s="25">
        <v>5106</v>
      </c>
    </row>
    <row r="340" spans="1:12" x14ac:dyDescent="0.35">
      <c r="A340" s="6" t="s">
        <v>5428</v>
      </c>
      <c r="B340" s="6" t="s">
        <v>5381</v>
      </c>
      <c r="C340" s="6" t="s">
        <v>5429</v>
      </c>
      <c r="D340" s="6" t="s">
        <v>3810</v>
      </c>
      <c r="E340" s="6" t="s">
        <v>4905</v>
      </c>
      <c r="F340" s="6" t="s">
        <v>3811</v>
      </c>
      <c r="G340" s="6" t="s">
        <v>4887</v>
      </c>
      <c r="H340" s="6" t="s">
        <v>4906</v>
      </c>
      <c r="I340" s="6" t="s">
        <v>10</v>
      </c>
      <c r="J340" s="6"/>
      <c r="K340" s="6" t="s">
        <v>19</v>
      </c>
      <c r="L340" s="25">
        <v>5205</v>
      </c>
    </row>
    <row r="341" spans="1:12" x14ac:dyDescent="0.35">
      <c r="A341" s="6" t="s">
        <v>5430</v>
      </c>
      <c r="B341" s="6" t="s">
        <v>5381</v>
      </c>
      <c r="C341" s="6" t="s">
        <v>5431</v>
      </c>
      <c r="D341" s="6" t="s">
        <v>3810</v>
      </c>
      <c r="E341" s="6" t="s">
        <v>4907</v>
      </c>
      <c r="F341" s="6" t="s">
        <v>3811</v>
      </c>
      <c r="G341" s="6" t="s">
        <v>4880</v>
      </c>
      <c r="H341" s="6" t="s">
        <v>4908</v>
      </c>
      <c r="I341" s="6" t="s">
        <v>27</v>
      </c>
      <c r="J341" s="6"/>
      <c r="K341" s="6"/>
      <c r="L341" s="25"/>
    </row>
    <row r="342" spans="1:12" x14ac:dyDescent="0.35">
      <c r="A342" s="6" t="s">
        <v>5432</v>
      </c>
      <c r="B342" s="6" t="s">
        <v>5381</v>
      </c>
      <c r="C342" s="6" t="s">
        <v>5433</v>
      </c>
      <c r="D342" s="6" t="s">
        <v>3810</v>
      </c>
      <c r="E342" s="6" t="s">
        <v>4909</v>
      </c>
      <c r="F342" s="6" t="s">
        <v>3811</v>
      </c>
      <c r="G342" s="6" t="s">
        <v>4883</v>
      </c>
      <c r="H342" s="6" t="s">
        <v>4910</v>
      </c>
      <c r="I342" s="6" t="s">
        <v>27</v>
      </c>
      <c r="J342" s="6"/>
      <c r="K342" s="6"/>
      <c r="L342" s="25"/>
    </row>
    <row r="343" spans="1:12" x14ac:dyDescent="0.35">
      <c r="A343" s="6" t="s">
        <v>5434</v>
      </c>
      <c r="B343" s="6" t="s">
        <v>5379</v>
      </c>
      <c r="C343" s="6" t="s">
        <v>3812</v>
      </c>
      <c r="D343" s="6" t="s">
        <v>3806</v>
      </c>
      <c r="E343" s="6" t="s">
        <v>3813</v>
      </c>
      <c r="F343" s="6" t="s">
        <v>5380</v>
      </c>
      <c r="G343" s="6" t="s">
        <v>1365</v>
      </c>
      <c r="H343" s="6" t="s">
        <v>1366</v>
      </c>
      <c r="I343" s="6"/>
      <c r="J343" s="6"/>
      <c r="K343" s="6"/>
      <c r="L343" s="25"/>
    </row>
    <row r="344" spans="1:12" x14ac:dyDescent="0.35">
      <c r="A344" s="6" t="s">
        <v>5435</v>
      </c>
      <c r="B344" s="6" t="s">
        <v>5381</v>
      </c>
      <c r="C344" s="6" t="s">
        <v>5436</v>
      </c>
      <c r="D344" s="6" t="s">
        <v>3812</v>
      </c>
      <c r="E344" s="6"/>
      <c r="F344" s="6" t="s">
        <v>3813</v>
      </c>
      <c r="G344" s="6" t="s">
        <v>4877</v>
      </c>
      <c r="H344" s="6"/>
      <c r="I344" s="6"/>
      <c r="J344" s="6"/>
      <c r="K344" s="6"/>
      <c r="L344" s="25"/>
    </row>
    <row r="345" spans="1:12" x14ac:dyDescent="0.35">
      <c r="A345" s="6" t="s">
        <v>5437</v>
      </c>
      <c r="B345" s="6" t="s">
        <v>5381</v>
      </c>
      <c r="C345" s="6" t="s">
        <v>5438</v>
      </c>
      <c r="D345" s="6" t="s">
        <v>3812</v>
      </c>
      <c r="E345" s="6" t="s">
        <v>4911</v>
      </c>
      <c r="F345" s="6" t="s">
        <v>3813</v>
      </c>
      <c r="G345" s="6" t="s">
        <v>4880</v>
      </c>
      <c r="H345" s="6" t="s">
        <v>4912</v>
      </c>
      <c r="I345" s="6" t="s">
        <v>27</v>
      </c>
      <c r="J345" s="6"/>
      <c r="K345" s="6"/>
      <c r="L345" s="25"/>
    </row>
    <row r="346" spans="1:12" x14ac:dyDescent="0.35">
      <c r="A346" s="6" t="s">
        <v>5439</v>
      </c>
      <c r="B346" s="6" t="s">
        <v>5381</v>
      </c>
      <c r="C346" s="6" t="s">
        <v>5440</v>
      </c>
      <c r="D346" s="6" t="s">
        <v>3812</v>
      </c>
      <c r="E346" s="6" t="s">
        <v>4913</v>
      </c>
      <c r="F346" s="6" t="s">
        <v>3813</v>
      </c>
      <c r="G346" s="6" t="s">
        <v>4883</v>
      </c>
      <c r="H346" s="6" t="s">
        <v>4914</v>
      </c>
      <c r="I346" s="6" t="s">
        <v>27</v>
      </c>
      <c r="J346" s="6"/>
      <c r="K346" s="6"/>
      <c r="L346" s="25"/>
    </row>
    <row r="347" spans="1:12" x14ac:dyDescent="0.35">
      <c r="A347" s="6" t="s">
        <v>5441</v>
      </c>
      <c r="B347" s="6" t="s">
        <v>5381</v>
      </c>
      <c r="C347" s="6" t="s">
        <v>5442</v>
      </c>
      <c r="D347" s="6" t="s">
        <v>3812</v>
      </c>
      <c r="E347" s="6"/>
      <c r="F347" s="6" t="s">
        <v>3813</v>
      </c>
      <c r="G347" s="6" t="s">
        <v>4885</v>
      </c>
      <c r="H347" s="6"/>
      <c r="I347" s="6"/>
      <c r="J347" s="6"/>
      <c r="K347" s="6"/>
      <c r="L347" s="25"/>
    </row>
    <row r="348" spans="1:12" x14ac:dyDescent="0.35">
      <c r="A348" s="6" t="s">
        <v>5443</v>
      </c>
      <c r="B348" s="6" t="s">
        <v>5381</v>
      </c>
      <c r="C348" s="6" t="s">
        <v>5444</v>
      </c>
      <c r="D348" s="6" t="s">
        <v>3812</v>
      </c>
      <c r="E348" s="6" t="s">
        <v>4915</v>
      </c>
      <c r="F348" s="6" t="s">
        <v>3813</v>
      </c>
      <c r="G348" s="6" t="s">
        <v>4887</v>
      </c>
      <c r="H348" s="6" t="s">
        <v>4916</v>
      </c>
      <c r="I348" s="6" t="s">
        <v>10</v>
      </c>
      <c r="J348" s="6"/>
      <c r="K348" s="6" t="s">
        <v>19</v>
      </c>
      <c r="L348" s="25">
        <v>5205</v>
      </c>
    </row>
    <row r="349" spans="1:12" x14ac:dyDescent="0.35">
      <c r="A349" s="6" t="s">
        <v>5445</v>
      </c>
      <c r="B349" s="6" t="s">
        <v>5381</v>
      </c>
      <c r="C349" s="6" t="s">
        <v>5446</v>
      </c>
      <c r="D349" s="6" t="s">
        <v>3812</v>
      </c>
      <c r="E349" s="6" t="s">
        <v>4917</v>
      </c>
      <c r="F349" s="6" t="s">
        <v>3813</v>
      </c>
      <c r="G349" s="6" t="s">
        <v>4880</v>
      </c>
      <c r="H349" s="6" t="s">
        <v>4918</v>
      </c>
      <c r="I349" s="6" t="s">
        <v>27</v>
      </c>
      <c r="J349" s="6"/>
      <c r="K349" s="6"/>
      <c r="L349" s="25"/>
    </row>
    <row r="350" spans="1:12" x14ac:dyDescent="0.35">
      <c r="A350" s="6" t="s">
        <v>5447</v>
      </c>
      <c r="B350" s="6" t="s">
        <v>5381</v>
      </c>
      <c r="C350" s="6" t="s">
        <v>5448</v>
      </c>
      <c r="D350" s="6" t="s">
        <v>3812</v>
      </c>
      <c r="E350" s="6" t="s">
        <v>4919</v>
      </c>
      <c r="F350" s="6" t="s">
        <v>3813</v>
      </c>
      <c r="G350" s="6" t="s">
        <v>4883</v>
      </c>
      <c r="H350" s="6" t="s">
        <v>4920</v>
      </c>
      <c r="I350" s="6" t="s">
        <v>27</v>
      </c>
      <c r="J350" s="6"/>
      <c r="K350" s="6"/>
      <c r="L350" s="25"/>
    </row>
    <row r="351" spans="1:12" x14ac:dyDescent="0.35">
      <c r="A351" s="6" t="s">
        <v>5449</v>
      </c>
      <c r="B351" s="6" t="s">
        <v>5381</v>
      </c>
      <c r="C351" s="6" t="s">
        <v>5450</v>
      </c>
      <c r="D351" s="6" t="s">
        <v>3812</v>
      </c>
      <c r="E351" s="6"/>
      <c r="F351" s="6" t="s">
        <v>3813</v>
      </c>
      <c r="G351" s="6" t="s">
        <v>4893</v>
      </c>
      <c r="H351" s="6"/>
      <c r="I351" s="6"/>
      <c r="J351" s="6"/>
      <c r="K351" s="6"/>
      <c r="L351" s="25"/>
    </row>
    <row r="352" spans="1:12" x14ac:dyDescent="0.35">
      <c r="A352" s="6" t="s">
        <v>5451</v>
      </c>
      <c r="B352" s="6" t="s">
        <v>5381</v>
      </c>
      <c r="C352" s="6" t="s">
        <v>5452</v>
      </c>
      <c r="D352" s="6" t="s">
        <v>3812</v>
      </c>
      <c r="E352" s="6" t="s">
        <v>4921</v>
      </c>
      <c r="F352" s="6" t="s">
        <v>3813</v>
      </c>
      <c r="G352" s="6" t="s">
        <v>4878</v>
      </c>
      <c r="H352" s="6" t="s">
        <v>4922</v>
      </c>
      <c r="I352" s="6" t="s">
        <v>10</v>
      </c>
      <c r="J352" s="6"/>
      <c r="K352" s="6" t="s">
        <v>19</v>
      </c>
      <c r="L352" s="25">
        <v>5106</v>
      </c>
    </row>
    <row r="353" spans="1:12" x14ac:dyDescent="0.35">
      <c r="A353" s="6" t="s">
        <v>5453</v>
      </c>
      <c r="B353" s="6" t="s">
        <v>5381</v>
      </c>
      <c r="C353" s="6" t="s">
        <v>5454</v>
      </c>
      <c r="D353" s="6" t="s">
        <v>3812</v>
      </c>
      <c r="E353" s="6" t="s">
        <v>4923</v>
      </c>
      <c r="F353" s="6" t="s">
        <v>3813</v>
      </c>
      <c r="G353" s="6" t="s">
        <v>4887</v>
      </c>
      <c r="H353" s="6" t="s">
        <v>4924</v>
      </c>
      <c r="I353" s="6" t="s">
        <v>10</v>
      </c>
      <c r="J353" s="6"/>
      <c r="K353" s="6" t="s">
        <v>19</v>
      </c>
      <c r="L353" s="25">
        <v>5205</v>
      </c>
    </row>
    <row r="354" spans="1:12" x14ac:dyDescent="0.35">
      <c r="A354" s="6" t="s">
        <v>5455</v>
      </c>
      <c r="B354" s="6" t="s">
        <v>5381</v>
      </c>
      <c r="C354" s="6" t="s">
        <v>5456</v>
      </c>
      <c r="D354" s="6" t="s">
        <v>3812</v>
      </c>
      <c r="E354" s="6" t="s">
        <v>4925</v>
      </c>
      <c r="F354" s="6" t="s">
        <v>3813</v>
      </c>
      <c r="G354" s="6" t="s">
        <v>4880</v>
      </c>
      <c r="H354" s="6" t="s">
        <v>4926</v>
      </c>
      <c r="I354" s="6" t="s">
        <v>27</v>
      </c>
      <c r="J354" s="6"/>
      <c r="K354" s="6"/>
      <c r="L354" s="25"/>
    </row>
    <row r="355" spans="1:12" x14ac:dyDescent="0.35">
      <c r="A355" s="6" t="s">
        <v>5457</v>
      </c>
      <c r="B355" s="6" t="s">
        <v>5381</v>
      </c>
      <c r="C355" s="6" t="s">
        <v>5458</v>
      </c>
      <c r="D355" s="6" t="s">
        <v>3812</v>
      </c>
      <c r="E355" s="6" t="s">
        <v>4927</v>
      </c>
      <c r="F355" s="6" t="s">
        <v>3813</v>
      </c>
      <c r="G355" s="6" t="s">
        <v>4883</v>
      </c>
      <c r="H355" s="6" t="s">
        <v>4928</v>
      </c>
      <c r="I355" s="6" t="s">
        <v>27</v>
      </c>
      <c r="J355" s="6"/>
      <c r="K355" s="6"/>
      <c r="L355" s="25"/>
    </row>
    <row r="356" spans="1:12" x14ac:dyDescent="0.35">
      <c r="A356" s="6" t="s">
        <v>5459</v>
      </c>
      <c r="B356" s="6" t="s">
        <v>5381</v>
      </c>
      <c r="C356" s="6" t="s">
        <v>5460</v>
      </c>
      <c r="D356" s="6" t="s">
        <v>3812</v>
      </c>
      <c r="E356" s="6"/>
      <c r="F356" s="6" t="s">
        <v>3813</v>
      </c>
      <c r="G356" s="6" t="s">
        <v>4929</v>
      </c>
      <c r="H356" s="6"/>
      <c r="I356" s="6"/>
      <c r="J356" s="6"/>
      <c r="K356" s="6"/>
      <c r="L356" s="25"/>
    </row>
    <row r="357" spans="1:12" x14ac:dyDescent="0.35">
      <c r="A357" s="6" t="s">
        <v>5461</v>
      </c>
      <c r="B357" s="6" t="s">
        <v>5381</v>
      </c>
      <c r="C357" s="6" t="s">
        <v>5462</v>
      </c>
      <c r="D357" s="6" t="s">
        <v>3812</v>
      </c>
      <c r="E357" s="6" t="s">
        <v>4930</v>
      </c>
      <c r="F357" s="6" t="s">
        <v>3813</v>
      </c>
      <c r="G357" s="6" t="s">
        <v>4878</v>
      </c>
      <c r="H357" s="6" t="s">
        <v>4931</v>
      </c>
      <c r="I357" s="6" t="s">
        <v>10</v>
      </c>
      <c r="J357" s="6"/>
      <c r="K357" s="6" t="s">
        <v>19</v>
      </c>
      <c r="L357" s="25">
        <v>5106</v>
      </c>
    </row>
    <row r="358" spans="1:12" x14ac:dyDescent="0.35">
      <c r="A358" s="6" t="s">
        <v>5463</v>
      </c>
      <c r="B358" s="6" t="s">
        <v>5381</v>
      </c>
      <c r="C358" s="6" t="s">
        <v>5464</v>
      </c>
      <c r="D358" s="6" t="s">
        <v>3812</v>
      </c>
      <c r="E358" s="6" t="s">
        <v>4932</v>
      </c>
      <c r="F358" s="6" t="s">
        <v>3813</v>
      </c>
      <c r="G358" s="6" t="s">
        <v>4887</v>
      </c>
      <c r="H358" s="6" t="s">
        <v>4933</v>
      </c>
      <c r="I358" s="6" t="s">
        <v>10</v>
      </c>
      <c r="J358" s="6"/>
      <c r="K358" s="6" t="s">
        <v>19</v>
      </c>
      <c r="L358" s="25">
        <v>5205</v>
      </c>
    </row>
    <row r="359" spans="1:12" x14ac:dyDescent="0.35">
      <c r="A359" s="6" t="s">
        <v>5465</v>
      </c>
      <c r="B359" s="6" t="s">
        <v>5381</v>
      </c>
      <c r="C359" s="6" t="s">
        <v>5466</v>
      </c>
      <c r="D359" s="6" t="s">
        <v>3812</v>
      </c>
      <c r="E359" s="6" t="s">
        <v>4934</v>
      </c>
      <c r="F359" s="6" t="s">
        <v>3813</v>
      </c>
      <c r="G359" s="6" t="s">
        <v>4880</v>
      </c>
      <c r="H359" s="6" t="s">
        <v>4935</v>
      </c>
      <c r="I359" s="6" t="s">
        <v>27</v>
      </c>
      <c r="J359" s="6"/>
      <c r="K359" s="6"/>
      <c r="L359" s="25"/>
    </row>
    <row r="360" spans="1:12" x14ac:dyDescent="0.35">
      <c r="A360" s="6" t="s">
        <v>5467</v>
      </c>
      <c r="B360" s="6" t="s">
        <v>5381</v>
      </c>
      <c r="C360" s="6" t="s">
        <v>5468</v>
      </c>
      <c r="D360" s="6" t="s">
        <v>3812</v>
      </c>
      <c r="E360" s="6" t="s">
        <v>4936</v>
      </c>
      <c r="F360" s="6" t="s">
        <v>3813</v>
      </c>
      <c r="G360" s="6" t="s">
        <v>4937</v>
      </c>
      <c r="H360" s="6" t="s">
        <v>4938</v>
      </c>
      <c r="I360" s="6" t="s">
        <v>27</v>
      </c>
      <c r="J360" s="6"/>
      <c r="K360" s="6"/>
      <c r="L360" s="25"/>
    </row>
    <row r="361" spans="1:12" x14ac:dyDescent="0.35">
      <c r="A361" s="6" t="s">
        <v>5469</v>
      </c>
      <c r="B361" s="6" t="s">
        <v>5381</v>
      </c>
      <c r="C361" s="6" t="s">
        <v>5470</v>
      </c>
      <c r="D361" s="6" t="s">
        <v>3812</v>
      </c>
      <c r="E361" s="6" t="s">
        <v>4939</v>
      </c>
      <c r="F361" s="6" t="s">
        <v>3813</v>
      </c>
      <c r="G361" s="6" t="s">
        <v>4883</v>
      </c>
      <c r="H361" s="6" t="s">
        <v>4940</v>
      </c>
      <c r="I361" s="6" t="s">
        <v>27</v>
      </c>
      <c r="J361" s="6"/>
      <c r="K361" s="6"/>
      <c r="L361" s="25"/>
    </row>
    <row r="362" spans="1:12" x14ac:dyDescent="0.35">
      <c r="A362" s="6" t="s">
        <v>5471</v>
      </c>
      <c r="B362" s="6" t="s">
        <v>5381</v>
      </c>
      <c r="C362" s="6" t="s">
        <v>5472</v>
      </c>
      <c r="D362" s="6" t="s">
        <v>3812</v>
      </c>
      <c r="E362" s="6"/>
      <c r="F362" s="6" t="s">
        <v>3813</v>
      </c>
      <c r="G362" s="6" t="s">
        <v>4941</v>
      </c>
      <c r="H362" s="6"/>
      <c r="I362" s="6"/>
      <c r="J362" s="6"/>
      <c r="K362" s="6"/>
      <c r="L362" s="25"/>
    </row>
    <row r="363" spans="1:12" x14ac:dyDescent="0.35">
      <c r="A363" s="6" t="s">
        <v>5473</v>
      </c>
      <c r="B363" s="6" t="s">
        <v>5381</v>
      </c>
      <c r="C363" s="6" t="s">
        <v>5474</v>
      </c>
      <c r="D363" s="6" t="s">
        <v>3812</v>
      </c>
      <c r="E363" s="6" t="s">
        <v>4942</v>
      </c>
      <c r="F363" s="6" t="s">
        <v>3813</v>
      </c>
      <c r="G363" s="6" t="s">
        <v>4878</v>
      </c>
      <c r="H363" s="6" t="s">
        <v>4943</v>
      </c>
      <c r="I363" s="6" t="s">
        <v>10</v>
      </c>
      <c r="J363" s="6"/>
      <c r="K363" s="6" t="s">
        <v>19</v>
      </c>
      <c r="L363" s="25">
        <v>5106</v>
      </c>
    </row>
    <row r="364" spans="1:12" x14ac:dyDescent="0.35">
      <c r="A364" s="6" t="s">
        <v>5475</v>
      </c>
      <c r="B364" s="6" t="s">
        <v>5381</v>
      </c>
      <c r="C364" s="6" t="s">
        <v>5476</v>
      </c>
      <c r="D364" s="6" t="s">
        <v>3812</v>
      </c>
      <c r="E364" s="6" t="s">
        <v>4944</v>
      </c>
      <c r="F364" s="6" t="s">
        <v>3813</v>
      </c>
      <c r="G364" s="6" t="s">
        <v>4887</v>
      </c>
      <c r="H364" s="6" t="s">
        <v>4945</v>
      </c>
      <c r="I364" s="6" t="s">
        <v>10</v>
      </c>
      <c r="J364" s="6"/>
      <c r="K364" s="6" t="s">
        <v>19</v>
      </c>
      <c r="L364" s="25">
        <v>5205</v>
      </c>
    </row>
    <row r="365" spans="1:12" x14ac:dyDescent="0.35">
      <c r="A365" s="6" t="s">
        <v>5477</v>
      </c>
      <c r="B365" s="6" t="s">
        <v>5381</v>
      </c>
      <c r="C365" s="6" t="s">
        <v>5478</v>
      </c>
      <c r="D365" s="6" t="s">
        <v>3812</v>
      </c>
      <c r="E365" s="6" t="s">
        <v>4946</v>
      </c>
      <c r="F365" s="6" t="s">
        <v>3813</v>
      </c>
      <c r="G365" s="6" t="s">
        <v>4880</v>
      </c>
      <c r="H365" s="6" t="s">
        <v>4947</v>
      </c>
      <c r="I365" s="6" t="s">
        <v>27</v>
      </c>
      <c r="J365" s="6"/>
      <c r="K365" s="6"/>
      <c r="L365" s="25"/>
    </row>
    <row r="366" spans="1:12" x14ac:dyDescent="0.35">
      <c r="A366" s="6" t="s">
        <v>5479</v>
      </c>
      <c r="B366" s="6" t="s">
        <v>5381</v>
      </c>
      <c r="C366" s="6" t="s">
        <v>5480</v>
      </c>
      <c r="D366" s="6" t="s">
        <v>3812</v>
      </c>
      <c r="E366" s="6" t="s">
        <v>4948</v>
      </c>
      <c r="F366" s="6" t="s">
        <v>3813</v>
      </c>
      <c r="G366" s="6" t="s">
        <v>4883</v>
      </c>
      <c r="H366" s="6" t="s">
        <v>4949</v>
      </c>
      <c r="I366" s="6" t="s">
        <v>27</v>
      </c>
      <c r="J366" s="6"/>
      <c r="K366" s="6"/>
      <c r="L366" s="25"/>
    </row>
    <row r="367" spans="1:12" x14ac:dyDescent="0.35">
      <c r="A367" s="6" t="s">
        <v>5481</v>
      </c>
      <c r="B367" s="6" t="s">
        <v>5381</v>
      </c>
      <c r="C367" s="6" t="s">
        <v>5482</v>
      </c>
      <c r="D367" s="6" t="s">
        <v>3812</v>
      </c>
      <c r="E367" s="6"/>
      <c r="F367" s="6" t="s">
        <v>3813</v>
      </c>
      <c r="G367" s="6" t="s">
        <v>4902</v>
      </c>
      <c r="H367" s="6"/>
      <c r="I367" s="6"/>
      <c r="J367" s="6"/>
      <c r="K367" s="6"/>
      <c r="L367" s="25"/>
    </row>
    <row r="368" spans="1:12" x14ac:dyDescent="0.35">
      <c r="A368" s="6" t="s">
        <v>5483</v>
      </c>
      <c r="B368" s="6" t="s">
        <v>5381</v>
      </c>
      <c r="C368" s="6" t="s">
        <v>5484</v>
      </c>
      <c r="D368" s="6" t="s">
        <v>3812</v>
      </c>
      <c r="E368" s="6" t="s">
        <v>4950</v>
      </c>
      <c r="F368" s="6" t="s">
        <v>3813</v>
      </c>
      <c r="G368" s="6" t="s">
        <v>4878</v>
      </c>
      <c r="H368" s="6" t="s">
        <v>4951</v>
      </c>
      <c r="I368" s="6" t="s">
        <v>10</v>
      </c>
      <c r="J368" s="6"/>
      <c r="K368" s="6" t="s">
        <v>19</v>
      </c>
      <c r="L368" s="25">
        <v>5106</v>
      </c>
    </row>
    <row r="369" spans="1:12" x14ac:dyDescent="0.35">
      <c r="A369" s="6" t="s">
        <v>5485</v>
      </c>
      <c r="B369" s="6" t="s">
        <v>5381</v>
      </c>
      <c r="C369" s="6" t="s">
        <v>5486</v>
      </c>
      <c r="D369" s="6" t="s">
        <v>3812</v>
      </c>
      <c r="E369" s="6" t="s">
        <v>4952</v>
      </c>
      <c r="F369" s="6" t="s">
        <v>3813</v>
      </c>
      <c r="G369" s="6" t="s">
        <v>4887</v>
      </c>
      <c r="H369" s="6" t="s">
        <v>4953</v>
      </c>
      <c r="I369" s="6" t="s">
        <v>10</v>
      </c>
      <c r="J369" s="6"/>
      <c r="K369" s="6" t="s">
        <v>19</v>
      </c>
      <c r="L369" s="25">
        <v>5205</v>
      </c>
    </row>
    <row r="370" spans="1:12" x14ac:dyDescent="0.35">
      <c r="A370" s="6" t="s">
        <v>5487</v>
      </c>
      <c r="B370" s="6" t="s">
        <v>5381</v>
      </c>
      <c r="C370" s="6" t="s">
        <v>5488</v>
      </c>
      <c r="D370" s="6" t="s">
        <v>3812</v>
      </c>
      <c r="E370" s="6" t="s">
        <v>4954</v>
      </c>
      <c r="F370" s="6" t="s">
        <v>3813</v>
      </c>
      <c r="G370" s="6" t="s">
        <v>4880</v>
      </c>
      <c r="H370" s="6" t="s">
        <v>4955</v>
      </c>
      <c r="I370" s="6" t="s">
        <v>27</v>
      </c>
      <c r="J370" s="6"/>
      <c r="K370" s="6"/>
      <c r="L370" s="25"/>
    </row>
    <row r="371" spans="1:12" x14ac:dyDescent="0.35">
      <c r="A371" s="6" t="s">
        <v>5489</v>
      </c>
      <c r="B371" s="6" t="s">
        <v>5381</v>
      </c>
      <c r="C371" s="6" t="s">
        <v>5490</v>
      </c>
      <c r="D371" s="6" t="s">
        <v>3812</v>
      </c>
      <c r="E371" s="6" t="s">
        <v>4956</v>
      </c>
      <c r="F371" s="6" t="s">
        <v>3813</v>
      </c>
      <c r="G371" s="6" t="s">
        <v>4883</v>
      </c>
      <c r="H371" s="6" t="s">
        <v>4957</v>
      </c>
      <c r="I371" s="6" t="s">
        <v>27</v>
      </c>
      <c r="J371" s="6"/>
      <c r="K371" s="6"/>
      <c r="L371" s="25"/>
    </row>
    <row r="372" spans="1:12" x14ac:dyDescent="0.35">
      <c r="A372" s="6" t="s">
        <v>5491</v>
      </c>
      <c r="B372" s="6" t="s">
        <v>5379</v>
      </c>
      <c r="C372" s="6" t="s">
        <v>3814</v>
      </c>
      <c r="D372" s="6" t="s">
        <v>3806</v>
      </c>
      <c r="E372" s="6" t="s">
        <v>3815</v>
      </c>
      <c r="F372" s="6" t="s">
        <v>5380</v>
      </c>
      <c r="G372" s="6" t="s">
        <v>1367</v>
      </c>
      <c r="H372" s="6" t="s">
        <v>1368</v>
      </c>
      <c r="I372" s="6"/>
      <c r="J372" s="6"/>
      <c r="K372" s="6"/>
      <c r="L372" s="25"/>
    </row>
    <row r="373" spans="1:12" x14ac:dyDescent="0.35">
      <c r="A373" s="6" t="s">
        <v>5492</v>
      </c>
      <c r="B373" s="6" t="s">
        <v>5381</v>
      </c>
      <c r="C373" s="6" t="s">
        <v>5493</v>
      </c>
      <c r="D373" s="6" t="s">
        <v>3814</v>
      </c>
      <c r="E373" s="6" t="s">
        <v>4958</v>
      </c>
      <c r="F373" s="6" t="s">
        <v>3815</v>
      </c>
      <c r="G373" s="6" t="s">
        <v>4861</v>
      </c>
      <c r="H373" s="6" t="s">
        <v>4959</v>
      </c>
      <c r="I373" s="6" t="s">
        <v>10</v>
      </c>
      <c r="J373" s="6"/>
      <c r="K373" s="6" t="s">
        <v>19</v>
      </c>
      <c r="L373" s="25">
        <v>5205</v>
      </c>
    </row>
    <row r="374" spans="1:12" x14ac:dyDescent="0.35">
      <c r="A374" s="6" t="s">
        <v>5494</v>
      </c>
      <c r="B374" s="6" t="s">
        <v>5381</v>
      </c>
      <c r="C374" s="6" t="s">
        <v>5495</v>
      </c>
      <c r="D374" s="6" t="s">
        <v>3814</v>
      </c>
      <c r="E374" s="6" t="s">
        <v>4960</v>
      </c>
      <c r="F374" s="6" t="s">
        <v>3815</v>
      </c>
      <c r="G374" s="6" t="s">
        <v>4864</v>
      </c>
      <c r="H374" s="6" t="s">
        <v>4961</v>
      </c>
      <c r="I374" s="6" t="s">
        <v>27</v>
      </c>
      <c r="J374" s="6"/>
      <c r="K374" s="6"/>
      <c r="L374" s="25"/>
    </row>
    <row r="375" spans="1:12" x14ac:dyDescent="0.35">
      <c r="A375" s="6" t="s">
        <v>5496</v>
      </c>
      <c r="B375" s="6" t="s">
        <v>5381</v>
      </c>
      <c r="C375" s="6" t="s">
        <v>5497</v>
      </c>
      <c r="D375" s="6" t="s">
        <v>3814</v>
      </c>
      <c r="E375" s="6" t="s">
        <v>4962</v>
      </c>
      <c r="F375" s="6" t="s">
        <v>3815</v>
      </c>
      <c r="G375" s="6" t="s">
        <v>4867</v>
      </c>
      <c r="H375" s="6" t="s">
        <v>4963</v>
      </c>
      <c r="I375" s="6" t="s">
        <v>27</v>
      </c>
      <c r="J375" s="6"/>
      <c r="K375" s="6"/>
      <c r="L375" s="25"/>
    </row>
    <row r="376" spans="1:12" x14ac:dyDescent="0.35">
      <c r="A376" s="6" t="s">
        <v>5498</v>
      </c>
      <c r="B376" s="6" t="s">
        <v>5379</v>
      </c>
      <c r="C376" s="6" t="s">
        <v>3816</v>
      </c>
      <c r="D376" s="6" t="s">
        <v>3806</v>
      </c>
      <c r="E376" s="6" t="s">
        <v>3817</v>
      </c>
      <c r="F376" s="6" t="s">
        <v>5380</v>
      </c>
      <c r="G376" s="6" t="s">
        <v>1369</v>
      </c>
      <c r="H376" s="6" t="s">
        <v>1370</v>
      </c>
      <c r="I376" s="6"/>
      <c r="J376" s="6"/>
      <c r="K376" s="6"/>
      <c r="L376" s="25"/>
    </row>
    <row r="377" spans="1:12" x14ac:dyDescent="0.35">
      <c r="A377" s="6" t="s">
        <v>5499</v>
      </c>
      <c r="B377" s="6" t="s">
        <v>5381</v>
      </c>
      <c r="C377" s="6" t="s">
        <v>5500</v>
      </c>
      <c r="D377" s="6" t="s">
        <v>3816</v>
      </c>
      <c r="E377" s="6" t="s">
        <v>4964</v>
      </c>
      <c r="F377" s="6" t="s">
        <v>3817</v>
      </c>
      <c r="G377" s="6" t="s">
        <v>4861</v>
      </c>
      <c r="H377" s="6" t="s">
        <v>4965</v>
      </c>
      <c r="I377" s="6" t="s">
        <v>10</v>
      </c>
      <c r="J377" s="6"/>
      <c r="K377" s="6" t="s">
        <v>19</v>
      </c>
      <c r="L377" s="25">
        <v>5205</v>
      </c>
    </row>
    <row r="378" spans="1:12" x14ac:dyDescent="0.35">
      <c r="A378" s="6" t="s">
        <v>5501</v>
      </c>
      <c r="B378" s="6" t="s">
        <v>5381</v>
      </c>
      <c r="C378" s="6" t="s">
        <v>5502</v>
      </c>
      <c r="D378" s="6" t="s">
        <v>3816</v>
      </c>
      <c r="E378" s="6" t="s">
        <v>4966</v>
      </c>
      <c r="F378" s="6" t="s">
        <v>3817</v>
      </c>
      <c r="G378" s="6" t="s">
        <v>4864</v>
      </c>
      <c r="H378" s="6" t="s">
        <v>4967</v>
      </c>
      <c r="I378" s="6" t="s">
        <v>27</v>
      </c>
      <c r="J378" s="6"/>
      <c r="K378" s="6"/>
      <c r="L378" s="25"/>
    </row>
    <row r="379" spans="1:12" x14ac:dyDescent="0.35">
      <c r="A379" s="6" t="s">
        <v>5503</v>
      </c>
      <c r="B379" s="6" t="s">
        <v>5381</v>
      </c>
      <c r="C379" s="6" t="s">
        <v>5504</v>
      </c>
      <c r="D379" s="6" t="s">
        <v>3816</v>
      </c>
      <c r="E379" s="6" t="s">
        <v>4968</v>
      </c>
      <c r="F379" s="6" t="s">
        <v>3817</v>
      </c>
      <c r="G379" s="6" t="s">
        <v>4867</v>
      </c>
      <c r="H379" s="6" t="s">
        <v>4969</v>
      </c>
      <c r="I379" s="6" t="s">
        <v>27</v>
      </c>
      <c r="J379" s="6"/>
      <c r="K379" s="6"/>
      <c r="L379" s="25"/>
    </row>
    <row r="380" spans="1:12" x14ac:dyDescent="0.35">
      <c r="A380" s="6" t="s">
        <v>5505</v>
      </c>
      <c r="B380" s="6" t="s">
        <v>5379</v>
      </c>
      <c r="C380" s="6" t="s">
        <v>3818</v>
      </c>
      <c r="D380" s="6" t="s">
        <v>3806</v>
      </c>
      <c r="E380" s="6" t="s">
        <v>3819</v>
      </c>
      <c r="F380" s="6" t="s">
        <v>5380</v>
      </c>
      <c r="G380" s="6" t="s">
        <v>1371</v>
      </c>
      <c r="H380" s="6" t="s">
        <v>1372</v>
      </c>
      <c r="I380" s="6"/>
      <c r="J380" s="6"/>
      <c r="K380" s="6"/>
      <c r="L380" s="25"/>
    </row>
    <row r="381" spans="1:12" x14ac:dyDescent="0.35">
      <c r="A381" s="6" t="s">
        <v>5506</v>
      </c>
      <c r="B381" s="6" t="s">
        <v>5381</v>
      </c>
      <c r="C381" s="6" t="s">
        <v>5507</v>
      </c>
      <c r="D381" s="6" t="s">
        <v>3818</v>
      </c>
      <c r="E381" s="6"/>
      <c r="F381" s="6" t="s">
        <v>3819</v>
      </c>
      <c r="G381" s="6" t="s">
        <v>4970</v>
      </c>
      <c r="H381" s="6"/>
      <c r="I381" s="6"/>
      <c r="J381" s="6"/>
      <c r="K381" s="6"/>
      <c r="L381" s="25"/>
    </row>
    <row r="382" spans="1:12" x14ac:dyDescent="0.35">
      <c r="A382" s="6" t="s">
        <v>5508</v>
      </c>
      <c r="B382" s="6" t="s">
        <v>5381</v>
      </c>
      <c r="C382" s="6" t="s">
        <v>5509</v>
      </c>
      <c r="D382" s="6" t="s">
        <v>3818</v>
      </c>
      <c r="E382" s="6" t="s">
        <v>4971</v>
      </c>
      <c r="F382" s="6" t="s">
        <v>3819</v>
      </c>
      <c r="G382" s="6" t="s">
        <v>4887</v>
      </c>
      <c r="H382" s="6" t="s">
        <v>4972</v>
      </c>
      <c r="I382" s="6" t="s">
        <v>10</v>
      </c>
      <c r="J382" s="6"/>
      <c r="K382" s="6" t="s">
        <v>19</v>
      </c>
      <c r="L382" s="25">
        <v>5205</v>
      </c>
    </row>
    <row r="383" spans="1:12" x14ac:dyDescent="0.35">
      <c r="A383" s="6" t="s">
        <v>5510</v>
      </c>
      <c r="B383" s="6" t="s">
        <v>5381</v>
      </c>
      <c r="C383" s="6" t="s">
        <v>5511</v>
      </c>
      <c r="D383" s="6" t="s">
        <v>3818</v>
      </c>
      <c r="E383" s="6" t="s">
        <v>4973</v>
      </c>
      <c r="F383" s="6" t="s">
        <v>3819</v>
      </c>
      <c r="G383" s="6" t="s">
        <v>4974</v>
      </c>
      <c r="H383" s="6" t="s">
        <v>4975</v>
      </c>
      <c r="I383" s="6" t="s">
        <v>27</v>
      </c>
      <c r="J383" s="6"/>
      <c r="K383" s="6"/>
      <c r="L383" s="25"/>
    </row>
    <row r="384" spans="1:12" x14ac:dyDescent="0.35">
      <c r="A384" s="6" t="s">
        <v>5512</v>
      </c>
      <c r="B384" s="6" t="s">
        <v>5381</v>
      </c>
      <c r="C384" s="6" t="s">
        <v>5513</v>
      </c>
      <c r="D384" s="6" t="s">
        <v>3818</v>
      </c>
      <c r="E384" s="6" t="s">
        <v>4976</v>
      </c>
      <c r="F384" s="6" t="s">
        <v>3819</v>
      </c>
      <c r="G384" s="6" t="s">
        <v>4883</v>
      </c>
      <c r="H384" s="6" t="s">
        <v>4977</v>
      </c>
      <c r="I384" s="6" t="s">
        <v>27</v>
      </c>
      <c r="J384" s="6"/>
      <c r="K384" s="6"/>
      <c r="L384" s="25"/>
    </row>
    <row r="385" spans="1:12" x14ac:dyDescent="0.35">
      <c r="A385" s="6" t="s">
        <v>5514</v>
      </c>
      <c r="B385" s="6" t="s">
        <v>5381</v>
      </c>
      <c r="C385" s="6" t="s">
        <v>5515</v>
      </c>
      <c r="D385" s="6" t="s">
        <v>3818</v>
      </c>
      <c r="E385" s="6"/>
      <c r="F385" s="6" t="s">
        <v>3819</v>
      </c>
      <c r="G385" s="6" t="s">
        <v>4978</v>
      </c>
      <c r="H385" s="6"/>
      <c r="I385" s="6"/>
      <c r="J385" s="6"/>
      <c r="K385" s="6"/>
      <c r="L385" s="25"/>
    </row>
    <row r="386" spans="1:12" x14ac:dyDescent="0.35">
      <c r="A386" s="6" t="s">
        <v>5516</v>
      </c>
      <c r="B386" s="6" t="s">
        <v>5381</v>
      </c>
      <c r="C386" s="6" t="s">
        <v>5517</v>
      </c>
      <c r="D386" s="6" t="s">
        <v>3818</v>
      </c>
      <c r="E386" s="6" t="s">
        <v>4979</v>
      </c>
      <c r="F386" s="6" t="s">
        <v>3819</v>
      </c>
      <c r="G386" s="6" t="s">
        <v>4887</v>
      </c>
      <c r="H386" s="6" t="s">
        <v>4980</v>
      </c>
      <c r="I386" s="6" t="s">
        <v>10</v>
      </c>
      <c r="J386" s="6"/>
      <c r="K386" s="6" t="s">
        <v>19</v>
      </c>
      <c r="L386" s="25">
        <v>5205</v>
      </c>
    </row>
    <row r="387" spans="1:12" x14ac:dyDescent="0.35">
      <c r="A387" s="6" t="s">
        <v>5518</v>
      </c>
      <c r="B387" s="6" t="s">
        <v>5381</v>
      </c>
      <c r="C387" s="6" t="s">
        <v>5519</v>
      </c>
      <c r="D387" s="6" t="s">
        <v>3818</v>
      </c>
      <c r="E387" s="6" t="s">
        <v>4981</v>
      </c>
      <c r="F387" s="6" t="s">
        <v>3819</v>
      </c>
      <c r="G387" s="6" t="s">
        <v>4974</v>
      </c>
      <c r="H387" s="6" t="s">
        <v>4982</v>
      </c>
      <c r="I387" s="6" t="s">
        <v>27</v>
      </c>
      <c r="J387" s="6"/>
      <c r="K387" s="6"/>
      <c r="L387" s="25"/>
    </row>
    <row r="388" spans="1:12" x14ac:dyDescent="0.35">
      <c r="A388" s="6" t="s">
        <v>5520</v>
      </c>
      <c r="B388" s="6" t="s">
        <v>5381</v>
      </c>
      <c r="C388" s="6" t="s">
        <v>5521</v>
      </c>
      <c r="D388" s="6" t="s">
        <v>3818</v>
      </c>
      <c r="E388" s="6" t="s">
        <v>4983</v>
      </c>
      <c r="F388" s="6" t="s">
        <v>3819</v>
      </c>
      <c r="G388" s="6" t="s">
        <v>4883</v>
      </c>
      <c r="H388" s="6" t="s">
        <v>4984</v>
      </c>
      <c r="I388" s="6" t="s">
        <v>27</v>
      </c>
      <c r="J388" s="6"/>
      <c r="K388" s="6"/>
      <c r="L388" s="25"/>
    </row>
    <row r="389" spans="1:12" x14ac:dyDescent="0.35">
      <c r="A389" s="6" t="s">
        <v>5522</v>
      </c>
      <c r="B389" s="6" t="s">
        <v>5381</v>
      </c>
      <c r="C389" s="6" t="s">
        <v>5523</v>
      </c>
      <c r="D389" s="6" t="s">
        <v>3818</v>
      </c>
      <c r="E389" s="6"/>
      <c r="F389" s="6" t="s">
        <v>3819</v>
      </c>
      <c r="G389" s="6" t="s">
        <v>4985</v>
      </c>
      <c r="H389" s="6"/>
      <c r="I389" s="6"/>
      <c r="J389" s="6"/>
      <c r="K389" s="6"/>
      <c r="L389" s="25"/>
    </row>
    <row r="390" spans="1:12" x14ac:dyDescent="0.35">
      <c r="A390" s="6" t="s">
        <v>5524</v>
      </c>
      <c r="B390" s="6" t="s">
        <v>5381</v>
      </c>
      <c r="C390" s="6" t="s">
        <v>5525</v>
      </c>
      <c r="D390" s="6" t="s">
        <v>3818</v>
      </c>
      <c r="E390" s="6" t="s">
        <v>4986</v>
      </c>
      <c r="F390" s="6" t="s">
        <v>3819</v>
      </c>
      <c r="G390" s="6" t="s">
        <v>4887</v>
      </c>
      <c r="H390" s="6" t="s">
        <v>4987</v>
      </c>
      <c r="I390" s="6" t="s">
        <v>10</v>
      </c>
      <c r="J390" s="6"/>
      <c r="K390" s="6" t="s">
        <v>19</v>
      </c>
      <c r="L390" s="25">
        <v>5205</v>
      </c>
    </row>
    <row r="391" spans="1:12" x14ac:dyDescent="0.35">
      <c r="A391" s="6" t="s">
        <v>5526</v>
      </c>
      <c r="B391" s="6" t="s">
        <v>5381</v>
      </c>
      <c r="C391" s="6" t="s">
        <v>5527</v>
      </c>
      <c r="D391" s="6" t="s">
        <v>3818</v>
      </c>
      <c r="E391" s="6" t="s">
        <v>4988</v>
      </c>
      <c r="F391" s="6" t="s">
        <v>3819</v>
      </c>
      <c r="G391" s="6" t="s">
        <v>4974</v>
      </c>
      <c r="H391" s="6" t="s">
        <v>4989</v>
      </c>
      <c r="I391" s="6" t="s">
        <v>27</v>
      </c>
      <c r="J391" s="6"/>
      <c r="K391" s="6"/>
      <c r="L391" s="25"/>
    </row>
    <row r="392" spans="1:12" x14ac:dyDescent="0.35">
      <c r="A392" s="6" t="s">
        <v>5528</v>
      </c>
      <c r="B392" s="6" t="s">
        <v>5381</v>
      </c>
      <c r="C392" s="6" t="s">
        <v>5529</v>
      </c>
      <c r="D392" s="6" t="s">
        <v>3818</v>
      </c>
      <c r="E392" s="6" t="s">
        <v>4990</v>
      </c>
      <c r="F392" s="6" t="s">
        <v>3819</v>
      </c>
      <c r="G392" s="6" t="s">
        <v>4883</v>
      </c>
      <c r="H392" s="6" t="s">
        <v>4991</v>
      </c>
      <c r="I392" s="6" t="s">
        <v>27</v>
      </c>
      <c r="J392" s="6"/>
      <c r="K392" s="6"/>
      <c r="L392" s="25"/>
    </row>
    <row r="393" spans="1:12" x14ac:dyDescent="0.35">
      <c r="A393" s="6" t="s">
        <v>5530</v>
      </c>
      <c r="B393" s="6" t="s">
        <v>5379</v>
      </c>
      <c r="C393" s="6" t="s">
        <v>3820</v>
      </c>
      <c r="D393" s="6" t="s">
        <v>3806</v>
      </c>
      <c r="E393" s="6" t="s">
        <v>3821</v>
      </c>
      <c r="F393" s="6" t="s">
        <v>5380</v>
      </c>
      <c r="G393" s="6" t="s">
        <v>1373</v>
      </c>
      <c r="H393" s="6" t="s">
        <v>1374</v>
      </c>
      <c r="I393" s="6"/>
      <c r="J393" s="6"/>
      <c r="K393" s="6"/>
      <c r="L393" s="25"/>
    </row>
    <row r="394" spans="1:12" x14ac:dyDescent="0.35">
      <c r="A394" s="6" t="s">
        <v>5531</v>
      </c>
      <c r="B394" s="6" t="s">
        <v>5381</v>
      </c>
      <c r="C394" s="6" t="s">
        <v>5532</v>
      </c>
      <c r="D394" s="6" t="s">
        <v>3820</v>
      </c>
      <c r="E394" s="6"/>
      <c r="F394" s="6" t="s">
        <v>3821</v>
      </c>
      <c r="G394" s="6" t="s">
        <v>4992</v>
      </c>
      <c r="H394" s="6"/>
      <c r="I394" s="6"/>
      <c r="J394" s="6"/>
      <c r="K394" s="6"/>
      <c r="L394" s="25"/>
    </row>
    <row r="395" spans="1:12" x14ac:dyDescent="0.35">
      <c r="A395" s="6" t="s">
        <v>5533</v>
      </c>
      <c r="B395" s="6" t="s">
        <v>5381</v>
      </c>
      <c r="C395" s="6" t="s">
        <v>5534</v>
      </c>
      <c r="D395" s="6" t="s">
        <v>3820</v>
      </c>
      <c r="E395" s="6" t="s">
        <v>4993</v>
      </c>
      <c r="F395" s="6" t="s">
        <v>3821</v>
      </c>
      <c r="G395" s="6" t="s">
        <v>4974</v>
      </c>
      <c r="H395" s="6" t="s">
        <v>4994</v>
      </c>
      <c r="I395" s="6" t="s">
        <v>27</v>
      </c>
      <c r="J395" s="6"/>
      <c r="K395" s="6"/>
      <c r="L395" s="25"/>
    </row>
    <row r="396" spans="1:12" x14ac:dyDescent="0.35">
      <c r="A396" s="6" t="s">
        <v>5535</v>
      </c>
      <c r="B396" s="6" t="s">
        <v>5381</v>
      </c>
      <c r="C396" s="6" t="s">
        <v>5536</v>
      </c>
      <c r="D396" s="6" t="s">
        <v>3820</v>
      </c>
      <c r="E396" s="6" t="s">
        <v>4995</v>
      </c>
      <c r="F396" s="6" t="s">
        <v>3821</v>
      </c>
      <c r="G396" s="6" t="s">
        <v>4883</v>
      </c>
      <c r="H396" s="6" t="s">
        <v>4996</v>
      </c>
      <c r="I396" s="6" t="s">
        <v>27</v>
      </c>
      <c r="J396" s="6"/>
      <c r="K396" s="6"/>
      <c r="L396" s="25"/>
    </row>
    <row r="397" spans="1:12" x14ac:dyDescent="0.35">
      <c r="A397" s="6" t="s">
        <v>5537</v>
      </c>
      <c r="B397" s="6" t="s">
        <v>5381</v>
      </c>
      <c r="C397" s="6" t="s">
        <v>5538</v>
      </c>
      <c r="D397" s="6" t="s">
        <v>3820</v>
      </c>
      <c r="E397" s="6"/>
      <c r="F397" s="6" t="s">
        <v>3821</v>
      </c>
      <c r="G397" s="6" t="s">
        <v>4997</v>
      </c>
      <c r="H397" s="6"/>
      <c r="I397" s="6"/>
      <c r="J397" s="6"/>
      <c r="K397" s="6"/>
      <c r="L397" s="25"/>
    </row>
    <row r="398" spans="1:12" x14ac:dyDescent="0.35">
      <c r="A398" s="6" t="s">
        <v>5539</v>
      </c>
      <c r="B398" s="6" t="s">
        <v>5381</v>
      </c>
      <c r="C398" s="6" t="s">
        <v>5540</v>
      </c>
      <c r="D398" s="6" t="s">
        <v>3820</v>
      </c>
      <c r="E398" s="6" t="s">
        <v>4998</v>
      </c>
      <c r="F398" s="6" t="s">
        <v>3821</v>
      </c>
      <c r="G398" s="6" t="s">
        <v>4887</v>
      </c>
      <c r="H398" s="6" t="s">
        <v>4999</v>
      </c>
      <c r="I398" s="6" t="s">
        <v>10</v>
      </c>
      <c r="J398" s="6"/>
      <c r="K398" s="6" t="s">
        <v>19</v>
      </c>
      <c r="L398" s="25">
        <v>5205</v>
      </c>
    </row>
    <row r="399" spans="1:12" x14ac:dyDescent="0.35">
      <c r="A399" s="6" t="s">
        <v>5541</v>
      </c>
      <c r="B399" s="6" t="s">
        <v>5381</v>
      </c>
      <c r="C399" s="6" t="s">
        <v>5542</v>
      </c>
      <c r="D399" s="6" t="s">
        <v>3820</v>
      </c>
      <c r="E399" s="6" t="s">
        <v>5000</v>
      </c>
      <c r="F399" s="6" t="s">
        <v>3821</v>
      </c>
      <c r="G399" s="6" t="s">
        <v>4974</v>
      </c>
      <c r="H399" s="6" t="s">
        <v>5001</v>
      </c>
      <c r="I399" s="6" t="s">
        <v>27</v>
      </c>
      <c r="J399" s="6"/>
      <c r="K399" s="6"/>
      <c r="L399" s="25"/>
    </row>
    <row r="400" spans="1:12" x14ac:dyDescent="0.35">
      <c r="A400" s="6" t="s">
        <v>5543</v>
      </c>
      <c r="B400" s="6" t="s">
        <v>5381</v>
      </c>
      <c r="C400" s="6" t="s">
        <v>5544</v>
      </c>
      <c r="D400" s="6" t="s">
        <v>3820</v>
      </c>
      <c r="E400" s="6" t="s">
        <v>5002</v>
      </c>
      <c r="F400" s="6" t="s">
        <v>3821</v>
      </c>
      <c r="G400" s="6" t="s">
        <v>4883</v>
      </c>
      <c r="H400" s="6" t="s">
        <v>5003</v>
      </c>
      <c r="I400" s="6" t="s">
        <v>27</v>
      </c>
      <c r="J400" s="6"/>
      <c r="K400" s="6"/>
      <c r="L400" s="25"/>
    </row>
    <row r="401" spans="1:12" x14ac:dyDescent="0.35">
      <c r="A401" s="6" t="s">
        <v>5545</v>
      </c>
      <c r="B401" s="6" t="s">
        <v>5381</v>
      </c>
      <c r="C401" s="6" t="s">
        <v>5546</v>
      </c>
      <c r="D401" s="6" t="s">
        <v>3820</v>
      </c>
      <c r="E401" s="6"/>
      <c r="F401" s="6" t="s">
        <v>3821</v>
      </c>
      <c r="G401" s="6" t="s">
        <v>5004</v>
      </c>
      <c r="H401" s="6"/>
      <c r="I401" s="6"/>
      <c r="J401" s="6"/>
      <c r="K401" s="6"/>
      <c r="L401" s="25"/>
    </row>
    <row r="402" spans="1:12" x14ac:dyDescent="0.35">
      <c r="A402" s="6" t="s">
        <v>5547</v>
      </c>
      <c r="B402" s="6" t="s">
        <v>5381</v>
      </c>
      <c r="C402" s="6" t="s">
        <v>5548</v>
      </c>
      <c r="D402" s="6" t="s">
        <v>3820</v>
      </c>
      <c r="E402" s="6" t="s">
        <v>5005</v>
      </c>
      <c r="F402" s="6" t="s">
        <v>3821</v>
      </c>
      <c r="G402" s="6" t="s">
        <v>4887</v>
      </c>
      <c r="H402" s="6" t="s">
        <v>5006</v>
      </c>
      <c r="I402" s="6" t="s">
        <v>10</v>
      </c>
      <c r="J402" s="6"/>
      <c r="K402" s="6" t="s">
        <v>19</v>
      </c>
      <c r="L402" s="25">
        <v>5205</v>
      </c>
    </row>
    <row r="403" spans="1:12" x14ac:dyDescent="0.35">
      <c r="A403" s="6" t="s">
        <v>5549</v>
      </c>
      <c r="B403" s="6" t="s">
        <v>5381</v>
      </c>
      <c r="C403" s="6" t="s">
        <v>5550</v>
      </c>
      <c r="D403" s="6" t="s">
        <v>3820</v>
      </c>
      <c r="E403" s="6" t="s">
        <v>5007</v>
      </c>
      <c r="F403" s="6" t="s">
        <v>3821</v>
      </c>
      <c r="G403" s="6" t="s">
        <v>4974</v>
      </c>
      <c r="H403" s="6" t="s">
        <v>5008</v>
      </c>
      <c r="I403" s="6" t="s">
        <v>27</v>
      </c>
      <c r="J403" s="6"/>
      <c r="K403" s="6"/>
      <c r="L403" s="25"/>
    </row>
    <row r="404" spans="1:12" x14ac:dyDescent="0.35">
      <c r="A404" s="6" t="s">
        <v>5551</v>
      </c>
      <c r="B404" s="6" t="s">
        <v>5381</v>
      </c>
      <c r="C404" s="6" t="s">
        <v>5552</v>
      </c>
      <c r="D404" s="6" t="s">
        <v>3820</v>
      </c>
      <c r="E404" s="6" t="s">
        <v>5009</v>
      </c>
      <c r="F404" s="6" t="s">
        <v>3821</v>
      </c>
      <c r="G404" s="6" t="s">
        <v>4883</v>
      </c>
      <c r="H404" s="6" t="s">
        <v>5010</v>
      </c>
      <c r="I404" s="6" t="s">
        <v>27</v>
      </c>
      <c r="J404" s="6"/>
      <c r="K404" s="6"/>
      <c r="L404" s="25"/>
    </row>
    <row r="405" spans="1:12" x14ac:dyDescent="0.35">
      <c r="A405" s="6" t="s">
        <v>5553</v>
      </c>
      <c r="B405" s="6" t="s">
        <v>5381</v>
      </c>
      <c r="C405" s="6" t="s">
        <v>5554</v>
      </c>
      <c r="D405" s="6" t="s">
        <v>3820</v>
      </c>
      <c r="E405" s="6"/>
      <c r="F405" s="6" t="s">
        <v>3821</v>
      </c>
      <c r="G405" s="6" t="s">
        <v>4985</v>
      </c>
      <c r="H405" s="6"/>
      <c r="I405" s="6"/>
      <c r="J405" s="6"/>
      <c r="K405" s="6"/>
      <c r="L405" s="25"/>
    </row>
    <row r="406" spans="1:12" x14ac:dyDescent="0.35">
      <c r="A406" s="6" t="s">
        <v>5555</v>
      </c>
      <c r="B406" s="6" t="s">
        <v>5381</v>
      </c>
      <c r="C406" s="6" t="s">
        <v>5556</v>
      </c>
      <c r="D406" s="6" t="s">
        <v>3820</v>
      </c>
      <c r="E406" s="6" t="s">
        <v>5011</v>
      </c>
      <c r="F406" s="6" t="s">
        <v>3821</v>
      </c>
      <c r="G406" s="6" t="s">
        <v>4887</v>
      </c>
      <c r="H406" s="6" t="s">
        <v>5012</v>
      </c>
      <c r="I406" s="6" t="s">
        <v>10</v>
      </c>
      <c r="J406" s="6"/>
      <c r="K406" s="6" t="s">
        <v>19</v>
      </c>
      <c r="L406" s="25">
        <v>5205</v>
      </c>
    </row>
    <row r="407" spans="1:12" x14ac:dyDescent="0.35">
      <c r="A407" s="6" t="s">
        <v>5557</v>
      </c>
      <c r="B407" s="6" t="s">
        <v>5381</v>
      </c>
      <c r="C407" s="6" t="s">
        <v>5558</v>
      </c>
      <c r="D407" s="6" t="s">
        <v>3820</v>
      </c>
      <c r="E407" s="6" t="s">
        <v>5013</v>
      </c>
      <c r="F407" s="6" t="s">
        <v>3821</v>
      </c>
      <c r="G407" s="6" t="s">
        <v>4974</v>
      </c>
      <c r="H407" s="6" t="s">
        <v>5014</v>
      </c>
      <c r="I407" s="6" t="s">
        <v>27</v>
      </c>
      <c r="J407" s="6"/>
      <c r="K407" s="6"/>
      <c r="L407" s="25"/>
    </row>
    <row r="408" spans="1:12" x14ac:dyDescent="0.35">
      <c r="A408" s="6" t="s">
        <v>5559</v>
      </c>
      <c r="B408" s="6" t="s">
        <v>5381</v>
      </c>
      <c r="C408" s="6" t="s">
        <v>5560</v>
      </c>
      <c r="D408" s="6" t="s">
        <v>3820</v>
      </c>
      <c r="E408" s="6" t="s">
        <v>5015</v>
      </c>
      <c r="F408" s="6" t="s">
        <v>3821</v>
      </c>
      <c r="G408" s="6" t="s">
        <v>4883</v>
      </c>
      <c r="H408" s="6" t="s">
        <v>5016</v>
      </c>
      <c r="I408" s="6" t="s">
        <v>27</v>
      </c>
      <c r="J408" s="6"/>
      <c r="K408" s="6"/>
      <c r="L408" s="25"/>
    </row>
    <row r="409" spans="1:12" x14ac:dyDescent="0.35">
      <c r="A409" s="6" t="s">
        <v>5561</v>
      </c>
      <c r="B409" s="6" t="s">
        <v>5379</v>
      </c>
      <c r="C409" s="6" t="s">
        <v>3822</v>
      </c>
      <c r="D409" s="6" t="s">
        <v>3806</v>
      </c>
      <c r="E409" s="6" t="s">
        <v>3823</v>
      </c>
      <c r="F409" s="6" t="s">
        <v>5380</v>
      </c>
      <c r="G409" s="6" t="s">
        <v>1375</v>
      </c>
      <c r="H409" s="6" t="s">
        <v>1375</v>
      </c>
      <c r="I409" s="6"/>
      <c r="J409" s="6"/>
      <c r="K409" s="6"/>
      <c r="L409" s="25"/>
    </row>
    <row r="410" spans="1:12" x14ac:dyDescent="0.35">
      <c r="A410" s="6" t="s">
        <v>5562</v>
      </c>
      <c r="B410" s="6" t="s">
        <v>5381</v>
      </c>
      <c r="C410" s="6" t="s">
        <v>5563</v>
      </c>
      <c r="D410" s="6" t="s">
        <v>3822</v>
      </c>
      <c r="E410" s="6" t="s">
        <v>5017</v>
      </c>
      <c r="F410" s="6" t="s">
        <v>3823</v>
      </c>
      <c r="G410" s="6" t="s">
        <v>4861</v>
      </c>
      <c r="H410" s="6" t="s">
        <v>5018</v>
      </c>
      <c r="I410" s="6" t="s">
        <v>10</v>
      </c>
      <c r="J410" s="6"/>
      <c r="K410" s="6" t="s">
        <v>19</v>
      </c>
      <c r="L410" s="25">
        <v>5205</v>
      </c>
    </row>
    <row r="411" spans="1:12" x14ac:dyDescent="0.35">
      <c r="A411" s="6" t="s">
        <v>5564</v>
      </c>
      <c r="B411" s="6" t="s">
        <v>5381</v>
      </c>
      <c r="C411" s="6" t="s">
        <v>5565</v>
      </c>
      <c r="D411" s="6" t="s">
        <v>3822</v>
      </c>
      <c r="E411" s="6" t="s">
        <v>5019</v>
      </c>
      <c r="F411" s="6" t="s">
        <v>3823</v>
      </c>
      <c r="G411" s="6" t="s">
        <v>4867</v>
      </c>
      <c r="H411" s="6" t="s">
        <v>5020</v>
      </c>
      <c r="I411" s="6" t="s">
        <v>27</v>
      </c>
      <c r="J411" s="6"/>
      <c r="K411" s="6"/>
      <c r="L411" s="25"/>
    </row>
    <row r="412" spans="1:12" x14ac:dyDescent="0.35">
      <c r="A412" s="6" t="s">
        <v>5566</v>
      </c>
      <c r="B412" s="6" t="s">
        <v>5379</v>
      </c>
      <c r="C412" s="6" t="s">
        <v>3824</v>
      </c>
      <c r="D412" s="6" t="s">
        <v>3806</v>
      </c>
      <c r="E412" s="6" t="s">
        <v>3825</v>
      </c>
      <c r="F412" s="6" t="s">
        <v>5380</v>
      </c>
      <c r="G412" s="6" t="s">
        <v>1376</v>
      </c>
      <c r="H412" s="6" t="s">
        <v>1377</v>
      </c>
      <c r="I412" s="6"/>
      <c r="J412" s="6"/>
      <c r="K412" s="6"/>
      <c r="L412" s="25"/>
    </row>
    <row r="413" spans="1:12" x14ac:dyDescent="0.35">
      <c r="A413" s="6" t="s">
        <v>5567</v>
      </c>
      <c r="B413" s="6" t="s">
        <v>5381</v>
      </c>
      <c r="C413" s="6" t="s">
        <v>5568</v>
      </c>
      <c r="D413" s="6" t="s">
        <v>3824</v>
      </c>
      <c r="E413" s="6"/>
      <c r="F413" s="6" t="s">
        <v>3825</v>
      </c>
      <c r="G413" s="6" t="s">
        <v>4859</v>
      </c>
      <c r="H413" s="6"/>
      <c r="I413" s="6"/>
      <c r="J413" s="6"/>
      <c r="K413" s="6"/>
      <c r="L413" s="25"/>
    </row>
    <row r="414" spans="1:12" x14ac:dyDescent="0.35">
      <c r="A414" s="6" t="s">
        <v>5569</v>
      </c>
      <c r="B414" s="6" t="s">
        <v>5381</v>
      </c>
      <c r="C414" s="6" t="s">
        <v>5570</v>
      </c>
      <c r="D414" s="6" t="s">
        <v>3824</v>
      </c>
      <c r="E414" s="6" t="s">
        <v>5021</v>
      </c>
      <c r="F414" s="6" t="s">
        <v>3825</v>
      </c>
      <c r="G414" s="6" t="s">
        <v>5022</v>
      </c>
      <c r="H414" s="6" t="s">
        <v>5023</v>
      </c>
      <c r="I414" s="6" t="s">
        <v>10</v>
      </c>
      <c r="J414" s="6"/>
      <c r="K414" s="6" t="s">
        <v>19</v>
      </c>
      <c r="L414" s="25">
        <v>5106</v>
      </c>
    </row>
    <row r="415" spans="1:12" x14ac:dyDescent="0.35">
      <c r="A415" s="6" t="s">
        <v>5571</v>
      </c>
      <c r="B415" s="6" t="s">
        <v>5381</v>
      </c>
      <c r="C415" s="6" t="s">
        <v>5572</v>
      </c>
      <c r="D415" s="6" t="s">
        <v>3824</v>
      </c>
      <c r="E415" s="6" t="s">
        <v>5024</v>
      </c>
      <c r="F415" s="6" t="s">
        <v>3825</v>
      </c>
      <c r="G415" s="6" t="s">
        <v>5025</v>
      </c>
      <c r="H415" s="6" t="s">
        <v>5026</v>
      </c>
      <c r="I415" s="6" t="s">
        <v>27</v>
      </c>
      <c r="J415" s="6"/>
      <c r="K415" s="6"/>
      <c r="L415" s="25"/>
    </row>
    <row r="416" spans="1:12" x14ac:dyDescent="0.35">
      <c r="A416" s="6" t="s">
        <v>5573</v>
      </c>
      <c r="B416" s="6" t="s">
        <v>5381</v>
      </c>
      <c r="C416" s="6" t="s">
        <v>5574</v>
      </c>
      <c r="D416" s="6" t="s">
        <v>3824</v>
      </c>
      <c r="E416" s="6" t="s">
        <v>5027</v>
      </c>
      <c r="F416" s="6" t="s">
        <v>3825</v>
      </c>
      <c r="G416" s="6" t="s">
        <v>5028</v>
      </c>
      <c r="H416" s="6" t="s">
        <v>5029</v>
      </c>
      <c r="I416" s="6" t="s">
        <v>27</v>
      </c>
      <c r="J416" s="6"/>
      <c r="K416" s="6"/>
      <c r="L416" s="25"/>
    </row>
    <row r="417" spans="1:12" x14ac:dyDescent="0.35">
      <c r="A417" s="6" t="s">
        <v>5575</v>
      </c>
      <c r="B417" s="6" t="s">
        <v>5381</v>
      </c>
      <c r="C417" s="6" t="s">
        <v>5576</v>
      </c>
      <c r="D417" s="6" t="s">
        <v>3824</v>
      </c>
      <c r="E417" s="6" t="s">
        <v>5030</v>
      </c>
      <c r="F417" s="6" t="s">
        <v>3825</v>
      </c>
      <c r="G417" s="6" t="s">
        <v>4861</v>
      </c>
      <c r="H417" s="6" t="s">
        <v>5031</v>
      </c>
      <c r="I417" s="6" t="s">
        <v>10</v>
      </c>
      <c r="J417" s="6"/>
      <c r="K417" s="6" t="s">
        <v>19</v>
      </c>
      <c r="L417" s="25">
        <v>5205</v>
      </c>
    </row>
    <row r="418" spans="1:12" x14ac:dyDescent="0.35">
      <c r="A418" s="6" t="s">
        <v>5577</v>
      </c>
      <c r="B418" s="6" t="s">
        <v>5381</v>
      </c>
      <c r="C418" s="6" t="s">
        <v>5578</v>
      </c>
      <c r="D418" s="6" t="s">
        <v>3824</v>
      </c>
      <c r="E418" s="6" t="s">
        <v>5032</v>
      </c>
      <c r="F418" s="6" t="s">
        <v>3825</v>
      </c>
      <c r="G418" s="6" t="s">
        <v>4864</v>
      </c>
      <c r="H418" s="6" t="s">
        <v>5033</v>
      </c>
      <c r="I418" s="6" t="s">
        <v>27</v>
      </c>
      <c r="J418" s="6"/>
      <c r="K418" s="6"/>
      <c r="L418" s="25"/>
    </row>
    <row r="419" spans="1:12" x14ac:dyDescent="0.35">
      <c r="A419" s="6" t="s">
        <v>5579</v>
      </c>
      <c r="B419" s="6" t="s">
        <v>5381</v>
      </c>
      <c r="C419" s="6" t="s">
        <v>5580</v>
      </c>
      <c r="D419" s="6" t="s">
        <v>3824</v>
      </c>
      <c r="E419" s="6" t="s">
        <v>5034</v>
      </c>
      <c r="F419" s="6" t="s">
        <v>3825</v>
      </c>
      <c r="G419" s="6" t="s">
        <v>4867</v>
      </c>
      <c r="H419" s="6" t="s">
        <v>5035</v>
      </c>
      <c r="I419" s="6" t="s">
        <v>27</v>
      </c>
      <c r="J419" s="6"/>
      <c r="K419" s="6"/>
      <c r="L419" s="25"/>
    </row>
    <row r="420" spans="1:12" x14ac:dyDescent="0.35">
      <c r="A420" s="6" t="s">
        <v>5581</v>
      </c>
      <c r="B420" s="6" t="s">
        <v>5379</v>
      </c>
      <c r="C420" s="6" t="s">
        <v>3826</v>
      </c>
      <c r="D420" s="6" t="s">
        <v>3806</v>
      </c>
      <c r="E420" s="6" t="s">
        <v>3827</v>
      </c>
      <c r="F420" s="6" t="s">
        <v>5380</v>
      </c>
      <c r="G420" s="6" t="s">
        <v>1378</v>
      </c>
      <c r="H420" s="6" t="s">
        <v>1379</v>
      </c>
      <c r="I420" s="6"/>
      <c r="J420" s="6"/>
      <c r="K420" s="6"/>
      <c r="L420" s="25"/>
    </row>
    <row r="421" spans="1:12" x14ac:dyDescent="0.35">
      <c r="A421" s="6" t="s">
        <v>5582</v>
      </c>
      <c r="B421" s="6" t="s">
        <v>5381</v>
      </c>
      <c r="C421" s="6" t="s">
        <v>5583</v>
      </c>
      <c r="D421" s="6" t="s">
        <v>3826</v>
      </c>
      <c r="E421" s="6" t="s">
        <v>5036</v>
      </c>
      <c r="F421" s="6" t="s">
        <v>3827</v>
      </c>
      <c r="G421" s="6" t="s">
        <v>4861</v>
      </c>
      <c r="H421" s="6" t="s">
        <v>5037</v>
      </c>
      <c r="I421" s="6" t="s">
        <v>10</v>
      </c>
      <c r="J421" s="6"/>
      <c r="K421" s="6" t="s">
        <v>19</v>
      </c>
      <c r="L421" s="25">
        <v>5205</v>
      </c>
    </row>
    <row r="422" spans="1:12" x14ac:dyDescent="0.35">
      <c r="A422" s="6" t="s">
        <v>5584</v>
      </c>
      <c r="B422" s="6" t="s">
        <v>5381</v>
      </c>
      <c r="C422" s="6" t="s">
        <v>5585</v>
      </c>
      <c r="D422" s="6" t="s">
        <v>3826</v>
      </c>
      <c r="E422" s="6" t="s">
        <v>5038</v>
      </c>
      <c r="F422" s="6" t="s">
        <v>3827</v>
      </c>
      <c r="G422" s="6" t="s">
        <v>5039</v>
      </c>
      <c r="H422" s="6" t="s">
        <v>5040</v>
      </c>
      <c r="I422" s="6" t="s">
        <v>27</v>
      </c>
      <c r="J422" s="6"/>
      <c r="K422" s="6"/>
      <c r="L422" s="25"/>
    </row>
    <row r="423" spans="1:12" x14ac:dyDescent="0.35">
      <c r="A423" s="6" t="s">
        <v>5586</v>
      </c>
      <c r="B423" s="6" t="s">
        <v>5381</v>
      </c>
      <c r="C423" s="6" t="s">
        <v>5587</v>
      </c>
      <c r="D423" s="6" t="s">
        <v>3826</v>
      </c>
      <c r="E423" s="6" t="s">
        <v>5041</v>
      </c>
      <c r="F423" s="6" t="s">
        <v>3827</v>
      </c>
      <c r="G423" s="6" t="s">
        <v>4867</v>
      </c>
      <c r="H423" s="6" t="s">
        <v>5042</v>
      </c>
      <c r="I423" s="6" t="s">
        <v>27</v>
      </c>
      <c r="J423" s="6"/>
      <c r="K423" s="6"/>
      <c r="L423" s="25"/>
    </row>
    <row r="424" spans="1:12" x14ac:dyDescent="0.35">
      <c r="A424" s="6" t="s">
        <v>5588</v>
      </c>
      <c r="B424" s="6" t="s">
        <v>5379</v>
      </c>
      <c r="C424" s="6" t="s">
        <v>3828</v>
      </c>
      <c r="D424" s="6" t="s">
        <v>3806</v>
      </c>
      <c r="E424" s="6" t="s">
        <v>3829</v>
      </c>
      <c r="F424" s="6" t="s">
        <v>5380</v>
      </c>
      <c r="G424" s="6" t="s">
        <v>1380</v>
      </c>
      <c r="H424" s="6" t="s">
        <v>1381</v>
      </c>
      <c r="I424" s="6"/>
      <c r="J424" s="6"/>
      <c r="K424" s="6"/>
      <c r="L424" s="25"/>
    </row>
    <row r="425" spans="1:12" x14ac:dyDescent="0.35">
      <c r="A425" s="6" t="s">
        <v>5589</v>
      </c>
      <c r="B425" s="6" t="s">
        <v>5381</v>
      </c>
      <c r="C425" s="6" t="s">
        <v>5590</v>
      </c>
      <c r="D425" s="6" t="s">
        <v>3828</v>
      </c>
      <c r="E425" s="6"/>
      <c r="F425" s="6" t="s">
        <v>3829</v>
      </c>
      <c r="G425" s="6" t="s">
        <v>5043</v>
      </c>
      <c r="H425" s="6"/>
      <c r="I425" s="6"/>
      <c r="J425" s="6"/>
      <c r="K425" s="6"/>
      <c r="L425" s="25"/>
    </row>
    <row r="426" spans="1:12" x14ac:dyDescent="0.35">
      <c r="A426" s="6" t="s">
        <v>5591</v>
      </c>
      <c r="B426" s="6" t="s">
        <v>5381</v>
      </c>
      <c r="C426" s="6" t="s">
        <v>5592</v>
      </c>
      <c r="D426" s="6" t="s">
        <v>3828</v>
      </c>
      <c r="E426" s="6" t="s">
        <v>5044</v>
      </c>
      <c r="F426" s="6" t="s">
        <v>3829</v>
      </c>
      <c r="G426" s="6" t="s">
        <v>4887</v>
      </c>
      <c r="H426" s="6" t="s">
        <v>5045</v>
      </c>
      <c r="I426" s="6" t="s">
        <v>10</v>
      </c>
      <c r="J426" s="6"/>
      <c r="K426" s="6" t="s">
        <v>19</v>
      </c>
      <c r="L426" s="25">
        <v>5205</v>
      </c>
    </row>
    <row r="427" spans="1:12" x14ac:dyDescent="0.35">
      <c r="A427" s="6" t="s">
        <v>5593</v>
      </c>
      <c r="B427" s="6" t="s">
        <v>5381</v>
      </c>
      <c r="C427" s="6" t="s">
        <v>5594</v>
      </c>
      <c r="D427" s="6" t="s">
        <v>3828</v>
      </c>
      <c r="E427" s="6" t="s">
        <v>5046</v>
      </c>
      <c r="F427" s="6" t="s">
        <v>3829</v>
      </c>
      <c r="G427" s="6" t="s">
        <v>4880</v>
      </c>
      <c r="H427" s="6" t="s">
        <v>5047</v>
      </c>
      <c r="I427" s="6" t="s">
        <v>27</v>
      </c>
      <c r="J427" s="6"/>
      <c r="K427" s="6"/>
      <c r="L427" s="25"/>
    </row>
    <row r="428" spans="1:12" x14ac:dyDescent="0.35">
      <c r="A428" s="6" t="s">
        <v>5595</v>
      </c>
      <c r="B428" s="6" t="s">
        <v>5381</v>
      </c>
      <c r="C428" s="6" t="s">
        <v>5596</v>
      </c>
      <c r="D428" s="6" t="s">
        <v>3828</v>
      </c>
      <c r="E428" s="6" t="s">
        <v>5048</v>
      </c>
      <c r="F428" s="6" t="s">
        <v>3829</v>
      </c>
      <c r="G428" s="6" t="s">
        <v>4883</v>
      </c>
      <c r="H428" s="6" t="s">
        <v>5049</v>
      </c>
      <c r="I428" s="6" t="s">
        <v>27</v>
      </c>
      <c r="J428" s="6"/>
      <c r="K428" s="6"/>
      <c r="L428" s="25"/>
    </row>
    <row r="429" spans="1:12" x14ac:dyDescent="0.35">
      <c r="A429" s="6" t="s">
        <v>5597</v>
      </c>
      <c r="B429" s="6" t="s">
        <v>5381</v>
      </c>
      <c r="C429" s="6" t="s">
        <v>5598</v>
      </c>
      <c r="D429" s="6" t="s">
        <v>3828</v>
      </c>
      <c r="E429" s="6" t="s">
        <v>5050</v>
      </c>
      <c r="F429" s="6" t="s">
        <v>3829</v>
      </c>
      <c r="G429" s="6" t="s">
        <v>5051</v>
      </c>
      <c r="H429" s="6" t="s">
        <v>5052</v>
      </c>
      <c r="I429" s="6" t="s">
        <v>27</v>
      </c>
      <c r="J429" s="6"/>
      <c r="K429" s="6"/>
      <c r="L429" s="25"/>
    </row>
    <row r="430" spans="1:12" x14ac:dyDescent="0.35">
      <c r="A430" s="6" t="s">
        <v>5599</v>
      </c>
      <c r="B430" s="6" t="s">
        <v>5381</v>
      </c>
      <c r="C430" s="6" t="s">
        <v>5600</v>
      </c>
      <c r="D430" s="6" t="s">
        <v>3828</v>
      </c>
      <c r="E430" s="6"/>
      <c r="F430" s="6" t="s">
        <v>3829</v>
      </c>
      <c r="G430" s="6" t="s">
        <v>5053</v>
      </c>
      <c r="H430" s="6"/>
      <c r="I430" s="6"/>
      <c r="J430" s="6"/>
      <c r="K430" s="6"/>
      <c r="L430" s="25"/>
    </row>
    <row r="431" spans="1:12" x14ac:dyDescent="0.35">
      <c r="A431" s="6" t="s">
        <v>5054</v>
      </c>
      <c r="B431" s="6" t="s">
        <v>5381</v>
      </c>
      <c r="C431" s="6" t="s">
        <v>5601</v>
      </c>
      <c r="D431" s="6" t="s">
        <v>3828</v>
      </c>
      <c r="E431" s="6" t="s">
        <v>5055</v>
      </c>
      <c r="F431" s="6" t="s">
        <v>3829</v>
      </c>
      <c r="G431" s="6" t="s">
        <v>4880</v>
      </c>
      <c r="H431" s="6" t="s">
        <v>5056</v>
      </c>
      <c r="I431" s="6" t="s">
        <v>27</v>
      </c>
      <c r="J431" s="6"/>
      <c r="K431" s="6"/>
      <c r="L431" s="25"/>
    </row>
    <row r="432" spans="1:12" x14ac:dyDescent="0.35">
      <c r="A432" s="6" t="s">
        <v>5602</v>
      </c>
      <c r="B432" s="6" t="s">
        <v>5381</v>
      </c>
      <c r="C432" s="6" t="s">
        <v>5603</v>
      </c>
      <c r="D432" s="6" t="s">
        <v>3828</v>
      </c>
      <c r="E432" s="6" t="s">
        <v>5057</v>
      </c>
      <c r="F432" s="6" t="s">
        <v>3829</v>
      </c>
      <c r="G432" s="6" t="s">
        <v>4883</v>
      </c>
      <c r="H432" s="6" t="s">
        <v>5058</v>
      </c>
      <c r="I432" s="6" t="s">
        <v>27</v>
      </c>
      <c r="J432" s="6"/>
      <c r="K432" s="6"/>
      <c r="L432" s="25"/>
    </row>
    <row r="433" spans="1:12" x14ac:dyDescent="0.35">
      <c r="A433" s="6" t="s">
        <v>5604</v>
      </c>
      <c r="B433" s="6" t="s">
        <v>5381</v>
      </c>
      <c r="C433" s="6" t="s">
        <v>5605</v>
      </c>
      <c r="D433" s="6" t="s">
        <v>3828</v>
      </c>
      <c r="E433" s="6"/>
      <c r="F433" s="6" t="s">
        <v>3829</v>
      </c>
      <c r="G433" s="6" t="s">
        <v>5059</v>
      </c>
      <c r="H433" s="6"/>
      <c r="I433" s="6"/>
      <c r="J433" s="6"/>
      <c r="K433" s="6"/>
      <c r="L433" s="25"/>
    </row>
    <row r="434" spans="1:12" x14ac:dyDescent="0.35">
      <c r="A434" s="6" t="s">
        <v>5060</v>
      </c>
      <c r="B434" s="6" t="s">
        <v>5381</v>
      </c>
      <c r="C434" s="6" t="s">
        <v>5606</v>
      </c>
      <c r="D434" s="6" t="s">
        <v>3828</v>
      </c>
      <c r="E434" s="6" t="s">
        <v>5061</v>
      </c>
      <c r="F434" s="6" t="s">
        <v>3829</v>
      </c>
      <c r="G434" s="6" t="s">
        <v>4880</v>
      </c>
      <c r="H434" s="6" t="s">
        <v>5062</v>
      </c>
      <c r="I434" s="6" t="s">
        <v>27</v>
      </c>
      <c r="J434" s="6"/>
      <c r="K434" s="6"/>
      <c r="L434" s="25"/>
    </row>
    <row r="435" spans="1:12" x14ac:dyDescent="0.35">
      <c r="A435" s="6" t="s">
        <v>5607</v>
      </c>
      <c r="B435" s="6" t="s">
        <v>5381</v>
      </c>
      <c r="C435" s="6" t="s">
        <v>5608</v>
      </c>
      <c r="D435" s="6" t="s">
        <v>3828</v>
      </c>
      <c r="E435" s="6" t="s">
        <v>5063</v>
      </c>
      <c r="F435" s="6" t="s">
        <v>3829</v>
      </c>
      <c r="G435" s="6" t="s">
        <v>4883</v>
      </c>
      <c r="H435" s="6" t="s">
        <v>5064</v>
      </c>
      <c r="I435" s="6" t="s">
        <v>27</v>
      </c>
      <c r="J435" s="6"/>
      <c r="K435" s="6"/>
      <c r="L435" s="25"/>
    </row>
    <row r="436" spans="1:12" x14ac:dyDescent="0.35">
      <c r="A436" s="6" t="s">
        <v>5609</v>
      </c>
      <c r="B436" s="6" t="s">
        <v>5379</v>
      </c>
      <c r="C436" s="6" t="s">
        <v>3830</v>
      </c>
      <c r="D436" s="6" t="s">
        <v>3806</v>
      </c>
      <c r="E436" s="6" t="s">
        <v>1382</v>
      </c>
      <c r="F436" s="6" t="s">
        <v>5380</v>
      </c>
      <c r="G436" s="6" t="s">
        <v>1383</v>
      </c>
      <c r="H436" s="6" t="s">
        <v>1384</v>
      </c>
      <c r="I436" s="6" t="s">
        <v>27</v>
      </c>
      <c r="J436" s="6"/>
      <c r="K436" s="6"/>
      <c r="L436" s="25"/>
    </row>
    <row r="437" spans="1:12" x14ac:dyDescent="0.35">
      <c r="A437" s="6" t="s">
        <v>5610</v>
      </c>
      <c r="B437" s="6" t="s">
        <v>5379</v>
      </c>
      <c r="C437" s="6" t="s">
        <v>3831</v>
      </c>
      <c r="D437" s="6" t="s">
        <v>3806</v>
      </c>
      <c r="E437" s="6" t="s">
        <v>3832</v>
      </c>
      <c r="F437" s="6" t="s">
        <v>5380</v>
      </c>
      <c r="G437" s="6" t="s">
        <v>1385</v>
      </c>
      <c r="H437" s="6" t="s">
        <v>1386</v>
      </c>
      <c r="I437" s="6"/>
      <c r="J437" s="6"/>
      <c r="K437" s="6"/>
      <c r="L437" s="25"/>
    </row>
    <row r="438" spans="1:12" x14ac:dyDescent="0.35">
      <c r="A438" s="6" t="s">
        <v>5611</v>
      </c>
      <c r="B438" s="6" t="s">
        <v>5381</v>
      </c>
      <c r="C438" s="6" t="s">
        <v>5612</v>
      </c>
      <c r="D438" s="6" t="s">
        <v>3831</v>
      </c>
      <c r="E438" s="6" t="s">
        <v>5065</v>
      </c>
      <c r="F438" s="6" t="s">
        <v>3832</v>
      </c>
      <c r="G438" s="6" t="s">
        <v>4861</v>
      </c>
      <c r="H438" s="6" t="s">
        <v>5066</v>
      </c>
      <c r="I438" s="6" t="s">
        <v>10</v>
      </c>
      <c r="J438" s="6"/>
      <c r="K438" s="6" t="s">
        <v>19</v>
      </c>
      <c r="L438" s="25">
        <v>5205</v>
      </c>
    </row>
    <row r="439" spans="1:12" x14ac:dyDescent="0.35">
      <c r="A439" s="6" t="s">
        <v>5613</v>
      </c>
      <c r="B439" s="6" t="s">
        <v>5381</v>
      </c>
      <c r="C439" s="6" t="s">
        <v>5614</v>
      </c>
      <c r="D439" s="6" t="s">
        <v>3831</v>
      </c>
      <c r="E439" s="6" t="s">
        <v>5067</v>
      </c>
      <c r="F439" s="6" t="s">
        <v>3832</v>
      </c>
      <c r="G439" s="6" t="s">
        <v>4864</v>
      </c>
      <c r="H439" s="6" t="s">
        <v>5068</v>
      </c>
      <c r="I439" s="6" t="s">
        <v>27</v>
      </c>
      <c r="J439" s="6"/>
      <c r="K439" s="6"/>
      <c r="L439" s="25"/>
    </row>
    <row r="440" spans="1:12" x14ac:dyDescent="0.35">
      <c r="A440" s="6" t="s">
        <v>5615</v>
      </c>
      <c r="B440" s="6" t="s">
        <v>5381</v>
      </c>
      <c r="C440" s="6" t="s">
        <v>5616</v>
      </c>
      <c r="D440" s="6" t="s">
        <v>3831</v>
      </c>
      <c r="E440" s="6" t="s">
        <v>5069</v>
      </c>
      <c r="F440" s="6" t="s">
        <v>3832</v>
      </c>
      <c r="G440" s="6" t="s">
        <v>4867</v>
      </c>
      <c r="H440" s="6" t="s">
        <v>5070</v>
      </c>
      <c r="I440" s="6" t="s">
        <v>27</v>
      </c>
      <c r="J440" s="6"/>
      <c r="K440" s="6"/>
      <c r="L440" s="25"/>
    </row>
    <row r="441" spans="1:12" x14ac:dyDescent="0.35">
      <c r="A441" s="6" t="s">
        <v>5617</v>
      </c>
      <c r="B441" s="6" t="s">
        <v>5379</v>
      </c>
      <c r="C441" s="6" t="s">
        <v>3833</v>
      </c>
      <c r="D441" s="6" t="s">
        <v>3806</v>
      </c>
      <c r="E441" s="6" t="s">
        <v>3834</v>
      </c>
      <c r="F441" s="6" t="s">
        <v>5380</v>
      </c>
      <c r="G441" s="6" t="s">
        <v>1387</v>
      </c>
      <c r="H441" s="6" t="s">
        <v>1388</v>
      </c>
      <c r="I441" s="6"/>
      <c r="J441" s="6"/>
      <c r="K441" s="6"/>
      <c r="L441" s="25"/>
    </row>
    <row r="442" spans="1:12" x14ac:dyDescent="0.35">
      <c r="A442" s="6" t="s">
        <v>5618</v>
      </c>
      <c r="B442" s="6" t="s">
        <v>5381</v>
      </c>
      <c r="C442" s="6" t="s">
        <v>5619</v>
      </c>
      <c r="D442" s="6" t="s">
        <v>3833</v>
      </c>
      <c r="E442" s="6"/>
      <c r="F442" s="6" t="s">
        <v>3834</v>
      </c>
      <c r="G442" s="6" t="s">
        <v>5071</v>
      </c>
      <c r="H442" s="6"/>
      <c r="I442" s="6"/>
      <c r="J442" s="6"/>
      <c r="K442" s="6"/>
      <c r="L442" s="25"/>
    </row>
    <row r="443" spans="1:12" x14ac:dyDescent="0.35">
      <c r="A443" s="6" t="s">
        <v>5620</v>
      </c>
      <c r="B443" s="6" t="s">
        <v>5381</v>
      </c>
      <c r="C443" s="6" t="s">
        <v>5621</v>
      </c>
      <c r="D443" s="6" t="s">
        <v>3833</v>
      </c>
      <c r="E443" s="6" t="s">
        <v>5072</v>
      </c>
      <c r="F443" s="6" t="s">
        <v>3834</v>
      </c>
      <c r="G443" s="6" t="s">
        <v>5073</v>
      </c>
      <c r="H443" s="6" t="s">
        <v>5074</v>
      </c>
      <c r="I443" s="6" t="s">
        <v>27</v>
      </c>
      <c r="J443" s="6"/>
      <c r="K443" s="6"/>
      <c r="L443" s="25"/>
    </row>
    <row r="444" spans="1:12" x14ac:dyDescent="0.35">
      <c r="A444" s="6" t="s">
        <v>5622</v>
      </c>
      <c r="B444" s="6" t="s">
        <v>5381</v>
      </c>
      <c r="C444" s="6" t="s">
        <v>5623</v>
      </c>
      <c r="D444" s="6" t="s">
        <v>3833</v>
      </c>
      <c r="E444" s="6" t="s">
        <v>5075</v>
      </c>
      <c r="F444" s="6" t="s">
        <v>3834</v>
      </c>
      <c r="G444" s="6" t="s">
        <v>5076</v>
      </c>
      <c r="H444" s="6" t="s">
        <v>5077</v>
      </c>
      <c r="I444" s="6" t="s">
        <v>27</v>
      </c>
      <c r="J444" s="6"/>
      <c r="K444" s="6"/>
      <c r="L444" s="25"/>
    </row>
    <row r="445" spans="1:12" x14ac:dyDescent="0.35">
      <c r="A445" s="6" t="s">
        <v>5624</v>
      </c>
      <c r="B445" s="6" t="s">
        <v>5381</v>
      </c>
      <c r="C445" s="6" t="s">
        <v>5625</v>
      </c>
      <c r="D445" s="6" t="s">
        <v>3833</v>
      </c>
      <c r="E445" s="6" t="s">
        <v>5078</v>
      </c>
      <c r="F445" s="6" t="s">
        <v>3834</v>
      </c>
      <c r="G445" s="6" t="s">
        <v>4883</v>
      </c>
      <c r="H445" s="6" t="s">
        <v>5079</v>
      </c>
      <c r="I445" s="6" t="s">
        <v>27</v>
      </c>
      <c r="J445" s="6"/>
      <c r="K445" s="6"/>
      <c r="L445" s="25"/>
    </row>
    <row r="446" spans="1:12" x14ac:dyDescent="0.35">
      <c r="A446" s="6" t="s">
        <v>5626</v>
      </c>
      <c r="B446" s="6" t="s">
        <v>5381</v>
      </c>
      <c r="C446" s="6" t="s">
        <v>5627</v>
      </c>
      <c r="D446" s="6" t="s">
        <v>3833</v>
      </c>
      <c r="E446" s="6" t="s">
        <v>5080</v>
      </c>
      <c r="F446" s="6" t="s">
        <v>3834</v>
      </c>
      <c r="G446" s="6" t="s">
        <v>5081</v>
      </c>
      <c r="H446" s="6" t="s">
        <v>5082</v>
      </c>
      <c r="I446" s="6" t="s">
        <v>27</v>
      </c>
      <c r="J446" s="6"/>
      <c r="K446" s="6"/>
      <c r="L446" s="25"/>
    </row>
    <row r="447" spans="1:12" x14ac:dyDescent="0.35">
      <c r="A447" s="6" t="s">
        <v>5628</v>
      </c>
      <c r="B447" s="6" t="s">
        <v>5381</v>
      </c>
      <c r="C447" s="6" t="s">
        <v>5629</v>
      </c>
      <c r="D447" s="6" t="s">
        <v>3833</v>
      </c>
      <c r="E447" s="6"/>
      <c r="F447" s="6" t="s">
        <v>3834</v>
      </c>
      <c r="G447" s="6" t="s">
        <v>4985</v>
      </c>
      <c r="H447" s="6"/>
      <c r="I447" s="6"/>
      <c r="J447" s="6"/>
      <c r="K447" s="6"/>
      <c r="L447" s="25"/>
    </row>
    <row r="448" spans="1:12" x14ac:dyDescent="0.35">
      <c r="A448" s="6" t="s">
        <v>5630</v>
      </c>
      <c r="B448" s="6" t="s">
        <v>5381</v>
      </c>
      <c r="C448" s="6" t="s">
        <v>5631</v>
      </c>
      <c r="D448" s="6" t="s">
        <v>3833</v>
      </c>
      <c r="E448" s="6" t="s">
        <v>7729</v>
      </c>
      <c r="F448" s="6" t="s">
        <v>3834</v>
      </c>
      <c r="G448" s="6" t="s">
        <v>4878</v>
      </c>
      <c r="H448" s="6" t="s">
        <v>5083</v>
      </c>
      <c r="I448" s="6" t="s">
        <v>10</v>
      </c>
      <c r="J448" s="6"/>
      <c r="K448" s="6" t="s">
        <v>19</v>
      </c>
      <c r="L448" s="25">
        <v>5106</v>
      </c>
    </row>
    <row r="449" spans="1:12" x14ac:dyDescent="0.35">
      <c r="A449" s="6" t="s">
        <v>5632</v>
      </c>
      <c r="B449" s="6" t="s">
        <v>5381</v>
      </c>
      <c r="C449" s="6" t="s">
        <v>5633</v>
      </c>
      <c r="D449" s="6" t="s">
        <v>3833</v>
      </c>
      <c r="E449" s="6" t="s">
        <v>7730</v>
      </c>
      <c r="F449" s="6" t="s">
        <v>3834</v>
      </c>
      <c r="G449" s="6" t="s">
        <v>4887</v>
      </c>
      <c r="H449" s="6" t="s">
        <v>5084</v>
      </c>
      <c r="I449" s="6" t="s">
        <v>10</v>
      </c>
      <c r="J449" s="6"/>
      <c r="K449" s="6" t="s">
        <v>19</v>
      </c>
      <c r="L449" s="25">
        <v>5205</v>
      </c>
    </row>
    <row r="450" spans="1:12" x14ac:dyDescent="0.35">
      <c r="A450" s="6" t="s">
        <v>5634</v>
      </c>
      <c r="B450" s="6" t="s">
        <v>5381</v>
      </c>
      <c r="C450" s="6" t="s">
        <v>5635</v>
      </c>
      <c r="D450" s="6" t="s">
        <v>3833</v>
      </c>
      <c r="E450" s="6" t="s">
        <v>5085</v>
      </c>
      <c r="F450" s="6" t="s">
        <v>3834</v>
      </c>
      <c r="G450" s="6" t="s">
        <v>4880</v>
      </c>
      <c r="H450" s="6" t="s">
        <v>5086</v>
      </c>
      <c r="I450" s="6" t="s">
        <v>27</v>
      </c>
      <c r="J450" s="6"/>
      <c r="K450" s="6"/>
      <c r="L450" s="25"/>
    </row>
    <row r="451" spans="1:12" x14ac:dyDescent="0.35">
      <c r="A451" s="6" t="s">
        <v>5636</v>
      </c>
      <c r="B451" s="6" t="s">
        <v>5381</v>
      </c>
      <c r="C451" s="6" t="s">
        <v>5637</v>
      </c>
      <c r="D451" s="6" t="s">
        <v>3833</v>
      </c>
      <c r="E451" s="6" t="s">
        <v>5087</v>
      </c>
      <c r="F451" s="6" t="s">
        <v>3834</v>
      </c>
      <c r="G451" s="6" t="s">
        <v>4883</v>
      </c>
      <c r="H451" s="6" t="s">
        <v>5088</v>
      </c>
      <c r="I451" s="6" t="s">
        <v>27</v>
      </c>
      <c r="J451" s="6"/>
      <c r="K451" s="6"/>
      <c r="L451" s="25"/>
    </row>
    <row r="452" spans="1:12" x14ac:dyDescent="0.35">
      <c r="A452" s="6" t="s">
        <v>5638</v>
      </c>
      <c r="B452" s="6" t="s">
        <v>5379</v>
      </c>
      <c r="C452" s="6" t="s">
        <v>3835</v>
      </c>
      <c r="D452" s="6" t="s">
        <v>3806</v>
      </c>
      <c r="E452" s="6" t="s">
        <v>3836</v>
      </c>
      <c r="F452" s="6" t="s">
        <v>5380</v>
      </c>
      <c r="G452" s="6" t="s">
        <v>1389</v>
      </c>
      <c r="H452" s="6" t="s">
        <v>1390</v>
      </c>
      <c r="I452" s="6"/>
      <c r="J452" s="6"/>
      <c r="K452" s="6"/>
      <c r="L452" s="25"/>
    </row>
    <row r="453" spans="1:12" x14ac:dyDescent="0.35">
      <c r="A453" s="6" t="s">
        <v>5639</v>
      </c>
      <c r="B453" s="6" t="s">
        <v>5381</v>
      </c>
      <c r="C453" s="6" t="s">
        <v>5640</v>
      </c>
      <c r="D453" s="6" t="s">
        <v>3835</v>
      </c>
      <c r="E453" s="6" t="s">
        <v>5089</v>
      </c>
      <c r="F453" s="6" t="s">
        <v>3836</v>
      </c>
      <c r="G453" s="6" t="s">
        <v>5090</v>
      </c>
      <c r="H453" s="6" t="s">
        <v>5091</v>
      </c>
      <c r="I453" s="6" t="s">
        <v>27</v>
      </c>
      <c r="J453" s="6"/>
      <c r="K453" s="6"/>
      <c r="L453" s="25"/>
    </row>
    <row r="454" spans="1:12" x14ac:dyDescent="0.35">
      <c r="A454" s="6" t="s">
        <v>5641</v>
      </c>
      <c r="B454" s="6" t="s">
        <v>5381</v>
      </c>
      <c r="C454" s="6" t="s">
        <v>5642</v>
      </c>
      <c r="D454" s="6" t="s">
        <v>3835</v>
      </c>
      <c r="E454" s="6"/>
      <c r="F454" s="6" t="s">
        <v>3836</v>
      </c>
      <c r="G454" s="6" t="s">
        <v>4985</v>
      </c>
      <c r="H454" s="6"/>
      <c r="I454" s="6"/>
      <c r="J454" s="6"/>
      <c r="K454" s="6"/>
      <c r="L454" s="25"/>
    </row>
    <row r="455" spans="1:12" x14ac:dyDescent="0.35">
      <c r="A455" s="6" t="s">
        <v>5643</v>
      </c>
      <c r="B455" s="6" t="s">
        <v>5381</v>
      </c>
      <c r="C455" s="6" t="s">
        <v>5644</v>
      </c>
      <c r="D455" s="6" t="s">
        <v>3835</v>
      </c>
      <c r="E455" s="6" t="s">
        <v>5092</v>
      </c>
      <c r="F455" s="6" t="s">
        <v>3836</v>
      </c>
      <c r="G455" s="6" t="s">
        <v>4878</v>
      </c>
      <c r="H455" s="6" t="s">
        <v>5093</v>
      </c>
      <c r="I455" s="6" t="s">
        <v>10</v>
      </c>
      <c r="J455" s="6"/>
      <c r="K455" s="6" t="s">
        <v>19</v>
      </c>
      <c r="L455" s="25">
        <v>5106</v>
      </c>
    </row>
    <row r="456" spans="1:12" x14ac:dyDescent="0.35">
      <c r="A456" s="6" t="s">
        <v>5645</v>
      </c>
      <c r="B456" s="6" t="s">
        <v>5381</v>
      </c>
      <c r="C456" s="6" t="s">
        <v>5646</v>
      </c>
      <c r="D456" s="6" t="s">
        <v>3835</v>
      </c>
      <c r="E456" s="6" t="s">
        <v>5094</v>
      </c>
      <c r="F456" s="6" t="s">
        <v>3836</v>
      </c>
      <c r="G456" s="6" t="s">
        <v>4887</v>
      </c>
      <c r="H456" s="6" t="s">
        <v>5095</v>
      </c>
      <c r="I456" s="6" t="s">
        <v>10</v>
      </c>
      <c r="J456" s="6"/>
      <c r="K456" s="6" t="s">
        <v>19</v>
      </c>
      <c r="L456" s="25">
        <v>5205</v>
      </c>
    </row>
    <row r="457" spans="1:12" x14ac:dyDescent="0.35">
      <c r="A457" s="6" t="s">
        <v>5647</v>
      </c>
      <c r="B457" s="6" t="s">
        <v>5381</v>
      </c>
      <c r="C457" s="6" t="s">
        <v>5648</v>
      </c>
      <c r="D457" s="6" t="s">
        <v>3835</v>
      </c>
      <c r="E457" s="6" t="s">
        <v>5096</v>
      </c>
      <c r="F457" s="6" t="s">
        <v>3836</v>
      </c>
      <c r="G457" s="6" t="s">
        <v>4880</v>
      </c>
      <c r="H457" s="6" t="s">
        <v>5097</v>
      </c>
      <c r="I457" s="6" t="s">
        <v>27</v>
      </c>
      <c r="J457" s="6"/>
      <c r="K457" s="6"/>
      <c r="L457" s="25"/>
    </row>
    <row r="458" spans="1:12" x14ac:dyDescent="0.35">
      <c r="A458" s="6" t="s">
        <v>5649</v>
      </c>
      <c r="B458" s="6" t="s">
        <v>5381</v>
      </c>
      <c r="C458" s="6" t="s">
        <v>5650</v>
      </c>
      <c r="D458" s="6" t="s">
        <v>3835</v>
      </c>
      <c r="E458" s="6" t="s">
        <v>5098</v>
      </c>
      <c r="F458" s="6" t="s">
        <v>3836</v>
      </c>
      <c r="G458" s="6" t="s">
        <v>4883</v>
      </c>
      <c r="H458" s="6" t="s">
        <v>5099</v>
      </c>
      <c r="I458" s="6" t="s">
        <v>27</v>
      </c>
      <c r="J458" s="6"/>
      <c r="K458" s="6"/>
      <c r="L458" s="25"/>
    </row>
    <row r="459" spans="1:12" x14ac:dyDescent="0.35">
      <c r="A459" s="6" t="s">
        <v>5651</v>
      </c>
      <c r="B459" s="6" t="s">
        <v>5379</v>
      </c>
      <c r="C459" s="6" t="s">
        <v>3837</v>
      </c>
      <c r="D459" s="6" t="s">
        <v>3806</v>
      </c>
      <c r="E459" s="6" t="s">
        <v>3838</v>
      </c>
      <c r="F459" s="6" t="s">
        <v>5380</v>
      </c>
      <c r="G459" s="6" t="s">
        <v>1391</v>
      </c>
      <c r="H459" s="6" t="s">
        <v>1392</v>
      </c>
      <c r="I459" s="6"/>
      <c r="J459" s="6"/>
      <c r="K459" s="6"/>
      <c r="L459" s="25"/>
    </row>
    <row r="460" spans="1:12" x14ac:dyDescent="0.35">
      <c r="A460" s="6" t="s">
        <v>5652</v>
      </c>
      <c r="B460" s="6" t="s">
        <v>5381</v>
      </c>
      <c r="C460" s="6" t="s">
        <v>5653</v>
      </c>
      <c r="D460" s="6" t="s">
        <v>3837</v>
      </c>
      <c r="E460" s="6" t="s">
        <v>5100</v>
      </c>
      <c r="F460" s="6" t="s">
        <v>3838</v>
      </c>
      <c r="G460" s="6" t="s">
        <v>5101</v>
      </c>
      <c r="H460" s="6" t="s">
        <v>5102</v>
      </c>
      <c r="I460" s="6" t="s">
        <v>27</v>
      </c>
      <c r="J460" s="6"/>
      <c r="K460" s="6"/>
      <c r="L460" s="25"/>
    </row>
    <row r="461" spans="1:12" x14ac:dyDescent="0.35">
      <c r="A461" s="6" t="s">
        <v>5654</v>
      </c>
      <c r="B461" s="6" t="s">
        <v>5381</v>
      </c>
      <c r="C461" s="6" t="s">
        <v>5655</v>
      </c>
      <c r="D461" s="6" t="s">
        <v>3837</v>
      </c>
      <c r="E461" s="6" t="s">
        <v>5103</v>
      </c>
      <c r="F461" s="6" t="s">
        <v>3838</v>
      </c>
      <c r="G461" s="6" t="s">
        <v>5104</v>
      </c>
      <c r="H461" s="6" t="s">
        <v>5105</v>
      </c>
      <c r="I461" s="6" t="s">
        <v>27</v>
      </c>
      <c r="J461" s="6"/>
      <c r="K461" s="6"/>
      <c r="L461" s="25"/>
    </row>
    <row r="462" spans="1:12" x14ac:dyDescent="0.35">
      <c r="A462" s="6" t="s">
        <v>5656</v>
      </c>
      <c r="B462" s="6" t="s">
        <v>5381</v>
      </c>
      <c r="C462" s="6" t="s">
        <v>5657</v>
      </c>
      <c r="D462" s="6" t="s">
        <v>3837</v>
      </c>
      <c r="E462" s="6" t="s">
        <v>5106</v>
      </c>
      <c r="F462" s="6" t="s">
        <v>3838</v>
      </c>
      <c r="G462" s="6" t="s">
        <v>5107</v>
      </c>
      <c r="H462" s="6" t="s">
        <v>5108</v>
      </c>
      <c r="I462" s="6" t="s">
        <v>27</v>
      </c>
      <c r="J462" s="6"/>
      <c r="K462" s="6"/>
      <c r="L462" s="25"/>
    </row>
    <row r="463" spans="1:12" x14ac:dyDescent="0.35">
      <c r="A463" s="6" t="s">
        <v>5658</v>
      </c>
      <c r="B463" s="6" t="s">
        <v>5381</v>
      </c>
      <c r="C463" s="6" t="s">
        <v>5659</v>
      </c>
      <c r="D463" s="6" t="s">
        <v>3837</v>
      </c>
      <c r="E463" s="6" t="s">
        <v>5109</v>
      </c>
      <c r="F463" s="6" t="s">
        <v>3838</v>
      </c>
      <c r="G463" s="6" t="s">
        <v>5110</v>
      </c>
      <c r="H463" s="6" t="s">
        <v>5111</v>
      </c>
      <c r="I463" s="6" t="s">
        <v>27</v>
      </c>
      <c r="J463" s="6"/>
      <c r="K463" s="6"/>
      <c r="L463" s="25"/>
    </row>
    <row r="464" spans="1:12" x14ac:dyDescent="0.35">
      <c r="A464" s="6" t="s">
        <v>5660</v>
      </c>
      <c r="B464" s="6" t="s">
        <v>5379</v>
      </c>
      <c r="C464" s="6" t="s">
        <v>3839</v>
      </c>
      <c r="D464" s="6" t="s">
        <v>3840</v>
      </c>
      <c r="E464" s="6" t="s">
        <v>3841</v>
      </c>
      <c r="F464" s="6" t="s">
        <v>5661</v>
      </c>
      <c r="G464" s="6" t="s">
        <v>1393</v>
      </c>
      <c r="H464" s="6" t="s">
        <v>1394</v>
      </c>
      <c r="I464" s="6"/>
      <c r="J464" s="6"/>
      <c r="K464" s="6"/>
      <c r="L464" s="25"/>
    </row>
    <row r="465" spans="1:12" x14ac:dyDescent="0.35">
      <c r="A465" s="6" t="s">
        <v>5662</v>
      </c>
      <c r="B465" s="6" t="s">
        <v>5381</v>
      </c>
      <c r="C465" s="6" t="s">
        <v>5663</v>
      </c>
      <c r="D465" s="6" t="s">
        <v>3839</v>
      </c>
      <c r="E465" s="6"/>
      <c r="F465" s="6" t="s">
        <v>3841</v>
      </c>
      <c r="G465" s="6" t="s">
        <v>5112</v>
      </c>
      <c r="H465" s="6"/>
      <c r="I465" s="6"/>
      <c r="J465" s="6"/>
      <c r="K465" s="6"/>
      <c r="L465" s="25"/>
    </row>
    <row r="466" spans="1:12" x14ac:dyDescent="0.35">
      <c r="A466" s="6" t="s">
        <v>5664</v>
      </c>
      <c r="B466" s="6" t="s">
        <v>5381</v>
      </c>
      <c r="C466" s="6" t="s">
        <v>5665</v>
      </c>
      <c r="D466" s="6" t="s">
        <v>3839</v>
      </c>
      <c r="E466" s="6" t="s">
        <v>5113</v>
      </c>
      <c r="F466" s="6" t="s">
        <v>3841</v>
      </c>
      <c r="G466" s="6" t="s">
        <v>4878</v>
      </c>
      <c r="H466" s="6" t="s">
        <v>5114</v>
      </c>
      <c r="I466" s="6" t="s">
        <v>10</v>
      </c>
      <c r="J466" s="6"/>
      <c r="K466" s="6" t="s">
        <v>19</v>
      </c>
      <c r="L466" s="25">
        <v>5106</v>
      </c>
    </row>
    <row r="467" spans="1:12" x14ac:dyDescent="0.35">
      <c r="A467" s="6" t="s">
        <v>5666</v>
      </c>
      <c r="B467" s="6" t="s">
        <v>5381</v>
      </c>
      <c r="C467" s="6" t="s">
        <v>5667</v>
      </c>
      <c r="D467" s="6" t="s">
        <v>3839</v>
      </c>
      <c r="E467" s="6" t="s">
        <v>5115</v>
      </c>
      <c r="F467" s="6" t="s">
        <v>3841</v>
      </c>
      <c r="G467" s="6" t="s">
        <v>4887</v>
      </c>
      <c r="H467" s="6" t="s">
        <v>5116</v>
      </c>
      <c r="I467" s="6" t="s">
        <v>10</v>
      </c>
      <c r="J467" s="6"/>
      <c r="K467" s="6" t="s">
        <v>19</v>
      </c>
      <c r="L467" s="25">
        <v>5205</v>
      </c>
    </row>
    <row r="468" spans="1:12" x14ac:dyDescent="0.35">
      <c r="A468" s="6" t="s">
        <v>5668</v>
      </c>
      <c r="B468" s="6" t="s">
        <v>5381</v>
      </c>
      <c r="C468" s="6" t="s">
        <v>5669</v>
      </c>
      <c r="D468" s="6" t="s">
        <v>3839</v>
      </c>
      <c r="E468" s="6" t="s">
        <v>5117</v>
      </c>
      <c r="F468" s="6" t="s">
        <v>3841</v>
      </c>
      <c r="G468" s="6" t="s">
        <v>4974</v>
      </c>
      <c r="H468" s="6" t="s">
        <v>5118</v>
      </c>
      <c r="I468" s="6" t="s">
        <v>27</v>
      </c>
      <c r="J468" s="6"/>
      <c r="K468" s="6"/>
      <c r="L468" s="25"/>
    </row>
    <row r="469" spans="1:12" x14ac:dyDescent="0.35">
      <c r="A469" s="6" t="s">
        <v>5670</v>
      </c>
      <c r="B469" s="6" t="s">
        <v>5381</v>
      </c>
      <c r="C469" s="6" t="s">
        <v>5671</v>
      </c>
      <c r="D469" s="6" t="s">
        <v>3839</v>
      </c>
      <c r="E469" s="6" t="s">
        <v>5119</v>
      </c>
      <c r="F469" s="6" t="s">
        <v>3841</v>
      </c>
      <c r="G469" s="6" t="s">
        <v>4883</v>
      </c>
      <c r="H469" s="6" t="s">
        <v>5120</v>
      </c>
      <c r="I469" s="6" t="s">
        <v>27</v>
      </c>
      <c r="J469" s="6"/>
      <c r="K469" s="6"/>
      <c r="L469" s="25"/>
    </row>
    <row r="470" spans="1:12" x14ac:dyDescent="0.35">
      <c r="A470" s="6" t="s">
        <v>5672</v>
      </c>
      <c r="B470" s="6" t="s">
        <v>5381</v>
      </c>
      <c r="C470" s="6" t="s">
        <v>5673</v>
      </c>
      <c r="D470" s="6" t="s">
        <v>3839</v>
      </c>
      <c r="E470" s="6"/>
      <c r="F470" s="6" t="s">
        <v>3841</v>
      </c>
      <c r="G470" s="6" t="s">
        <v>4985</v>
      </c>
      <c r="H470" s="6"/>
      <c r="I470" s="6"/>
      <c r="J470" s="6"/>
      <c r="K470" s="6"/>
      <c r="L470" s="25"/>
    </row>
    <row r="471" spans="1:12" x14ac:dyDescent="0.35">
      <c r="A471" s="6" t="s">
        <v>5674</v>
      </c>
      <c r="B471" s="6" t="s">
        <v>5381</v>
      </c>
      <c r="C471" s="6" t="s">
        <v>5675</v>
      </c>
      <c r="D471" s="6" t="s">
        <v>3839</v>
      </c>
      <c r="E471" s="6" t="s">
        <v>5121</v>
      </c>
      <c r="F471" s="6" t="s">
        <v>3841</v>
      </c>
      <c r="G471" s="6" t="s">
        <v>4878</v>
      </c>
      <c r="H471" s="6" t="s">
        <v>5122</v>
      </c>
      <c r="I471" s="6" t="s">
        <v>10</v>
      </c>
      <c r="J471" s="6"/>
      <c r="K471" s="6" t="s">
        <v>19</v>
      </c>
      <c r="L471" s="25">
        <v>5106</v>
      </c>
    </row>
    <row r="472" spans="1:12" x14ac:dyDescent="0.35">
      <c r="A472" s="6" t="s">
        <v>5676</v>
      </c>
      <c r="B472" s="6" t="s">
        <v>5381</v>
      </c>
      <c r="C472" s="6" t="s">
        <v>5677</v>
      </c>
      <c r="D472" s="6" t="s">
        <v>3839</v>
      </c>
      <c r="E472" s="6" t="s">
        <v>5123</v>
      </c>
      <c r="F472" s="6" t="s">
        <v>3841</v>
      </c>
      <c r="G472" s="6" t="s">
        <v>4887</v>
      </c>
      <c r="H472" s="6" t="s">
        <v>5124</v>
      </c>
      <c r="I472" s="6" t="s">
        <v>10</v>
      </c>
      <c r="J472" s="6"/>
      <c r="K472" s="6" t="s">
        <v>19</v>
      </c>
      <c r="L472" s="25">
        <v>5205</v>
      </c>
    </row>
    <row r="473" spans="1:12" x14ac:dyDescent="0.35">
      <c r="A473" s="6" t="s">
        <v>5678</v>
      </c>
      <c r="B473" s="6" t="s">
        <v>5381</v>
      </c>
      <c r="C473" s="6" t="s">
        <v>5679</v>
      </c>
      <c r="D473" s="6" t="s">
        <v>3839</v>
      </c>
      <c r="E473" s="6" t="s">
        <v>5125</v>
      </c>
      <c r="F473" s="6" t="s">
        <v>3841</v>
      </c>
      <c r="G473" s="6" t="s">
        <v>4974</v>
      </c>
      <c r="H473" s="6" t="s">
        <v>5126</v>
      </c>
      <c r="I473" s="6" t="s">
        <v>27</v>
      </c>
      <c r="J473" s="6"/>
      <c r="K473" s="6"/>
      <c r="L473" s="25"/>
    </row>
    <row r="474" spans="1:12" x14ac:dyDescent="0.35">
      <c r="A474" s="6" t="s">
        <v>5680</v>
      </c>
      <c r="B474" s="6" t="s">
        <v>5381</v>
      </c>
      <c r="C474" s="6" t="s">
        <v>5681</v>
      </c>
      <c r="D474" s="6" t="s">
        <v>3839</v>
      </c>
      <c r="E474" s="6" t="s">
        <v>5127</v>
      </c>
      <c r="F474" s="6" t="s">
        <v>3841</v>
      </c>
      <c r="G474" s="6" t="s">
        <v>4883</v>
      </c>
      <c r="H474" s="6" t="s">
        <v>5128</v>
      </c>
      <c r="I474" s="6" t="s">
        <v>27</v>
      </c>
      <c r="J474" s="6"/>
      <c r="K474" s="6"/>
      <c r="L474" s="25"/>
    </row>
    <row r="475" spans="1:12" x14ac:dyDescent="0.35">
      <c r="A475" s="6" t="s">
        <v>5682</v>
      </c>
      <c r="B475" s="6" t="s">
        <v>5379</v>
      </c>
      <c r="C475" s="6" t="s">
        <v>3842</v>
      </c>
      <c r="D475" s="6" t="s">
        <v>3840</v>
      </c>
      <c r="E475" s="6" t="s">
        <v>3843</v>
      </c>
      <c r="F475" s="6" t="s">
        <v>5661</v>
      </c>
      <c r="G475" s="6" t="s">
        <v>1395</v>
      </c>
      <c r="H475" s="6" t="s">
        <v>1396</v>
      </c>
      <c r="I475" s="6"/>
      <c r="J475" s="6"/>
      <c r="K475" s="6"/>
      <c r="L475" s="25"/>
    </row>
    <row r="476" spans="1:12" x14ac:dyDescent="0.35">
      <c r="A476" s="6" t="s">
        <v>5683</v>
      </c>
      <c r="B476" s="6" t="s">
        <v>5381</v>
      </c>
      <c r="C476" s="6" t="s">
        <v>5684</v>
      </c>
      <c r="D476" s="6" t="s">
        <v>3842</v>
      </c>
      <c r="E476" s="6"/>
      <c r="F476" s="6" t="s">
        <v>3843</v>
      </c>
      <c r="G476" s="6" t="s">
        <v>5112</v>
      </c>
      <c r="H476" s="6"/>
      <c r="I476" s="6"/>
      <c r="J476" s="6"/>
      <c r="K476" s="6"/>
      <c r="L476" s="25"/>
    </row>
    <row r="477" spans="1:12" x14ac:dyDescent="0.35">
      <c r="A477" s="6" t="s">
        <v>5685</v>
      </c>
      <c r="B477" s="6" t="s">
        <v>5381</v>
      </c>
      <c r="C477" s="6" t="s">
        <v>5686</v>
      </c>
      <c r="D477" s="6" t="s">
        <v>3842</v>
      </c>
      <c r="E477" s="6" t="s">
        <v>5129</v>
      </c>
      <c r="F477" s="6" t="s">
        <v>3843</v>
      </c>
      <c r="G477" s="6" t="s">
        <v>4878</v>
      </c>
      <c r="H477" s="6" t="s">
        <v>5130</v>
      </c>
      <c r="I477" s="6" t="s">
        <v>10</v>
      </c>
      <c r="J477" s="6"/>
      <c r="K477" s="6" t="s">
        <v>19</v>
      </c>
      <c r="L477" s="25">
        <v>5106</v>
      </c>
    </row>
    <row r="478" spans="1:12" x14ac:dyDescent="0.35">
      <c r="A478" s="6" t="s">
        <v>5687</v>
      </c>
      <c r="B478" s="6" t="s">
        <v>5381</v>
      </c>
      <c r="C478" s="6" t="s">
        <v>5688</v>
      </c>
      <c r="D478" s="6" t="s">
        <v>3842</v>
      </c>
      <c r="E478" s="6" t="s">
        <v>5131</v>
      </c>
      <c r="F478" s="6" t="s">
        <v>3843</v>
      </c>
      <c r="G478" s="6" t="s">
        <v>4887</v>
      </c>
      <c r="H478" s="6" t="s">
        <v>5132</v>
      </c>
      <c r="I478" s="6" t="s">
        <v>10</v>
      </c>
      <c r="J478" s="6"/>
      <c r="K478" s="6" t="s">
        <v>19</v>
      </c>
      <c r="L478" s="25">
        <v>5205</v>
      </c>
    </row>
    <row r="479" spans="1:12" x14ac:dyDescent="0.35">
      <c r="A479" s="6" t="s">
        <v>5689</v>
      </c>
      <c r="B479" s="6" t="s">
        <v>5381</v>
      </c>
      <c r="C479" s="6" t="s">
        <v>5690</v>
      </c>
      <c r="D479" s="6" t="s">
        <v>3842</v>
      </c>
      <c r="E479" s="6" t="s">
        <v>5133</v>
      </c>
      <c r="F479" s="6" t="s">
        <v>3843</v>
      </c>
      <c r="G479" s="6" t="s">
        <v>4974</v>
      </c>
      <c r="H479" s="6" t="s">
        <v>5134</v>
      </c>
      <c r="I479" s="6" t="s">
        <v>27</v>
      </c>
      <c r="J479" s="6"/>
      <c r="K479" s="6"/>
      <c r="L479" s="25"/>
    </row>
    <row r="480" spans="1:12" x14ac:dyDescent="0.35">
      <c r="A480" s="6" t="s">
        <v>5691</v>
      </c>
      <c r="B480" s="6" t="s">
        <v>5381</v>
      </c>
      <c r="C480" s="6" t="s">
        <v>5692</v>
      </c>
      <c r="D480" s="6" t="s">
        <v>3842</v>
      </c>
      <c r="E480" s="6" t="s">
        <v>5135</v>
      </c>
      <c r="F480" s="6" t="s">
        <v>3843</v>
      </c>
      <c r="G480" s="6" t="s">
        <v>4883</v>
      </c>
      <c r="H480" s="6" t="s">
        <v>5136</v>
      </c>
      <c r="I480" s="6" t="s">
        <v>27</v>
      </c>
      <c r="J480" s="6"/>
      <c r="K480" s="6"/>
      <c r="L480" s="25"/>
    </row>
    <row r="481" spans="1:12" x14ac:dyDescent="0.35">
      <c r="A481" s="6" t="s">
        <v>5693</v>
      </c>
      <c r="B481" s="6" t="s">
        <v>5381</v>
      </c>
      <c r="C481" s="6" t="s">
        <v>5694</v>
      </c>
      <c r="D481" s="6" t="s">
        <v>3842</v>
      </c>
      <c r="E481" s="6"/>
      <c r="F481" s="6" t="s">
        <v>3843</v>
      </c>
      <c r="G481" s="6" t="s">
        <v>4985</v>
      </c>
      <c r="H481" s="6"/>
      <c r="I481" s="6"/>
      <c r="J481" s="6"/>
      <c r="K481" s="6"/>
      <c r="L481" s="25"/>
    </row>
    <row r="482" spans="1:12" x14ac:dyDescent="0.35">
      <c r="A482" s="6" t="s">
        <v>5695</v>
      </c>
      <c r="B482" s="6" t="s">
        <v>5381</v>
      </c>
      <c r="C482" s="6" t="s">
        <v>5696</v>
      </c>
      <c r="D482" s="6" t="s">
        <v>3842</v>
      </c>
      <c r="E482" s="6" t="s">
        <v>5137</v>
      </c>
      <c r="F482" s="6" t="s">
        <v>3843</v>
      </c>
      <c r="G482" s="6" t="s">
        <v>4878</v>
      </c>
      <c r="H482" s="6" t="s">
        <v>5138</v>
      </c>
      <c r="I482" s="6" t="s">
        <v>10</v>
      </c>
      <c r="J482" s="6"/>
      <c r="K482" s="6" t="s">
        <v>19</v>
      </c>
      <c r="L482" s="25">
        <v>5106</v>
      </c>
    </row>
    <row r="483" spans="1:12" x14ac:dyDescent="0.35">
      <c r="A483" s="6" t="s">
        <v>5697</v>
      </c>
      <c r="B483" s="6" t="s">
        <v>5381</v>
      </c>
      <c r="C483" s="6" t="s">
        <v>5698</v>
      </c>
      <c r="D483" s="6" t="s">
        <v>3842</v>
      </c>
      <c r="E483" s="6" t="s">
        <v>5139</v>
      </c>
      <c r="F483" s="6" t="s">
        <v>3843</v>
      </c>
      <c r="G483" s="6" t="s">
        <v>4887</v>
      </c>
      <c r="H483" s="6" t="s">
        <v>5140</v>
      </c>
      <c r="I483" s="6" t="s">
        <v>10</v>
      </c>
      <c r="J483" s="6"/>
      <c r="K483" s="6" t="s">
        <v>19</v>
      </c>
      <c r="L483" s="25">
        <v>5205</v>
      </c>
    </row>
    <row r="484" spans="1:12" x14ac:dyDescent="0.35">
      <c r="A484" s="6" t="s">
        <v>5699</v>
      </c>
      <c r="B484" s="6" t="s">
        <v>5381</v>
      </c>
      <c r="C484" s="6" t="s">
        <v>5700</v>
      </c>
      <c r="D484" s="6" t="s">
        <v>3842</v>
      </c>
      <c r="E484" s="6" t="s">
        <v>5141</v>
      </c>
      <c r="F484" s="6" t="s">
        <v>3843</v>
      </c>
      <c r="G484" s="6" t="s">
        <v>4974</v>
      </c>
      <c r="H484" s="6" t="s">
        <v>5142</v>
      </c>
      <c r="I484" s="6" t="s">
        <v>27</v>
      </c>
      <c r="J484" s="6"/>
      <c r="K484" s="6"/>
      <c r="L484" s="25"/>
    </row>
    <row r="485" spans="1:12" x14ac:dyDescent="0.35">
      <c r="A485" s="6" t="s">
        <v>5701</v>
      </c>
      <c r="B485" s="6" t="s">
        <v>5381</v>
      </c>
      <c r="C485" s="6" t="s">
        <v>5702</v>
      </c>
      <c r="D485" s="6" t="s">
        <v>3842</v>
      </c>
      <c r="E485" s="6" t="s">
        <v>5143</v>
      </c>
      <c r="F485" s="6" t="s">
        <v>3843</v>
      </c>
      <c r="G485" s="6" t="s">
        <v>4883</v>
      </c>
      <c r="H485" s="6" t="s">
        <v>5144</v>
      </c>
      <c r="I485" s="6" t="s">
        <v>27</v>
      </c>
      <c r="J485" s="6"/>
      <c r="K485" s="6"/>
      <c r="L485" s="25"/>
    </row>
    <row r="486" spans="1:12" x14ac:dyDescent="0.35">
      <c r="A486" s="6" t="s">
        <v>5703</v>
      </c>
      <c r="B486" s="6" t="s">
        <v>5379</v>
      </c>
      <c r="C486" s="6" t="s">
        <v>3844</v>
      </c>
      <c r="D486" s="6" t="s">
        <v>3840</v>
      </c>
      <c r="E486" s="6" t="s">
        <v>3845</v>
      </c>
      <c r="F486" s="6" t="s">
        <v>5661</v>
      </c>
      <c r="G486" s="6" t="s">
        <v>1397</v>
      </c>
      <c r="H486" s="6" t="s">
        <v>1398</v>
      </c>
      <c r="I486" s="6"/>
      <c r="J486" s="6"/>
      <c r="K486" s="6"/>
      <c r="L486" s="25"/>
    </row>
    <row r="487" spans="1:12" x14ac:dyDescent="0.35">
      <c r="A487" s="6" t="s">
        <v>5704</v>
      </c>
      <c r="B487" s="6" t="s">
        <v>5381</v>
      </c>
      <c r="C487" s="6" t="s">
        <v>5705</v>
      </c>
      <c r="D487" s="6" t="s">
        <v>3844</v>
      </c>
      <c r="E487" s="6"/>
      <c r="F487" s="6" t="s">
        <v>3845</v>
      </c>
      <c r="G487" s="6" t="s">
        <v>4877</v>
      </c>
      <c r="H487" s="6"/>
      <c r="I487" s="6"/>
      <c r="J487" s="6"/>
      <c r="K487" s="6"/>
      <c r="L487" s="25"/>
    </row>
    <row r="488" spans="1:12" x14ac:dyDescent="0.35">
      <c r="A488" s="6" t="s">
        <v>5706</v>
      </c>
      <c r="B488" s="6" t="s">
        <v>5381</v>
      </c>
      <c r="C488" s="6" t="s">
        <v>5707</v>
      </c>
      <c r="D488" s="6" t="s">
        <v>3844</v>
      </c>
      <c r="E488" s="6" t="s">
        <v>5145</v>
      </c>
      <c r="F488" s="6" t="s">
        <v>3845</v>
      </c>
      <c r="G488" s="6" t="s">
        <v>4878</v>
      </c>
      <c r="H488" s="6" t="s">
        <v>5146</v>
      </c>
      <c r="I488" s="6" t="s">
        <v>10</v>
      </c>
      <c r="J488" s="6"/>
      <c r="K488" s="6" t="s">
        <v>19</v>
      </c>
      <c r="L488" s="25">
        <v>5106</v>
      </c>
    </row>
    <row r="489" spans="1:12" x14ac:dyDescent="0.35">
      <c r="A489" s="6" t="s">
        <v>5708</v>
      </c>
      <c r="B489" s="6" t="s">
        <v>5381</v>
      </c>
      <c r="C489" s="6" t="s">
        <v>5709</v>
      </c>
      <c r="D489" s="6" t="s">
        <v>3844</v>
      </c>
      <c r="E489" s="6" t="s">
        <v>5147</v>
      </c>
      <c r="F489" s="6" t="s">
        <v>3845</v>
      </c>
      <c r="G489" s="6" t="s">
        <v>4880</v>
      </c>
      <c r="H489" s="6" t="s">
        <v>5148</v>
      </c>
      <c r="I489" s="6" t="s">
        <v>27</v>
      </c>
      <c r="J489" s="6"/>
      <c r="K489" s="6"/>
      <c r="L489" s="25"/>
    </row>
    <row r="490" spans="1:12" x14ac:dyDescent="0.35">
      <c r="A490" s="6" t="s">
        <v>5710</v>
      </c>
      <c r="B490" s="6" t="s">
        <v>5381</v>
      </c>
      <c r="C490" s="6" t="s">
        <v>5711</v>
      </c>
      <c r="D490" s="6" t="s">
        <v>3844</v>
      </c>
      <c r="E490" s="6" t="s">
        <v>5149</v>
      </c>
      <c r="F490" s="6" t="s">
        <v>3845</v>
      </c>
      <c r="G490" s="6" t="s">
        <v>4883</v>
      </c>
      <c r="H490" s="6" t="s">
        <v>5150</v>
      </c>
      <c r="I490" s="6" t="s">
        <v>27</v>
      </c>
      <c r="J490" s="6"/>
      <c r="K490" s="6"/>
      <c r="L490" s="25"/>
    </row>
    <row r="491" spans="1:12" x14ac:dyDescent="0.35">
      <c r="A491" s="6" t="s">
        <v>5712</v>
      </c>
      <c r="B491" s="6" t="s">
        <v>5381</v>
      </c>
      <c r="C491" s="6" t="s">
        <v>5713</v>
      </c>
      <c r="D491" s="6" t="s">
        <v>3844</v>
      </c>
      <c r="E491" s="6"/>
      <c r="F491" s="6" t="s">
        <v>3845</v>
      </c>
      <c r="G491" s="6" t="s">
        <v>4885</v>
      </c>
      <c r="H491" s="6"/>
      <c r="I491" s="6"/>
      <c r="J491" s="6"/>
      <c r="K491" s="6"/>
      <c r="L491" s="25"/>
    </row>
    <row r="492" spans="1:12" x14ac:dyDescent="0.35">
      <c r="A492" s="6" t="s">
        <v>5714</v>
      </c>
      <c r="B492" s="6" t="s">
        <v>5381</v>
      </c>
      <c r="C492" s="6" t="s">
        <v>5715</v>
      </c>
      <c r="D492" s="6" t="s">
        <v>3844</v>
      </c>
      <c r="E492" s="6" t="s">
        <v>5151</v>
      </c>
      <c r="F492" s="6" t="s">
        <v>3845</v>
      </c>
      <c r="G492" s="6" t="s">
        <v>4887</v>
      </c>
      <c r="H492" s="6" t="s">
        <v>5152</v>
      </c>
      <c r="I492" s="6" t="s">
        <v>10</v>
      </c>
      <c r="J492" s="6"/>
      <c r="K492" s="6" t="s">
        <v>19</v>
      </c>
      <c r="L492" s="25">
        <v>5205</v>
      </c>
    </row>
    <row r="493" spans="1:12" x14ac:dyDescent="0.35">
      <c r="A493" s="6" t="s">
        <v>5716</v>
      </c>
      <c r="B493" s="6" t="s">
        <v>5381</v>
      </c>
      <c r="C493" s="6" t="s">
        <v>5717</v>
      </c>
      <c r="D493" s="6" t="s">
        <v>3844</v>
      </c>
      <c r="E493" s="6" t="s">
        <v>5153</v>
      </c>
      <c r="F493" s="6" t="s">
        <v>3845</v>
      </c>
      <c r="G493" s="6" t="s">
        <v>4880</v>
      </c>
      <c r="H493" s="6" t="s">
        <v>5154</v>
      </c>
      <c r="I493" s="6" t="s">
        <v>27</v>
      </c>
      <c r="J493" s="6"/>
      <c r="K493" s="6"/>
      <c r="L493" s="25"/>
    </row>
    <row r="494" spans="1:12" x14ac:dyDescent="0.35">
      <c r="A494" s="6" t="s">
        <v>5718</v>
      </c>
      <c r="B494" s="6" t="s">
        <v>5381</v>
      </c>
      <c r="C494" s="6" t="s">
        <v>5719</v>
      </c>
      <c r="D494" s="6" t="s">
        <v>3844</v>
      </c>
      <c r="E494" s="6" t="s">
        <v>5155</v>
      </c>
      <c r="F494" s="6" t="s">
        <v>3845</v>
      </c>
      <c r="G494" s="6" t="s">
        <v>4883</v>
      </c>
      <c r="H494" s="6" t="s">
        <v>5156</v>
      </c>
      <c r="I494" s="6" t="s">
        <v>27</v>
      </c>
      <c r="J494" s="6"/>
      <c r="K494" s="6"/>
      <c r="L494" s="25"/>
    </row>
    <row r="495" spans="1:12" x14ac:dyDescent="0.35">
      <c r="A495" s="6" t="s">
        <v>5720</v>
      </c>
      <c r="B495" s="6" t="s">
        <v>5381</v>
      </c>
      <c r="C495" s="6" t="s">
        <v>5721</v>
      </c>
      <c r="D495" s="6" t="s">
        <v>3844</v>
      </c>
      <c r="E495" s="6"/>
      <c r="F495" s="6" t="s">
        <v>3845</v>
      </c>
      <c r="G495" s="6" t="s">
        <v>4893</v>
      </c>
      <c r="H495" s="6"/>
      <c r="I495" s="6"/>
      <c r="J495" s="6"/>
      <c r="K495" s="6"/>
      <c r="L495" s="25"/>
    </row>
    <row r="496" spans="1:12" x14ac:dyDescent="0.35">
      <c r="A496" s="6" t="s">
        <v>5722</v>
      </c>
      <c r="B496" s="6" t="s">
        <v>5381</v>
      </c>
      <c r="C496" s="6" t="s">
        <v>5723</v>
      </c>
      <c r="D496" s="6" t="s">
        <v>3844</v>
      </c>
      <c r="E496" s="6" t="s">
        <v>5157</v>
      </c>
      <c r="F496" s="6" t="s">
        <v>3845</v>
      </c>
      <c r="G496" s="6" t="s">
        <v>4878</v>
      </c>
      <c r="H496" s="6" t="s">
        <v>5158</v>
      </c>
      <c r="I496" s="6" t="s">
        <v>10</v>
      </c>
      <c r="J496" s="6"/>
      <c r="K496" s="6" t="s">
        <v>19</v>
      </c>
      <c r="L496" s="25">
        <v>5106</v>
      </c>
    </row>
    <row r="497" spans="1:12" x14ac:dyDescent="0.35">
      <c r="A497" s="6" t="s">
        <v>5724</v>
      </c>
      <c r="B497" s="6" t="s">
        <v>5381</v>
      </c>
      <c r="C497" s="6" t="s">
        <v>5725</v>
      </c>
      <c r="D497" s="6" t="s">
        <v>3844</v>
      </c>
      <c r="E497" s="6" t="s">
        <v>5159</v>
      </c>
      <c r="F497" s="6" t="s">
        <v>3845</v>
      </c>
      <c r="G497" s="6" t="s">
        <v>4887</v>
      </c>
      <c r="H497" s="6" t="s">
        <v>5160</v>
      </c>
      <c r="I497" s="6" t="s">
        <v>10</v>
      </c>
      <c r="J497" s="6"/>
      <c r="K497" s="6" t="s">
        <v>19</v>
      </c>
      <c r="L497" s="25">
        <v>5205</v>
      </c>
    </row>
    <row r="498" spans="1:12" x14ac:dyDescent="0.35">
      <c r="A498" s="6" t="s">
        <v>5726</v>
      </c>
      <c r="B498" s="6" t="s">
        <v>5381</v>
      </c>
      <c r="C498" s="6" t="s">
        <v>5727</v>
      </c>
      <c r="D498" s="6" t="s">
        <v>3844</v>
      </c>
      <c r="E498" s="6" t="s">
        <v>5161</v>
      </c>
      <c r="F498" s="6" t="s">
        <v>3845</v>
      </c>
      <c r="G498" s="6" t="s">
        <v>4880</v>
      </c>
      <c r="H498" s="6" t="s">
        <v>5162</v>
      </c>
      <c r="I498" s="6" t="s">
        <v>27</v>
      </c>
      <c r="J498" s="6"/>
      <c r="K498" s="6"/>
      <c r="L498" s="25"/>
    </row>
    <row r="499" spans="1:12" x14ac:dyDescent="0.35">
      <c r="A499" s="6" t="s">
        <v>5728</v>
      </c>
      <c r="B499" s="6" t="s">
        <v>5381</v>
      </c>
      <c r="C499" s="6" t="s">
        <v>5729</v>
      </c>
      <c r="D499" s="6" t="s">
        <v>3844</v>
      </c>
      <c r="E499" s="6" t="s">
        <v>5163</v>
      </c>
      <c r="F499" s="6" t="s">
        <v>3845</v>
      </c>
      <c r="G499" s="6" t="s">
        <v>4883</v>
      </c>
      <c r="H499" s="6" t="s">
        <v>5164</v>
      </c>
      <c r="I499" s="6" t="s">
        <v>27</v>
      </c>
      <c r="J499" s="6"/>
      <c r="K499" s="6"/>
      <c r="L499" s="25"/>
    </row>
    <row r="500" spans="1:12" x14ac:dyDescent="0.35">
      <c r="A500" s="6" t="s">
        <v>5730</v>
      </c>
      <c r="B500" s="6" t="s">
        <v>5381</v>
      </c>
      <c r="C500" s="6" t="s">
        <v>5731</v>
      </c>
      <c r="D500" s="6" t="s">
        <v>3844</v>
      </c>
      <c r="E500" s="6"/>
      <c r="F500" s="6" t="s">
        <v>3845</v>
      </c>
      <c r="G500" s="6" t="s">
        <v>4902</v>
      </c>
      <c r="H500" s="6"/>
      <c r="I500" s="6"/>
      <c r="J500" s="6"/>
      <c r="K500" s="6"/>
      <c r="L500" s="25"/>
    </row>
    <row r="501" spans="1:12" x14ac:dyDescent="0.35">
      <c r="A501" s="6" t="s">
        <v>5732</v>
      </c>
      <c r="B501" s="6" t="s">
        <v>5381</v>
      </c>
      <c r="C501" s="6" t="s">
        <v>5733</v>
      </c>
      <c r="D501" s="6" t="s">
        <v>3844</v>
      </c>
      <c r="E501" s="6" t="s">
        <v>5165</v>
      </c>
      <c r="F501" s="6" t="s">
        <v>3845</v>
      </c>
      <c r="G501" s="6" t="s">
        <v>4878</v>
      </c>
      <c r="H501" s="6" t="s">
        <v>5166</v>
      </c>
      <c r="I501" s="6" t="s">
        <v>10</v>
      </c>
      <c r="J501" s="6"/>
      <c r="K501" s="6" t="s">
        <v>19</v>
      </c>
      <c r="L501" s="25">
        <v>5106</v>
      </c>
    </row>
    <row r="502" spans="1:12" x14ac:dyDescent="0.35">
      <c r="A502" s="6" t="s">
        <v>5734</v>
      </c>
      <c r="B502" s="6" t="s">
        <v>5381</v>
      </c>
      <c r="C502" s="6" t="s">
        <v>5735</v>
      </c>
      <c r="D502" s="6" t="s">
        <v>3844</v>
      </c>
      <c r="E502" s="6" t="s">
        <v>5167</v>
      </c>
      <c r="F502" s="6" t="s">
        <v>3845</v>
      </c>
      <c r="G502" s="6" t="s">
        <v>4887</v>
      </c>
      <c r="H502" s="6" t="s">
        <v>5168</v>
      </c>
      <c r="I502" s="6" t="s">
        <v>10</v>
      </c>
      <c r="J502" s="6"/>
      <c r="K502" s="6" t="s">
        <v>19</v>
      </c>
      <c r="L502" s="25">
        <v>5205</v>
      </c>
    </row>
    <row r="503" spans="1:12" x14ac:dyDescent="0.35">
      <c r="A503" s="6" t="s">
        <v>5736</v>
      </c>
      <c r="B503" s="6" t="s">
        <v>5381</v>
      </c>
      <c r="C503" s="6" t="s">
        <v>5737</v>
      </c>
      <c r="D503" s="6" t="s">
        <v>3844</v>
      </c>
      <c r="E503" s="6" t="s">
        <v>5169</v>
      </c>
      <c r="F503" s="6" t="s">
        <v>3845</v>
      </c>
      <c r="G503" s="6" t="s">
        <v>4880</v>
      </c>
      <c r="H503" s="6" t="s">
        <v>5170</v>
      </c>
      <c r="I503" s="6" t="s">
        <v>27</v>
      </c>
      <c r="J503" s="6"/>
      <c r="K503" s="6"/>
      <c r="L503" s="25"/>
    </row>
    <row r="504" spans="1:12" x14ac:dyDescent="0.35">
      <c r="A504" s="6" t="s">
        <v>5738</v>
      </c>
      <c r="B504" s="6" t="s">
        <v>5381</v>
      </c>
      <c r="C504" s="6" t="s">
        <v>5739</v>
      </c>
      <c r="D504" s="6" t="s">
        <v>3844</v>
      </c>
      <c r="E504" s="6" t="s">
        <v>5171</v>
      </c>
      <c r="F504" s="6" t="s">
        <v>3845</v>
      </c>
      <c r="G504" s="6" t="s">
        <v>4883</v>
      </c>
      <c r="H504" s="6" t="s">
        <v>5172</v>
      </c>
      <c r="I504" s="6" t="s">
        <v>27</v>
      </c>
      <c r="J504" s="6"/>
      <c r="K504" s="6"/>
      <c r="L504" s="25"/>
    </row>
    <row r="505" spans="1:12" x14ac:dyDescent="0.35">
      <c r="A505" s="6" t="s">
        <v>5740</v>
      </c>
      <c r="B505" s="6" t="s">
        <v>5379</v>
      </c>
      <c r="C505" s="6" t="s">
        <v>3846</v>
      </c>
      <c r="D505" s="6" t="s">
        <v>3840</v>
      </c>
      <c r="E505" s="6" t="s">
        <v>3847</v>
      </c>
      <c r="F505" s="6" t="s">
        <v>5661</v>
      </c>
      <c r="G505" s="6" t="s">
        <v>1399</v>
      </c>
      <c r="H505" s="6" t="s">
        <v>1400</v>
      </c>
      <c r="I505" s="6"/>
      <c r="J505" s="6"/>
      <c r="K505" s="6"/>
      <c r="L505" s="25"/>
    </row>
    <row r="506" spans="1:12" x14ac:dyDescent="0.35">
      <c r="A506" s="6" t="s">
        <v>5741</v>
      </c>
      <c r="B506" s="6" t="s">
        <v>5381</v>
      </c>
      <c r="C506" s="6" t="s">
        <v>5742</v>
      </c>
      <c r="D506" s="6" t="s">
        <v>3846</v>
      </c>
      <c r="E506" s="6"/>
      <c r="F506" s="6" t="s">
        <v>3847</v>
      </c>
      <c r="G506" s="6" t="s">
        <v>4877</v>
      </c>
      <c r="H506" s="6"/>
      <c r="I506" s="6"/>
      <c r="J506" s="6"/>
      <c r="K506" s="6"/>
      <c r="L506" s="25"/>
    </row>
    <row r="507" spans="1:12" x14ac:dyDescent="0.35">
      <c r="A507" s="6" t="s">
        <v>5743</v>
      </c>
      <c r="B507" s="6" t="s">
        <v>5381</v>
      </c>
      <c r="C507" s="6" t="s">
        <v>5744</v>
      </c>
      <c r="D507" s="6" t="s">
        <v>3846</v>
      </c>
      <c r="E507" s="6" t="s">
        <v>5173</v>
      </c>
      <c r="F507" s="6" t="s">
        <v>3847</v>
      </c>
      <c r="G507" s="6" t="s">
        <v>4878</v>
      </c>
      <c r="H507" s="6" t="s">
        <v>5174</v>
      </c>
      <c r="I507" s="6" t="s">
        <v>10</v>
      </c>
      <c r="J507" s="6"/>
      <c r="K507" s="6" t="s">
        <v>19</v>
      </c>
      <c r="L507" s="25">
        <v>5106</v>
      </c>
    </row>
    <row r="508" spans="1:12" x14ac:dyDescent="0.35">
      <c r="A508" s="6" t="s">
        <v>5745</v>
      </c>
      <c r="B508" s="6" t="s">
        <v>5381</v>
      </c>
      <c r="C508" s="6" t="s">
        <v>5746</v>
      </c>
      <c r="D508" s="6" t="s">
        <v>3846</v>
      </c>
      <c r="E508" s="6" t="s">
        <v>5175</v>
      </c>
      <c r="F508" s="6" t="s">
        <v>3847</v>
      </c>
      <c r="G508" s="6" t="s">
        <v>4887</v>
      </c>
      <c r="H508" s="6" t="s">
        <v>5176</v>
      </c>
      <c r="I508" s="6" t="s">
        <v>10</v>
      </c>
      <c r="J508" s="6"/>
      <c r="K508" s="6" t="s">
        <v>19</v>
      </c>
      <c r="L508" s="25">
        <v>5205</v>
      </c>
    </row>
    <row r="509" spans="1:12" x14ac:dyDescent="0.35">
      <c r="A509" s="6" t="s">
        <v>5747</v>
      </c>
      <c r="B509" s="6" t="s">
        <v>5381</v>
      </c>
      <c r="C509" s="6" t="s">
        <v>5748</v>
      </c>
      <c r="D509" s="6" t="s">
        <v>3846</v>
      </c>
      <c r="E509" s="6" t="s">
        <v>5177</v>
      </c>
      <c r="F509" s="6" t="s">
        <v>3847</v>
      </c>
      <c r="G509" s="6" t="s">
        <v>4880</v>
      </c>
      <c r="H509" s="6" t="s">
        <v>5178</v>
      </c>
      <c r="I509" s="6" t="s">
        <v>27</v>
      </c>
      <c r="J509" s="6"/>
      <c r="K509" s="6"/>
      <c r="L509" s="25"/>
    </row>
    <row r="510" spans="1:12" x14ac:dyDescent="0.35">
      <c r="A510" s="6" t="s">
        <v>5749</v>
      </c>
      <c r="B510" s="6" t="s">
        <v>5381</v>
      </c>
      <c r="C510" s="6" t="s">
        <v>5750</v>
      </c>
      <c r="D510" s="6" t="s">
        <v>3846</v>
      </c>
      <c r="E510" s="6" t="s">
        <v>5179</v>
      </c>
      <c r="F510" s="6" t="s">
        <v>3847</v>
      </c>
      <c r="G510" s="6" t="s">
        <v>4883</v>
      </c>
      <c r="H510" s="6" t="s">
        <v>5180</v>
      </c>
      <c r="I510" s="6" t="s">
        <v>27</v>
      </c>
      <c r="J510" s="6"/>
      <c r="K510" s="6"/>
      <c r="L510" s="25"/>
    </row>
    <row r="511" spans="1:12" x14ac:dyDescent="0.35">
      <c r="A511" s="6" t="s">
        <v>5751</v>
      </c>
      <c r="B511" s="6" t="s">
        <v>5381</v>
      </c>
      <c r="C511" s="6" t="s">
        <v>5752</v>
      </c>
      <c r="D511" s="6" t="s">
        <v>3846</v>
      </c>
      <c r="E511" s="6"/>
      <c r="F511" s="6" t="s">
        <v>3847</v>
      </c>
      <c r="G511" s="6" t="s">
        <v>4885</v>
      </c>
      <c r="H511" s="6"/>
      <c r="I511" s="6"/>
      <c r="J511" s="6"/>
      <c r="K511" s="6"/>
      <c r="L511" s="25"/>
    </row>
    <row r="512" spans="1:12" x14ac:dyDescent="0.35">
      <c r="A512" s="6" t="s">
        <v>5753</v>
      </c>
      <c r="B512" s="6" t="s">
        <v>5381</v>
      </c>
      <c r="C512" s="6" t="s">
        <v>5754</v>
      </c>
      <c r="D512" s="6" t="s">
        <v>3846</v>
      </c>
      <c r="E512" s="6" t="s">
        <v>5181</v>
      </c>
      <c r="F512" s="6" t="s">
        <v>3847</v>
      </c>
      <c r="G512" s="6" t="s">
        <v>4878</v>
      </c>
      <c r="H512" s="6" t="s">
        <v>5182</v>
      </c>
      <c r="I512" s="6" t="s">
        <v>10</v>
      </c>
      <c r="J512" s="6"/>
      <c r="K512" s="6" t="s">
        <v>19</v>
      </c>
      <c r="L512" s="25">
        <v>5106</v>
      </c>
    </row>
    <row r="513" spans="1:12" x14ac:dyDescent="0.35">
      <c r="A513" s="6" t="s">
        <v>5755</v>
      </c>
      <c r="B513" s="6" t="s">
        <v>5381</v>
      </c>
      <c r="C513" s="6" t="s">
        <v>5756</v>
      </c>
      <c r="D513" s="6" t="s">
        <v>3846</v>
      </c>
      <c r="E513" s="6" t="s">
        <v>5183</v>
      </c>
      <c r="F513" s="6" t="s">
        <v>3847</v>
      </c>
      <c r="G513" s="6" t="s">
        <v>4887</v>
      </c>
      <c r="H513" s="6" t="s">
        <v>5184</v>
      </c>
      <c r="I513" s="6" t="s">
        <v>10</v>
      </c>
      <c r="J513" s="6"/>
      <c r="K513" s="6" t="s">
        <v>19</v>
      </c>
      <c r="L513" s="25">
        <v>5205</v>
      </c>
    </row>
    <row r="514" spans="1:12" x14ac:dyDescent="0.35">
      <c r="A514" s="6" t="s">
        <v>5757</v>
      </c>
      <c r="B514" s="6" t="s">
        <v>5381</v>
      </c>
      <c r="C514" s="6" t="s">
        <v>5758</v>
      </c>
      <c r="D514" s="6" t="s">
        <v>3846</v>
      </c>
      <c r="E514" s="6" t="s">
        <v>5185</v>
      </c>
      <c r="F514" s="6" t="s">
        <v>3847</v>
      </c>
      <c r="G514" s="6" t="s">
        <v>4880</v>
      </c>
      <c r="H514" s="6" t="s">
        <v>5186</v>
      </c>
      <c r="I514" s="6" t="s">
        <v>27</v>
      </c>
      <c r="J514" s="6"/>
      <c r="K514" s="6"/>
      <c r="L514" s="25"/>
    </row>
    <row r="515" spans="1:12" x14ac:dyDescent="0.35">
      <c r="A515" s="6" t="s">
        <v>5759</v>
      </c>
      <c r="B515" s="6" t="s">
        <v>5381</v>
      </c>
      <c r="C515" s="6" t="s">
        <v>5760</v>
      </c>
      <c r="D515" s="6" t="s">
        <v>3846</v>
      </c>
      <c r="E515" s="6" t="s">
        <v>5187</v>
      </c>
      <c r="F515" s="6" t="s">
        <v>3847</v>
      </c>
      <c r="G515" s="6" t="s">
        <v>4883</v>
      </c>
      <c r="H515" s="6" t="s">
        <v>5188</v>
      </c>
      <c r="I515" s="6" t="s">
        <v>27</v>
      </c>
      <c r="J515" s="6"/>
      <c r="K515" s="6"/>
      <c r="L515" s="25"/>
    </row>
    <row r="516" spans="1:12" x14ac:dyDescent="0.35">
      <c r="A516" s="6" t="s">
        <v>5761</v>
      </c>
      <c r="B516" s="6" t="s">
        <v>5381</v>
      </c>
      <c r="C516" s="6" t="s">
        <v>5762</v>
      </c>
      <c r="D516" s="6" t="s">
        <v>3846</v>
      </c>
      <c r="E516" s="6"/>
      <c r="F516" s="6" t="s">
        <v>3847</v>
      </c>
      <c r="G516" s="6" t="s">
        <v>4893</v>
      </c>
      <c r="H516" s="6"/>
      <c r="I516" s="6"/>
      <c r="J516" s="6"/>
      <c r="K516" s="6"/>
      <c r="L516" s="25"/>
    </row>
    <row r="517" spans="1:12" x14ac:dyDescent="0.35">
      <c r="A517" s="6" t="s">
        <v>5763</v>
      </c>
      <c r="B517" s="6" t="s">
        <v>5381</v>
      </c>
      <c r="C517" s="6" t="s">
        <v>5764</v>
      </c>
      <c r="D517" s="6" t="s">
        <v>3846</v>
      </c>
      <c r="E517" s="6" t="s">
        <v>5189</v>
      </c>
      <c r="F517" s="6" t="s">
        <v>3847</v>
      </c>
      <c r="G517" s="6" t="s">
        <v>4878</v>
      </c>
      <c r="H517" s="6" t="s">
        <v>5190</v>
      </c>
      <c r="I517" s="6" t="s">
        <v>10</v>
      </c>
      <c r="J517" s="6"/>
      <c r="K517" s="6" t="s">
        <v>19</v>
      </c>
      <c r="L517" s="25">
        <v>5106</v>
      </c>
    </row>
    <row r="518" spans="1:12" x14ac:dyDescent="0.35">
      <c r="A518" s="6" t="s">
        <v>5765</v>
      </c>
      <c r="B518" s="6" t="s">
        <v>5381</v>
      </c>
      <c r="C518" s="6" t="s">
        <v>5766</v>
      </c>
      <c r="D518" s="6" t="s">
        <v>3846</v>
      </c>
      <c r="E518" s="6" t="s">
        <v>5191</v>
      </c>
      <c r="F518" s="6" t="s">
        <v>3847</v>
      </c>
      <c r="G518" s="6" t="s">
        <v>4887</v>
      </c>
      <c r="H518" s="6" t="s">
        <v>5192</v>
      </c>
      <c r="I518" s="6" t="s">
        <v>10</v>
      </c>
      <c r="J518" s="6"/>
      <c r="K518" s="6" t="s">
        <v>19</v>
      </c>
      <c r="L518" s="25">
        <v>5205</v>
      </c>
    </row>
    <row r="519" spans="1:12" x14ac:dyDescent="0.35">
      <c r="A519" s="6" t="s">
        <v>5767</v>
      </c>
      <c r="B519" s="6" t="s">
        <v>5381</v>
      </c>
      <c r="C519" s="6" t="s">
        <v>5768</v>
      </c>
      <c r="D519" s="6" t="s">
        <v>3846</v>
      </c>
      <c r="E519" s="6" t="s">
        <v>5193</v>
      </c>
      <c r="F519" s="6" t="s">
        <v>3847</v>
      </c>
      <c r="G519" s="6" t="s">
        <v>4880</v>
      </c>
      <c r="H519" s="6" t="s">
        <v>5194</v>
      </c>
      <c r="I519" s="6" t="s">
        <v>27</v>
      </c>
      <c r="J519" s="6"/>
      <c r="K519" s="6"/>
      <c r="L519" s="25"/>
    </row>
    <row r="520" spans="1:12" x14ac:dyDescent="0.35">
      <c r="A520" s="6" t="s">
        <v>5769</v>
      </c>
      <c r="B520" s="6" t="s">
        <v>5381</v>
      </c>
      <c r="C520" s="6" t="s">
        <v>5770</v>
      </c>
      <c r="D520" s="6" t="s">
        <v>3846</v>
      </c>
      <c r="E520" s="6" t="s">
        <v>5195</v>
      </c>
      <c r="F520" s="6" t="s">
        <v>3847</v>
      </c>
      <c r="G520" s="6" t="s">
        <v>4883</v>
      </c>
      <c r="H520" s="6" t="s">
        <v>5196</v>
      </c>
      <c r="I520" s="6" t="s">
        <v>27</v>
      </c>
      <c r="J520" s="6"/>
      <c r="K520" s="6"/>
      <c r="L520" s="25"/>
    </row>
    <row r="521" spans="1:12" x14ac:dyDescent="0.35">
      <c r="A521" s="6" t="s">
        <v>5771</v>
      </c>
      <c r="B521" s="6" t="s">
        <v>5381</v>
      </c>
      <c r="C521" s="6" t="s">
        <v>5772</v>
      </c>
      <c r="D521" s="6" t="s">
        <v>3846</v>
      </c>
      <c r="E521" s="6"/>
      <c r="F521" s="6" t="s">
        <v>3847</v>
      </c>
      <c r="G521" s="6" t="s">
        <v>4929</v>
      </c>
      <c r="H521" s="6"/>
      <c r="I521" s="6"/>
      <c r="J521" s="6"/>
      <c r="K521" s="6"/>
      <c r="L521" s="25"/>
    </row>
    <row r="522" spans="1:12" x14ac:dyDescent="0.35">
      <c r="A522" s="6" t="s">
        <v>5773</v>
      </c>
      <c r="B522" s="6" t="s">
        <v>5381</v>
      </c>
      <c r="C522" s="6" t="s">
        <v>5774</v>
      </c>
      <c r="D522" s="6" t="s">
        <v>3846</v>
      </c>
      <c r="E522" s="6" t="s">
        <v>5197</v>
      </c>
      <c r="F522" s="6" t="s">
        <v>3847</v>
      </c>
      <c r="G522" s="6" t="s">
        <v>4878</v>
      </c>
      <c r="H522" s="6" t="s">
        <v>5198</v>
      </c>
      <c r="I522" s="6" t="s">
        <v>10</v>
      </c>
      <c r="J522" s="6"/>
      <c r="K522" s="6" t="s">
        <v>19</v>
      </c>
      <c r="L522" s="25">
        <v>5106</v>
      </c>
    </row>
    <row r="523" spans="1:12" x14ac:dyDescent="0.35">
      <c r="A523" s="6" t="s">
        <v>5775</v>
      </c>
      <c r="B523" s="6" t="s">
        <v>5381</v>
      </c>
      <c r="C523" s="6" t="s">
        <v>5776</v>
      </c>
      <c r="D523" s="6" t="s">
        <v>3846</v>
      </c>
      <c r="E523" s="6" t="s">
        <v>5199</v>
      </c>
      <c r="F523" s="6" t="s">
        <v>3847</v>
      </c>
      <c r="G523" s="6" t="s">
        <v>4887</v>
      </c>
      <c r="H523" s="6" t="s">
        <v>5200</v>
      </c>
      <c r="I523" s="6" t="s">
        <v>10</v>
      </c>
      <c r="J523" s="6"/>
      <c r="K523" s="6" t="s">
        <v>19</v>
      </c>
      <c r="L523" s="25">
        <v>5205</v>
      </c>
    </row>
    <row r="524" spans="1:12" x14ac:dyDescent="0.35">
      <c r="A524" s="6" t="s">
        <v>5777</v>
      </c>
      <c r="B524" s="6" t="s">
        <v>5381</v>
      </c>
      <c r="C524" s="6" t="s">
        <v>5778</v>
      </c>
      <c r="D524" s="6" t="s">
        <v>3846</v>
      </c>
      <c r="E524" s="6" t="s">
        <v>5201</v>
      </c>
      <c r="F524" s="6" t="s">
        <v>3847</v>
      </c>
      <c r="G524" s="6" t="s">
        <v>4880</v>
      </c>
      <c r="H524" s="6" t="s">
        <v>5202</v>
      </c>
      <c r="I524" s="6" t="s">
        <v>27</v>
      </c>
      <c r="J524" s="6"/>
      <c r="K524" s="6"/>
      <c r="L524" s="25"/>
    </row>
    <row r="525" spans="1:12" x14ac:dyDescent="0.35">
      <c r="A525" s="6" t="s">
        <v>5779</v>
      </c>
      <c r="B525" s="6" t="s">
        <v>5381</v>
      </c>
      <c r="C525" s="6" t="s">
        <v>5780</v>
      </c>
      <c r="D525" s="6" t="s">
        <v>3846</v>
      </c>
      <c r="E525" s="6" t="s">
        <v>5203</v>
      </c>
      <c r="F525" s="6" t="s">
        <v>3847</v>
      </c>
      <c r="G525" s="6" t="s">
        <v>4937</v>
      </c>
      <c r="H525" s="6" t="s">
        <v>5204</v>
      </c>
      <c r="I525" s="6" t="s">
        <v>27</v>
      </c>
      <c r="J525" s="6"/>
      <c r="K525" s="6"/>
      <c r="L525" s="25"/>
    </row>
    <row r="526" spans="1:12" x14ac:dyDescent="0.35">
      <c r="A526" s="6" t="s">
        <v>5781</v>
      </c>
      <c r="B526" s="6" t="s">
        <v>5381</v>
      </c>
      <c r="C526" s="6" t="s">
        <v>5782</v>
      </c>
      <c r="D526" s="6" t="s">
        <v>3846</v>
      </c>
      <c r="E526" s="6" t="s">
        <v>5205</v>
      </c>
      <c r="F526" s="6" t="s">
        <v>3847</v>
      </c>
      <c r="G526" s="6" t="s">
        <v>4883</v>
      </c>
      <c r="H526" s="6" t="s">
        <v>5206</v>
      </c>
      <c r="I526" s="6" t="s">
        <v>27</v>
      </c>
      <c r="J526" s="6"/>
      <c r="K526" s="6"/>
      <c r="L526" s="25"/>
    </row>
    <row r="527" spans="1:12" x14ac:dyDescent="0.35">
      <c r="A527" s="6" t="s">
        <v>5783</v>
      </c>
      <c r="B527" s="6" t="s">
        <v>5381</v>
      </c>
      <c r="C527" s="6" t="s">
        <v>5784</v>
      </c>
      <c r="D527" s="6" t="s">
        <v>3846</v>
      </c>
      <c r="E527" s="6"/>
      <c r="F527" s="6" t="s">
        <v>3847</v>
      </c>
      <c r="G527" s="6" t="s">
        <v>4941</v>
      </c>
      <c r="H527" s="6"/>
      <c r="I527" s="6"/>
      <c r="J527" s="6"/>
      <c r="K527" s="6"/>
      <c r="L527" s="25"/>
    </row>
    <row r="528" spans="1:12" x14ac:dyDescent="0.35">
      <c r="A528" s="6" t="s">
        <v>5785</v>
      </c>
      <c r="B528" s="6" t="s">
        <v>5381</v>
      </c>
      <c r="C528" s="6" t="s">
        <v>5786</v>
      </c>
      <c r="D528" s="6" t="s">
        <v>3846</v>
      </c>
      <c r="E528" s="6" t="s">
        <v>5207</v>
      </c>
      <c r="F528" s="6" t="s">
        <v>3847</v>
      </c>
      <c r="G528" s="6" t="s">
        <v>4878</v>
      </c>
      <c r="H528" s="6" t="s">
        <v>5208</v>
      </c>
      <c r="I528" s="6" t="s">
        <v>10</v>
      </c>
      <c r="J528" s="6"/>
      <c r="K528" s="6" t="s">
        <v>19</v>
      </c>
      <c r="L528" s="25">
        <v>5106</v>
      </c>
    </row>
    <row r="529" spans="1:12" x14ac:dyDescent="0.35">
      <c r="A529" s="6" t="s">
        <v>5787</v>
      </c>
      <c r="B529" s="6" t="s">
        <v>5381</v>
      </c>
      <c r="C529" s="6" t="s">
        <v>5788</v>
      </c>
      <c r="D529" s="6" t="s">
        <v>3846</v>
      </c>
      <c r="E529" s="6" t="s">
        <v>5209</v>
      </c>
      <c r="F529" s="6" t="s">
        <v>3847</v>
      </c>
      <c r="G529" s="6" t="s">
        <v>4887</v>
      </c>
      <c r="H529" s="6" t="s">
        <v>5210</v>
      </c>
      <c r="I529" s="6" t="s">
        <v>10</v>
      </c>
      <c r="J529" s="6"/>
      <c r="K529" s="6" t="s">
        <v>19</v>
      </c>
      <c r="L529" s="25">
        <v>5205</v>
      </c>
    </row>
    <row r="530" spans="1:12" x14ac:dyDescent="0.35">
      <c r="A530" s="6" t="s">
        <v>5789</v>
      </c>
      <c r="B530" s="6" t="s">
        <v>5381</v>
      </c>
      <c r="C530" s="6" t="s">
        <v>5790</v>
      </c>
      <c r="D530" s="6" t="s">
        <v>3846</v>
      </c>
      <c r="E530" s="6" t="s">
        <v>5211</v>
      </c>
      <c r="F530" s="6" t="s">
        <v>3847</v>
      </c>
      <c r="G530" s="6" t="s">
        <v>4880</v>
      </c>
      <c r="H530" s="6" t="s">
        <v>5212</v>
      </c>
      <c r="I530" s="6" t="s">
        <v>27</v>
      </c>
      <c r="J530" s="6"/>
      <c r="K530" s="6"/>
      <c r="L530" s="25"/>
    </row>
    <row r="531" spans="1:12" x14ac:dyDescent="0.35">
      <c r="A531" s="6" t="s">
        <v>5791</v>
      </c>
      <c r="B531" s="6" t="s">
        <v>5381</v>
      </c>
      <c r="C531" s="6" t="s">
        <v>5792</v>
      </c>
      <c r="D531" s="6" t="s">
        <v>3846</v>
      </c>
      <c r="E531" s="6" t="s">
        <v>5213</v>
      </c>
      <c r="F531" s="6" t="s">
        <v>3847</v>
      </c>
      <c r="G531" s="6" t="s">
        <v>4883</v>
      </c>
      <c r="H531" s="6" t="s">
        <v>5214</v>
      </c>
      <c r="I531" s="6" t="s">
        <v>27</v>
      </c>
      <c r="J531" s="6"/>
      <c r="K531" s="6"/>
      <c r="L531" s="25"/>
    </row>
    <row r="532" spans="1:12" x14ac:dyDescent="0.35">
      <c r="A532" s="6" t="s">
        <v>5793</v>
      </c>
      <c r="B532" s="6" t="s">
        <v>5381</v>
      </c>
      <c r="C532" s="6" t="s">
        <v>5794</v>
      </c>
      <c r="D532" s="6" t="s">
        <v>3846</v>
      </c>
      <c r="E532" s="6"/>
      <c r="F532" s="6" t="s">
        <v>3847</v>
      </c>
      <c r="G532" s="6" t="s">
        <v>4902</v>
      </c>
      <c r="H532" s="6"/>
      <c r="I532" s="6"/>
      <c r="J532" s="6"/>
      <c r="K532" s="6"/>
      <c r="L532" s="25"/>
    </row>
    <row r="533" spans="1:12" x14ac:dyDescent="0.35">
      <c r="A533" s="6" t="s">
        <v>5795</v>
      </c>
      <c r="B533" s="6" t="s">
        <v>5381</v>
      </c>
      <c r="C533" s="6" t="s">
        <v>5796</v>
      </c>
      <c r="D533" s="6" t="s">
        <v>3846</v>
      </c>
      <c r="E533" s="6" t="s">
        <v>5215</v>
      </c>
      <c r="F533" s="6" t="s">
        <v>3847</v>
      </c>
      <c r="G533" s="6" t="s">
        <v>4878</v>
      </c>
      <c r="H533" s="6" t="s">
        <v>5216</v>
      </c>
      <c r="I533" s="6" t="s">
        <v>10</v>
      </c>
      <c r="J533" s="6"/>
      <c r="K533" s="6" t="s">
        <v>19</v>
      </c>
      <c r="L533" s="25">
        <v>5106</v>
      </c>
    </row>
    <row r="534" spans="1:12" x14ac:dyDescent="0.35">
      <c r="A534" s="6" t="s">
        <v>5797</v>
      </c>
      <c r="B534" s="6" t="s">
        <v>5381</v>
      </c>
      <c r="C534" s="6" t="s">
        <v>5798</v>
      </c>
      <c r="D534" s="6" t="s">
        <v>3846</v>
      </c>
      <c r="E534" s="6" t="s">
        <v>5217</v>
      </c>
      <c r="F534" s="6" t="s">
        <v>3847</v>
      </c>
      <c r="G534" s="6" t="s">
        <v>4887</v>
      </c>
      <c r="H534" s="6" t="s">
        <v>5218</v>
      </c>
      <c r="I534" s="6" t="s">
        <v>10</v>
      </c>
      <c r="J534" s="6"/>
      <c r="K534" s="6" t="s">
        <v>19</v>
      </c>
      <c r="L534" s="25">
        <v>5205</v>
      </c>
    </row>
    <row r="535" spans="1:12" x14ac:dyDescent="0.35">
      <c r="A535" s="6" t="s">
        <v>5799</v>
      </c>
      <c r="B535" s="6" t="s">
        <v>5381</v>
      </c>
      <c r="C535" s="6" t="s">
        <v>5800</v>
      </c>
      <c r="D535" s="6" t="s">
        <v>3846</v>
      </c>
      <c r="E535" s="6" t="s">
        <v>5219</v>
      </c>
      <c r="F535" s="6" t="s">
        <v>3847</v>
      </c>
      <c r="G535" s="6" t="s">
        <v>4880</v>
      </c>
      <c r="H535" s="6" t="s">
        <v>5220</v>
      </c>
      <c r="I535" s="6" t="s">
        <v>27</v>
      </c>
      <c r="J535" s="6"/>
      <c r="K535" s="6"/>
      <c r="L535" s="25"/>
    </row>
    <row r="536" spans="1:12" x14ac:dyDescent="0.35">
      <c r="A536" s="6" t="s">
        <v>5801</v>
      </c>
      <c r="B536" s="6" t="s">
        <v>5381</v>
      </c>
      <c r="C536" s="6" t="s">
        <v>5802</v>
      </c>
      <c r="D536" s="6" t="s">
        <v>3846</v>
      </c>
      <c r="E536" s="6" t="s">
        <v>5221</v>
      </c>
      <c r="F536" s="6" t="s">
        <v>3847</v>
      </c>
      <c r="G536" s="6" t="s">
        <v>4883</v>
      </c>
      <c r="H536" s="6" t="s">
        <v>5222</v>
      </c>
      <c r="I536" s="6" t="s">
        <v>27</v>
      </c>
      <c r="J536" s="6"/>
      <c r="K536" s="6"/>
      <c r="L536" s="25"/>
    </row>
    <row r="537" spans="1:12" x14ac:dyDescent="0.35">
      <c r="A537" s="6" t="s">
        <v>5803</v>
      </c>
      <c r="B537" s="6" t="s">
        <v>5379</v>
      </c>
      <c r="C537" s="6" t="s">
        <v>3848</v>
      </c>
      <c r="D537" s="6" t="s">
        <v>3840</v>
      </c>
      <c r="E537" s="6" t="s">
        <v>3849</v>
      </c>
      <c r="F537" s="6" t="s">
        <v>5661</v>
      </c>
      <c r="G537" s="6" t="s">
        <v>1401</v>
      </c>
      <c r="H537" s="6" t="s">
        <v>1402</v>
      </c>
      <c r="I537" s="6"/>
      <c r="J537" s="6"/>
      <c r="K537" s="6"/>
      <c r="L537" s="25"/>
    </row>
    <row r="538" spans="1:12" x14ac:dyDescent="0.35">
      <c r="A538" s="6" t="s">
        <v>5804</v>
      </c>
      <c r="B538" s="6" t="s">
        <v>5381</v>
      </c>
      <c r="C538" s="6" t="s">
        <v>5805</v>
      </c>
      <c r="D538" s="6" t="s">
        <v>3848</v>
      </c>
      <c r="E538" s="6" t="s">
        <v>5223</v>
      </c>
      <c r="F538" s="6" t="s">
        <v>3849</v>
      </c>
      <c r="G538" s="6" t="s">
        <v>4861</v>
      </c>
      <c r="H538" s="6" t="s">
        <v>5224</v>
      </c>
      <c r="I538" s="6" t="s">
        <v>10</v>
      </c>
      <c r="J538" s="6"/>
      <c r="K538" s="6" t="s">
        <v>19</v>
      </c>
      <c r="L538" s="25">
        <v>5205</v>
      </c>
    </row>
    <row r="539" spans="1:12" x14ac:dyDescent="0.35">
      <c r="A539" s="6" t="s">
        <v>5806</v>
      </c>
      <c r="B539" s="6" t="s">
        <v>5381</v>
      </c>
      <c r="C539" s="6" t="s">
        <v>5807</v>
      </c>
      <c r="D539" s="6" t="s">
        <v>3848</v>
      </c>
      <c r="E539" s="6" t="s">
        <v>5225</v>
      </c>
      <c r="F539" s="6" t="s">
        <v>3849</v>
      </c>
      <c r="G539" s="6" t="s">
        <v>4864</v>
      </c>
      <c r="H539" s="6" t="s">
        <v>5226</v>
      </c>
      <c r="I539" s="6" t="s">
        <v>27</v>
      </c>
      <c r="J539" s="6"/>
      <c r="K539" s="6"/>
      <c r="L539" s="25"/>
    </row>
    <row r="540" spans="1:12" x14ac:dyDescent="0.35">
      <c r="A540" s="6" t="s">
        <v>5808</v>
      </c>
      <c r="B540" s="6" t="s">
        <v>5381</v>
      </c>
      <c r="C540" s="6" t="s">
        <v>5809</v>
      </c>
      <c r="D540" s="6" t="s">
        <v>3848</v>
      </c>
      <c r="E540" s="6" t="s">
        <v>5227</v>
      </c>
      <c r="F540" s="6" t="s">
        <v>3849</v>
      </c>
      <c r="G540" s="6" t="s">
        <v>4867</v>
      </c>
      <c r="H540" s="6" t="s">
        <v>5228</v>
      </c>
      <c r="I540" s="6" t="s">
        <v>27</v>
      </c>
      <c r="J540" s="6"/>
      <c r="K540" s="6"/>
      <c r="L540" s="25"/>
    </row>
    <row r="541" spans="1:12" x14ac:dyDescent="0.35">
      <c r="A541" s="6" t="s">
        <v>5810</v>
      </c>
      <c r="B541" s="6" t="s">
        <v>5379</v>
      </c>
      <c r="C541" s="6" t="s">
        <v>3850</v>
      </c>
      <c r="D541" s="6" t="s">
        <v>3840</v>
      </c>
      <c r="E541" s="6" t="s">
        <v>3851</v>
      </c>
      <c r="F541" s="6" t="s">
        <v>5661</v>
      </c>
      <c r="G541" s="6" t="s">
        <v>1403</v>
      </c>
      <c r="H541" s="6" t="s">
        <v>1404</v>
      </c>
      <c r="I541" s="6"/>
      <c r="J541" s="6"/>
      <c r="K541" s="6"/>
      <c r="L541" s="25"/>
    </row>
    <row r="542" spans="1:12" x14ac:dyDescent="0.35">
      <c r="A542" s="6" t="s">
        <v>5811</v>
      </c>
      <c r="B542" s="6" t="s">
        <v>5381</v>
      </c>
      <c r="C542" s="6" t="s">
        <v>5812</v>
      </c>
      <c r="D542" s="6" t="s">
        <v>3850</v>
      </c>
      <c r="E542" s="6" t="s">
        <v>5229</v>
      </c>
      <c r="F542" s="6" t="s">
        <v>3851</v>
      </c>
      <c r="G542" s="6" t="s">
        <v>5230</v>
      </c>
      <c r="H542" s="6" t="s">
        <v>5231</v>
      </c>
      <c r="I542" s="6" t="s">
        <v>27</v>
      </c>
      <c r="J542" s="6"/>
      <c r="K542" s="6"/>
      <c r="L542" s="25"/>
    </row>
    <row r="543" spans="1:12" x14ac:dyDescent="0.35">
      <c r="A543" s="6" t="s">
        <v>5813</v>
      </c>
      <c r="B543" s="6" t="s">
        <v>5381</v>
      </c>
      <c r="C543" s="6" t="s">
        <v>5814</v>
      </c>
      <c r="D543" s="6" t="s">
        <v>3850</v>
      </c>
      <c r="E543" s="6" t="s">
        <v>5232</v>
      </c>
      <c r="F543" s="6" t="s">
        <v>3851</v>
      </c>
      <c r="G543" s="6" t="s">
        <v>4859</v>
      </c>
      <c r="H543" s="6" t="s">
        <v>5233</v>
      </c>
      <c r="I543" s="6" t="s">
        <v>10</v>
      </c>
      <c r="J543" s="6"/>
      <c r="K543" s="6" t="s">
        <v>19</v>
      </c>
      <c r="L543" s="25">
        <v>5106</v>
      </c>
    </row>
    <row r="544" spans="1:12" x14ac:dyDescent="0.35">
      <c r="A544" s="6" t="s">
        <v>5815</v>
      </c>
      <c r="B544" s="6" t="s">
        <v>5381</v>
      </c>
      <c r="C544" s="6" t="s">
        <v>5816</v>
      </c>
      <c r="D544" s="6" t="s">
        <v>3850</v>
      </c>
      <c r="E544" s="6" t="s">
        <v>5234</v>
      </c>
      <c r="F544" s="6" t="s">
        <v>3851</v>
      </c>
      <c r="G544" s="6" t="s">
        <v>4861</v>
      </c>
      <c r="H544" s="6" t="s">
        <v>5235</v>
      </c>
      <c r="I544" s="6" t="s">
        <v>10</v>
      </c>
      <c r="J544" s="6"/>
      <c r="K544" s="6" t="s">
        <v>19</v>
      </c>
      <c r="L544" s="25">
        <v>5205</v>
      </c>
    </row>
    <row r="545" spans="1:12" x14ac:dyDescent="0.35">
      <c r="A545" s="6" t="s">
        <v>5817</v>
      </c>
      <c r="B545" s="6" t="s">
        <v>5381</v>
      </c>
      <c r="C545" s="6" t="s">
        <v>5818</v>
      </c>
      <c r="D545" s="6" t="s">
        <v>3850</v>
      </c>
      <c r="E545" s="6" t="s">
        <v>5236</v>
      </c>
      <c r="F545" s="6" t="s">
        <v>3851</v>
      </c>
      <c r="G545" s="6" t="s">
        <v>4864</v>
      </c>
      <c r="H545" s="6" t="s">
        <v>5237</v>
      </c>
      <c r="I545" s="6" t="s">
        <v>27</v>
      </c>
      <c r="J545" s="6"/>
      <c r="K545" s="6"/>
      <c r="L545" s="25"/>
    </row>
    <row r="546" spans="1:12" x14ac:dyDescent="0.35">
      <c r="A546" s="6" t="s">
        <v>5819</v>
      </c>
      <c r="B546" s="6" t="s">
        <v>5381</v>
      </c>
      <c r="C546" s="6" t="s">
        <v>5820</v>
      </c>
      <c r="D546" s="6" t="s">
        <v>3850</v>
      </c>
      <c r="E546" s="6" t="s">
        <v>5238</v>
      </c>
      <c r="F546" s="6" t="s">
        <v>3851</v>
      </c>
      <c r="G546" s="6" t="s">
        <v>4867</v>
      </c>
      <c r="H546" s="6" t="s">
        <v>5239</v>
      </c>
      <c r="I546" s="6" t="s">
        <v>27</v>
      </c>
      <c r="J546" s="6"/>
      <c r="K546" s="6"/>
      <c r="L546" s="25"/>
    </row>
    <row r="547" spans="1:12" x14ac:dyDescent="0.35">
      <c r="A547" s="6" t="s">
        <v>5821</v>
      </c>
      <c r="B547" s="6" t="s">
        <v>5379</v>
      </c>
      <c r="C547" s="6" t="s">
        <v>3852</v>
      </c>
      <c r="D547" s="6" t="s">
        <v>3840</v>
      </c>
      <c r="E547" s="6" t="s">
        <v>3853</v>
      </c>
      <c r="F547" s="6" t="s">
        <v>5661</v>
      </c>
      <c r="G547" s="6" t="s">
        <v>1405</v>
      </c>
      <c r="H547" s="6" t="s">
        <v>1406</v>
      </c>
      <c r="I547" s="6"/>
      <c r="J547" s="6"/>
      <c r="K547" s="6"/>
      <c r="L547" s="25"/>
    </row>
    <row r="548" spans="1:12" x14ac:dyDescent="0.35">
      <c r="A548" s="6" t="s">
        <v>5822</v>
      </c>
      <c r="B548" s="6" t="s">
        <v>5381</v>
      </c>
      <c r="C548" s="6" t="s">
        <v>5823</v>
      </c>
      <c r="D548" s="6" t="s">
        <v>3852</v>
      </c>
      <c r="E548" s="6"/>
      <c r="F548" s="6" t="s">
        <v>3853</v>
      </c>
      <c r="G548" s="6" t="s">
        <v>4970</v>
      </c>
      <c r="H548" s="6"/>
      <c r="I548" s="6"/>
      <c r="J548" s="6"/>
      <c r="K548" s="6"/>
      <c r="L548" s="25"/>
    </row>
    <row r="549" spans="1:12" x14ac:dyDescent="0.35">
      <c r="A549" s="6" t="s">
        <v>5824</v>
      </c>
      <c r="B549" s="6" t="s">
        <v>5381</v>
      </c>
      <c r="C549" s="6" t="s">
        <v>5825</v>
      </c>
      <c r="D549" s="6" t="s">
        <v>3852</v>
      </c>
      <c r="E549" s="6" t="s">
        <v>5240</v>
      </c>
      <c r="F549" s="6" t="s">
        <v>3853</v>
      </c>
      <c r="G549" s="6" t="s">
        <v>4887</v>
      </c>
      <c r="H549" s="6" t="s">
        <v>5241</v>
      </c>
      <c r="I549" s="6" t="s">
        <v>10</v>
      </c>
      <c r="J549" s="6"/>
      <c r="K549" s="6" t="s">
        <v>19</v>
      </c>
      <c r="L549" s="25">
        <v>5205</v>
      </c>
    </row>
    <row r="550" spans="1:12" x14ac:dyDescent="0.35">
      <c r="A550" s="6" t="s">
        <v>5826</v>
      </c>
      <c r="B550" s="6" t="s">
        <v>5381</v>
      </c>
      <c r="C550" s="6" t="s">
        <v>5827</v>
      </c>
      <c r="D550" s="6" t="s">
        <v>3852</v>
      </c>
      <c r="E550" s="6" t="s">
        <v>5242</v>
      </c>
      <c r="F550" s="6" t="s">
        <v>3853</v>
      </c>
      <c r="G550" s="6" t="s">
        <v>4883</v>
      </c>
      <c r="H550" s="6" t="s">
        <v>5243</v>
      </c>
      <c r="I550" s="6" t="s">
        <v>27</v>
      </c>
      <c r="J550" s="6"/>
      <c r="K550" s="6"/>
      <c r="L550" s="25"/>
    </row>
    <row r="551" spans="1:12" x14ac:dyDescent="0.35">
      <c r="A551" s="6" t="s">
        <v>5828</v>
      </c>
      <c r="B551" s="6" t="s">
        <v>5381</v>
      </c>
      <c r="C551" s="6" t="s">
        <v>5829</v>
      </c>
      <c r="D551" s="6" t="s">
        <v>3852</v>
      </c>
      <c r="E551" s="6"/>
      <c r="F551" s="6" t="s">
        <v>3853</v>
      </c>
      <c r="G551" s="6" t="s">
        <v>4978</v>
      </c>
      <c r="H551" s="6"/>
      <c r="I551" s="6"/>
      <c r="J551" s="6"/>
      <c r="K551" s="6"/>
      <c r="L551" s="25"/>
    </row>
    <row r="552" spans="1:12" x14ac:dyDescent="0.35">
      <c r="A552" s="6" t="s">
        <v>5830</v>
      </c>
      <c r="B552" s="6" t="s">
        <v>5381</v>
      </c>
      <c r="C552" s="6" t="s">
        <v>5831</v>
      </c>
      <c r="D552" s="6" t="s">
        <v>3852</v>
      </c>
      <c r="E552" s="6" t="s">
        <v>5244</v>
      </c>
      <c r="F552" s="6" t="s">
        <v>3853</v>
      </c>
      <c r="G552" s="6" t="s">
        <v>4887</v>
      </c>
      <c r="H552" s="6" t="s">
        <v>5245</v>
      </c>
      <c r="I552" s="6" t="s">
        <v>10</v>
      </c>
      <c r="J552" s="6"/>
      <c r="K552" s="6" t="s">
        <v>19</v>
      </c>
      <c r="L552" s="25">
        <v>5205</v>
      </c>
    </row>
    <row r="553" spans="1:12" x14ac:dyDescent="0.35">
      <c r="A553" s="6" t="s">
        <v>5832</v>
      </c>
      <c r="B553" s="6" t="s">
        <v>5381</v>
      </c>
      <c r="C553" s="6" t="s">
        <v>5833</v>
      </c>
      <c r="D553" s="6" t="s">
        <v>3852</v>
      </c>
      <c r="E553" s="6" t="s">
        <v>5246</v>
      </c>
      <c r="F553" s="6" t="s">
        <v>3853</v>
      </c>
      <c r="G553" s="6" t="s">
        <v>4974</v>
      </c>
      <c r="H553" s="6" t="s">
        <v>5247</v>
      </c>
      <c r="I553" s="6" t="s">
        <v>27</v>
      </c>
      <c r="J553" s="6"/>
      <c r="K553" s="6"/>
      <c r="L553" s="25"/>
    </row>
    <row r="554" spans="1:12" x14ac:dyDescent="0.35">
      <c r="A554" s="6" t="s">
        <v>5834</v>
      </c>
      <c r="B554" s="6" t="s">
        <v>5381</v>
      </c>
      <c r="C554" s="6" t="s">
        <v>5835</v>
      </c>
      <c r="D554" s="6" t="s">
        <v>3852</v>
      </c>
      <c r="E554" s="6" t="s">
        <v>5248</v>
      </c>
      <c r="F554" s="6" t="s">
        <v>3853</v>
      </c>
      <c r="G554" s="6" t="s">
        <v>4883</v>
      </c>
      <c r="H554" s="6" t="s">
        <v>5249</v>
      </c>
      <c r="I554" s="6" t="s">
        <v>27</v>
      </c>
      <c r="J554" s="6"/>
      <c r="K554" s="6"/>
      <c r="L554" s="25"/>
    </row>
    <row r="555" spans="1:12" x14ac:dyDescent="0.35">
      <c r="A555" s="6" t="s">
        <v>5836</v>
      </c>
      <c r="B555" s="6" t="s">
        <v>5381</v>
      </c>
      <c r="C555" s="6" t="s">
        <v>5837</v>
      </c>
      <c r="D555" s="6" t="s">
        <v>3852</v>
      </c>
      <c r="E555" s="6"/>
      <c r="F555" s="6" t="s">
        <v>3853</v>
      </c>
      <c r="G555" s="6" t="s">
        <v>4985</v>
      </c>
      <c r="H555" s="6"/>
      <c r="I555" s="6"/>
      <c r="J555" s="6"/>
      <c r="K555" s="6"/>
      <c r="L555" s="25"/>
    </row>
    <row r="556" spans="1:12" x14ac:dyDescent="0.35">
      <c r="A556" s="6" t="s">
        <v>5838</v>
      </c>
      <c r="B556" s="6" t="s">
        <v>5381</v>
      </c>
      <c r="C556" s="6" t="s">
        <v>5839</v>
      </c>
      <c r="D556" s="6" t="s">
        <v>3852</v>
      </c>
      <c r="E556" s="6" t="s">
        <v>5250</v>
      </c>
      <c r="F556" s="6" t="s">
        <v>3853</v>
      </c>
      <c r="G556" s="6" t="s">
        <v>4887</v>
      </c>
      <c r="H556" s="6" t="s">
        <v>5251</v>
      </c>
      <c r="I556" s="6" t="s">
        <v>10</v>
      </c>
      <c r="J556" s="6"/>
      <c r="K556" s="6" t="s">
        <v>19</v>
      </c>
      <c r="L556" s="25">
        <v>5205</v>
      </c>
    </row>
    <row r="557" spans="1:12" x14ac:dyDescent="0.35">
      <c r="A557" s="6" t="s">
        <v>5840</v>
      </c>
      <c r="B557" s="6" t="s">
        <v>5381</v>
      </c>
      <c r="C557" s="6" t="s">
        <v>5841</v>
      </c>
      <c r="D557" s="6" t="s">
        <v>3852</v>
      </c>
      <c r="E557" s="6" t="s">
        <v>5252</v>
      </c>
      <c r="F557" s="6" t="s">
        <v>3853</v>
      </c>
      <c r="G557" s="6" t="s">
        <v>4974</v>
      </c>
      <c r="H557" s="6" t="s">
        <v>5253</v>
      </c>
      <c r="I557" s="6" t="s">
        <v>27</v>
      </c>
      <c r="J557" s="6"/>
      <c r="K557" s="6"/>
      <c r="L557" s="25"/>
    </row>
    <row r="558" spans="1:12" x14ac:dyDescent="0.35">
      <c r="A558" s="6" t="s">
        <v>5842</v>
      </c>
      <c r="B558" s="6" t="s">
        <v>5381</v>
      </c>
      <c r="C558" s="6" t="s">
        <v>5843</v>
      </c>
      <c r="D558" s="6" t="s">
        <v>3852</v>
      </c>
      <c r="E558" s="6" t="s">
        <v>5254</v>
      </c>
      <c r="F558" s="6" t="s">
        <v>3853</v>
      </c>
      <c r="G558" s="6" t="s">
        <v>4883</v>
      </c>
      <c r="H558" s="6" t="s">
        <v>5255</v>
      </c>
      <c r="I558" s="6" t="s">
        <v>27</v>
      </c>
      <c r="J558" s="6"/>
      <c r="K558" s="6"/>
      <c r="L558" s="25"/>
    </row>
    <row r="559" spans="1:12" x14ac:dyDescent="0.35">
      <c r="A559" s="6" t="s">
        <v>5844</v>
      </c>
      <c r="B559" s="6" t="s">
        <v>5379</v>
      </c>
      <c r="C559" s="6" t="s">
        <v>3854</v>
      </c>
      <c r="D559" s="6" t="s">
        <v>3840</v>
      </c>
      <c r="E559" s="6" t="s">
        <v>3855</v>
      </c>
      <c r="F559" s="6" t="s">
        <v>5661</v>
      </c>
      <c r="G559" s="6" t="s">
        <v>1407</v>
      </c>
      <c r="H559" s="6" t="s">
        <v>1408</v>
      </c>
      <c r="I559" s="6"/>
      <c r="J559" s="6"/>
      <c r="K559" s="6"/>
      <c r="L559" s="25"/>
    </row>
    <row r="560" spans="1:12" x14ac:dyDescent="0.35">
      <c r="A560" s="6" t="s">
        <v>5845</v>
      </c>
      <c r="B560" s="6" t="s">
        <v>5381</v>
      </c>
      <c r="C560" s="6" t="s">
        <v>5846</v>
      </c>
      <c r="D560" s="6" t="s">
        <v>3854</v>
      </c>
      <c r="E560" s="6"/>
      <c r="F560" s="6" t="s">
        <v>3855</v>
      </c>
      <c r="G560" s="6" t="s">
        <v>4992</v>
      </c>
      <c r="H560" s="6"/>
      <c r="I560" s="6"/>
      <c r="J560" s="6"/>
      <c r="K560" s="6"/>
      <c r="L560" s="25"/>
    </row>
    <row r="561" spans="1:12" x14ac:dyDescent="0.35">
      <c r="A561" s="6" t="s">
        <v>5847</v>
      </c>
      <c r="B561" s="6" t="s">
        <v>5381</v>
      </c>
      <c r="C561" s="6" t="s">
        <v>5848</v>
      </c>
      <c r="D561" s="6" t="s">
        <v>3854</v>
      </c>
      <c r="E561" s="6" t="s">
        <v>5256</v>
      </c>
      <c r="F561" s="6" t="s">
        <v>3855</v>
      </c>
      <c r="G561" s="6" t="s">
        <v>4974</v>
      </c>
      <c r="H561" s="6" t="s">
        <v>5257</v>
      </c>
      <c r="I561" s="6" t="s">
        <v>27</v>
      </c>
      <c r="J561" s="6"/>
      <c r="K561" s="6"/>
      <c r="L561" s="25"/>
    </row>
    <row r="562" spans="1:12" x14ac:dyDescent="0.35">
      <c r="A562" s="6" t="s">
        <v>5849</v>
      </c>
      <c r="B562" s="6" t="s">
        <v>5381</v>
      </c>
      <c r="C562" s="6" t="s">
        <v>5850</v>
      </c>
      <c r="D562" s="6" t="s">
        <v>3854</v>
      </c>
      <c r="E562" s="6" t="s">
        <v>5258</v>
      </c>
      <c r="F562" s="6" t="s">
        <v>3855</v>
      </c>
      <c r="G562" s="6" t="s">
        <v>4883</v>
      </c>
      <c r="H562" s="6" t="s">
        <v>5259</v>
      </c>
      <c r="I562" s="6" t="s">
        <v>27</v>
      </c>
      <c r="J562" s="6"/>
      <c r="K562" s="6"/>
      <c r="L562" s="25"/>
    </row>
    <row r="563" spans="1:12" x14ac:dyDescent="0.35">
      <c r="A563" s="6" t="s">
        <v>5851</v>
      </c>
      <c r="B563" s="6" t="s">
        <v>5381</v>
      </c>
      <c r="C563" s="6" t="s">
        <v>5852</v>
      </c>
      <c r="D563" s="6" t="s">
        <v>3854</v>
      </c>
      <c r="E563" s="6"/>
      <c r="F563" s="6" t="s">
        <v>3855</v>
      </c>
      <c r="G563" s="6" t="s">
        <v>5004</v>
      </c>
      <c r="H563" s="6"/>
      <c r="I563" s="6"/>
      <c r="J563" s="6"/>
      <c r="K563" s="6"/>
      <c r="L563" s="25"/>
    </row>
    <row r="564" spans="1:12" x14ac:dyDescent="0.35">
      <c r="A564" s="6" t="s">
        <v>5853</v>
      </c>
      <c r="B564" s="6" t="s">
        <v>5381</v>
      </c>
      <c r="C564" s="6" t="s">
        <v>5854</v>
      </c>
      <c r="D564" s="6" t="s">
        <v>3854</v>
      </c>
      <c r="E564" s="6" t="s">
        <v>5260</v>
      </c>
      <c r="F564" s="6" t="s">
        <v>3855</v>
      </c>
      <c r="G564" s="6" t="s">
        <v>4887</v>
      </c>
      <c r="H564" s="6" t="s">
        <v>5261</v>
      </c>
      <c r="I564" s="6" t="s">
        <v>10</v>
      </c>
      <c r="J564" s="6"/>
      <c r="K564" s="6" t="s">
        <v>19</v>
      </c>
      <c r="L564" s="25">
        <v>5205</v>
      </c>
    </row>
    <row r="565" spans="1:12" x14ac:dyDescent="0.35">
      <c r="A565" s="6" t="s">
        <v>5855</v>
      </c>
      <c r="B565" s="6" t="s">
        <v>5381</v>
      </c>
      <c r="C565" s="6" t="s">
        <v>5856</v>
      </c>
      <c r="D565" s="6" t="s">
        <v>3854</v>
      </c>
      <c r="E565" s="6" t="s">
        <v>5262</v>
      </c>
      <c r="F565" s="6" t="s">
        <v>3855</v>
      </c>
      <c r="G565" s="6" t="s">
        <v>4974</v>
      </c>
      <c r="H565" s="6" t="s">
        <v>5263</v>
      </c>
      <c r="I565" s="6" t="s">
        <v>27</v>
      </c>
      <c r="J565" s="6"/>
      <c r="K565" s="6"/>
      <c r="L565" s="25"/>
    </row>
    <row r="566" spans="1:12" x14ac:dyDescent="0.35">
      <c r="A566" s="6" t="s">
        <v>5857</v>
      </c>
      <c r="B566" s="6" t="s">
        <v>5381</v>
      </c>
      <c r="C566" s="6" t="s">
        <v>5858</v>
      </c>
      <c r="D566" s="6" t="s">
        <v>3854</v>
      </c>
      <c r="E566" s="6" t="s">
        <v>5264</v>
      </c>
      <c r="F566" s="6" t="s">
        <v>3855</v>
      </c>
      <c r="G566" s="6" t="s">
        <v>4883</v>
      </c>
      <c r="H566" s="6" t="s">
        <v>5265</v>
      </c>
      <c r="I566" s="6" t="s">
        <v>27</v>
      </c>
      <c r="J566" s="6"/>
      <c r="K566" s="6"/>
      <c r="L566" s="25"/>
    </row>
    <row r="567" spans="1:12" x14ac:dyDescent="0.35">
      <c r="A567" s="6" t="s">
        <v>5859</v>
      </c>
      <c r="B567" s="6" t="s">
        <v>5381</v>
      </c>
      <c r="C567" s="6" t="s">
        <v>5860</v>
      </c>
      <c r="D567" s="6" t="s">
        <v>3854</v>
      </c>
      <c r="E567" s="6"/>
      <c r="F567" s="6" t="s">
        <v>3855</v>
      </c>
      <c r="G567" s="6" t="s">
        <v>4985</v>
      </c>
      <c r="H567" s="6"/>
      <c r="I567" s="6"/>
      <c r="J567" s="6"/>
      <c r="K567" s="6"/>
      <c r="L567" s="25"/>
    </row>
    <row r="568" spans="1:12" x14ac:dyDescent="0.35">
      <c r="A568" s="6" t="s">
        <v>5861</v>
      </c>
      <c r="B568" s="6" t="s">
        <v>5381</v>
      </c>
      <c r="C568" s="6" t="s">
        <v>5862</v>
      </c>
      <c r="D568" s="6" t="s">
        <v>3854</v>
      </c>
      <c r="E568" s="6" t="s">
        <v>5266</v>
      </c>
      <c r="F568" s="6" t="s">
        <v>3855</v>
      </c>
      <c r="G568" s="6" t="s">
        <v>4887</v>
      </c>
      <c r="H568" s="6" t="s">
        <v>5267</v>
      </c>
      <c r="I568" s="6" t="s">
        <v>10</v>
      </c>
      <c r="J568" s="6"/>
      <c r="K568" s="6" t="s">
        <v>19</v>
      </c>
      <c r="L568" s="25">
        <v>5205</v>
      </c>
    </row>
    <row r="569" spans="1:12" x14ac:dyDescent="0.35">
      <c r="A569" s="6" t="s">
        <v>5863</v>
      </c>
      <c r="B569" s="6" t="s">
        <v>5381</v>
      </c>
      <c r="C569" s="6" t="s">
        <v>5864</v>
      </c>
      <c r="D569" s="6" t="s">
        <v>3854</v>
      </c>
      <c r="E569" s="6" t="s">
        <v>5268</v>
      </c>
      <c r="F569" s="6" t="s">
        <v>3855</v>
      </c>
      <c r="G569" s="6" t="s">
        <v>4974</v>
      </c>
      <c r="H569" s="6" t="s">
        <v>5269</v>
      </c>
      <c r="I569" s="6" t="s">
        <v>27</v>
      </c>
      <c r="J569" s="6"/>
      <c r="K569" s="6"/>
      <c r="L569" s="25"/>
    </row>
    <row r="570" spans="1:12" x14ac:dyDescent="0.35">
      <c r="A570" s="6" t="s">
        <v>5865</v>
      </c>
      <c r="B570" s="6" t="s">
        <v>5381</v>
      </c>
      <c r="C570" s="6" t="s">
        <v>5866</v>
      </c>
      <c r="D570" s="6" t="s">
        <v>3854</v>
      </c>
      <c r="E570" s="6" t="s">
        <v>5270</v>
      </c>
      <c r="F570" s="6" t="s">
        <v>3855</v>
      </c>
      <c r="G570" s="6" t="s">
        <v>4883</v>
      </c>
      <c r="H570" s="6" t="s">
        <v>5271</v>
      </c>
      <c r="I570" s="6" t="s">
        <v>27</v>
      </c>
      <c r="J570" s="6"/>
      <c r="K570" s="6"/>
      <c r="L570" s="25"/>
    </row>
    <row r="571" spans="1:12" x14ac:dyDescent="0.35">
      <c r="A571" s="6" t="s">
        <v>5867</v>
      </c>
      <c r="B571" s="6" t="s">
        <v>5379</v>
      </c>
      <c r="C571" s="6" t="s">
        <v>3856</v>
      </c>
      <c r="D571" s="6" t="s">
        <v>3840</v>
      </c>
      <c r="E571" s="6" t="s">
        <v>3857</v>
      </c>
      <c r="F571" s="6" t="s">
        <v>5661</v>
      </c>
      <c r="G571" s="6" t="s">
        <v>1409</v>
      </c>
      <c r="H571" s="6" t="s">
        <v>1410</v>
      </c>
      <c r="I571" s="6"/>
      <c r="J571" s="6"/>
      <c r="K571" s="6"/>
      <c r="L571" s="25"/>
    </row>
    <row r="572" spans="1:12" x14ac:dyDescent="0.35">
      <c r="A572" s="6" t="s">
        <v>5868</v>
      </c>
      <c r="B572" s="6" t="s">
        <v>5381</v>
      </c>
      <c r="C572" s="6" t="s">
        <v>5869</v>
      </c>
      <c r="D572" s="6" t="s">
        <v>3856</v>
      </c>
      <c r="E572" s="6" t="s">
        <v>5272</v>
      </c>
      <c r="F572" s="6" t="s">
        <v>3857</v>
      </c>
      <c r="G572" s="6" t="s">
        <v>4861</v>
      </c>
      <c r="H572" s="6" t="s">
        <v>5273</v>
      </c>
      <c r="I572" s="6" t="s">
        <v>10</v>
      </c>
      <c r="J572" s="6"/>
      <c r="K572" s="6" t="s">
        <v>19</v>
      </c>
      <c r="L572" s="25">
        <v>5205</v>
      </c>
    </row>
    <row r="573" spans="1:12" x14ac:dyDescent="0.35">
      <c r="A573" s="6" t="s">
        <v>5870</v>
      </c>
      <c r="B573" s="6" t="s">
        <v>5381</v>
      </c>
      <c r="C573" s="6" t="s">
        <v>5871</v>
      </c>
      <c r="D573" s="6" t="s">
        <v>3856</v>
      </c>
      <c r="E573" s="6" t="s">
        <v>5274</v>
      </c>
      <c r="F573" s="6" t="s">
        <v>3857</v>
      </c>
      <c r="G573" s="6" t="s">
        <v>5039</v>
      </c>
      <c r="H573" s="6" t="s">
        <v>5275</v>
      </c>
      <c r="I573" s="6" t="s">
        <v>27</v>
      </c>
      <c r="J573" s="6"/>
      <c r="K573" s="6"/>
      <c r="L573" s="25"/>
    </row>
    <row r="574" spans="1:12" x14ac:dyDescent="0.35">
      <c r="A574" s="6" t="s">
        <v>5872</v>
      </c>
      <c r="B574" s="6" t="s">
        <v>5381</v>
      </c>
      <c r="C574" s="6" t="s">
        <v>5873</v>
      </c>
      <c r="D574" s="6" t="s">
        <v>3856</v>
      </c>
      <c r="E574" s="6" t="s">
        <v>5276</v>
      </c>
      <c r="F574" s="6" t="s">
        <v>3857</v>
      </c>
      <c r="G574" s="6" t="s">
        <v>4867</v>
      </c>
      <c r="H574" s="6" t="s">
        <v>5277</v>
      </c>
      <c r="I574" s="6" t="s">
        <v>27</v>
      </c>
      <c r="J574" s="6"/>
      <c r="K574" s="6"/>
      <c r="L574" s="25"/>
    </row>
    <row r="575" spans="1:12" x14ac:dyDescent="0.35">
      <c r="A575" s="6" t="s">
        <v>5874</v>
      </c>
      <c r="B575" s="6" t="s">
        <v>5379</v>
      </c>
      <c r="C575" s="6" t="s">
        <v>3858</v>
      </c>
      <c r="D575" s="6" t="s">
        <v>3840</v>
      </c>
      <c r="E575" s="6" t="s">
        <v>3859</v>
      </c>
      <c r="F575" s="6" t="s">
        <v>5661</v>
      </c>
      <c r="G575" s="6" t="s">
        <v>1411</v>
      </c>
      <c r="H575" s="6" t="s">
        <v>1412</v>
      </c>
      <c r="I575" s="6"/>
      <c r="J575" s="6"/>
      <c r="K575" s="6"/>
      <c r="L575" s="25"/>
    </row>
    <row r="576" spans="1:12" x14ac:dyDescent="0.35">
      <c r="A576" s="6" t="s">
        <v>5875</v>
      </c>
      <c r="B576" s="6" t="s">
        <v>5381</v>
      </c>
      <c r="C576" s="6" t="s">
        <v>5876</v>
      </c>
      <c r="D576" s="6" t="s">
        <v>3858</v>
      </c>
      <c r="E576" s="6" t="s">
        <v>5278</v>
      </c>
      <c r="F576" s="6" t="s">
        <v>3859</v>
      </c>
      <c r="G576" s="6" t="s">
        <v>5279</v>
      </c>
      <c r="H576" s="6" t="s">
        <v>5280</v>
      </c>
      <c r="I576" s="6" t="s">
        <v>27</v>
      </c>
      <c r="J576" s="6"/>
      <c r="K576" s="6"/>
      <c r="L576" s="25"/>
    </row>
    <row r="577" spans="1:12" x14ac:dyDescent="0.35">
      <c r="A577" s="6" t="s">
        <v>5877</v>
      </c>
      <c r="B577" s="6" t="s">
        <v>5381</v>
      </c>
      <c r="C577" s="6" t="s">
        <v>5878</v>
      </c>
      <c r="D577" s="6" t="s">
        <v>3858</v>
      </c>
      <c r="E577" s="6" t="s">
        <v>5281</v>
      </c>
      <c r="F577" s="6" t="s">
        <v>3859</v>
      </c>
      <c r="G577" s="6" t="s">
        <v>5282</v>
      </c>
      <c r="H577" s="6" t="s">
        <v>5283</v>
      </c>
      <c r="I577" s="6" t="s">
        <v>27</v>
      </c>
      <c r="J577" s="6"/>
      <c r="K577" s="6"/>
      <c r="L577" s="25"/>
    </row>
    <row r="578" spans="1:12" x14ac:dyDescent="0.35">
      <c r="A578" s="6" t="s">
        <v>5879</v>
      </c>
      <c r="B578" s="6" t="s">
        <v>5381</v>
      </c>
      <c r="C578" s="6" t="s">
        <v>5880</v>
      </c>
      <c r="D578" s="6" t="s">
        <v>3858</v>
      </c>
      <c r="E578" s="6" t="s">
        <v>5284</v>
      </c>
      <c r="F578" s="6" t="s">
        <v>3859</v>
      </c>
      <c r="G578" s="6" t="s">
        <v>5285</v>
      </c>
      <c r="H578" s="6" t="s">
        <v>5286</v>
      </c>
      <c r="I578" s="6" t="s">
        <v>27</v>
      </c>
      <c r="J578" s="6"/>
      <c r="K578" s="6"/>
      <c r="L578" s="25"/>
    </row>
    <row r="579" spans="1:12" x14ac:dyDescent="0.35">
      <c r="A579" s="6" t="s">
        <v>5881</v>
      </c>
      <c r="B579" s="6" t="s">
        <v>5381</v>
      </c>
      <c r="C579" s="6" t="s">
        <v>5882</v>
      </c>
      <c r="D579" s="6" t="s">
        <v>3858</v>
      </c>
      <c r="E579" s="6" t="s">
        <v>5287</v>
      </c>
      <c r="F579" s="6" t="s">
        <v>3859</v>
      </c>
      <c r="G579" s="6" t="s">
        <v>5288</v>
      </c>
      <c r="H579" s="6" t="s">
        <v>5289</v>
      </c>
      <c r="I579" s="6" t="s">
        <v>27</v>
      </c>
      <c r="J579" s="6"/>
      <c r="K579" s="6"/>
      <c r="L579" s="25"/>
    </row>
    <row r="580" spans="1:12" x14ac:dyDescent="0.35">
      <c r="A580" s="6" t="s">
        <v>5883</v>
      </c>
      <c r="B580" s="6" t="s">
        <v>5381</v>
      </c>
      <c r="C580" s="6" t="s">
        <v>5884</v>
      </c>
      <c r="D580" s="6" t="s">
        <v>3858</v>
      </c>
      <c r="E580" s="6" t="s">
        <v>5290</v>
      </c>
      <c r="F580" s="6" t="s">
        <v>3859</v>
      </c>
      <c r="G580" s="6" t="s">
        <v>5291</v>
      </c>
      <c r="H580" s="6" t="s">
        <v>5292</v>
      </c>
      <c r="I580" s="6" t="s">
        <v>27</v>
      </c>
      <c r="J580" s="6"/>
      <c r="K580" s="6"/>
      <c r="L580" s="25"/>
    </row>
    <row r="581" spans="1:12" x14ac:dyDescent="0.35">
      <c r="A581" s="6" t="s">
        <v>5885</v>
      </c>
      <c r="B581" s="6" t="s">
        <v>5379</v>
      </c>
      <c r="C581" s="6" t="s">
        <v>3860</v>
      </c>
      <c r="D581" s="6" t="s">
        <v>3840</v>
      </c>
      <c r="E581" s="6" t="s">
        <v>3861</v>
      </c>
      <c r="F581" s="6" t="s">
        <v>5661</v>
      </c>
      <c r="G581" s="6" t="s">
        <v>1413</v>
      </c>
      <c r="H581" s="6" t="s">
        <v>1414</v>
      </c>
      <c r="I581" s="6"/>
      <c r="J581" s="6"/>
      <c r="K581" s="6"/>
      <c r="L581" s="25"/>
    </row>
    <row r="582" spans="1:12" x14ac:dyDescent="0.35">
      <c r="A582" s="6" t="s">
        <v>5886</v>
      </c>
      <c r="B582" s="6" t="s">
        <v>5381</v>
      </c>
      <c r="C582" s="6" t="s">
        <v>5887</v>
      </c>
      <c r="D582" s="6" t="s">
        <v>3860</v>
      </c>
      <c r="E582" s="6"/>
      <c r="F582" s="6" t="s">
        <v>3861</v>
      </c>
      <c r="G582" s="6" t="s">
        <v>5293</v>
      </c>
      <c r="H582" s="6"/>
      <c r="I582" s="6"/>
      <c r="J582" s="6"/>
      <c r="K582" s="6"/>
      <c r="L582" s="25"/>
    </row>
    <row r="583" spans="1:12" x14ac:dyDescent="0.35">
      <c r="A583" s="6" t="s">
        <v>5888</v>
      </c>
      <c r="B583" s="6" t="s">
        <v>5381</v>
      </c>
      <c r="C583" s="6" t="s">
        <v>5889</v>
      </c>
      <c r="D583" s="6" t="s">
        <v>3860</v>
      </c>
      <c r="E583" s="6" t="s">
        <v>5294</v>
      </c>
      <c r="F583" s="6" t="s">
        <v>3861</v>
      </c>
      <c r="G583" s="6" t="s">
        <v>5295</v>
      </c>
      <c r="H583" s="6" t="s">
        <v>5296</v>
      </c>
      <c r="I583" s="6" t="s">
        <v>27</v>
      </c>
      <c r="J583" s="6"/>
      <c r="K583" s="6"/>
      <c r="L583" s="25"/>
    </row>
    <row r="584" spans="1:12" x14ac:dyDescent="0.35">
      <c r="A584" s="6" t="s">
        <v>5890</v>
      </c>
      <c r="B584" s="6" t="s">
        <v>5381</v>
      </c>
      <c r="C584" s="6" t="s">
        <v>5891</v>
      </c>
      <c r="D584" s="6" t="s">
        <v>3860</v>
      </c>
      <c r="E584" s="6" t="s">
        <v>5297</v>
      </c>
      <c r="F584" s="6" t="s">
        <v>3861</v>
      </c>
      <c r="G584" s="6" t="s">
        <v>5298</v>
      </c>
      <c r="H584" s="6" t="s">
        <v>5299</v>
      </c>
      <c r="I584" s="6" t="s">
        <v>27</v>
      </c>
      <c r="J584" s="6"/>
      <c r="K584" s="6"/>
      <c r="L584" s="25"/>
    </row>
    <row r="585" spans="1:12" x14ac:dyDescent="0.35">
      <c r="A585" s="6" t="s">
        <v>5892</v>
      </c>
      <c r="B585" s="6" t="s">
        <v>5381</v>
      </c>
      <c r="C585" s="6" t="s">
        <v>5893</v>
      </c>
      <c r="D585" s="6" t="s">
        <v>3860</v>
      </c>
      <c r="E585" s="6" t="s">
        <v>5300</v>
      </c>
      <c r="F585" s="6" t="s">
        <v>3861</v>
      </c>
      <c r="G585" s="6" t="s">
        <v>5051</v>
      </c>
      <c r="H585" s="6" t="s">
        <v>5301</v>
      </c>
      <c r="I585" s="6" t="s">
        <v>27</v>
      </c>
      <c r="J585" s="6"/>
      <c r="K585" s="6"/>
      <c r="L585" s="25"/>
    </row>
    <row r="586" spans="1:12" x14ac:dyDescent="0.35">
      <c r="A586" s="6" t="s">
        <v>5894</v>
      </c>
      <c r="B586" s="6" t="s">
        <v>5381</v>
      </c>
      <c r="C586" s="6" t="s">
        <v>5895</v>
      </c>
      <c r="D586" s="6" t="s">
        <v>3860</v>
      </c>
      <c r="E586" s="6"/>
      <c r="F586" s="6" t="s">
        <v>3861</v>
      </c>
      <c r="G586" s="6" t="s">
        <v>5302</v>
      </c>
      <c r="H586" s="6"/>
      <c r="I586" s="6"/>
      <c r="J586" s="6"/>
      <c r="K586" s="6"/>
      <c r="L586" s="25"/>
    </row>
    <row r="587" spans="1:12" x14ac:dyDescent="0.35">
      <c r="A587" s="6" t="s">
        <v>5896</v>
      </c>
      <c r="B587" s="6" t="s">
        <v>5381</v>
      </c>
      <c r="C587" s="6" t="s">
        <v>5897</v>
      </c>
      <c r="D587" s="6" t="s">
        <v>3860</v>
      </c>
      <c r="E587" s="6" t="s">
        <v>5303</v>
      </c>
      <c r="F587" s="6" t="s">
        <v>3861</v>
      </c>
      <c r="G587" s="6" t="s">
        <v>4887</v>
      </c>
      <c r="H587" s="6" t="s">
        <v>5304</v>
      </c>
      <c r="I587" s="6" t="s">
        <v>10</v>
      </c>
      <c r="J587" s="6"/>
      <c r="K587" s="6" t="s">
        <v>19</v>
      </c>
      <c r="L587" s="25">
        <v>5205</v>
      </c>
    </row>
    <row r="588" spans="1:12" x14ac:dyDescent="0.35">
      <c r="A588" s="6" t="s">
        <v>5898</v>
      </c>
      <c r="B588" s="6" t="s">
        <v>5381</v>
      </c>
      <c r="C588" s="6" t="s">
        <v>5899</v>
      </c>
      <c r="D588" s="6" t="s">
        <v>3860</v>
      </c>
      <c r="E588" s="6" t="s">
        <v>5305</v>
      </c>
      <c r="F588" s="6" t="s">
        <v>3861</v>
      </c>
      <c r="G588" s="6" t="s">
        <v>4974</v>
      </c>
      <c r="H588" s="6" t="s">
        <v>5306</v>
      </c>
      <c r="I588" s="6" t="s">
        <v>27</v>
      </c>
      <c r="J588" s="6"/>
      <c r="K588" s="6"/>
      <c r="L588" s="25"/>
    </row>
    <row r="589" spans="1:12" x14ac:dyDescent="0.35">
      <c r="A589" s="6" t="s">
        <v>5900</v>
      </c>
      <c r="B589" s="6" t="s">
        <v>5381</v>
      </c>
      <c r="C589" s="6" t="s">
        <v>5901</v>
      </c>
      <c r="D589" s="6" t="s">
        <v>3860</v>
      </c>
      <c r="E589" s="6" t="s">
        <v>5307</v>
      </c>
      <c r="F589" s="6" t="s">
        <v>3861</v>
      </c>
      <c r="G589" s="6" t="s">
        <v>4883</v>
      </c>
      <c r="H589" s="6" t="s">
        <v>5308</v>
      </c>
      <c r="I589" s="6" t="s">
        <v>27</v>
      </c>
      <c r="J589" s="6"/>
      <c r="K589" s="6"/>
      <c r="L589" s="25"/>
    </row>
    <row r="590" spans="1:12" x14ac:dyDescent="0.35">
      <c r="A590" s="6" t="s">
        <v>5902</v>
      </c>
      <c r="B590" s="6" t="s">
        <v>5381</v>
      </c>
      <c r="C590" s="6" t="s">
        <v>5903</v>
      </c>
      <c r="D590" s="6" t="s">
        <v>3860</v>
      </c>
      <c r="E590" s="6"/>
      <c r="F590" s="6" t="s">
        <v>3861</v>
      </c>
      <c r="G590" s="6" t="s">
        <v>5309</v>
      </c>
      <c r="H590" s="6"/>
      <c r="I590" s="6"/>
      <c r="J590" s="6"/>
      <c r="K590" s="6"/>
      <c r="L590" s="25"/>
    </row>
    <row r="591" spans="1:12" x14ac:dyDescent="0.35">
      <c r="A591" s="6" t="s">
        <v>5904</v>
      </c>
      <c r="B591" s="6" t="s">
        <v>5381</v>
      </c>
      <c r="C591" s="6" t="s">
        <v>5905</v>
      </c>
      <c r="D591" s="6" t="s">
        <v>3860</v>
      </c>
      <c r="E591" s="6" t="s">
        <v>5310</v>
      </c>
      <c r="F591" s="6" t="s">
        <v>3861</v>
      </c>
      <c r="G591" s="6" t="s">
        <v>4887</v>
      </c>
      <c r="H591" s="6" t="s">
        <v>5311</v>
      </c>
      <c r="I591" s="6" t="s">
        <v>10</v>
      </c>
      <c r="J591" s="6"/>
      <c r="K591" s="6" t="s">
        <v>19</v>
      </c>
      <c r="L591" s="25">
        <v>5205</v>
      </c>
    </row>
    <row r="592" spans="1:12" x14ac:dyDescent="0.35">
      <c r="A592" s="6" t="s">
        <v>5906</v>
      </c>
      <c r="B592" s="6" t="s">
        <v>5381</v>
      </c>
      <c r="C592" s="6" t="s">
        <v>5907</v>
      </c>
      <c r="D592" s="6" t="s">
        <v>3860</v>
      </c>
      <c r="E592" s="6" t="s">
        <v>5312</v>
      </c>
      <c r="F592" s="6" t="s">
        <v>3861</v>
      </c>
      <c r="G592" s="6" t="s">
        <v>4974</v>
      </c>
      <c r="H592" s="6" t="s">
        <v>5313</v>
      </c>
      <c r="I592" s="6" t="s">
        <v>27</v>
      </c>
      <c r="J592" s="6"/>
      <c r="K592" s="6"/>
      <c r="L592" s="25"/>
    </row>
    <row r="593" spans="1:12" x14ac:dyDescent="0.35">
      <c r="A593" s="6" t="s">
        <v>5908</v>
      </c>
      <c r="B593" s="6" t="s">
        <v>5381</v>
      </c>
      <c r="C593" s="6" t="s">
        <v>5909</v>
      </c>
      <c r="D593" s="6" t="s">
        <v>3860</v>
      </c>
      <c r="E593" s="6" t="s">
        <v>5314</v>
      </c>
      <c r="F593" s="6" t="s">
        <v>3861</v>
      </c>
      <c r="G593" s="6" t="s">
        <v>4883</v>
      </c>
      <c r="H593" s="6" t="s">
        <v>5315</v>
      </c>
      <c r="I593" s="6" t="s">
        <v>27</v>
      </c>
      <c r="J593" s="6"/>
      <c r="K593" s="6"/>
      <c r="L593" s="25"/>
    </row>
    <row r="594" spans="1:12" x14ac:dyDescent="0.35">
      <c r="A594" s="6" t="s">
        <v>5910</v>
      </c>
      <c r="B594" s="6" t="s">
        <v>5379</v>
      </c>
      <c r="C594" s="6" t="s">
        <v>3862</v>
      </c>
      <c r="D594" s="6" t="s">
        <v>3840</v>
      </c>
      <c r="E594" s="6" t="s">
        <v>3863</v>
      </c>
      <c r="F594" s="6" t="s">
        <v>5661</v>
      </c>
      <c r="G594" s="6" t="s">
        <v>1415</v>
      </c>
      <c r="H594" s="6" t="s">
        <v>1416</v>
      </c>
      <c r="I594" s="6"/>
      <c r="J594" s="6"/>
      <c r="K594" s="6"/>
      <c r="L594" s="25"/>
    </row>
    <row r="595" spans="1:12" x14ac:dyDescent="0.35">
      <c r="A595" s="6" t="s">
        <v>5911</v>
      </c>
      <c r="B595" s="6" t="s">
        <v>5381</v>
      </c>
      <c r="C595" s="6" t="s">
        <v>5912</v>
      </c>
      <c r="D595" s="6" t="s">
        <v>3862</v>
      </c>
      <c r="E595" s="6" t="s">
        <v>5316</v>
      </c>
      <c r="F595" s="6" t="s">
        <v>3863</v>
      </c>
      <c r="G595" s="6" t="s">
        <v>5317</v>
      </c>
      <c r="H595" s="6" t="s">
        <v>5318</v>
      </c>
      <c r="I595" s="6" t="s">
        <v>27</v>
      </c>
      <c r="J595" s="6"/>
      <c r="K595" s="6"/>
      <c r="L595" s="25"/>
    </row>
    <row r="596" spans="1:12" x14ac:dyDescent="0.35">
      <c r="A596" s="6" t="s">
        <v>5913</v>
      </c>
      <c r="B596" s="6" t="s">
        <v>5381</v>
      </c>
      <c r="C596" s="6" t="s">
        <v>5914</v>
      </c>
      <c r="D596" s="6" t="s">
        <v>3862</v>
      </c>
      <c r="E596" s="6" t="s">
        <v>5319</v>
      </c>
      <c r="F596" s="6" t="s">
        <v>3863</v>
      </c>
      <c r="G596" s="6" t="s">
        <v>5320</v>
      </c>
      <c r="H596" s="6" t="s">
        <v>5321</v>
      </c>
      <c r="I596" s="6" t="s">
        <v>27</v>
      </c>
      <c r="J596" s="6"/>
      <c r="K596" s="6"/>
      <c r="L596" s="25"/>
    </row>
    <row r="597" spans="1:12" x14ac:dyDescent="0.35">
      <c r="A597" s="6" t="s">
        <v>5915</v>
      </c>
      <c r="B597" s="6" t="s">
        <v>5381</v>
      </c>
      <c r="C597" s="6" t="s">
        <v>5916</v>
      </c>
      <c r="D597" s="6" t="s">
        <v>3862</v>
      </c>
      <c r="E597" s="6" t="s">
        <v>5322</v>
      </c>
      <c r="F597" s="6" t="s">
        <v>3863</v>
      </c>
      <c r="G597" s="6" t="s">
        <v>5323</v>
      </c>
      <c r="H597" s="6" t="s">
        <v>5324</v>
      </c>
      <c r="I597" s="6" t="s">
        <v>27</v>
      </c>
      <c r="J597" s="6"/>
      <c r="K597" s="6"/>
      <c r="L597" s="25"/>
    </row>
    <row r="598" spans="1:12" x14ac:dyDescent="0.35">
      <c r="A598" s="6" t="s">
        <v>5917</v>
      </c>
      <c r="B598" s="6" t="s">
        <v>5381</v>
      </c>
      <c r="C598" s="6" t="s">
        <v>5918</v>
      </c>
      <c r="D598" s="6" t="s">
        <v>3862</v>
      </c>
      <c r="E598" s="6" t="s">
        <v>5325</v>
      </c>
      <c r="F598" s="6" t="s">
        <v>3863</v>
      </c>
      <c r="G598" s="6" t="s">
        <v>4985</v>
      </c>
      <c r="H598" s="6" t="s">
        <v>5326</v>
      </c>
      <c r="I598" s="6" t="s">
        <v>27</v>
      </c>
      <c r="J598" s="6"/>
      <c r="K598" s="6"/>
      <c r="L598" s="25"/>
    </row>
    <row r="599" spans="1:12" x14ac:dyDescent="0.35">
      <c r="A599" s="6" t="s">
        <v>5919</v>
      </c>
      <c r="B599" s="6" t="s">
        <v>5379</v>
      </c>
      <c r="C599" s="6" t="s">
        <v>3864</v>
      </c>
      <c r="D599" s="6" t="s">
        <v>3840</v>
      </c>
      <c r="E599" s="6" t="s">
        <v>3865</v>
      </c>
      <c r="F599" s="6" t="s">
        <v>5661</v>
      </c>
      <c r="G599" s="6" t="s">
        <v>1417</v>
      </c>
      <c r="H599" s="6" t="s">
        <v>1418</v>
      </c>
      <c r="I599" s="6"/>
      <c r="J599" s="6"/>
      <c r="K599" s="6"/>
      <c r="L599" s="25"/>
    </row>
    <row r="600" spans="1:12" x14ac:dyDescent="0.35">
      <c r="A600" s="6" t="s">
        <v>5920</v>
      </c>
      <c r="B600" s="6" t="s">
        <v>5381</v>
      </c>
      <c r="C600" s="6" t="s">
        <v>5921</v>
      </c>
      <c r="D600" s="6" t="s">
        <v>3864</v>
      </c>
      <c r="E600" s="6" t="s">
        <v>5327</v>
      </c>
      <c r="F600" s="6" t="s">
        <v>3865</v>
      </c>
      <c r="G600" s="6" t="s">
        <v>5230</v>
      </c>
      <c r="H600" s="6" t="s">
        <v>5328</v>
      </c>
      <c r="I600" s="6" t="s">
        <v>27</v>
      </c>
      <c r="J600" s="6"/>
      <c r="K600" s="6"/>
      <c r="L600" s="25"/>
    </row>
    <row r="601" spans="1:12" x14ac:dyDescent="0.35">
      <c r="A601" s="6" t="s">
        <v>5922</v>
      </c>
      <c r="B601" s="6" t="s">
        <v>5381</v>
      </c>
      <c r="C601" s="6" t="s">
        <v>5923</v>
      </c>
      <c r="D601" s="6" t="s">
        <v>3864</v>
      </c>
      <c r="E601" s="6" t="s">
        <v>5329</v>
      </c>
      <c r="F601" s="6" t="s">
        <v>3865</v>
      </c>
      <c r="G601" s="6" t="s">
        <v>4861</v>
      </c>
      <c r="H601" s="6" t="s">
        <v>5330</v>
      </c>
      <c r="I601" s="6" t="s">
        <v>10</v>
      </c>
      <c r="J601" s="6"/>
      <c r="K601" s="6" t="s">
        <v>19</v>
      </c>
      <c r="L601" s="25">
        <v>5205</v>
      </c>
    </row>
    <row r="602" spans="1:12" x14ac:dyDescent="0.35">
      <c r="A602" s="6" t="s">
        <v>5924</v>
      </c>
      <c r="B602" s="6" t="s">
        <v>5381</v>
      </c>
      <c r="C602" s="6" t="s">
        <v>5925</v>
      </c>
      <c r="D602" s="6" t="s">
        <v>3864</v>
      </c>
      <c r="E602" s="6" t="s">
        <v>5331</v>
      </c>
      <c r="F602" s="6" t="s">
        <v>3865</v>
      </c>
      <c r="G602" s="6" t="s">
        <v>4867</v>
      </c>
      <c r="H602" s="6" t="s">
        <v>5332</v>
      </c>
      <c r="I602" s="6" t="s">
        <v>27</v>
      </c>
      <c r="J602" s="6"/>
      <c r="K602" s="6"/>
      <c r="L602" s="25"/>
    </row>
    <row r="603" spans="1:12" x14ac:dyDescent="0.35">
      <c r="A603" s="6" t="s">
        <v>5926</v>
      </c>
      <c r="B603" s="6" t="s">
        <v>5379</v>
      </c>
      <c r="C603" s="6" t="s">
        <v>3866</v>
      </c>
      <c r="D603" s="6" t="s">
        <v>3840</v>
      </c>
      <c r="E603" s="6" t="s">
        <v>3867</v>
      </c>
      <c r="F603" s="6" t="s">
        <v>5661</v>
      </c>
      <c r="G603" s="6" t="s">
        <v>1419</v>
      </c>
      <c r="H603" s="6" t="s">
        <v>1420</v>
      </c>
      <c r="I603" s="6"/>
      <c r="J603" s="6"/>
      <c r="K603" s="6"/>
      <c r="L603" s="25"/>
    </row>
    <row r="604" spans="1:12" x14ac:dyDescent="0.35">
      <c r="A604" s="6" t="s">
        <v>5927</v>
      </c>
      <c r="B604" s="6" t="s">
        <v>5381</v>
      </c>
      <c r="C604" s="6" t="s">
        <v>5928</v>
      </c>
      <c r="D604" s="6" t="s">
        <v>3866</v>
      </c>
      <c r="E604" s="6" t="s">
        <v>5333</v>
      </c>
      <c r="F604" s="6" t="s">
        <v>3867</v>
      </c>
      <c r="G604" s="6" t="s">
        <v>5230</v>
      </c>
      <c r="H604" s="6" t="s">
        <v>5334</v>
      </c>
      <c r="I604" s="6" t="s">
        <v>27</v>
      </c>
      <c r="J604" s="6"/>
      <c r="K604" s="6"/>
      <c r="L604" s="25"/>
    </row>
    <row r="605" spans="1:12" x14ac:dyDescent="0.35">
      <c r="A605" s="6" t="s">
        <v>5929</v>
      </c>
      <c r="B605" s="6" t="s">
        <v>5381</v>
      </c>
      <c r="C605" s="6" t="s">
        <v>5930</v>
      </c>
      <c r="D605" s="6" t="s">
        <v>3866</v>
      </c>
      <c r="E605" s="6" t="s">
        <v>5335</v>
      </c>
      <c r="F605" s="6" t="s">
        <v>3867</v>
      </c>
      <c r="G605" s="6" t="s">
        <v>4859</v>
      </c>
      <c r="H605" s="6" t="s">
        <v>5336</v>
      </c>
      <c r="I605" s="6" t="s">
        <v>10</v>
      </c>
      <c r="J605" s="6"/>
      <c r="K605" s="6" t="s">
        <v>19</v>
      </c>
      <c r="L605" s="25">
        <v>5106</v>
      </c>
    </row>
    <row r="606" spans="1:12" x14ac:dyDescent="0.35">
      <c r="A606" s="6" t="s">
        <v>5931</v>
      </c>
      <c r="B606" s="6" t="s">
        <v>5381</v>
      </c>
      <c r="C606" s="6" t="s">
        <v>5932</v>
      </c>
      <c r="D606" s="6" t="s">
        <v>3866</v>
      </c>
      <c r="E606" s="6" t="s">
        <v>5337</v>
      </c>
      <c r="F606" s="6" t="s">
        <v>3867</v>
      </c>
      <c r="G606" s="6" t="s">
        <v>5039</v>
      </c>
      <c r="H606" s="6" t="s">
        <v>5338</v>
      </c>
      <c r="I606" s="6" t="s">
        <v>27</v>
      </c>
      <c r="J606" s="6"/>
      <c r="K606" s="6"/>
      <c r="L606" s="25"/>
    </row>
    <row r="607" spans="1:12" x14ac:dyDescent="0.35">
      <c r="A607" s="6" t="s">
        <v>5933</v>
      </c>
      <c r="B607" s="6" t="s">
        <v>5381</v>
      </c>
      <c r="C607" s="6" t="s">
        <v>5934</v>
      </c>
      <c r="D607" s="6" t="s">
        <v>3866</v>
      </c>
      <c r="E607" s="6" t="s">
        <v>5339</v>
      </c>
      <c r="F607" s="6" t="s">
        <v>3867</v>
      </c>
      <c r="G607" s="6" t="s">
        <v>5340</v>
      </c>
      <c r="H607" s="6" t="s">
        <v>5341</v>
      </c>
      <c r="I607" s="6" t="s">
        <v>27</v>
      </c>
      <c r="J607" s="6"/>
      <c r="K607" s="6"/>
      <c r="L607" s="25"/>
    </row>
    <row r="608" spans="1:12" x14ac:dyDescent="0.35">
      <c r="A608" s="6" t="s">
        <v>5935</v>
      </c>
      <c r="B608" s="6" t="s">
        <v>5381</v>
      </c>
      <c r="C608" s="6" t="s">
        <v>5936</v>
      </c>
      <c r="D608" s="6" t="s">
        <v>3866</v>
      </c>
      <c r="E608" s="6" t="s">
        <v>5342</v>
      </c>
      <c r="F608" s="6" t="s">
        <v>3867</v>
      </c>
      <c r="G608" s="6" t="s">
        <v>4867</v>
      </c>
      <c r="H608" s="6" t="s">
        <v>5343</v>
      </c>
      <c r="I608" s="6" t="s">
        <v>27</v>
      </c>
      <c r="J608" s="6"/>
      <c r="K608" s="6"/>
      <c r="L608" s="25"/>
    </row>
    <row r="609" spans="1:14" x14ac:dyDescent="0.35">
      <c r="A609" s="6" t="s">
        <v>5937</v>
      </c>
      <c r="B609" s="6" t="s">
        <v>5379</v>
      </c>
      <c r="C609" s="6" t="s">
        <v>3868</v>
      </c>
      <c r="D609" s="6" t="s">
        <v>3840</v>
      </c>
      <c r="E609" s="6" t="s">
        <v>3869</v>
      </c>
      <c r="F609" s="6" t="s">
        <v>5661</v>
      </c>
      <c r="G609" s="6" t="s">
        <v>1421</v>
      </c>
      <c r="H609" s="6" t="s">
        <v>1422</v>
      </c>
      <c r="I609" s="6"/>
      <c r="J609" s="6"/>
      <c r="K609" s="6"/>
      <c r="L609" s="25"/>
    </row>
    <row r="610" spans="1:14" x14ac:dyDescent="0.35">
      <c r="A610" s="6" t="s">
        <v>5938</v>
      </c>
      <c r="B610" s="6" t="s">
        <v>5381</v>
      </c>
      <c r="C610" s="6" t="s">
        <v>5939</v>
      </c>
      <c r="D610" s="6" t="s">
        <v>3868</v>
      </c>
      <c r="E610" s="6" t="s">
        <v>5344</v>
      </c>
      <c r="F610" s="6" t="s">
        <v>3869</v>
      </c>
      <c r="G610" s="6" t="s">
        <v>5230</v>
      </c>
      <c r="H610" s="6" t="s">
        <v>5345</v>
      </c>
      <c r="I610" s="6" t="s">
        <v>27</v>
      </c>
      <c r="J610" s="6"/>
      <c r="K610" s="6"/>
      <c r="L610" s="25"/>
    </row>
    <row r="611" spans="1:14" x14ac:dyDescent="0.35">
      <c r="A611" s="6" t="s">
        <v>5940</v>
      </c>
      <c r="B611" s="6" t="s">
        <v>5381</v>
      </c>
      <c r="C611" s="6" t="s">
        <v>5941</v>
      </c>
      <c r="D611" s="6" t="s">
        <v>3868</v>
      </c>
      <c r="E611" s="6" t="s">
        <v>5346</v>
      </c>
      <c r="F611" s="6" t="s">
        <v>3869</v>
      </c>
      <c r="G611" s="6" t="s">
        <v>4864</v>
      </c>
      <c r="H611" s="6" t="s">
        <v>5347</v>
      </c>
      <c r="I611" s="6" t="s">
        <v>27</v>
      </c>
      <c r="J611" s="6"/>
      <c r="K611" s="6"/>
      <c r="L611" s="25"/>
    </row>
    <row r="612" spans="1:14" x14ac:dyDescent="0.35">
      <c r="A612" s="6" t="s">
        <v>5942</v>
      </c>
      <c r="B612" s="6" t="s">
        <v>5381</v>
      </c>
      <c r="C612" s="6" t="s">
        <v>5943</v>
      </c>
      <c r="D612" s="6" t="s">
        <v>3868</v>
      </c>
      <c r="E612" s="6" t="s">
        <v>5348</v>
      </c>
      <c r="F612" s="6" t="s">
        <v>3869</v>
      </c>
      <c r="G612" s="6" t="s">
        <v>4867</v>
      </c>
      <c r="H612" s="6" t="s">
        <v>5349</v>
      </c>
      <c r="I612" s="6" t="s">
        <v>27</v>
      </c>
      <c r="J612" s="6"/>
      <c r="K612" s="6"/>
      <c r="L612" s="25"/>
    </row>
    <row r="613" spans="1:14" x14ac:dyDescent="0.35">
      <c r="A613" s="6" t="s">
        <v>5944</v>
      </c>
      <c r="B613" s="6" t="s">
        <v>5379</v>
      </c>
      <c r="C613" s="6" t="s">
        <v>3870</v>
      </c>
      <c r="D613" s="6" t="s">
        <v>3840</v>
      </c>
      <c r="E613" s="6" t="s">
        <v>1423</v>
      </c>
      <c r="F613" s="6" t="s">
        <v>5661</v>
      </c>
      <c r="G613" s="6" t="s">
        <v>1424</v>
      </c>
      <c r="H613" s="6" t="s">
        <v>1425</v>
      </c>
      <c r="I613" s="6" t="s">
        <v>27</v>
      </c>
      <c r="J613" s="6"/>
      <c r="K613" s="6"/>
      <c r="L613" s="25"/>
    </row>
    <row r="614" spans="1:14" x14ac:dyDescent="0.35">
      <c r="A614" s="6" t="s">
        <v>5945</v>
      </c>
      <c r="B614" s="6" t="s">
        <v>5379</v>
      </c>
      <c r="C614" s="6" t="s">
        <v>3871</v>
      </c>
      <c r="D614" s="6" t="s">
        <v>3840</v>
      </c>
      <c r="E614" s="6" t="s">
        <v>3872</v>
      </c>
      <c r="F614" s="6" t="s">
        <v>5661</v>
      </c>
      <c r="G614" s="6" t="s">
        <v>1426</v>
      </c>
      <c r="H614" s="6" t="s">
        <v>1427</v>
      </c>
      <c r="I614" s="6"/>
      <c r="J614" s="6"/>
      <c r="K614" s="6"/>
      <c r="L614" s="25"/>
    </row>
    <row r="615" spans="1:14" x14ac:dyDescent="0.35">
      <c r="A615" s="6" t="s">
        <v>5946</v>
      </c>
      <c r="B615" s="6" t="s">
        <v>5381</v>
      </c>
      <c r="C615" s="6" t="s">
        <v>5947</v>
      </c>
      <c r="D615" s="6" t="s">
        <v>3871</v>
      </c>
      <c r="E615" s="6" t="s">
        <v>5350</v>
      </c>
      <c r="F615" s="6" t="s">
        <v>3872</v>
      </c>
      <c r="G615" s="6" t="s">
        <v>5351</v>
      </c>
      <c r="H615" s="6" t="s">
        <v>5352</v>
      </c>
      <c r="I615" s="6" t="s">
        <v>27</v>
      </c>
      <c r="J615" s="6"/>
      <c r="K615" s="6"/>
      <c r="L615" s="25"/>
    </row>
    <row r="616" spans="1:14" x14ac:dyDescent="0.35">
      <c r="A616" s="6" t="s">
        <v>5948</v>
      </c>
      <c r="B616" s="6" t="s">
        <v>5381</v>
      </c>
      <c r="C616" s="6" t="s">
        <v>5949</v>
      </c>
      <c r="D616" s="6" t="s">
        <v>3871</v>
      </c>
      <c r="E616" s="6" t="s">
        <v>5353</v>
      </c>
      <c r="F616" s="6" t="s">
        <v>3872</v>
      </c>
      <c r="G616" s="6" t="s">
        <v>5110</v>
      </c>
      <c r="H616" s="6" t="s">
        <v>5354</v>
      </c>
      <c r="I616" s="6" t="s">
        <v>27</v>
      </c>
      <c r="J616" s="6"/>
      <c r="K616" s="6"/>
      <c r="L616" s="25"/>
    </row>
    <row r="617" spans="1:14" x14ac:dyDescent="0.35">
      <c r="A617" s="1" t="s">
        <v>6577</v>
      </c>
      <c r="B617" s="49">
        <v>3</v>
      </c>
      <c r="C617" s="1" t="s">
        <v>2570</v>
      </c>
      <c r="D617" s="1" t="s">
        <v>2561</v>
      </c>
      <c r="E617" s="1" t="s">
        <v>2571</v>
      </c>
      <c r="F617">
        <v>2</v>
      </c>
      <c r="G617" t="s">
        <v>26</v>
      </c>
      <c r="H617" t="s">
        <v>26</v>
      </c>
    </row>
    <row r="618" spans="1:14" x14ac:dyDescent="0.35">
      <c r="A618" s="1" t="s">
        <v>6578</v>
      </c>
      <c r="B618" s="49">
        <v>4</v>
      </c>
      <c r="C618" s="1" t="s">
        <v>6579</v>
      </c>
      <c r="D618" s="1" t="s">
        <v>2570</v>
      </c>
      <c r="E618" s="1" t="s">
        <v>6580</v>
      </c>
      <c r="F618">
        <v>206</v>
      </c>
      <c r="G618" t="s">
        <v>6581</v>
      </c>
      <c r="H618" t="s">
        <v>6582</v>
      </c>
      <c r="I618" s="1" t="s">
        <v>10</v>
      </c>
      <c r="K618" s="1" t="s">
        <v>11</v>
      </c>
      <c r="M618" s="7" t="s">
        <v>7778</v>
      </c>
      <c r="N618" s="7"/>
    </row>
    <row r="619" spans="1:14" x14ac:dyDescent="0.35">
      <c r="A619" s="1" t="s">
        <v>6583</v>
      </c>
      <c r="B619" s="49">
        <v>4</v>
      </c>
      <c r="C619" s="1" t="s">
        <v>6584</v>
      </c>
      <c r="D619" s="1" t="s">
        <v>2570</v>
      </c>
      <c r="E619"/>
      <c r="F619">
        <v>206</v>
      </c>
      <c r="G619" t="s">
        <v>6585</v>
      </c>
      <c r="H619"/>
      <c r="M619" s="7"/>
    </row>
    <row r="620" spans="1:14" x14ac:dyDescent="0.35">
      <c r="A620" s="1" t="s">
        <v>6586</v>
      </c>
      <c r="B620" s="49">
        <v>4</v>
      </c>
      <c r="C620" s="1" t="s">
        <v>6587</v>
      </c>
      <c r="D620" s="1" t="s">
        <v>2570</v>
      </c>
      <c r="E620" s="1" t="s">
        <v>6588</v>
      </c>
      <c r="F620">
        <v>206</v>
      </c>
      <c r="G620" t="s">
        <v>6589</v>
      </c>
      <c r="H620" t="s">
        <v>6590</v>
      </c>
      <c r="I620" s="1" t="s">
        <v>10</v>
      </c>
      <c r="K620" s="1" t="s">
        <v>19</v>
      </c>
      <c r="L620" s="7" t="s">
        <v>6580</v>
      </c>
      <c r="M620" s="7"/>
    </row>
    <row r="621" spans="1:14" x14ac:dyDescent="0.35">
      <c r="A621" s="1" t="s">
        <v>6591</v>
      </c>
      <c r="B621" s="49">
        <v>4</v>
      </c>
      <c r="C621" s="1" t="s">
        <v>6592</v>
      </c>
      <c r="D621" s="1" t="s">
        <v>2570</v>
      </c>
      <c r="E621" s="1" t="s">
        <v>6593</v>
      </c>
      <c r="F621">
        <v>206</v>
      </c>
      <c r="G621" t="s">
        <v>6594</v>
      </c>
      <c r="H621" t="s">
        <v>6595</v>
      </c>
      <c r="I621" s="1" t="s">
        <v>10</v>
      </c>
      <c r="K621" s="1" t="s">
        <v>19</v>
      </c>
      <c r="L621" s="7" t="s">
        <v>6580</v>
      </c>
      <c r="M621" s="7"/>
    </row>
    <row r="622" spans="1:14" x14ac:dyDescent="0.35">
      <c r="A622" s="1" t="s">
        <v>6596</v>
      </c>
      <c r="B622" s="49">
        <v>4</v>
      </c>
      <c r="C622" s="1" t="s">
        <v>6597</v>
      </c>
      <c r="D622" s="1" t="s">
        <v>2570</v>
      </c>
      <c r="E622" s="1" t="s">
        <v>6598</v>
      </c>
      <c r="F622">
        <v>206</v>
      </c>
      <c r="G622" t="s">
        <v>6599</v>
      </c>
      <c r="H622" t="s">
        <v>6600</v>
      </c>
      <c r="I622" s="1" t="s">
        <v>10</v>
      </c>
      <c r="K622" s="1" t="s">
        <v>19</v>
      </c>
      <c r="L622" s="7" t="s">
        <v>6580</v>
      </c>
      <c r="M622" s="7"/>
    </row>
    <row r="623" spans="1:14" x14ac:dyDescent="0.35">
      <c r="A623" s="1" t="s">
        <v>6601</v>
      </c>
      <c r="B623" s="49">
        <v>4</v>
      </c>
      <c r="C623" s="1" t="s">
        <v>6602</v>
      </c>
      <c r="D623" s="1" t="s">
        <v>2570</v>
      </c>
      <c r="E623" s="1" t="s">
        <v>6603</v>
      </c>
      <c r="F623">
        <v>206</v>
      </c>
      <c r="G623" t="s">
        <v>6604</v>
      </c>
      <c r="H623" t="s">
        <v>6605</v>
      </c>
      <c r="I623" s="1" t="s">
        <v>10</v>
      </c>
      <c r="K623" s="1" t="s">
        <v>11</v>
      </c>
      <c r="M623" s="7" t="s">
        <v>7778</v>
      </c>
      <c r="N623" s="7"/>
    </row>
    <row r="624" spans="1:14" x14ac:dyDescent="0.35">
      <c r="A624" s="1" t="s">
        <v>6606</v>
      </c>
      <c r="B624" s="49">
        <v>4</v>
      </c>
      <c r="C624" s="1" t="s">
        <v>6607</v>
      </c>
      <c r="D624" s="1" t="s">
        <v>2570</v>
      </c>
      <c r="E624"/>
      <c r="F624">
        <v>206</v>
      </c>
      <c r="G624" t="s">
        <v>6608</v>
      </c>
      <c r="H624"/>
      <c r="M624" s="7"/>
    </row>
    <row r="625" spans="1:14" x14ac:dyDescent="0.35">
      <c r="A625" s="1" t="s">
        <v>6609</v>
      </c>
      <c r="B625" s="49">
        <v>4</v>
      </c>
      <c r="C625" s="1" t="s">
        <v>6610</v>
      </c>
      <c r="D625" s="1" t="s">
        <v>2570</v>
      </c>
      <c r="E625" s="1" t="s">
        <v>6611</v>
      </c>
      <c r="F625">
        <v>206</v>
      </c>
      <c r="G625" t="s">
        <v>6594</v>
      </c>
      <c r="H625" t="s">
        <v>6612</v>
      </c>
      <c r="I625" s="1" t="s">
        <v>10</v>
      </c>
      <c r="K625" s="1" t="s">
        <v>19</v>
      </c>
      <c r="L625" s="1" t="s">
        <v>6603</v>
      </c>
      <c r="M625" s="7"/>
    </row>
    <row r="626" spans="1:14" x14ac:dyDescent="0.35">
      <c r="A626" s="1" t="s">
        <v>6613</v>
      </c>
      <c r="B626" s="49">
        <v>4</v>
      </c>
      <c r="C626" s="1" t="s">
        <v>6614</v>
      </c>
      <c r="D626" s="1" t="s">
        <v>2570</v>
      </c>
      <c r="E626" s="1" t="s">
        <v>6615</v>
      </c>
      <c r="F626">
        <v>206</v>
      </c>
      <c r="G626" t="s">
        <v>6599</v>
      </c>
      <c r="H626" t="s">
        <v>6616</v>
      </c>
      <c r="I626" s="1" t="s">
        <v>10</v>
      </c>
      <c r="K626" s="1" t="s">
        <v>19</v>
      </c>
      <c r="L626" s="1" t="s">
        <v>6603</v>
      </c>
      <c r="M626" s="7"/>
    </row>
    <row r="627" spans="1:14" x14ac:dyDescent="0.35">
      <c r="A627" s="1" t="s">
        <v>6617</v>
      </c>
      <c r="B627" s="49">
        <v>4</v>
      </c>
      <c r="C627" s="1" t="s">
        <v>6618</v>
      </c>
      <c r="D627" s="1" t="s">
        <v>2570</v>
      </c>
      <c r="E627" s="1" t="s">
        <v>6619</v>
      </c>
      <c r="F627">
        <v>206</v>
      </c>
      <c r="G627" t="s">
        <v>6620</v>
      </c>
      <c r="H627" t="s">
        <v>6621</v>
      </c>
      <c r="I627" s="1" t="s">
        <v>10</v>
      </c>
      <c r="K627" s="1" t="s">
        <v>11</v>
      </c>
      <c r="M627" s="7" t="s">
        <v>7778</v>
      </c>
      <c r="N627" s="7"/>
    </row>
    <row r="628" spans="1:14" x14ac:dyDescent="0.35">
      <c r="A628" s="1" t="s">
        <v>6622</v>
      </c>
      <c r="B628" s="49">
        <v>4</v>
      </c>
      <c r="C628" s="1" t="s">
        <v>6623</v>
      </c>
      <c r="D628" s="1" t="s">
        <v>2570</v>
      </c>
      <c r="E628" s="1" t="s">
        <v>6624</v>
      </c>
      <c r="F628">
        <v>206</v>
      </c>
      <c r="G628" t="s">
        <v>6625</v>
      </c>
      <c r="H628" t="s">
        <v>6626</v>
      </c>
      <c r="I628" s="1" t="s">
        <v>10</v>
      </c>
      <c r="K628" s="1" t="s">
        <v>19</v>
      </c>
      <c r="L628" s="1" t="s">
        <v>6619</v>
      </c>
      <c r="M628" s="7"/>
    </row>
    <row r="629" spans="1:14" x14ac:dyDescent="0.35">
      <c r="A629" s="1" t="s">
        <v>6992</v>
      </c>
      <c r="B629" s="49">
        <v>3</v>
      </c>
      <c r="C629" s="1" t="s">
        <v>2594</v>
      </c>
      <c r="D629" s="1" t="s">
        <v>2595</v>
      </c>
      <c r="E629" s="1" t="s">
        <v>2596</v>
      </c>
      <c r="F629">
        <v>4</v>
      </c>
      <c r="G629" t="s">
        <v>49</v>
      </c>
      <c r="H629" t="s">
        <v>49</v>
      </c>
      <c r="I629"/>
      <c r="J629"/>
      <c r="K629"/>
      <c r="L629"/>
      <c r="M629"/>
    </row>
    <row r="630" spans="1:14" x14ac:dyDescent="0.35">
      <c r="A630" s="1" t="s">
        <v>6888</v>
      </c>
      <c r="B630" s="49">
        <v>4</v>
      </c>
      <c r="C630" s="1" t="s">
        <v>6889</v>
      </c>
      <c r="D630" s="1" t="s">
        <v>2594</v>
      </c>
      <c r="E630" s="7" t="s">
        <v>6890</v>
      </c>
      <c r="F630">
        <v>401</v>
      </c>
      <c r="G630" t="s">
        <v>6891</v>
      </c>
      <c r="H630" t="s">
        <v>6892</v>
      </c>
      <c r="I630" s="1" t="s">
        <v>10</v>
      </c>
      <c r="K630" s="1" t="s">
        <v>11</v>
      </c>
    </row>
    <row r="631" spans="1:14" x14ac:dyDescent="0.35">
      <c r="A631" s="1" t="s">
        <v>6893</v>
      </c>
      <c r="B631" s="49">
        <v>4</v>
      </c>
      <c r="C631" s="1" t="s">
        <v>6894</v>
      </c>
      <c r="D631" s="1" t="s">
        <v>2594</v>
      </c>
      <c r="E631" s="7" t="s">
        <v>6895</v>
      </c>
      <c r="F631">
        <v>401</v>
      </c>
      <c r="G631" t="s">
        <v>6896</v>
      </c>
      <c r="H631" t="s">
        <v>6897</v>
      </c>
      <c r="I631" s="1" t="s">
        <v>10</v>
      </c>
      <c r="K631" s="1" t="s">
        <v>11</v>
      </c>
    </row>
    <row r="632" spans="1:14" x14ac:dyDescent="0.35">
      <c r="A632" s="1" t="s">
        <v>6898</v>
      </c>
      <c r="B632" s="49">
        <v>4</v>
      </c>
      <c r="C632" s="1" t="s">
        <v>6899</v>
      </c>
      <c r="D632" s="1" t="s">
        <v>2594</v>
      </c>
      <c r="E632" s="7" t="s">
        <v>7629</v>
      </c>
      <c r="F632">
        <v>401</v>
      </c>
      <c r="G632" t="s">
        <v>7632</v>
      </c>
      <c r="H632" t="s">
        <v>7631</v>
      </c>
      <c r="I632" s="1" t="s">
        <v>10</v>
      </c>
      <c r="K632" s="1" t="s">
        <v>11</v>
      </c>
    </row>
    <row r="633" spans="1:14" x14ac:dyDescent="0.35">
      <c r="B633" s="49"/>
      <c r="E633" s="7" t="s">
        <v>7630</v>
      </c>
      <c r="F633">
        <v>401</v>
      </c>
      <c r="G633" t="s">
        <v>7633</v>
      </c>
      <c r="H633" t="s">
        <v>7634</v>
      </c>
      <c r="I633" s="1" t="s">
        <v>10</v>
      </c>
      <c r="K633" s="1" t="s">
        <v>19</v>
      </c>
      <c r="L633" s="7" t="s">
        <v>7629</v>
      </c>
    </row>
    <row r="634" spans="1:14" x14ac:dyDescent="0.35">
      <c r="A634" s="1" t="s">
        <v>6902</v>
      </c>
      <c r="B634" s="49">
        <v>3</v>
      </c>
      <c r="C634" s="1" t="s">
        <v>2597</v>
      </c>
      <c r="D634" s="1" t="s">
        <v>2595</v>
      </c>
      <c r="E634" s="7" t="s">
        <v>2598</v>
      </c>
      <c r="F634">
        <v>4</v>
      </c>
      <c r="G634" t="s">
        <v>50</v>
      </c>
      <c r="H634" t="s">
        <v>50</v>
      </c>
    </row>
    <row r="635" spans="1:14" x14ac:dyDescent="0.35">
      <c r="A635" s="1" t="s">
        <v>6903</v>
      </c>
      <c r="B635" s="49">
        <v>4</v>
      </c>
      <c r="C635" s="1" t="s">
        <v>6904</v>
      </c>
      <c r="D635" s="1" t="s">
        <v>2597</v>
      </c>
      <c r="E635" s="7" t="s">
        <v>6905</v>
      </c>
      <c r="F635">
        <v>402</v>
      </c>
      <c r="G635" t="s">
        <v>6906</v>
      </c>
      <c r="H635" t="s">
        <v>6907</v>
      </c>
      <c r="I635" s="1" t="s">
        <v>10</v>
      </c>
      <c r="K635" s="1" t="s">
        <v>11</v>
      </c>
    </row>
    <row r="636" spans="1:14" x14ac:dyDescent="0.35">
      <c r="A636" s="1" t="s">
        <v>6908</v>
      </c>
      <c r="B636" s="49">
        <v>4</v>
      </c>
      <c r="C636" s="1" t="s">
        <v>6909</v>
      </c>
      <c r="D636" s="1" t="s">
        <v>2597</v>
      </c>
      <c r="E636" s="8"/>
      <c r="F636">
        <v>402</v>
      </c>
      <c r="G636" t="s">
        <v>6910</v>
      </c>
      <c r="H636"/>
    </row>
    <row r="637" spans="1:14" x14ac:dyDescent="0.35">
      <c r="A637" s="1" t="s">
        <v>6911</v>
      </c>
      <c r="B637" s="49">
        <v>4</v>
      </c>
      <c r="C637" s="1" t="s">
        <v>6912</v>
      </c>
      <c r="D637" s="1" t="s">
        <v>2597</v>
      </c>
      <c r="E637" s="7" t="s">
        <v>6913</v>
      </c>
      <c r="F637">
        <v>402</v>
      </c>
      <c r="G637" t="s">
        <v>6914</v>
      </c>
      <c r="H637" t="s">
        <v>6915</v>
      </c>
      <c r="I637" s="1" t="s">
        <v>10</v>
      </c>
      <c r="K637" s="1" t="s">
        <v>11</v>
      </c>
    </row>
    <row r="638" spans="1:14" x14ac:dyDescent="0.35">
      <c r="A638" s="1" t="s">
        <v>6916</v>
      </c>
      <c r="B638" s="49">
        <v>4</v>
      </c>
      <c r="C638" s="1" t="s">
        <v>6917</v>
      </c>
      <c r="D638" s="1" t="s">
        <v>2597</v>
      </c>
      <c r="E638" s="7" t="s">
        <v>6918</v>
      </c>
      <c r="F638">
        <v>402</v>
      </c>
      <c r="G638" t="s">
        <v>6599</v>
      </c>
      <c r="H638" t="s">
        <v>6919</v>
      </c>
      <c r="I638" s="1" t="s">
        <v>10</v>
      </c>
      <c r="K638" s="1" t="s">
        <v>11</v>
      </c>
    </row>
    <row r="639" spans="1:14" x14ac:dyDescent="0.35">
      <c r="A639" s="1" t="s">
        <v>6920</v>
      </c>
      <c r="B639" s="49">
        <v>4</v>
      </c>
      <c r="C639" s="1" t="s">
        <v>6921</v>
      </c>
      <c r="D639" s="1" t="s">
        <v>2597</v>
      </c>
      <c r="E639" s="8"/>
      <c r="F639">
        <v>402</v>
      </c>
      <c r="G639" t="s">
        <v>6922</v>
      </c>
      <c r="H639"/>
    </row>
    <row r="640" spans="1:14" x14ac:dyDescent="0.35">
      <c r="A640" s="1" t="s">
        <v>6923</v>
      </c>
      <c r="B640" s="49">
        <v>4</v>
      </c>
      <c r="C640" s="1" t="s">
        <v>6924</v>
      </c>
      <c r="D640" s="1" t="s">
        <v>2597</v>
      </c>
      <c r="E640" s="7" t="s">
        <v>6925</v>
      </c>
      <c r="F640">
        <v>402</v>
      </c>
      <c r="G640" t="s">
        <v>6914</v>
      </c>
      <c r="H640" t="s">
        <v>6926</v>
      </c>
      <c r="I640" s="1" t="s">
        <v>10</v>
      </c>
      <c r="K640" s="1" t="s">
        <v>11</v>
      </c>
    </row>
    <row r="641" spans="1:11" x14ac:dyDescent="0.35">
      <c r="A641" s="1" t="s">
        <v>6927</v>
      </c>
      <c r="B641" s="49">
        <v>4</v>
      </c>
      <c r="C641" s="1" t="s">
        <v>6928</v>
      </c>
      <c r="D641" s="1" t="s">
        <v>2597</v>
      </c>
      <c r="E641" s="7" t="s">
        <v>6929</v>
      </c>
      <c r="F641">
        <v>402</v>
      </c>
      <c r="G641" t="s">
        <v>6599</v>
      </c>
      <c r="H641" t="s">
        <v>6930</v>
      </c>
      <c r="I641" s="1" t="s">
        <v>10</v>
      </c>
      <c r="K641" s="1" t="s">
        <v>11</v>
      </c>
    </row>
    <row r="642" spans="1:11" x14ac:dyDescent="0.35">
      <c r="A642" s="1" t="s">
        <v>6931</v>
      </c>
      <c r="B642" s="49">
        <v>3</v>
      </c>
      <c r="C642" s="1" t="s">
        <v>2599</v>
      </c>
      <c r="D642" s="1" t="s">
        <v>2595</v>
      </c>
      <c r="E642" s="7" t="s">
        <v>2600</v>
      </c>
      <c r="F642">
        <v>4</v>
      </c>
      <c r="G642" t="s">
        <v>51</v>
      </c>
      <c r="H642" t="s">
        <v>52</v>
      </c>
    </row>
    <row r="643" spans="1:11" x14ac:dyDescent="0.35">
      <c r="A643" s="1" t="s">
        <v>6932</v>
      </c>
      <c r="B643" s="49">
        <v>4</v>
      </c>
      <c r="C643" s="1" t="s">
        <v>6933</v>
      </c>
      <c r="D643" s="1" t="s">
        <v>2599</v>
      </c>
      <c r="E643" s="7" t="s">
        <v>6934</v>
      </c>
      <c r="F643">
        <v>403</v>
      </c>
      <c r="G643" t="s">
        <v>6935</v>
      </c>
      <c r="H643" t="s">
        <v>6936</v>
      </c>
      <c r="I643" s="1" t="s">
        <v>10</v>
      </c>
      <c r="K643" s="1" t="s">
        <v>11</v>
      </c>
    </row>
    <row r="644" spans="1:11" x14ac:dyDescent="0.35">
      <c r="A644" s="1" t="s">
        <v>6937</v>
      </c>
      <c r="B644" s="49">
        <v>4</v>
      </c>
      <c r="C644" s="1" t="s">
        <v>6938</v>
      </c>
      <c r="D644" s="1" t="s">
        <v>2599</v>
      </c>
      <c r="E644" s="7" t="s">
        <v>6939</v>
      </c>
      <c r="F644">
        <v>403</v>
      </c>
      <c r="G644" t="s">
        <v>6922</v>
      </c>
      <c r="H644" t="s">
        <v>6940</v>
      </c>
      <c r="I644" s="1" t="s">
        <v>10</v>
      </c>
      <c r="K644" s="1" t="s">
        <v>11</v>
      </c>
    </row>
    <row r="645" spans="1:11" x14ac:dyDescent="0.35">
      <c r="A645" s="1" t="s">
        <v>6941</v>
      </c>
      <c r="B645" s="49">
        <v>3</v>
      </c>
      <c r="C645" s="1" t="s">
        <v>2601</v>
      </c>
      <c r="D645" s="1" t="s">
        <v>2595</v>
      </c>
      <c r="E645" s="7" t="s">
        <v>2602</v>
      </c>
      <c r="F645">
        <v>4</v>
      </c>
      <c r="G645" t="s">
        <v>53</v>
      </c>
      <c r="H645" t="s">
        <v>54</v>
      </c>
    </row>
    <row r="646" spans="1:11" x14ac:dyDescent="0.35">
      <c r="A646" s="1" t="s">
        <v>6942</v>
      </c>
      <c r="B646" s="49">
        <v>4</v>
      </c>
      <c r="C646" s="1" t="s">
        <v>6943</v>
      </c>
      <c r="D646" s="1" t="s">
        <v>2601</v>
      </c>
      <c r="E646" s="7" t="s">
        <v>6944</v>
      </c>
      <c r="F646">
        <v>404</v>
      </c>
      <c r="G646" t="s">
        <v>6945</v>
      </c>
      <c r="H646" t="s">
        <v>6946</v>
      </c>
      <c r="I646" s="1" t="s">
        <v>10</v>
      </c>
      <c r="K646" s="1" t="s">
        <v>11</v>
      </c>
    </row>
    <row r="647" spans="1:11" x14ac:dyDescent="0.35">
      <c r="A647" s="1" t="s">
        <v>6947</v>
      </c>
      <c r="B647" s="49">
        <v>4</v>
      </c>
      <c r="C647" s="1" t="s">
        <v>6948</v>
      </c>
      <c r="D647" s="1" t="s">
        <v>2601</v>
      </c>
      <c r="E647" s="7" t="s">
        <v>6949</v>
      </c>
      <c r="F647">
        <v>404</v>
      </c>
      <c r="G647" t="s">
        <v>6922</v>
      </c>
      <c r="H647" t="s">
        <v>6950</v>
      </c>
      <c r="I647" s="1" t="s">
        <v>10</v>
      </c>
      <c r="K647" s="1" t="s">
        <v>11</v>
      </c>
    </row>
    <row r="648" spans="1:11" x14ac:dyDescent="0.35">
      <c r="A648" s="1" t="s">
        <v>6951</v>
      </c>
      <c r="B648" s="49">
        <v>3</v>
      </c>
      <c r="C648" s="1" t="s">
        <v>2603</v>
      </c>
      <c r="D648" s="1" t="s">
        <v>2595</v>
      </c>
      <c r="E648" s="7" t="s">
        <v>2604</v>
      </c>
      <c r="F648">
        <v>4</v>
      </c>
      <c r="G648" t="s">
        <v>55</v>
      </c>
      <c r="H648" t="s">
        <v>56</v>
      </c>
    </row>
    <row r="649" spans="1:11" x14ac:dyDescent="0.35">
      <c r="A649" s="1" t="s">
        <v>6952</v>
      </c>
      <c r="B649" s="49">
        <v>4</v>
      </c>
      <c r="C649" s="1" t="s">
        <v>6953</v>
      </c>
      <c r="D649" s="1" t="s">
        <v>2603</v>
      </c>
      <c r="E649" s="7" t="s">
        <v>6954</v>
      </c>
      <c r="F649">
        <v>405</v>
      </c>
      <c r="G649" t="s">
        <v>6955</v>
      </c>
      <c r="H649" t="s">
        <v>6956</v>
      </c>
      <c r="I649" s="1" t="s">
        <v>10</v>
      </c>
      <c r="K649" s="1" t="s">
        <v>11</v>
      </c>
    </row>
    <row r="650" spans="1:11" x14ac:dyDescent="0.35">
      <c r="A650" s="1" t="s">
        <v>6957</v>
      </c>
      <c r="B650" s="49">
        <v>4</v>
      </c>
      <c r="C650" s="1" t="s">
        <v>6958</v>
      </c>
      <c r="D650" s="1" t="s">
        <v>2603</v>
      </c>
      <c r="E650" s="7" t="s">
        <v>6959</v>
      </c>
      <c r="F650">
        <v>405</v>
      </c>
      <c r="G650" t="s">
        <v>6960</v>
      </c>
      <c r="H650" t="s">
        <v>6961</v>
      </c>
      <c r="I650" s="1" t="s">
        <v>27</v>
      </c>
    </row>
    <row r="651" spans="1:11" x14ac:dyDescent="0.35">
      <c r="A651" s="1" t="s">
        <v>6962</v>
      </c>
      <c r="B651" s="49">
        <v>4</v>
      </c>
      <c r="C651" s="1" t="s">
        <v>6963</v>
      </c>
      <c r="D651" s="1" t="s">
        <v>2603</v>
      </c>
      <c r="E651" s="7" t="s">
        <v>6964</v>
      </c>
      <c r="F651">
        <v>405</v>
      </c>
      <c r="G651" t="s">
        <v>6922</v>
      </c>
      <c r="H651" t="s">
        <v>6965</v>
      </c>
      <c r="I651" s="1" t="s">
        <v>27</v>
      </c>
    </row>
    <row r="652" spans="1:11" x14ac:dyDescent="0.35">
      <c r="A652" s="1" t="s">
        <v>6966</v>
      </c>
      <c r="B652" s="49">
        <v>3</v>
      </c>
      <c r="C652" s="1" t="s">
        <v>2605</v>
      </c>
      <c r="D652" s="1" t="s">
        <v>2595</v>
      </c>
      <c r="E652" s="7" t="s">
        <v>2606</v>
      </c>
      <c r="F652">
        <v>4</v>
      </c>
      <c r="G652" t="s">
        <v>57</v>
      </c>
      <c r="H652" t="s">
        <v>57</v>
      </c>
    </row>
    <row r="653" spans="1:11" x14ac:dyDescent="0.35">
      <c r="A653" s="1" t="s">
        <v>6967</v>
      </c>
      <c r="B653" s="49">
        <v>4</v>
      </c>
      <c r="C653" s="1" t="s">
        <v>6968</v>
      </c>
      <c r="D653" s="1" t="s">
        <v>2605</v>
      </c>
      <c r="E653" s="7" t="s">
        <v>6969</v>
      </c>
      <c r="F653">
        <v>406</v>
      </c>
      <c r="G653" t="s">
        <v>6970</v>
      </c>
      <c r="H653" t="s">
        <v>6971</v>
      </c>
      <c r="I653" s="1" t="s">
        <v>10</v>
      </c>
      <c r="K653" s="1" t="s">
        <v>11</v>
      </c>
    </row>
    <row r="654" spans="1:11" x14ac:dyDescent="0.35">
      <c r="A654" s="1" t="s">
        <v>6972</v>
      </c>
      <c r="B654" s="49">
        <v>4</v>
      </c>
      <c r="C654" s="1" t="s">
        <v>6973</v>
      </c>
      <c r="D654" s="1" t="s">
        <v>2605</v>
      </c>
      <c r="E654" s="7" t="s">
        <v>6974</v>
      </c>
      <c r="F654">
        <v>406</v>
      </c>
      <c r="G654" t="s">
        <v>6975</v>
      </c>
      <c r="H654" t="s">
        <v>6976</v>
      </c>
      <c r="I654" s="1" t="s">
        <v>10</v>
      </c>
      <c r="K654" s="1" t="s">
        <v>11</v>
      </c>
    </row>
    <row r="655" spans="1:11" x14ac:dyDescent="0.35">
      <c r="A655" s="1" t="s">
        <v>6977</v>
      </c>
      <c r="B655" s="49">
        <v>4</v>
      </c>
      <c r="C655" s="1" t="s">
        <v>6978</v>
      </c>
      <c r="D655" s="1" t="s">
        <v>2605</v>
      </c>
      <c r="E655" s="7" t="s">
        <v>6979</v>
      </c>
      <c r="F655">
        <v>406</v>
      </c>
      <c r="G655" t="s">
        <v>6980</v>
      </c>
      <c r="H655" t="s">
        <v>6981</v>
      </c>
      <c r="I655" s="1" t="s">
        <v>10</v>
      </c>
      <c r="K655" s="1" t="s">
        <v>11</v>
      </c>
    </row>
    <row r="656" spans="1:11" x14ac:dyDescent="0.35">
      <c r="A656" s="1" t="s">
        <v>6982</v>
      </c>
      <c r="B656" s="49">
        <v>4</v>
      </c>
      <c r="C656" s="1" t="s">
        <v>6983</v>
      </c>
      <c r="D656" s="1" t="s">
        <v>2605</v>
      </c>
      <c r="E656" s="7" t="s">
        <v>6984</v>
      </c>
      <c r="F656">
        <v>406</v>
      </c>
      <c r="G656" t="s">
        <v>6985</v>
      </c>
      <c r="H656" t="s">
        <v>6986</v>
      </c>
      <c r="I656" s="1" t="s">
        <v>10</v>
      </c>
      <c r="K656" s="1" t="s">
        <v>11</v>
      </c>
    </row>
    <row r="657" spans="1:13" x14ac:dyDescent="0.35">
      <c r="A657" s="1" t="s">
        <v>6987</v>
      </c>
      <c r="B657" s="49">
        <v>4</v>
      </c>
      <c r="C657" s="1" t="s">
        <v>6988</v>
      </c>
      <c r="D657" s="1" t="s">
        <v>2605</v>
      </c>
      <c r="E657" s="7" t="s">
        <v>6989</v>
      </c>
      <c r="F657">
        <v>406</v>
      </c>
      <c r="G657" t="s">
        <v>6990</v>
      </c>
      <c r="H657" t="s">
        <v>6991</v>
      </c>
      <c r="I657" s="1" t="s">
        <v>10</v>
      </c>
      <c r="K657" s="1" t="s">
        <v>11</v>
      </c>
    </row>
    <row r="658" spans="1:13" x14ac:dyDescent="0.35">
      <c r="A658" s="1" t="s">
        <v>7010</v>
      </c>
      <c r="B658">
        <v>4</v>
      </c>
      <c r="C658" s="1" t="s">
        <v>7011</v>
      </c>
      <c r="D658" s="1" t="s">
        <v>2735</v>
      </c>
      <c r="E658" s="1" t="s">
        <v>7004</v>
      </c>
      <c r="F658">
        <v>1107</v>
      </c>
      <c r="G658" t="s">
        <v>7005</v>
      </c>
      <c r="H658" t="s">
        <v>7006</v>
      </c>
      <c r="I658" s="1" t="s">
        <v>10</v>
      </c>
      <c r="J658"/>
      <c r="K658" s="1" t="s">
        <v>11</v>
      </c>
      <c r="L658"/>
      <c r="M658"/>
    </row>
    <row r="659" spans="1:13" x14ac:dyDescent="0.35">
      <c r="A659" s="1" t="s">
        <v>7012</v>
      </c>
      <c r="B659">
        <v>4</v>
      </c>
      <c r="C659" s="1" t="s">
        <v>7013</v>
      </c>
      <c r="D659" s="1" t="s">
        <v>2735</v>
      </c>
      <c r="E659" s="1" t="s">
        <v>7007</v>
      </c>
      <c r="F659">
        <v>1107</v>
      </c>
      <c r="G659" t="s">
        <v>7008</v>
      </c>
      <c r="H659" t="s">
        <v>7009</v>
      </c>
      <c r="I659" s="1" t="s">
        <v>10</v>
      </c>
      <c r="J659"/>
      <c r="K659" s="1" t="s">
        <v>11</v>
      </c>
      <c r="L659"/>
      <c r="M659"/>
    </row>
    <row r="660" spans="1:13" x14ac:dyDescent="0.35">
      <c r="A660" s="1" t="s">
        <v>7015</v>
      </c>
      <c r="B660">
        <v>4</v>
      </c>
      <c r="C660" s="1" t="s">
        <v>7016</v>
      </c>
      <c r="D660" s="1" t="s">
        <v>2657</v>
      </c>
      <c r="E660" s="1" t="s">
        <v>7017</v>
      </c>
      <c r="F660">
        <v>711</v>
      </c>
      <c r="G660" t="s">
        <v>7018</v>
      </c>
      <c r="H660" t="s">
        <v>7019</v>
      </c>
      <c r="I660" s="1" t="s">
        <v>10</v>
      </c>
      <c r="J660"/>
      <c r="K660" s="1" t="s">
        <v>11</v>
      </c>
      <c r="M660" s="1" t="s">
        <v>7635</v>
      </c>
    </row>
    <row r="661" spans="1:13" x14ac:dyDescent="0.35">
      <c r="A661" s="1" t="s">
        <v>7020</v>
      </c>
      <c r="B661">
        <v>4</v>
      </c>
      <c r="C661" s="1" t="s">
        <v>7021</v>
      </c>
      <c r="D661" s="1" t="s">
        <v>2657</v>
      </c>
      <c r="E661" s="1" t="s">
        <v>7635</v>
      </c>
      <c r="F661">
        <v>711</v>
      </c>
      <c r="G661" t="s">
        <v>7637</v>
      </c>
      <c r="H661" t="s">
        <v>7636</v>
      </c>
      <c r="I661" s="1" t="s">
        <v>10</v>
      </c>
      <c r="J661"/>
      <c r="K661" s="1" t="s">
        <v>19</v>
      </c>
      <c r="L661" s="1" t="s">
        <v>6531</v>
      </c>
      <c r="M661"/>
    </row>
    <row r="662" spans="1:13" x14ac:dyDescent="0.35">
      <c r="A662" s="1" t="s">
        <v>7022</v>
      </c>
      <c r="B662">
        <v>4</v>
      </c>
      <c r="C662" s="1" t="s">
        <v>7023</v>
      </c>
      <c r="D662" s="1" t="s">
        <v>2657</v>
      </c>
      <c r="E662" s="1" t="s">
        <v>7024</v>
      </c>
      <c r="F662">
        <v>711</v>
      </c>
      <c r="G662" t="s">
        <v>7025</v>
      </c>
      <c r="H662" t="s">
        <v>7026</v>
      </c>
      <c r="I662" s="1" t="s">
        <v>10</v>
      </c>
      <c r="J662"/>
      <c r="K662" s="1" t="s">
        <v>11</v>
      </c>
      <c r="M662" s="1" t="s">
        <v>7635</v>
      </c>
    </row>
    <row r="663" spans="1:13" x14ac:dyDescent="0.35">
      <c r="A663" s="1" t="s">
        <v>7027</v>
      </c>
      <c r="B663">
        <v>4</v>
      </c>
      <c r="C663" s="1" t="s">
        <v>7028</v>
      </c>
      <c r="D663" s="1" t="s">
        <v>2749</v>
      </c>
      <c r="E663" s="1" t="s">
        <v>7029</v>
      </c>
      <c r="F663">
        <v>1207</v>
      </c>
      <c r="G663" t="s">
        <v>7030</v>
      </c>
      <c r="H663" t="s">
        <v>7031</v>
      </c>
      <c r="I663" s="1" t="s">
        <v>10</v>
      </c>
      <c r="J663"/>
      <c r="K663" s="1" t="s">
        <v>11</v>
      </c>
      <c r="L663"/>
      <c r="M663"/>
    </row>
    <row r="664" spans="1:13" x14ac:dyDescent="0.35">
      <c r="A664" s="1" t="s">
        <v>7032</v>
      </c>
      <c r="B664">
        <v>4</v>
      </c>
      <c r="C664" s="1" t="s">
        <v>7033</v>
      </c>
      <c r="D664" s="1" t="s">
        <v>2749</v>
      </c>
      <c r="E664" s="1" t="s">
        <v>7649</v>
      </c>
      <c r="F664">
        <v>1207</v>
      </c>
      <c r="G664" t="s">
        <v>7653</v>
      </c>
      <c r="H664" s="1" t="s">
        <v>7651</v>
      </c>
      <c r="I664" s="1" t="s">
        <v>10</v>
      </c>
      <c r="J664"/>
      <c r="K664" s="1" t="s">
        <v>11</v>
      </c>
      <c r="L664"/>
      <c r="M664"/>
    </row>
    <row r="665" spans="1:13" x14ac:dyDescent="0.35">
      <c r="B665"/>
      <c r="E665" s="1" t="s">
        <v>7650</v>
      </c>
      <c r="F665">
        <v>1207</v>
      </c>
      <c r="G665" t="s">
        <v>6922</v>
      </c>
      <c r="H665" s="1" t="s">
        <v>7652</v>
      </c>
      <c r="I665" s="1" t="s">
        <v>10</v>
      </c>
      <c r="J665"/>
      <c r="K665" s="1" t="s">
        <v>19</v>
      </c>
      <c r="L665" s="1" t="s">
        <v>7649</v>
      </c>
      <c r="M665"/>
    </row>
    <row r="666" spans="1:13" x14ac:dyDescent="0.35">
      <c r="A666" s="1" t="s">
        <v>7034</v>
      </c>
      <c r="B666">
        <v>4</v>
      </c>
      <c r="C666" s="1" t="s">
        <v>7035</v>
      </c>
      <c r="D666" s="1" t="s">
        <v>2749</v>
      </c>
      <c r="E666" s="1" t="s">
        <v>7036</v>
      </c>
      <c r="F666">
        <v>1207</v>
      </c>
      <c r="G666" t="s">
        <v>7037</v>
      </c>
      <c r="H666" t="s">
        <v>7038</v>
      </c>
      <c r="I666" s="1" t="s">
        <v>10</v>
      </c>
      <c r="J666"/>
      <c r="K666" s="1" t="s">
        <v>11</v>
      </c>
      <c r="L666"/>
      <c r="M666"/>
    </row>
    <row r="667" spans="1:13" x14ac:dyDescent="0.35">
      <c r="A667" s="1" t="s">
        <v>7039</v>
      </c>
      <c r="B667">
        <v>4</v>
      </c>
      <c r="C667" s="1" t="s">
        <v>7040</v>
      </c>
      <c r="D667" s="1" t="s">
        <v>2749</v>
      </c>
      <c r="E667" s="1" t="s">
        <v>7041</v>
      </c>
      <c r="F667">
        <v>1207</v>
      </c>
      <c r="G667" t="s">
        <v>7042</v>
      </c>
      <c r="H667" t="s">
        <v>7043</v>
      </c>
      <c r="I667" s="1" t="s">
        <v>10</v>
      </c>
      <c r="J667"/>
      <c r="K667" s="1" t="s">
        <v>11</v>
      </c>
      <c r="L667"/>
      <c r="M667"/>
    </row>
    <row r="668" spans="1:13" x14ac:dyDescent="0.35">
      <c r="A668" s="1" t="s">
        <v>7044</v>
      </c>
      <c r="B668">
        <v>4</v>
      </c>
      <c r="C668" s="1" t="s">
        <v>7045</v>
      </c>
      <c r="D668" s="1" t="s">
        <v>2749</v>
      </c>
      <c r="E668" s="1" t="s">
        <v>7046</v>
      </c>
      <c r="F668">
        <v>1207</v>
      </c>
      <c r="G668" t="s">
        <v>7047</v>
      </c>
      <c r="H668" t="s">
        <v>7048</v>
      </c>
      <c r="I668" s="1" t="s">
        <v>10</v>
      </c>
      <c r="J668"/>
      <c r="K668" s="1" t="s">
        <v>11</v>
      </c>
      <c r="L668"/>
      <c r="M668"/>
    </row>
    <row r="669" spans="1:13" x14ac:dyDescent="0.35">
      <c r="A669" s="1" t="s">
        <v>7049</v>
      </c>
      <c r="B669">
        <v>4</v>
      </c>
      <c r="C669" s="1" t="s">
        <v>7050</v>
      </c>
      <c r="D669" s="1" t="s">
        <v>2749</v>
      </c>
      <c r="E669" s="1" t="s">
        <v>7051</v>
      </c>
      <c r="F669">
        <v>1207</v>
      </c>
      <c r="G669" t="s">
        <v>7052</v>
      </c>
      <c r="H669" t="s">
        <v>7053</v>
      </c>
      <c r="I669" s="1" t="s">
        <v>10</v>
      </c>
      <c r="J669"/>
      <c r="K669" s="1" t="s">
        <v>11</v>
      </c>
      <c r="L669"/>
      <c r="M669"/>
    </row>
    <row r="670" spans="1:13" x14ac:dyDescent="0.35">
      <c r="A670" s="1" t="s">
        <v>7054</v>
      </c>
      <c r="B670">
        <v>4</v>
      </c>
      <c r="C670" s="1" t="s">
        <v>7055</v>
      </c>
      <c r="D670" s="1" t="s">
        <v>2902</v>
      </c>
      <c r="E670" s="1" t="s">
        <v>7056</v>
      </c>
      <c r="F670">
        <v>2306</v>
      </c>
      <c r="G670" t="s">
        <v>7057</v>
      </c>
      <c r="H670" t="s">
        <v>7058</v>
      </c>
      <c r="I670" s="1" t="s">
        <v>10</v>
      </c>
      <c r="K670" s="1" t="s">
        <v>11</v>
      </c>
    </row>
    <row r="671" spans="1:13" x14ac:dyDescent="0.35">
      <c r="A671" s="1" t="s">
        <v>7059</v>
      </c>
      <c r="B671">
        <v>4</v>
      </c>
      <c r="C671" s="1" t="s">
        <v>7060</v>
      </c>
      <c r="D671" s="1" t="s">
        <v>2902</v>
      </c>
      <c r="E671" s="1" t="s">
        <v>7061</v>
      </c>
      <c r="F671">
        <v>2306</v>
      </c>
      <c r="G671" t="s">
        <v>7062</v>
      </c>
      <c r="H671" t="s">
        <v>7063</v>
      </c>
      <c r="I671" s="1" t="s">
        <v>10</v>
      </c>
      <c r="K671" s="1" t="s">
        <v>11</v>
      </c>
    </row>
    <row r="672" spans="1:13" x14ac:dyDescent="0.35">
      <c r="A672" s="1" t="s">
        <v>7064</v>
      </c>
      <c r="B672">
        <v>4</v>
      </c>
      <c r="C672" s="1" t="s">
        <v>7065</v>
      </c>
      <c r="D672" s="1" t="s">
        <v>2902</v>
      </c>
      <c r="E672" s="1" t="s">
        <v>7066</v>
      </c>
      <c r="F672">
        <v>2306</v>
      </c>
      <c r="G672" t="s">
        <v>7067</v>
      </c>
      <c r="H672" t="s">
        <v>7068</v>
      </c>
      <c r="I672" s="1" t="s">
        <v>10</v>
      </c>
      <c r="K672" s="1" t="s">
        <v>11</v>
      </c>
    </row>
    <row r="673" spans="1:14" x14ac:dyDescent="0.35">
      <c r="A673" s="1" t="s">
        <v>7069</v>
      </c>
      <c r="B673">
        <v>4</v>
      </c>
      <c r="C673" s="1" t="s">
        <v>7070</v>
      </c>
      <c r="D673" s="1" t="s">
        <v>2902</v>
      </c>
      <c r="E673" s="1" t="s">
        <v>7071</v>
      </c>
      <c r="F673">
        <v>2306</v>
      </c>
      <c r="G673" t="s">
        <v>7072</v>
      </c>
      <c r="H673" t="s">
        <v>7073</v>
      </c>
      <c r="I673" s="1" t="s">
        <v>10</v>
      </c>
      <c r="K673" s="1" t="s">
        <v>11</v>
      </c>
    </row>
    <row r="674" spans="1:14" x14ac:dyDescent="0.35">
      <c r="A674" s="1" t="s">
        <v>7074</v>
      </c>
      <c r="B674">
        <v>4</v>
      </c>
      <c r="C674" s="1" t="s">
        <v>7075</v>
      </c>
      <c r="D674" s="1" t="s">
        <v>2902</v>
      </c>
      <c r="E674" s="1" t="s">
        <v>7076</v>
      </c>
      <c r="F674">
        <v>2306</v>
      </c>
      <c r="G674" t="s">
        <v>6599</v>
      </c>
      <c r="H674" t="s">
        <v>7077</v>
      </c>
      <c r="I674" s="1" t="s">
        <v>10</v>
      </c>
      <c r="K674" s="1" t="s">
        <v>19</v>
      </c>
      <c r="L674" s="1" t="s">
        <v>7071</v>
      </c>
    </row>
    <row r="675" spans="1:14" x14ac:dyDescent="0.35">
      <c r="A675" s="1" t="s">
        <v>7078</v>
      </c>
      <c r="B675">
        <v>4</v>
      </c>
      <c r="C675" s="1" t="s">
        <v>7079</v>
      </c>
      <c r="D675" s="1" t="s">
        <v>2902</v>
      </c>
      <c r="E675" s="1" t="s">
        <v>7080</v>
      </c>
      <c r="F675">
        <v>2306</v>
      </c>
      <c r="G675" t="s">
        <v>7081</v>
      </c>
      <c r="H675" t="s">
        <v>7082</v>
      </c>
      <c r="I675" s="1" t="s">
        <v>10</v>
      </c>
      <c r="K675" s="1" t="s">
        <v>11</v>
      </c>
      <c r="M675" s="1" t="s">
        <v>7769</v>
      </c>
    </row>
    <row r="676" spans="1:14" x14ac:dyDescent="0.35">
      <c r="A676" s="1" t="s">
        <v>7083</v>
      </c>
      <c r="B676">
        <v>4</v>
      </c>
      <c r="C676" s="1" t="s">
        <v>7084</v>
      </c>
      <c r="D676" s="1" t="s">
        <v>2902</v>
      </c>
      <c r="E676" s="1" t="s">
        <v>7085</v>
      </c>
      <c r="F676">
        <v>2306</v>
      </c>
      <c r="G676" t="s">
        <v>7086</v>
      </c>
      <c r="H676" t="s">
        <v>7087</v>
      </c>
      <c r="I676" s="1" t="s">
        <v>10</v>
      </c>
      <c r="K676" s="1" t="s">
        <v>11</v>
      </c>
      <c r="M676" s="1" t="s">
        <v>7769</v>
      </c>
    </row>
    <row r="677" spans="1:14" x14ac:dyDescent="0.35">
      <c r="A677" s="1" t="s">
        <v>7088</v>
      </c>
      <c r="B677">
        <v>4</v>
      </c>
      <c r="C677" s="1" t="s">
        <v>7089</v>
      </c>
      <c r="D677" s="1" t="s">
        <v>2902</v>
      </c>
      <c r="E677" s="1" t="s">
        <v>7090</v>
      </c>
      <c r="F677">
        <v>2306</v>
      </c>
      <c r="G677" t="s">
        <v>6922</v>
      </c>
      <c r="H677" t="s">
        <v>7091</v>
      </c>
      <c r="I677" s="1" t="s">
        <v>10</v>
      </c>
      <c r="K677" s="1" t="s">
        <v>19</v>
      </c>
      <c r="L677" s="1" t="s">
        <v>6531</v>
      </c>
    </row>
    <row r="678" spans="1:14" x14ac:dyDescent="0.35">
      <c r="A678" s="1" t="s">
        <v>7103</v>
      </c>
      <c r="B678">
        <v>4</v>
      </c>
      <c r="C678" s="1" t="s">
        <v>7104</v>
      </c>
      <c r="D678" s="1" t="s">
        <v>2759</v>
      </c>
      <c r="E678" s="1" t="s">
        <v>7105</v>
      </c>
      <c r="F678">
        <v>1212</v>
      </c>
      <c r="G678" t="s">
        <v>7106</v>
      </c>
      <c r="H678" t="s">
        <v>7107</v>
      </c>
      <c r="I678" s="1" t="s">
        <v>27</v>
      </c>
    </row>
    <row r="679" spans="1:14" x14ac:dyDescent="0.35">
      <c r="A679" s="1" t="s">
        <v>7108</v>
      </c>
      <c r="B679">
        <v>4</v>
      </c>
      <c r="C679" s="1" t="s">
        <v>7109</v>
      </c>
      <c r="D679" s="1" t="s">
        <v>2759</v>
      </c>
      <c r="E679" s="1" t="s">
        <v>7110</v>
      </c>
      <c r="F679">
        <v>1212</v>
      </c>
      <c r="G679" t="s">
        <v>7111</v>
      </c>
      <c r="H679" t="s">
        <v>7112</v>
      </c>
      <c r="I679" s="1" t="s">
        <v>27</v>
      </c>
    </row>
    <row r="680" spans="1:14" x14ac:dyDescent="0.35">
      <c r="A680" s="1" t="s">
        <v>7113</v>
      </c>
      <c r="B680">
        <v>4</v>
      </c>
      <c r="C680" s="1" t="s">
        <v>7114</v>
      </c>
      <c r="D680" s="1" t="s">
        <v>2759</v>
      </c>
      <c r="E680" s="1" t="s">
        <v>7115</v>
      </c>
      <c r="F680">
        <v>1212</v>
      </c>
      <c r="G680" t="s">
        <v>7116</v>
      </c>
      <c r="H680" t="s">
        <v>7117</v>
      </c>
      <c r="I680" s="1" t="s">
        <v>27</v>
      </c>
    </row>
    <row r="681" spans="1:14" x14ac:dyDescent="0.35">
      <c r="A681" s="1" t="s">
        <v>7118</v>
      </c>
      <c r="B681">
        <v>4</v>
      </c>
      <c r="C681" s="1" t="s">
        <v>7119</v>
      </c>
      <c r="D681" s="1" t="s">
        <v>2759</v>
      </c>
      <c r="E681" s="1" t="s">
        <v>7120</v>
      </c>
      <c r="F681">
        <v>1212</v>
      </c>
      <c r="G681" t="s">
        <v>7121</v>
      </c>
      <c r="H681" t="s">
        <v>7122</v>
      </c>
      <c r="I681" s="1" t="s">
        <v>10</v>
      </c>
      <c r="K681" s="1" t="s">
        <v>11</v>
      </c>
    </row>
    <row r="682" spans="1:14" x14ac:dyDescent="0.35">
      <c r="A682" s="1" t="s">
        <v>7123</v>
      </c>
      <c r="B682">
        <v>4</v>
      </c>
      <c r="C682" s="1" t="s">
        <v>7124</v>
      </c>
      <c r="D682" s="1" t="s">
        <v>2759</v>
      </c>
      <c r="E682" s="1" t="s">
        <v>7125</v>
      </c>
      <c r="F682">
        <v>1212</v>
      </c>
      <c r="G682" t="s">
        <v>6599</v>
      </c>
      <c r="H682" t="s">
        <v>7126</v>
      </c>
      <c r="I682" s="1" t="s">
        <v>10</v>
      </c>
      <c r="K682" s="1" t="s">
        <v>11</v>
      </c>
      <c r="N682" s="1"/>
    </row>
    <row r="683" spans="1:14" x14ac:dyDescent="0.35">
      <c r="A683" s="1" t="s">
        <v>7128</v>
      </c>
      <c r="B683">
        <v>4</v>
      </c>
      <c r="C683" s="1" t="s">
        <v>7129</v>
      </c>
      <c r="D683" s="1" t="s">
        <v>2840</v>
      </c>
      <c r="E683" s="1" t="s">
        <v>7130</v>
      </c>
      <c r="F683">
        <v>1902</v>
      </c>
      <c r="G683" t="s">
        <v>7131</v>
      </c>
      <c r="H683" t="s">
        <v>7132</v>
      </c>
      <c r="I683" s="1" t="s">
        <v>10</v>
      </c>
      <c r="J683"/>
      <c r="K683" t="s">
        <v>19</v>
      </c>
      <c r="L683" s="1" t="s">
        <v>7135</v>
      </c>
      <c r="M683"/>
    </row>
    <row r="684" spans="1:14" x14ac:dyDescent="0.35">
      <c r="A684" s="1" t="s">
        <v>7133</v>
      </c>
      <c r="B684">
        <v>4</v>
      </c>
      <c r="C684" s="1" t="s">
        <v>7134</v>
      </c>
      <c r="D684" s="1" t="s">
        <v>2840</v>
      </c>
      <c r="E684" s="1" t="s">
        <v>7135</v>
      </c>
      <c r="F684">
        <v>1902</v>
      </c>
      <c r="G684" t="s">
        <v>6599</v>
      </c>
      <c r="H684" t="s">
        <v>7136</v>
      </c>
      <c r="I684" s="1" t="s">
        <v>10</v>
      </c>
      <c r="J684"/>
      <c r="K684" t="s">
        <v>11</v>
      </c>
      <c r="L684"/>
      <c r="M684"/>
    </row>
    <row r="685" spans="1:14" x14ac:dyDescent="0.35">
      <c r="A685" s="1" t="s">
        <v>7137</v>
      </c>
      <c r="B685">
        <v>4</v>
      </c>
      <c r="C685" s="1" t="s">
        <v>7138</v>
      </c>
      <c r="D685" s="1" t="s">
        <v>2840</v>
      </c>
      <c r="E685" s="1" t="s">
        <v>7139</v>
      </c>
      <c r="F685">
        <v>1902</v>
      </c>
      <c r="G685" t="s">
        <v>7140</v>
      </c>
      <c r="H685" t="s">
        <v>7141</v>
      </c>
      <c r="I685" s="1" t="s">
        <v>10</v>
      </c>
      <c r="J685"/>
      <c r="K685" s="1" t="s">
        <v>19</v>
      </c>
      <c r="L685" s="1" t="s">
        <v>7135</v>
      </c>
      <c r="M685"/>
    </row>
    <row r="686" spans="1:14" x14ac:dyDescent="0.35">
      <c r="A686" s="1" t="s">
        <v>7142</v>
      </c>
      <c r="B686">
        <v>4</v>
      </c>
      <c r="C686" s="1" t="s">
        <v>7143</v>
      </c>
      <c r="D686" s="1" t="s">
        <v>2840</v>
      </c>
      <c r="E686" s="1" t="s">
        <v>7144</v>
      </c>
      <c r="F686">
        <v>1902</v>
      </c>
      <c r="G686" t="s">
        <v>7145</v>
      </c>
      <c r="H686" t="s">
        <v>7146</v>
      </c>
      <c r="I686" s="1" t="s">
        <v>10</v>
      </c>
      <c r="J686"/>
      <c r="K686" s="1" t="s">
        <v>19</v>
      </c>
      <c r="L686" s="1" t="s">
        <v>7135</v>
      </c>
      <c r="M686"/>
    </row>
    <row r="687" spans="1:14" x14ac:dyDescent="0.35">
      <c r="A687" s="1" t="s">
        <v>7147</v>
      </c>
      <c r="B687">
        <v>4</v>
      </c>
      <c r="C687" s="1" t="s">
        <v>7148</v>
      </c>
      <c r="D687" s="1" t="s">
        <v>2840</v>
      </c>
      <c r="E687" s="1" t="s">
        <v>7149</v>
      </c>
      <c r="F687">
        <v>1902</v>
      </c>
      <c r="G687" t="s">
        <v>7150</v>
      </c>
      <c r="H687" t="s">
        <v>7151</v>
      </c>
      <c r="I687" s="1" t="s">
        <v>10</v>
      </c>
      <c r="J687"/>
      <c r="K687" s="1" t="s">
        <v>19</v>
      </c>
      <c r="L687" s="1" t="s">
        <v>7135</v>
      </c>
      <c r="M687"/>
    </row>
    <row r="688" spans="1:14" x14ac:dyDescent="0.35">
      <c r="A688" s="1" t="s">
        <v>7155</v>
      </c>
      <c r="B688">
        <v>4</v>
      </c>
      <c r="C688" s="1" t="s">
        <v>7156</v>
      </c>
      <c r="D688" s="1" t="s">
        <v>2679</v>
      </c>
      <c r="E688" s="1" t="s">
        <v>7157</v>
      </c>
      <c r="F688">
        <v>808</v>
      </c>
      <c r="G688" t="s">
        <v>7158</v>
      </c>
      <c r="H688" t="s">
        <v>7159</v>
      </c>
      <c r="I688" s="1" t="s">
        <v>10</v>
      </c>
      <c r="K688" t="s">
        <v>11</v>
      </c>
    </row>
    <row r="689" spans="1:13" x14ac:dyDescent="0.35">
      <c r="B689"/>
      <c r="E689" s="1" t="s">
        <v>7639</v>
      </c>
      <c r="F689">
        <v>808</v>
      </c>
      <c r="G689" t="s">
        <v>7640</v>
      </c>
      <c r="H689" t="s">
        <v>7642</v>
      </c>
      <c r="I689" s="1" t="s">
        <v>10</v>
      </c>
      <c r="K689" t="s">
        <v>11</v>
      </c>
    </row>
    <row r="690" spans="1:13" x14ac:dyDescent="0.35">
      <c r="B690"/>
      <c r="E690" s="1" t="s">
        <v>7638</v>
      </c>
      <c r="F690">
        <v>808</v>
      </c>
      <c r="G690" t="s">
        <v>7641</v>
      </c>
      <c r="H690" t="s">
        <v>7643</v>
      </c>
      <c r="I690" s="1" t="s">
        <v>10</v>
      </c>
      <c r="K690" t="s">
        <v>11</v>
      </c>
    </row>
    <row r="691" spans="1:13" x14ac:dyDescent="0.35">
      <c r="A691" s="1" t="s">
        <v>7160</v>
      </c>
      <c r="B691">
        <v>4</v>
      </c>
      <c r="C691" s="1" t="s">
        <v>7161</v>
      </c>
      <c r="D691" s="1" t="s">
        <v>2681</v>
      </c>
      <c r="E691" s="1" t="s">
        <v>7162</v>
      </c>
      <c r="F691">
        <v>809</v>
      </c>
      <c r="G691" t="s">
        <v>7163</v>
      </c>
      <c r="H691" t="s">
        <v>7164</v>
      </c>
      <c r="I691" s="1" t="s">
        <v>10</v>
      </c>
      <c r="K691" t="s">
        <v>11</v>
      </c>
    </row>
    <row r="692" spans="1:13" x14ac:dyDescent="0.35">
      <c r="B692"/>
      <c r="E692" s="1" t="s">
        <v>7644</v>
      </c>
      <c r="F692">
        <v>809</v>
      </c>
      <c r="G692" t="s">
        <v>7648</v>
      </c>
      <c r="H692" s="49" t="s">
        <v>7646</v>
      </c>
      <c r="I692" s="1" t="s">
        <v>10</v>
      </c>
      <c r="K692" t="s">
        <v>11</v>
      </c>
    </row>
    <row r="693" spans="1:13" x14ac:dyDescent="0.35">
      <c r="B693"/>
      <c r="E693" s="1" t="s">
        <v>7645</v>
      </c>
      <c r="F693">
        <v>809</v>
      </c>
      <c r="G693" t="s">
        <v>7167</v>
      </c>
      <c r="H693" s="49" t="s">
        <v>7647</v>
      </c>
      <c r="I693" s="1" t="s">
        <v>10</v>
      </c>
      <c r="K693" t="s">
        <v>11</v>
      </c>
    </row>
    <row r="694" spans="1:13" x14ac:dyDescent="0.35">
      <c r="A694" s="1" t="s">
        <v>7168</v>
      </c>
      <c r="B694">
        <v>4</v>
      </c>
      <c r="C694" s="1" t="s">
        <v>7169</v>
      </c>
      <c r="D694" s="1" t="s">
        <v>2681</v>
      </c>
      <c r="E694" s="1" t="s">
        <v>7170</v>
      </c>
      <c r="F694">
        <v>809</v>
      </c>
      <c r="G694" t="s">
        <v>7171</v>
      </c>
      <c r="H694" t="s">
        <v>7172</v>
      </c>
      <c r="I694" s="1" t="s">
        <v>10</v>
      </c>
      <c r="K694" t="s">
        <v>11</v>
      </c>
    </row>
    <row r="695" spans="1:13" x14ac:dyDescent="0.35">
      <c r="A695" s="1" t="s">
        <v>7173</v>
      </c>
      <c r="B695">
        <v>4</v>
      </c>
      <c r="C695" s="1" t="s">
        <v>7174</v>
      </c>
      <c r="D695" s="1" t="s">
        <v>2681</v>
      </c>
      <c r="E695" s="1" t="s">
        <v>7175</v>
      </c>
      <c r="F695">
        <v>809</v>
      </c>
      <c r="G695" t="s">
        <v>7176</v>
      </c>
      <c r="H695" t="s">
        <v>7177</v>
      </c>
      <c r="I695" s="1" t="s">
        <v>10</v>
      </c>
      <c r="K695" t="s">
        <v>11</v>
      </c>
    </row>
    <row r="696" spans="1:13" x14ac:dyDescent="0.35">
      <c r="A696" s="1" t="s">
        <v>7179</v>
      </c>
      <c r="B696">
        <v>4</v>
      </c>
      <c r="C696" s="1" t="s">
        <v>7180</v>
      </c>
      <c r="D696" s="1" t="s">
        <v>2689</v>
      </c>
      <c r="E696" s="1" t="s">
        <v>7181</v>
      </c>
      <c r="F696">
        <v>813</v>
      </c>
      <c r="G696" t="s">
        <v>7163</v>
      </c>
      <c r="H696" t="s">
        <v>7182</v>
      </c>
      <c r="I696" s="1" t="s">
        <v>10</v>
      </c>
      <c r="J696"/>
      <c r="K696" t="s">
        <v>11</v>
      </c>
      <c r="L696"/>
      <c r="M696" s="1" t="s">
        <v>7199</v>
      </c>
    </row>
    <row r="697" spans="1:13" x14ac:dyDescent="0.35">
      <c r="A697" s="1" t="s">
        <v>7183</v>
      </c>
      <c r="B697">
        <v>4</v>
      </c>
      <c r="C697" s="1" t="s">
        <v>7184</v>
      </c>
      <c r="D697" s="1" t="s">
        <v>2689</v>
      </c>
      <c r="E697" s="1" t="s">
        <v>7185</v>
      </c>
      <c r="F697">
        <v>813</v>
      </c>
      <c r="G697" t="s">
        <v>7186</v>
      </c>
      <c r="H697" t="s">
        <v>7187</v>
      </c>
      <c r="I697" s="1" t="s">
        <v>10</v>
      </c>
      <c r="J697"/>
      <c r="K697" t="s">
        <v>11</v>
      </c>
      <c r="L697"/>
      <c r="M697" s="1" t="s">
        <v>7199</v>
      </c>
    </row>
    <row r="698" spans="1:13" x14ac:dyDescent="0.35">
      <c r="A698" s="1" t="s">
        <v>7188</v>
      </c>
      <c r="B698">
        <v>4</v>
      </c>
      <c r="C698" s="1" t="s">
        <v>7189</v>
      </c>
      <c r="D698" s="1" t="s">
        <v>2689</v>
      </c>
      <c r="E698" s="1" t="s">
        <v>7190</v>
      </c>
      <c r="F698">
        <v>813</v>
      </c>
      <c r="G698" t="s">
        <v>7158</v>
      </c>
      <c r="H698" t="s">
        <v>7191</v>
      </c>
      <c r="I698" s="1" t="s">
        <v>10</v>
      </c>
      <c r="J698"/>
      <c r="K698" t="s">
        <v>11</v>
      </c>
      <c r="L698"/>
      <c r="M698" s="1" t="s">
        <v>7199</v>
      </c>
    </row>
    <row r="699" spans="1:13" x14ac:dyDescent="0.35">
      <c r="A699" s="1" t="s">
        <v>7192</v>
      </c>
      <c r="B699">
        <v>4</v>
      </c>
      <c r="C699" s="1" t="s">
        <v>7193</v>
      </c>
      <c r="D699" s="1" t="s">
        <v>2689</v>
      </c>
      <c r="E699" s="1" t="s">
        <v>7194</v>
      </c>
      <c r="F699">
        <v>813</v>
      </c>
      <c r="G699" t="s">
        <v>7195</v>
      </c>
      <c r="H699" t="s">
        <v>7196</v>
      </c>
      <c r="I699" s="1" t="s">
        <v>10</v>
      </c>
      <c r="J699"/>
      <c r="K699" t="s">
        <v>11</v>
      </c>
      <c r="L699"/>
      <c r="M699" s="1" t="s">
        <v>7199</v>
      </c>
    </row>
    <row r="700" spans="1:13" x14ac:dyDescent="0.35">
      <c r="A700" s="1" t="s">
        <v>7197</v>
      </c>
      <c r="B700">
        <v>4</v>
      </c>
      <c r="C700" s="1" t="s">
        <v>7198</v>
      </c>
      <c r="D700" s="1" t="s">
        <v>2689</v>
      </c>
      <c r="E700" s="1" t="s">
        <v>7199</v>
      </c>
      <c r="F700">
        <v>813</v>
      </c>
      <c r="G700" t="s">
        <v>7200</v>
      </c>
      <c r="H700" t="s">
        <v>7201</v>
      </c>
      <c r="I700" s="1" t="s">
        <v>10</v>
      </c>
      <c r="J700"/>
      <c r="K700" s="1" t="s">
        <v>19</v>
      </c>
      <c r="L700" t="s">
        <v>6531</v>
      </c>
      <c r="M700"/>
    </row>
    <row r="701" spans="1:13" x14ac:dyDescent="0.35">
      <c r="A701" s="1" t="s">
        <v>7205</v>
      </c>
      <c r="B701">
        <v>4</v>
      </c>
      <c r="C701" s="1" t="s">
        <v>7206</v>
      </c>
      <c r="D701" s="1" t="s">
        <v>2725</v>
      </c>
      <c r="E701" s="1" t="s">
        <v>7207</v>
      </c>
      <c r="F701">
        <v>1102</v>
      </c>
      <c r="G701" t="s">
        <v>7208</v>
      </c>
      <c r="H701" t="s">
        <v>7209</v>
      </c>
      <c r="I701" s="1" t="s">
        <v>10</v>
      </c>
      <c r="K701" t="s">
        <v>11</v>
      </c>
    </row>
    <row r="702" spans="1:13" x14ac:dyDescent="0.35">
      <c r="A702" s="1" t="s">
        <v>7210</v>
      </c>
      <c r="B702">
        <v>4</v>
      </c>
      <c r="C702" s="1" t="s">
        <v>7211</v>
      </c>
      <c r="D702" s="1" t="s">
        <v>2725</v>
      </c>
      <c r="E702" s="1" t="s">
        <v>7212</v>
      </c>
      <c r="F702">
        <v>1102</v>
      </c>
      <c r="G702" t="s">
        <v>6922</v>
      </c>
      <c r="H702" t="s">
        <v>7213</v>
      </c>
      <c r="I702" s="1" t="s">
        <v>10</v>
      </c>
      <c r="K702" t="s">
        <v>11</v>
      </c>
    </row>
    <row r="703" spans="1:13" x14ac:dyDescent="0.35">
      <c r="A703" s="1" t="s">
        <v>7214</v>
      </c>
      <c r="B703">
        <v>4</v>
      </c>
      <c r="C703" s="1" t="s">
        <v>7215</v>
      </c>
      <c r="D703" s="1" t="s">
        <v>2727</v>
      </c>
      <c r="E703" s="1" t="s">
        <v>7216</v>
      </c>
      <c r="F703">
        <v>1103</v>
      </c>
      <c r="G703" t="s">
        <v>7217</v>
      </c>
      <c r="H703" t="s">
        <v>7218</v>
      </c>
      <c r="I703" s="1" t="s">
        <v>10</v>
      </c>
      <c r="K703" s="1" t="s">
        <v>11</v>
      </c>
    </row>
    <row r="704" spans="1:13" x14ac:dyDescent="0.35">
      <c r="A704" s="1" t="s">
        <v>7219</v>
      </c>
      <c r="B704">
        <v>4</v>
      </c>
      <c r="C704" s="1" t="s">
        <v>7220</v>
      </c>
      <c r="D704" s="1" t="s">
        <v>2727</v>
      </c>
      <c r="E704" s="1" t="s">
        <v>7221</v>
      </c>
      <c r="F704">
        <v>1103</v>
      </c>
      <c r="G704" t="s">
        <v>7222</v>
      </c>
      <c r="H704" t="s">
        <v>7223</v>
      </c>
      <c r="I704" s="1" t="s">
        <v>10</v>
      </c>
      <c r="K704" s="1" t="s">
        <v>11</v>
      </c>
    </row>
    <row r="705" spans="1:14" x14ac:dyDescent="0.35">
      <c r="A705" s="1" t="s">
        <v>7224</v>
      </c>
      <c r="B705">
        <v>4</v>
      </c>
      <c r="C705" s="1" t="s">
        <v>7225</v>
      </c>
      <c r="D705" s="1" t="s">
        <v>2727</v>
      </c>
      <c r="E705" s="1" t="s">
        <v>7226</v>
      </c>
      <c r="F705">
        <v>1103</v>
      </c>
      <c r="G705" t="s">
        <v>7227</v>
      </c>
      <c r="H705" t="s">
        <v>7228</v>
      </c>
      <c r="I705" s="1" t="s">
        <v>10</v>
      </c>
      <c r="K705" s="1" t="s">
        <v>11</v>
      </c>
    </row>
    <row r="706" spans="1:14" x14ac:dyDescent="0.35">
      <c r="A706" s="1" t="s">
        <v>7229</v>
      </c>
      <c r="B706">
        <v>4</v>
      </c>
      <c r="C706" s="1" t="s">
        <v>7230</v>
      </c>
      <c r="D706" s="1" t="s">
        <v>2727</v>
      </c>
      <c r="E706" s="1" t="s">
        <v>7231</v>
      </c>
      <c r="F706">
        <v>1103</v>
      </c>
      <c r="G706" t="s">
        <v>7232</v>
      </c>
      <c r="H706" t="s">
        <v>7233</v>
      </c>
      <c r="I706" s="1" t="s">
        <v>10</v>
      </c>
      <c r="K706" s="1" t="s">
        <v>11</v>
      </c>
    </row>
    <row r="707" spans="1:14" x14ac:dyDescent="0.35">
      <c r="A707" s="1" t="s">
        <v>7259</v>
      </c>
      <c r="B707">
        <v>4</v>
      </c>
      <c r="C707" s="1" t="s">
        <v>7260</v>
      </c>
      <c r="D707" s="1" t="s">
        <v>2729</v>
      </c>
      <c r="E707" s="1" t="s">
        <v>7261</v>
      </c>
      <c r="F707">
        <v>1104</v>
      </c>
      <c r="G707" t="s">
        <v>7262</v>
      </c>
      <c r="H707" t="s">
        <v>7263</v>
      </c>
      <c r="I707" s="1" t="s">
        <v>10</v>
      </c>
      <c r="K707" s="1" t="s">
        <v>11</v>
      </c>
    </row>
    <row r="708" spans="1:14" x14ac:dyDescent="0.35">
      <c r="A708" s="1" t="s">
        <v>7264</v>
      </c>
      <c r="B708">
        <v>4</v>
      </c>
      <c r="C708" s="1" t="s">
        <v>7265</v>
      </c>
      <c r="D708" s="1" t="s">
        <v>2729</v>
      </c>
      <c r="E708" s="1" t="s">
        <v>7266</v>
      </c>
      <c r="F708">
        <v>1104</v>
      </c>
      <c r="G708" t="s">
        <v>7227</v>
      </c>
      <c r="H708" t="s">
        <v>7267</v>
      </c>
      <c r="I708" s="1" t="s">
        <v>10</v>
      </c>
      <c r="K708" s="1" t="s">
        <v>11</v>
      </c>
    </row>
    <row r="709" spans="1:14" x14ac:dyDescent="0.35">
      <c r="A709" s="1" t="s">
        <v>7268</v>
      </c>
      <c r="B709">
        <v>4</v>
      </c>
      <c r="C709" s="1" t="s">
        <v>7269</v>
      </c>
      <c r="D709" s="1" t="s">
        <v>2729</v>
      </c>
      <c r="E709" s="1" t="s">
        <v>7270</v>
      </c>
      <c r="F709">
        <v>1104</v>
      </c>
      <c r="G709" t="s">
        <v>7262</v>
      </c>
      <c r="H709" t="s">
        <v>7271</v>
      </c>
      <c r="I709" s="1" t="s">
        <v>10</v>
      </c>
      <c r="K709" s="1" t="s">
        <v>11</v>
      </c>
    </row>
    <row r="710" spans="1:14" x14ac:dyDescent="0.35">
      <c r="A710" s="1" t="s">
        <v>7272</v>
      </c>
      <c r="B710">
        <v>4</v>
      </c>
      <c r="C710" s="1" t="s">
        <v>7273</v>
      </c>
      <c r="D710" s="1" t="s">
        <v>2729</v>
      </c>
      <c r="E710" s="1" t="s">
        <v>7274</v>
      </c>
      <c r="F710">
        <v>1104</v>
      </c>
      <c r="G710" t="s">
        <v>7222</v>
      </c>
      <c r="H710" t="s">
        <v>7275</v>
      </c>
      <c r="I710" s="1" t="s">
        <v>10</v>
      </c>
      <c r="K710" s="1" t="s">
        <v>11</v>
      </c>
    </row>
    <row r="711" spans="1:14" x14ac:dyDescent="0.35">
      <c r="A711" s="1" t="s">
        <v>7276</v>
      </c>
      <c r="B711">
        <v>4</v>
      </c>
      <c r="C711" s="1" t="s">
        <v>7277</v>
      </c>
      <c r="D711" s="1" t="s">
        <v>2729</v>
      </c>
      <c r="E711" s="1" t="s">
        <v>7278</v>
      </c>
      <c r="F711">
        <v>1104</v>
      </c>
      <c r="G711" t="s">
        <v>7227</v>
      </c>
      <c r="H711" t="s">
        <v>7279</v>
      </c>
      <c r="I711" s="1" t="s">
        <v>10</v>
      </c>
      <c r="K711" s="1" t="s">
        <v>11</v>
      </c>
    </row>
    <row r="712" spans="1:14" x14ac:dyDescent="0.35">
      <c r="A712" s="1" t="s">
        <v>7280</v>
      </c>
      <c r="B712">
        <v>4</v>
      </c>
      <c r="C712" s="1" t="s">
        <v>7281</v>
      </c>
      <c r="D712" s="1" t="s">
        <v>2729</v>
      </c>
      <c r="E712" s="1" t="s">
        <v>7282</v>
      </c>
      <c r="F712">
        <v>1104</v>
      </c>
      <c r="G712" t="s">
        <v>7283</v>
      </c>
      <c r="H712" t="s">
        <v>7284</v>
      </c>
      <c r="I712" s="1" t="s">
        <v>10</v>
      </c>
      <c r="K712" s="1" t="s">
        <v>11</v>
      </c>
    </row>
    <row r="713" spans="1:14" x14ac:dyDescent="0.35">
      <c r="A713" s="1" t="s">
        <v>7234</v>
      </c>
      <c r="B713">
        <v>4</v>
      </c>
      <c r="C713" s="1" t="s">
        <v>7235</v>
      </c>
      <c r="D713" s="1" t="s">
        <v>2737</v>
      </c>
      <c r="E713" s="1" t="s">
        <v>7236</v>
      </c>
      <c r="F713">
        <v>1108</v>
      </c>
      <c r="G713" t="s">
        <v>7237</v>
      </c>
      <c r="H713" t="s">
        <v>7238</v>
      </c>
      <c r="I713" s="1" t="s">
        <v>10</v>
      </c>
      <c r="K713" s="1" t="s">
        <v>11</v>
      </c>
      <c r="M713" s="1" t="s">
        <v>7256</v>
      </c>
    </row>
    <row r="714" spans="1:14" x14ac:dyDescent="0.35">
      <c r="A714" s="1" t="s">
        <v>7239</v>
      </c>
      <c r="B714">
        <v>4</v>
      </c>
      <c r="C714" s="1" t="s">
        <v>7240</v>
      </c>
      <c r="D714" s="1" t="s">
        <v>2737</v>
      </c>
      <c r="E714" s="1" t="s">
        <v>7241</v>
      </c>
      <c r="F714">
        <v>1108</v>
      </c>
      <c r="G714" t="s">
        <v>7242</v>
      </c>
      <c r="H714" t="s">
        <v>7243</v>
      </c>
      <c r="I714" s="1" t="s">
        <v>10</v>
      </c>
      <c r="K714" s="1" t="s">
        <v>11</v>
      </c>
      <c r="M714" s="1" t="s">
        <v>7256</v>
      </c>
    </row>
    <row r="715" spans="1:14" x14ac:dyDescent="0.35">
      <c r="A715" s="1" t="s">
        <v>7244</v>
      </c>
      <c r="B715">
        <v>4</v>
      </c>
      <c r="C715" s="1" t="s">
        <v>7245</v>
      </c>
      <c r="D715" s="1" t="s">
        <v>2737</v>
      </c>
      <c r="E715" s="1" t="s">
        <v>7246</v>
      </c>
      <c r="F715">
        <v>1108</v>
      </c>
      <c r="G715" t="s">
        <v>7247</v>
      </c>
      <c r="H715" t="s">
        <v>7248</v>
      </c>
      <c r="I715" s="1" t="s">
        <v>10</v>
      </c>
      <c r="K715" s="1" t="s">
        <v>11</v>
      </c>
      <c r="M715" s="1" t="s">
        <v>7256</v>
      </c>
    </row>
    <row r="716" spans="1:14" x14ac:dyDescent="0.35">
      <c r="A716" s="1" t="s">
        <v>7249</v>
      </c>
      <c r="B716">
        <v>4</v>
      </c>
      <c r="C716" s="1" t="s">
        <v>7250</v>
      </c>
      <c r="D716" s="1" t="s">
        <v>2737</v>
      </c>
      <c r="E716" s="1" t="s">
        <v>7251</v>
      </c>
      <c r="F716">
        <v>1108</v>
      </c>
      <c r="G716" t="s">
        <v>7252</v>
      </c>
      <c r="H716" t="s">
        <v>7253</v>
      </c>
      <c r="I716" s="1" t="s">
        <v>10</v>
      </c>
      <c r="K716" s="1" t="s">
        <v>11</v>
      </c>
      <c r="M716" s="1" t="s">
        <v>7256</v>
      </c>
    </row>
    <row r="717" spans="1:14" s="8" customFormat="1" x14ac:dyDescent="0.35">
      <c r="A717" s="7" t="s">
        <v>7254</v>
      </c>
      <c r="B717" s="8">
        <v>4</v>
      </c>
      <c r="C717" s="7" t="s">
        <v>7255</v>
      </c>
      <c r="D717" s="7" t="s">
        <v>2737</v>
      </c>
      <c r="E717" s="7" t="s">
        <v>7256</v>
      </c>
      <c r="F717" s="8">
        <v>1108</v>
      </c>
      <c r="G717" s="8" t="s">
        <v>7257</v>
      </c>
      <c r="H717" s="8" t="s">
        <v>7258</v>
      </c>
      <c r="I717" s="7" t="s">
        <v>10</v>
      </c>
      <c r="J717" s="7"/>
      <c r="K717" s="7" t="s">
        <v>19</v>
      </c>
      <c r="L717" s="7" t="s">
        <v>6531</v>
      </c>
      <c r="M717" s="7"/>
    </row>
    <row r="718" spans="1:14" x14ac:dyDescent="0.35">
      <c r="A718" s="1" t="s">
        <v>7285</v>
      </c>
      <c r="B718">
        <v>4</v>
      </c>
      <c r="C718" s="1" t="s">
        <v>7286</v>
      </c>
      <c r="D718" s="1" t="s">
        <v>2863</v>
      </c>
      <c r="E718" s="1" t="s">
        <v>7287</v>
      </c>
      <c r="F718">
        <v>2009</v>
      </c>
      <c r="G718" t="s">
        <v>7288</v>
      </c>
      <c r="H718" t="s">
        <v>7289</v>
      </c>
      <c r="I718" s="1" t="s">
        <v>10</v>
      </c>
      <c r="K718" s="1" t="s">
        <v>11</v>
      </c>
      <c r="M718" s="1" t="s">
        <v>7779</v>
      </c>
    </row>
    <row r="719" spans="1:14" x14ac:dyDescent="0.35">
      <c r="A719" s="1" t="s">
        <v>7290</v>
      </c>
      <c r="B719">
        <v>4</v>
      </c>
      <c r="C719" s="1" t="s">
        <v>7291</v>
      </c>
      <c r="D719" s="1" t="s">
        <v>2863</v>
      </c>
      <c r="E719" s="1" t="s">
        <v>7292</v>
      </c>
      <c r="F719">
        <v>2009</v>
      </c>
      <c r="G719" t="s">
        <v>7293</v>
      </c>
      <c r="H719" t="s">
        <v>7294</v>
      </c>
      <c r="I719" s="1" t="s">
        <v>10</v>
      </c>
      <c r="K719" s="1" t="s">
        <v>19</v>
      </c>
      <c r="L719" s="1" t="s">
        <v>7287</v>
      </c>
      <c r="N719" s="1"/>
    </row>
    <row r="720" spans="1:14" x14ac:dyDescent="0.35">
      <c r="A720" s="1" t="s">
        <v>7295</v>
      </c>
      <c r="B720">
        <v>4</v>
      </c>
      <c r="C720" s="1" t="s">
        <v>7296</v>
      </c>
      <c r="D720" s="1" t="s">
        <v>2863</v>
      </c>
      <c r="E720" s="1" t="s">
        <v>7297</v>
      </c>
      <c r="F720">
        <v>2009</v>
      </c>
      <c r="G720" t="s">
        <v>6599</v>
      </c>
      <c r="H720" t="s">
        <v>7298</v>
      </c>
      <c r="I720" s="1" t="s">
        <v>10</v>
      </c>
      <c r="K720" s="1" t="s">
        <v>19</v>
      </c>
      <c r="L720" s="1" t="s">
        <v>7287</v>
      </c>
      <c r="N720" s="1"/>
    </row>
    <row r="721" spans="1:14" x14ac:dyDescent="0.35">
      <c r="A721" s="1" t="s">
        <v>7299</v>
      </c>
      <c r="B721">
        <v>4</v>
      </c>
      <c r="C721" s="1" t="s">
        <v>7300</v>
      </c>
      <c r="D721" s="1" t="s">
        <v>2863</v>
      </c>
      <c r="E721" s="1" t="s">
        <v>7301</v>
      </c>
      <c r="F721">
        <v>2009</v>
      </c>
      <c r="G721" t="s">
        <v>7302</v>
      </c>
      <c r="H721" t="s">
        <v>7303</v>
      </c>
      <c r="I721" s="1" t="s">
        <v>10</v>
      </c>
      <c r="K721" s="1" t="s">
        <v>11</v>
      </c>
      <c r="M721" s="1" t="s">
        <v>7779</v>
      </c>
    </row>
    <row r="722" spans="1:14" x14ac:dyDescent="0.35">
      <c r="A722" s="1" t="s">
        <v>7304</v>
      </c>
      <c r="B722">
        <v>4</v>
      </c>
      <c r="C722" s="1" t="s">
        <v>7305</v>
      </c>
      <c r="D722" s="1" t="s">
        <v>2863</v>
      </c>
      <c r="E722" s="1" t="s">
        <v>7306</v>
      </c>
      <c r="F722">
        <v>2009</v>
      </c>
      <c r="G722" t="s">
        <v>6599</v>
      </c>
      <c r="H722" t="s">
        <v>7307</v>
      </c>
      <c r="I722" s="1" t="s">
        <v>10</v>
      </c>
      <c r="K722" s="1" t="s">
        <v>19</v>
      </c>
      <c r="L722" s="1" t="s">
        <v>7301</v>
      </c>
      <c r="N722" s="1"/>
    </row>
    <row r="723" spans="1:14" x14ac:dyDescent="0.35">
      <c r="A723" s="1" t="s">
        <v>7308</v>
      </c>
      <c r="B723">
        <v>4</v>
      </c>
      <c r="C723" s="1" t="s">
        <v>7309</v>
      </c>
      <c r="D723" s="1" t="s">
        <v>2863</v>
      </c>
      <c r="E723" s="1" t="s">
        <v>7310</v>
      </c>
      <c r="F723">
        <v>2009</v>
      </c>
      <c r="G723" t="s">
        <v>7302</v>
      </c>
      <c r="H723" t="s">
        <v>7311</v>
      </c>
      <c r="I723" s="1" t="s">
        <v>10</v>
      </c>
      <c r="K723" s="1" t="s">
        <v>19</v>
      </c>
      <c r="L723" s="1" t="s">
        <v>7287</v>
      </c>
      <c r="N723" s="1"/>
    </row>
    <row r="724" spans="1:14" x14ac:dyDescent="0.35">
      <c r="A724" s="1" t="s">
        <v>7312</v>
      </c>
      <c r="B724">
        <v>4</v>
      </c>
      <c r="C724" s="1" t="s">
        <v>7313</v>
      </c>
      <c r="D724" s="1" t="s">
        <v>2863</v>
      </c>
      <c r="E724" s="1" t="s">
        <v>7314</v>
      </c>
      <c r="F724">
        <v>2009</v>
      </c>
      <c r="G724" t="s">
        <v>6599</v>
      </c>
      <c r="H724" t="s">
        <v>7315</v>
      </c>
      <c r="I724" s="1" t="s">
        <v>10</v>
      </c>
      <c r="K724" s="1" t="s">
        <v>19</v>
      </c>
      <c r="L724" s="1" t="s">
        <v>7287</v>
      </c>
      <c r="N724" s="1"/>
    </row>
    <row r="725" spans="1:14" x14ac:dyDescent="0.35">
      <c r="A725" s="1" t="s">
        <v>7316</v>
      </c>
      <c r="B725">
        <v>4</v>
      </c>
      <c r="C725" s="1" t="s">
        <v>7317</v>
      </c>
      <c r="D725" s="1" t="s">
        <v>2863</v>
      </c>
      <c r="E725" s="1" t="s">
        <v>7318</v>
      </c>
      <c r="F725">
        <v>2009</v>
      </c>
      <c r="G725" t="s">
        <v>7319</v>
      </c>
      <c r="H725" t="s">
        <v>7320</v>
      </c>
      <c r="I725" s="1" t="s">
        <v>10</v>
      </c>
      <c r="K725" s="1" t="s">
        <v>11</v>
      </c>
      <c r="M725" s="1" t="s">
        <v>7779</v>
      </c>
    </row>
    <row r="726" spans="1:14" x14ac:dyDescent="0.35">
      <c r="A726" s="1" t="s">
        <v>7321</v>
      </c>
      <c r="B726">
        <v>4</v>
      </c>
      <c r="C726" s="1" t="s">
        <v>7322</v>
      </c>
      <c r="D726" s="1" t="s">
        <v>2863</v>
      </c>
      <c r="E726" s="1" t="s">
        <v>7323</v>
      </c>
      <c r="F726">
        <v>2009</v>
      </c>
      <c r="G726" t="s">
        <v>6599</v>
      </c>
      <c r="H726" t="s">
        <v>7324</v>
      </c>
      <c r="I726" s="1" t="s">
        <v>10</v>
      </c>
      <c r="K726" s="1" t="s">
        <v>19</v>
      </c>
      <c r="L726" s="1" t="s">
        <v>7318</v>
      </c>
    </row>
    <row r="727" spans="1:14" x14ac:dyDescent="0.35">
      <c r="A727" s="1" t="s">
        <v>7325</v>
      </c>
      <c r="B727">
        <v>4</v>
      </c>
      <c r="C727" s="1" t="s">
        <v>7326</v>
      </c>
      <c r="D727" s="1" t="s">
        <v>2863</v>
      </c>
      <c r="E727" s="1" t="s">
        <v>7327</v>
      </c>
      <c r="F727">
        <v>2009</v>
      </c>
      <c r="G727" t="s">
        <v>7328</v>
      </c>
      <c r="H727" t="s">
        <v>7329</v>
      </c>
      <c r="I727" s="1" t="s">
        <v>10</v>
      </c>
      <c r="K727" s="1" t="s">
        <v>11</v>
      </c>
      <c r="M727" s="1" t="s">
        <v>7779</v>
      </c>
    </row>
    <row r="728" spans="1:14" x14ac:dyDescent="0.35">
      <c r="A728" s="1" t="s">
        <v>7330</v>
      </c>
      <c r="B728">
        <v>4</v>
      </c>
      <c r="C728" s="1" t="s">
        <v>7331</v>
      </c>
      <c r="D728" s="1" t="s">
        <v>2863</v>
      </c>
      <c r="E728" s="1" t="s">
        <v>7332</v>
      </c>
      <c r="F728">
        <v>2009</v>
      </c>
      <c r="G728" t="s">
        <v>7333</v>
      </c>
      <c r="H728" t="s">
        <v>7334</v>
      </c>
      <c r="I728" s="1" t="s">
        <v>10</v>
      </c>
      <c r="K728" s="1" t="s">
        <v>11</v>
      </c>
      <c r="M728" s="1" t="s">
        <v>7779</v>
      </c>
    </row>
    <row r="729" spans="1:14" x14ac:dyDescent="0.35">
      <c r="A729" s="1" t="s">
        <v>7335</v>
      </c>
      <c r="B729">
        <v>4</v>
      </c>
      <c r="C729" s="1" t="s">
        <v>7336</v>
      </c>
      <c r="D729" s="1" t="s">
        <v>2863</v>
      </c>
      <c r="E729" s="1" t="s">
        <v>7337</v>
      </c>
      <c r="F729">
        <v>2009</v>
      </c>
      <c r="G729" t="s">
        <v>6599</v>
      </c>
      <c r="H729" t="s">
        <v>7338</v>
      </c>
      <c r="I729" s="1" t="s">
        <v>10</v>
      </c>
      <c r="K729" s="1" t="s">
        <v>19</v>
      </c>
      <c r="L729" s="1" t="s">
        <v>7332</v>
      </c>
    </row>
    <row r="730" spans="1:14" x14ac:dyDescent="0.35">
      <c r="A730" s="1" t="s">
        <v>7339</v>
      </c>
      <c r="B730">
        <v>4</v>
      </c>
      <c r="C730" s="1" t="s">
        <v>7340</v>
      </c>
      <c r="D730" s="1" t="s">
        <v>2863</v>
      </c>
      <c r="E730" s="1" t="s">
        <v>7341</v>
      </c>
      <c r="F730">
        <v>2009</v>
      </c>
      <c r="G730" t="s">
        <v>7319</v>
      </c>
      <c r="H730" t="s">
        <v>7342</v>
      </c>
      <c r="I730" s="1" t="s">
        <v>10</v>
      </c>
      <c r="K730" s="1" t="s">
        <v>11</v>
      </c>
      <c r="M730" s="1" t="s">
        <v>7779</v>
      </c>
    </row>
    <row r="731" spans="1:14" x14ac:dyDescent="0.35">
      <c r="A731" s="1" t="s">
        <v>7343</v>
      </c>
      <c r="B731">
        <v>4</v>
      </c>
      <c r="C731" s="1" t="s">
        <v>7344</v>
      </c>
      <c r="D731" s="1" t="s">
        <v>2863</v>
      </c>
      <c r="E731" s="1" t="s">
        <v>7345</v>
      </c>
      <c r="F731">
        <v>2009</v>
      </c>
      <c r="G731" t="s">
        <v>6599</v>
      </c>
      <c r="H731" t="s">
        <v>7346</v>
      </c>
      <c r="I731" s="1" t="s">
        <v>10</v>
      </c>
      <c r="K731" s="1" t="s">
        <v>19</v>
      </c>
      <c r="L731" s="1" t="s">
        <v>7341</v>
      </c>
      <c r="N731" s="1"/>
    </row>
    <row r="732" spans="1:14" s="8" customFormat="1" x14ac:dyDescent="0.35">
      <c r="A732" s="7" t="s">
        <v>7347</v>
      </c>
      <c r="B732" s="8">
        <v>4</v>
      </c>
      <c r="C732" s="7"/>
      <c r="D732" s="7"/>
      <c r="E732" s="7" t="s">
        <v>7765</v>
      </c>
      <c r="F732" s="8">
        <v>2009</v>
      </c>
      <c r="H732" s="8" t="s">
        <v>7767</v>
      </c>
      <c r="I732" s="7" t="s">
        <v>10</v>
      </c>
      <c r="J732" s="7"/>
      <c r="K732" s="7" t="s">
        <v>11</v>
      </c>
      <c r="L732" s="7"/>
      <c r="M732" s="7"/>
    </row>
    <row r="733" spans="1:14" x14ac:dyDescent="0.35">
      <c r="A733" s="7"/>
      <c r="B733" s="8"/>
      <c r="C733" s="7"/>
      <c r="D733" s="7"/>
      <c r="E733" s="7" t="s">
        <v>7766</v>
      </c>
      <c r="F733" s="8">
        <v>2009</v>
      </c>
      <c r="G733" s="8" t="s">
        <v>7348</v>
      </c>
      <c r="H733" s="8" t="s">
        <v>7768</v>
      </c>
      <c r="I733" s="7" t="s">
        <v>10</v>
      </c>
      <c r="J733" s="7"/>
      <c r="K733" s="7" t="s">
        <v>19</v>
      </c>
      <c r="L733" s="7" t="s">
        <v>6531</v>
      </c>
      <c r="M733" s="7"/>
    </row>
    <row r="734" spans="1:14" x14ac:dyDescent="0.35">
      <c r="A734" s="7" t="s">
        <v>7349</v>
      </c>
      <c r="B734" s="8">
        <v>4</v>
      </c>
      <c r="C734" s="7" t="s">
        <v>7350</v>
      </c>
      <c r="D734" s="7" t="s">
        <v>2863</v>
      </c>
      <c r="E734" s="7" t="s">
        <v>7351</v>
      </c>
      <c r="F734" s="8">
        <v>2009</v>
      </c>
      <c r="G734" s="8" t="s">
        <v>7352</v>
      </c>
      <c r="H734" s="8" t="s">
        <v>7353</v>
      </c>
      <c r="I734" s="7" t="s">
        <v>10</v>
      </c>
      <c r="J734" s="7"/>
      <c r="K734" s="7" t="s">
        <v>19</v>
      </c>
      <c r="L734" s="7" t="s">
        <v>6531</v>
      </c>
      <c r="M734" s="7"/>
    </row>
    <row r="735" spans="1:14" x14ac:dyDescent="0.35">
      <c r="A735" s="1" t="s">
        <v>7376</v>
      </c>
      <c r="B735">
        <v>4</v>
      </c>
      <c r="C735" s="1" t="s">
        <v>7377</v>
      </c>
      <c r="D735" s="1" t="s">
        <v>2795</v>
      </c>
      <c r="E735" s="1" t="s">
        <v>7378</v>
      </c>
      <c r="F735">
        <v>1513</v>
      </c>
      <c r="G735" t="s">
        <v>7379</v>
      </c>
      <c r="H735" t="s">
        <v>7380</v>
      </c>
      <c r="I735" s="1" t="s">
        <v>10</v>
      </c>
      <c r="J735"/>
      <c r="K735" s="1" t="s">
        <v>11</v>
      </c>
      <c r="L735"/>
      <c r="M735"/>
    </row>
    <row r="736" spans="1:14" x14ac:dyDescent="0.35">
      <c r="A736" s="1" t="s">
        <v>7381</v>
      </c>
      <c r="B736">
        <v>4</v>
      </c>
      <c r="C736" s="1" t="s">
        <v>7382</v>
      </c>
      <c r="D736" s="1" t="s">
        <v>2795</v>
      </c>
      <c r="E736" s="1" t="s">
        <v>7383</v>
      </c>
      <c r="F736">
        <v>1513</v>
      </c>
      <c r="G736" t="s">
        <v>6599</v>
      </c>
      <c r="H736" t="s">
        <v>7384</v>
      </c>
      <c r="I736" s="1" t="s">
        <v>10</v>
      </c>
      <c r="J736"/>
      <c r="K736" s="1" t="s">
        <v>11</v>
      </c>
      <c r="L736"/>
      <c r="M736"/>
    </row>
    <row r="737" spans="1:13" x14ac:dyDescent="0.35">
      <c r="A737" s="1" t="s">
        <v>7385</v>
      </c>
      <c r="B737">
        <v>4</v>
      </c>
      <c r="C737" s="1" t="s">
        <v>7386</v>
      </c>
      <c r="D737" s="1" t="s">
        <v>2795</v>
      </c>
      <c r="E737" s="1" t="s">
        <v>7387</v>
      </c>
      <c r="F737">
        <v>1513</v>
      </c>
      <c r="G737" t="s">
        <v>7379</v>
      </c>
      <c r="H737" t="s">
        <v>7388</v>
      </c>
      <c r="I737" s="1" t="s">
        <v>10</v>
      </c>
      <c r="J737"/>
      <c r="K737" s="1" t="s">
        <v>11</v>
      </c>
      <c r="L737"/>
      <c r="M737"/>
    </row>
    <row r="738" spans="1:13" x14ac:dyDescent="0.35">
      <c r="A738" s="1" t="s">
        <v>7389</v>
      </c>
      <c r="B738">
        <v>4</v>
      </c>
      <c r="C738" s="1" t="s">
        <v>7390</v>
      </c>
      <c r="D738" s="1" t="s">
        <v>2795</v>
      </c>
      <c r="E738" s="1" t="s">
        <v>7391</v>
      </c>
      <c r="F738">
        <v>1513</v>
      </c>
      <c r="G738" t="s">
        <v>6599</v>
      </c>
      <c r="H738" t="s">
        <v>7392</v>
      </c>
      <c r="I738" s="1" t="s">
        <v>10</v>
      </c>
      <c r="J738"/>
      <c r="K738" s="1" t="s">
        <v>11</v>
      </c>
      <c r="L738"/>
      <c r="M738"/>
    </row>
    <row r="741" spans="1:13" x14ac:dyDescent="0.35">
      <c r="K741" s="1" t="s">
        <v>8218</v>
      </c>
    </row>
  </sheetData>
  <autoFilter ref="A6:N738" xr:uid="{00000000-0009-0000-0000-000004000000}"/>
  <mergeCells count="1">
    <mergeCell ref="E2:L2"/>
  </mergeCells>
  <phoneticPr fontId="13" type="noConversion"/>
  <pageMargins left="0.7" right="0.7" top="0.75" bottom="0.75" header="0.3" footer="0.3"/>
  <pageSetup orientation="portrait" r:id="rId1"/>
  <ignoredErrors>
    <ignoredError sqref="A315:F315 A278:F283 A414:F420 B413:F413 A617:A628 C617:E628 A450:F491 A448:D448 F448 A449:D449 F449 A286:F287 A284:B284 F284 A288:D288 F288 A316:F325 A327:F329 A326:D326 F326 A330:F344 A345:F347 A421:F437 A438:F447 A492:F537 A538:F571 A572:F586 A587:F590 A591:F616 A348:F412" numberStoredAsText="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98"/>
  <sheetViews>
    <sheetView workbookViewId="0"/>
  </sheetViews>
  <sheetFormatPr defaultRowHeight="14.5" x14ac:dyDescent="0.35"/>
  <cols>
    <col min="1" max="1" width="9.54296875" customWidth="1"/>
    <col min="2" max="3" width="28" customWidth="1"/>
    <col min="4" max="4" width="15" customWidth="1"/>
    <col min="5" max="5" width="41.90625" customWidth="1"/>
  </cols>
  <sheetData>
    <row r="1" spans="1:5" ht="23.5" x14ac:dyDescent="0.55000000000000004">
      <c r="A1" s="269" t="s">
        <v>8275</v>
      </c>
    </row>
    <row r="2" spans="1:5" s="271" customFormat="1" x14ac:dyDescent="0.35"/>
    <row r="4" spans="1:5" s="43" customFormat="1" x14ac:dyDescent="0.35">
      <c r="A4" s="305" t="s">
        <v>8314</v>
      </c>
      <c r="B4" s="305" t="s">
        <v>8315</v>
      </c>
      <c r="C4" s="305" t="s">
        <v>8316</v>
      </c>
      <c r="D4" s="305" t="s">
        <v>8277</v>
      </c>
      <c r="E4" s="305" t="s">
        <v>8278</v>
      </c>
    </row>
    <row r="5" spans="1:5" x14ac:dyDescent="0.35">
      <c r="A5" s="1" t="s">
        <v>2640</v>
      </c>
      <c r="B5" s="1" t="s">
        <v>96</v>
      </c>
      <c r="C5" s="43" t="s">
        <v>96</v>
      </c>
      <c r="D5" s="1" t="s">
        <v>8317</v>
      </c>
      <c r="E5" s="1" t="s">
        <v>8383</v>
      </c>
    </row>
    <row r="6" spans="1:5" x14ac:dyDescent="0.35">
      <c r="A6" s="1" t="s">
        <v>97</v>
      </c>
      <c r="B6" s="1" t="s">
        <v>98</v>
      </c>
      <c r="C6" s="271" t="s">
        <v>98</v>
      </c>
      <c r="D6" s="43" t="s">
        <v>8318</v>
      </c>
      <c r="E6" s="43" t="s">
        <v>8384</v>
      </c>
    </row>
    <row r="7" spans="1:5" x14ac:dyDescent="0.35">
      <c r="A7" s="1" t="s">
        <v>2643</v>
      </c>
      <c r="B7" s="1" t="s">
        <v>99</v>
      </c>
      <c r="C7" s="1" t="s">
        <v>99</v>
      </c>
      <c r="D7" s="271" t="s">
        <v>8319</v>
      </c>
      <c r="E7" s="43" t="s">
        <v>8385</v>
      </c>
    </row>
    <row r="8" spans="1:5" x14ac:dyDescent="0.35">
      <c r="A8" s="1" t="s">
        <v>2643</v>
      </c>
      <c r="B8" s="1" t="s">
        <v>99</v>
      </c>
      <c r="C8" s="1" t="s">
        <v>99</v>
      </c>
      <c r="D8" s="271" t="s">
        <v>8320</v>
      </c>
      <c r="E8" s="43" t="s">
        <v>8386</v>
      </c>
    </row>
    <row r="9" spans="1:5" x14ac:dyDescent="0.35">
      <c r="A9" s="1" t="s">
        <v>2643</v>
      </c>
      <c r="B9" s="1" t="s">
        <v>99</v>
      </c>
      <c r="C9" s="1" t="s">
        <v>99</v>
      </c>
      <c r="D9" s="271" t="s">
        <v>8321</v>
      </c>
      <c r="E9" s="43" t="s">
        <v>8387</v>
      </c>
    </row>
    <row r="10" spans="1:5" x14ac:dyDescent="0.35">
      <c r="A10" s="1" t="s">
        <v>2643</v>
      </c>
      <c r="B10" s="1" t="s">
        <v>99</v>
      </c>
      <c r="C10" s="1" t="s">
        <v>99</v>
      </c>
      <c r="D10" s="271" t="s">
        <v>8322</v>
      </c>
      <c r="E10" s="43" t="s">
        <v>8388</v>
      </c>
    </row>
    <row r="11" spans="1:5" x14ac:dyDescent="0.35">
      <c r="A11" s="1" t="s">
        <v>2645</v>
      </c>
      <c r="B11" s="1" t="s">
        <v>100</v>
      </c>
      <c r="C11" s="1" t="s">
        <v>100</v>
      </c>
      <c r="D11" s="271" t="s">
        <v>8323</v>
      </c>
      <c r="E11" s="43" t="s">
        <v>8389</v>
      </c>
    </row>
    <row r="12" spans="1:5" x14ac:dyDescent="0.35">
      <c r="A12" s="1" t="s">
        <v>2645</v>
      </c>
      <c r="B12" s="1" t="s">
        <v>100</v>
      </c>
      <c r="C12" s="1" t="s">
        <v>100</v>
      </c>
      <c r="D12" s="271" t="s">
        <v>8324</v>
      </c>
      <c r="E12" s="43" t="s">
        <v>8390</v>
      </c>
    </row>
    <row r="13" spans="1:5" x14ac:dyDescent="0.35">
      <c r="A13" s="1" t="s">
        <v>2645</v>
      </c>
      <c r="B13" s="1" t="s">
        <v>100</v>
      </c>
      <c r="C13" s="1" t="s">
        <v>100</v>
      </c>
      <c r="D13" s="271" t="s">
        <v>8325</v>
      </c>
      <c r="E13" s="43" t="s">
        <v>8391</v>
      </c>
    </row>
    <row r="14" spans="1:5" x14ac:dyDescent="0.35">
      <c r="A14" s="1" t="s">
        <v>2645</v>
      </c>
      <c r="B14" s="1" t="s">
        <v>100</v>
      </c>
      <c r="C14" s="1" t="s">
        <v>100</v>
      </c>
      <c r="D14" s="271" t="s">
        <v>8326</v>
      </c>
      <c r="E14" s="43" t="s">
        <v>8392</v>
      </c>
    </row>
    <row r="15" spans="1:5" x14ac:dyDescent="0.35">
      <c r="A15" s="1" t="s">
        <v>2647</v>
      </c>
      <c r="B15" s="1" t="s">
        <v>101</v>
      </c>
      <c r="C15" s="1" t="s">
        <v>102</v>
      </c>
      <c r="D15" s="271" t="s">
        <v>8327</v>
      </c>
      <c r="E15" s="43" t="s">
        <v>8393</v>
      </c>
    </row>
    <row r="16" spans="1:5" x14ac:dyDescent="0.35">
      <c r="A16" s="1" t="s">
        <v>2647</v>
      </c>
      <c r="B16" s="1" t="s">
        <v>101</v>
      </c>
      <c r="C16" s="1" t="s">
        <v>102</v>
      </c>
      <c r="D16" s="271" t="s">
        <v>8328</v>
      </c>
      <c r="E16" s="43" t="s">
        <v>8394</v>
      </c>
    </row>
    <row r="17" spans="1:5" x14ac:dyDescent="0.35">
      <c r="A17" s="1" t="s">
        <v>2649</v>
      </c>
      <c r="B17" s="1" t="s">
        <v>103</v>
      </c>
      <c r="C17" s="1" t="s">
        <v>103</v>
      </c>
      <c r="D17" s="271" t="s">
        <v>8329</v>
      </c>
      <c r="E17" s="43" t="s">
        <v>8395</v>
      </c>
    </row>
    <row r="18" spans="1:5" x14ac:dyDescent="0.35">
      <c r="A18" s="1" t="s">
        <v>2649</v>
      </c>
      <c r="B18" s="1" t="s">
        <v>103</v>
      </c>
      <c r="C18" s="1" t="s">
        <v>103</v>
      </c>
      <c r="D18" s="271" t="s">
        <v>8330</v>
      </c>
      <c r="E18" s="43" t="s">
        <v>8396</v>
      </c>
    </row>
    <row r="19" spans="1:5" x14ac:dyDescent="0.35">
      <c r="A19" s="1" t="s">
        <v>2649</v>
      </c>
      <c r="B19" s="1" t="s">
        <v>103</v>
      </c>
      <c r="C19" s="1" t="s">
        <v>103</v>
      </c>
      <c r="D19" s="271" t="s">
        <v>8331</v>
      </c>
      <c r="E19" s="43" t="s">
        <v>8397</v>
      </c>
    </row>
    <row r="20" spans="1:5" x14ac:dyDescent="0.35">
      <c r="A20" s="1" t="s">
        <v>2649</v>
      </c>
      <c r="B20" s="1" t="s">
        <v>103</v>
      </c>
      <c r="C20" s="1" t="s">
        <v>103</v>
      </c>
      <c r="D20" s="271" t="s">
        <v>8332</v>
      </c>
      <c r="E20" s="43" t="s">
        <v>8398</v>
      </c>
    </row>
    <row r="21" spans="1:5" x14ac:dyDescent="0.35">
      <c r="A21" s="1" t="s">
        <v>104</v>
      </c>
      <c r="B21" s="1" t="s">
        <v>105</v>
      </c>
      <c r="C21" s="1" t="s">
        <v>105</v>
      </c>
      <c r="D21" s="271" t="s">
        <v>8333</v>
      </c>
      <c r="E21" s="43" t="s">
        <v>8399</v>
      </c>
    </row>
    <row r="22" spans="1:5" x14ac:dyDescent="0.35">
      <c r="A22" s="1" t="s">
        <v>104</v>
      </c>
      <c r="B22" s="1" t="s">
        <v>105</v>
      </c>
      <c r="C22" s="1" t="s">
        <v>105</v>
      </c>
      <c r="D22" s="271" t="s">
        <v>8334</v>
      </c>
      <c r="E22" s="43" t="s">
        <v>8400</v>
      </c>
    </row>
    <row r="23" spans="1:5" x14ac:dyDescent="0.35">
      <c r="A23" s="1" t="s">
        <v>2652</v>
      </c>
      <c r="B23" s="1" t="s">
        <v>106</v>
      </c>
      <c r="C23" s="1" t="s">
        <v>106</v>
      </c>
      <c r="D23" s="271" t="s">
        <v>8335</v>
      </c>
      <c r="E23" s="43" t="s">
        <v>8401</v>
      </c>
    </row>
    <row r="24" spans="1:5" x14ac:dyDescent="0.35">
      <c r="A24" s="1" t="s">
        <v>2652</v>
      </c>
      <c r="B24" s="1" t="s">
        <v>106</v>
      </c>
      <c r="C24" s="1" t="s">
        <v>106</v>
      </c>
      <c r="D24" s="271" t="s">
        <v>8336</v>
      </c>
      <c r="E24" s="43" t="s">
        <v>8402</v>
      </c>
    </row>
    <row r="25" spans="1:5" x14ac:dyDescent="0.35">
      <c r="A25" s="1" t="s">
        <v>2652</v>
      </c>
      <c r="B25" s="1" t="s">
        <v>106</v>
      </c>
      <c r="C25" s="1" t="s">
        <v>106</v>
      </c>
      <c r="D25" s="271" t="s">
        <v>8337</v>
      </c>
      <c r="E25" s="43" t="s">
        <v>8403</v>
      </c>
    </row>
    <row r="26" spans="1:5" x14ac:dyDescent="0.35">
      <c r="A26" s="1" t="s">
        <v>2664</v>
      </c>
      <c r="B26" s="1" t="s">
        <v>115</v>
      </c>
      <c r="C26" s="1" t="s">
        <v>116</v>
      </c>
      <c r="D26" s="1" t="s">
        <v>8338</v>
      </c>
      <c r="E26" s="271" t="s">
        <v>8404</v>
      </c>
    </row>
    <row r="27" spans="1:5" x14ac:dyDescent="0.35">
      <c r="A27" s="1" t="s">
        <v>2667</v>
      </c>
      <c r="B27" s="1" t="s">
        <v>117</v>
      </c>
      <c r="C27" s="1" t="s">
        <v>117</v>
      </c>
      <c r="D27" s="271" t="s">
        <v>8448</v>
      </c>
      <c r="E27" s="271" t="s">
        <v>8447</v>
      </c>
    </row>
    <row r="28" spans="1:5" x14ac:dyDescent="0.35">
      <c r="A28" s="1" t="s">
        <v>2669</v>
      </c>
      <c r="B28" s="1" t="s">
        <v>118</v>
      </c>
      <c r="C28" s="1" t="s">
        <v>119</v>
      </c>
      <c r="D28" s="1" t="s">
        <v>8339</v>
      </c>
      <c r="E28" s="43" t="s">
        <v>8405</v>
      </c>
    </row>
    <row r="29" spans="1:5" x14ac:dyDescent="0.35">
      <c r="A29" s="1" t="s">
        <v>120</v>
      </c>
      <c r="B29" s="1" t="s">
        <v>121</v>
      </c>
      <c r="C29" s="1" t="s">
        <v>122</v>
      </c>
      <c r="D29" s="43" t="s">
        <v>8340</v>
      </c>
      <c r="E29" s="43" t="s">
        <v>8406</v>
      </c>
    </row>
    <row r="30" spans="1:5" x14ac:dyDescent="0.35">
      <c r="A30" s="1" t="s">
        <v>2672</v>
      </c>
      <c r="B30" s="1" t="s">
        <v>123</v>
      </c>
      <c r="C30" s="1" t="s">
        <v>123</v>
      </c>
      <c r="D30" s="43" t="s">
        <v>8341</v>
      </c>
      <c r="E30" s="43" t="s">
        <v>8407</v>
      </c>
    </row>
    <row r="31" spans="1:5" x14ac:dyDescent="0.35">
      <c r="A31" s="1" t="s">
        <v>2672</v>
      </c>
      <c r="B31" s="1" t="s">
        <v>123</v>
      </c>
      <c r="C31" s="1" t="s">
        <v>123</v>
      </c>
      <c r="D31" s="43" t="s">
        <v>8342</v>
      </c>
      <c r="E31" s="43" t="s">
        <v>8408</v>
      </c>
    </row>
    <row r="32" spans="1:5" x14ac:dyDescent="0.35">
      <c r="A32" s="1" t="s">
        <v>2672</v>
      </c>
      <c r="B32" s="1" t="s">
        <v>123</v>
      </c>
      <c r="C32" s="1" t="s">
        <v>123</v>
      </c>
      <c r="D32" s="271" t="s">
        <v>8343</v>
      </c>
      <c r="E32" s="271" t="s">
        <v>8409</v>
      </c>
    </row>
    <row r="33" spans="1:5" x14ac:dyDescent="0.35">
      <c r="A33" s="1" t="s">
        <v>2674</v>
      </c>
      <c r="B33" s="1" t="s">
        <v>124</v>
      </c>
      <c r="C33" s="1" t="s">
        <v>124</v>
      </c>
      <c r="D33" s="43" t="s">
        <v>8344</v>
      </c>
      <c r="E33" s="43" t="s">
        <v>8410</v>
      </c>
    </row>
    <row r="34" spans="1:5" x14ac:dyDescent="0.35">
      <c r="A34" s="271" t="s">
        <v>2676</v>
      </c>
      <c r="B34" s="271" t="s">
        <v>125</v>
      </c>
      <c r="C34" s="271" t="s">
        <v>125</v>
      </c>
      <c r="D34" s="271" t="s">
        <v>8345</v>
      </c>
      <c r="E34" s="271" t="s">
        <v>8411</v>
      </c>
    </row>
    <row r="35" spans="1:5" x14ac:dyDescent="0.35">
      <c r="A35" s="1" t="s">
        <v>2678</v>
      </c>
      <c r="B35" s="1" t="s">
        <v>126</v>
      </c>
      <c r="C35" s="1" t="s">
        <v>127</v>
      </c>
      <c r="D35" s="43" t="s">
        <v>8346</v>
      </c>
      <c r="E35" s="43" t="s">
        <v>8412</v>
      </c>
    </row>
    <row r="36" spans="1:5" x14ac:dyDescent="0.35">
      <c r="A36" s="1" t="s">
        <v>2678</v>
      </c>
      <c r="B36" s="1" t="s">
        <v>126</v>
      </c>
      <c r="C36" s="1" t="s">
        <v>127</v>
      </c>
      <c r="D36" s="43" t="s">
        <v>8347</v>
      </c>
      <c r="E36" s="43" t="s">
        <v>8413</v>
      </c>
    </row>
    <row r="37" spans="1:5" x14ac:dyDescent="0.35">
      <c r="A37" s="1" t="s">
        <v>7157</v>
      </c>
      <c r="B37" s="271" t="s">
        <v>7158</v>
      </c>
      <c r="C37" s="271" t="s">
        <v>7159</v>
      </c>
      <c r="D37" s="43" t="s">
        <v>8348</v>
      </c>
      <c r="E37" s="43" t="s">
        <v>8414</v>
      </c>
    </row>
    <row r="38" spans="1:5" x14ac:dyDescent="0.35">
      <c r="A38" s="1" t="s">
        <v>7639</v>
      </c>
      <c r="B38" s="271" t="s">
        <v>7640</v>
      </c>
      <c r="C38" s="271" t="s">
        <v>7642</v>
      </c>
      <c r="D38" s="43" t="s">
        <v>8349</v>
      </c>
      <c r="E38" s="43" t="s">
        <v>8415</v>
      </c>
    </row>
    <row r="39" spans="1:5" x14ac:dyDescent="0.35">
      <c r="A39" s="1" t="s">
        <v>7638</v>
      </c>
      <c r="B39" s="271" t="s">
        <v>7641</v>
      </c>
      <c r="C39" s="271" t="s">
        <v>7643</v>
      </c>
      <c r="D39" s="43" t="s">
        <v>8350</v>
      </c>
      <c r="E39" s="43" t="s">
        <v>8416</v>
      </c>
    </row>
    <row r="40" spans="1:5" x14ac:dyDescent="0.35">
      <c r="A40" s="1" t="s">
        <v>7162</v>
      </c>
      <c r="B40" s="271" t="s">
        <v>7163</v>
      </c>
      <c r="C40" s="271" t="s">
        <v>7164</v>
      </c>
      <c r="D40" s="43" t="s">
        <v>8351</v>
      </c>
      <c r="E40" s="43" t="s">
        <v>8417</v>
      </c>
    </row>
    <row r="41" spans="1:5" x14ac:dyDescent="0.35">
      <c r="A41" s="1" t="s">
        <v>7644</v>
      </c>
      <c r="B41" s="271" t="s">
        <v>7648</v>
      </c>
      <c r="C41" s="271" t="s">
        <v>7646</v>
      </c>
      <c r="D41" s="43" t="s">
        <v>8352</v>
      </c>
      <c r="E41" s="43" t="s">
        <v>8418</v>
      </c>
    </row>
    <row r="42" spans="1:5" x14ac:dyDescent="0.35">
      <c r="A42" s="1" t="s">
        <v>7645</v>
      </c>
      <c r="B42" s="271" t="s">
        <v>7167</v>
      </c>
      <c r="C42" s="271" t="s">
        <v>7647</v>
      </c>
      <c r="D42" s="43" t="s">
        <v>8353</v>
      </c>
      <c r="E42" s="43" t="s">
        <v>8419</v>
      </c>
    </row>
    <row r="43" spans="1:5" x14ac:dyDescent="0.35">
      <c r="A43" s="1" t="s">
        <v>7645</v>
      </c>
      <c r="B43" s="271" t="s">
        <v>7167</v>
      </c>
      <c r="C43" s="271" t="s">
        <v>7647</v>
      </c>
      <c r="D43" s="43" t="s">
        <v>8354</v>
      </c>
      <c r="E43" s="43" t="s">
        <v>8420</v>
      </c>
    </row>
    <row r="44" spans="1:5" x14ac:dyDescent="0.35">
      <c r="A44" s="1" t="s">
        <v>7170</v>
      </c>
      <c r="B44" s="271" t="s">
        <v>7171</v>
      </c>
      <c r="C44" s="271" t="s">
        <v>7172</v>
      </c>
      <c r="D44" s="43" t="s">
        <v>8355</v>
      </c>
      <c r="E44" s="43" t="s">
        <v>8421</v>
      </c>
    </row>
    <row r="45" spans="1:5" x14ac:dyDescent="0.35">
      <c r="A45" s="1" t="s">
        <v>7175</v>
      </c>
      <c r="B45" s="271" t="s">
        <v>7176</v>
      </c>
      <c r="C45" s="271" t="s">
        <v>7177</v>
      </c>
      <c r="D45" s="43" t="s">
        <v>8356</v>
      </c>
      <c r="E45" s="43" t="s">
        <v>8422</v>
      </c>
    </row>
    <row r="46" spans="1:5" x14ac:dyDescent="0.35">
      <c r="A46" s="1" t="s">
        <v>2684</v>
      </c>
      <c r="B46" s="1" t="s">
        <v>131</v>
      </c>
      <c r="C46" s="1" t="s">
        <v>132</v>
      </c>
      <c r="D46" s="1" t="s">
        <v>8357</v>
      </c>
      <c r="E46" s="271" t="s">
        <v>8423</v>
      </c>
    </row>
    <row r="47" spans="1:5" x14ac:dyDescent="0.35">
      <c r="A47" s="1" t="s">
        <v>2684</v>
      </c>
      <c r="B47" s="1" t="s">
        <v>131</v>
      </c>
      <c r="C47" s="1" t="s">
        <v>132</v>
      </c>
      <c r="D47" s="1" t="s">
        <v>8358</v>
      </c>
      <c r="E47" s="43" t="s">
        <v>8424</v>
      </c>
    </row>
    <row r="48" spans="1:5" x14ac:dyDescent="0.35">
      <c r="A48" s="1" t="s">
        <v>2694</v>
      </c>
      <c r="B48" s="1" t="s">
        <v>142</v>
      </c>
      <c r="C48" s="1" t="s">
        <v>142</v>
      </c>
      <c r="D48" s="271" t="s">
        <v>8359</v>
      </c>
      <c r="E48" s="271" t="s">
        <v>8425</v>
      </c>
    </row>
    <row r="49" spans="1:5" x14ac:dyDescent="0.35">
      <c r="A49" s="1" t="s">
        <v>2696</v>
      </c>
      <c r="B49" s="1" t="s">
        <v>143</v>
      </c>
      <c r="C49" s="1" t="s">
        <v>143</v>
      </c>
      <c r="D49" s="271" t="s">
        <v>8359</v>
      </c>
      <c r="E49" s="271" t="s">
        <v>8425</v>
      </c>
    </row>
    <row r="50" spans="1:5" x14ac:dyDescent="0.35">
      <c r="A50" s="1" t="s">
        <v>144</v>
      </c>
      <c r="B50" s="1" t="s">
        <v>145</v>
      </c>
      <c r="C50" s="1" t="s">
        <v>146</v>
      </c>
      <c r="D50" s="271" t="s">
        <v>8359</v>
      </c>
      <c r="E50" s="271" t="s">
        <v>8425</v>
      </c>
    </row>
    <row r="51" spans="1:5" x14ac:dyDescent="0.35">
      <c r="A51" s="1" t="s">
        <v>148</v>
      </c>
      <c r="B51" s="1" t="s">
        <v>149</v>
      </c>
      <c r="C51" s="1" t="s">
        <v>149</v>
      </c>
      <c r="D51" s="271" t="s">
        <v>8448</v>
      </c>
      <c r="E51" s="271" t="s">
        <v>8447</v>
      </c>
    </row>
    <row r="52" spans="1:5" x14ac:dyDescent="0.35">
      <c r="A52" s="1" t="s">
        <v>2702</v>
      </c>
      <c r="B52" s="1" t="s">
        <v>150</v>
      </c>
      <c r="C52" s="1" t="s">
        <v>150</v>
      </c>
      <c r="D52" s="271" t="s">
        <v>8448</v>
      </c>
      <c r="E52" s="271" t="s">
        <v>8447</v>
      </c>
    </row>
    <row r="53" spans="1:5" x14ac:dyDescent="0.35">
      <c r="A53" s="1" t="s">
        <v>151</v>
      </c>
      <c r="B53" s="1" t="s">
        <v>152</v>
      </c>
      <c r="C53" s="1" t="s">
        <v>153</v>
      </c>
      <c r="D53" s="271" t="s">
        <v>8448</v>
      </c>
      <c r="E53" s="271" t="s">
        <v>8447</v>
      </c>
    </row>
    <row r="54" spans="1:5" x14ac:dyDescent="0.35">
      <c r="A54" s="1" t="s">
        <v>2705</v>
      </c>
      <c r="B54" s="1" t="s">
        <v>154</v>
      </c>
      <c r="C54" s="1" t="s">
        <v>154</v>
      </c>
      <c r="D54" s="271" t="s">
        <v>8448</v>
      </c>
      <c r="E54" s="271" t="s">
        <v>8447</v>
      </c>
    </row>
    <row r="55" spans="1:5" x14ac:dyDescent="0.35">
      <c r="A55" s="1" t="s">
        <v>2707</v>
      </c>
      <c r="B55" s="1" t="s">
        <v>155</v>
      </c>
      <c r="C55" s="1" t="s">
        <v>156</v>
      </c>
      <c r="D55" s="271" t="s">
        <v>8360</v>
      </c>
      <c r="E55" s="271" t="s">
        <v>8426</v>
      </c>
    </row>
    <row r="56" spans="1:5" x14ac:dyDescent="0.35">
      <c r="A56" s="1" t="s">
        <v>2709</v>
      </c>
      <c r="B56" s="1" t="s">
        <v>157</v>
      </c>
      <c r="C56" s="1" t="s">
        <v>158</v>
      </c>
      <c r="D56" s="271" t="s">
        <v>8360</v>
      </c>
      <c r="E56" s="271" t="s">
        <v>8426</v>
      </c>
    </row>
    <row r="57" spans="1:5" x14ac:dyDescent="0.35">
      <c r="A57" s="1" t="s">
        <v>2712</v>
      </c>
      <c r="B57" s="1" t="s">
        <v>159</v>
      </c>
      <c r="C57" s="1" t="s">
        <v>159</v>
      </c>
      <c r="D57" s="271" t="s">
        <v>8361</v>
      </c>
      <c r="E57" s="271" t="s">
        <v>8427</v>
      </c>
    </row>
    <row r="58" spans="1:5" x14ac:dyDescent="0.35">
      <c r="A58" s="1" t="s">
        <v>160</v>
      </c>
      <c r="B58" s="1" t="s">
        <v>161</v>
      </c>
      <c r="C58" s="1" t="s">
        <v>161</v>
      </c>
      <c r="D58" s="271" t="s">
        <v>8362</v>
      </c>
      <c r="E58" s="271" t="s">
        <v>161</v>
      </c>
    </row>
    <row r="59" spans="1:5" x14ac:dyDescent="0.35">
      <c r="A59" s="1" t="s">
        <v>162</v>
      </c>
      <c r="B59" s="1" t="s">
        <v>163</v>
      </c>
      <c r="C59" s="1" t="s">
        <v>163</v>
      </c>
      <c r="D59" s="271" t="s">
        <v>8363</v>
      </c>
      <c r="E59" s="271" t="s">
        <v>163</v>
      </c>
    </row>
    <row r="60" spans="1:5" x14ac:dyDescent="0.35">
      <c r="A60" s="1" t="s">
        <v>164</v>
      </c>
      <c r="B60" s="1" t="s">
        <v>165</v>
      </c>
      <c r="C60" s="1" t="s">
        <v>165</v>
      </c>
      <c r="D60" s="271" t="s">
        <v>8364</v>
      </c>
      <c r="E60" s="271" t="s">
        <v>165</v>
      </c>
    </row>
    <row r="61" spans="1:5" x14ac:dyDescent="0.35">
      <c r="A61" s="1" t="s">
        <v>2717</v>
      </c>
      <c r="B61" s="1" t="s">
        <v>166</v>
      </c>
      <c r="C61" s="1" t="s">
        <v>167</v>
      </c>
      <c r="D61" s="271" t="s">
        <v>8365</v>
      </c>
      <c r="E61" s="271" t="s">
        <v>8428</v>
      </c>
    </row>
    <row r="62" spans="1:5" x14ac:dyDescent="0.35">
      <c r="A62" s="1" t="s">
        <v>169</v>
      </c>
      <c r="B62" s="1" t="s">
        <v>170</v>
      </c>
      <c r="C62" s="1" t="s">
        <v>170</v>
      </c>
      <c r="D62" s="271" t="s">
        <v>8366</v>
      </c>
      <c r="E62" s="271" t="s">
        <v>8429</v>
      </c>
    </row>
    <row r="63" spans="1:5" x14ac:dyDescent="0.35">
      <c r="A63" s="1" t="s">
        <v>2722</v>
      </c>
      <c r="B63" s="1" t="s">
        <v>171</v>
      </c>
      <c r="C63" s="1" t="s">
        <v>172</v>
      </c>
      <c r="D63" s="271" t="s">
        <v>8367</v>
      </c>
      <c r="E63" s="271" t="s">
        <v>8430</v>
      </c>
    </row>
    <row r="64" spans="1:5" x14ac:dyDescent="0.35">
      <c r="A64" s="1" t="s">
        <v>187</v>
      </c>
      <c r="B64" s="1" t="s">
        <v>188</v>
      </c>
      <c r="C64" s="1" t="s">
        <v>188</v>
      </c>
      <c r="D64" s="271" t="s">
        <v>8368</v>
      </c>
      <c r="E64" s="271" t="s">
        <v>8431</v>
      </c>
    </row>
    <row r="65" spans="1:5" x14ac:dyDescent="0.35">
      <c r="A65" s="1" t="s">
        <v>2743</v>
      </c>
      <c r="B65" s="1" t="s">
        <v>189</v>
      </c>
      <c r="C65" s="1" t="s">
        <v>190</v>
      </c>
      <c r="D65" s="271" t="s">
        <v>8448</v>
      </c>
      <c r="E65" s="271" t="s">
        <v>8447</v>
      </c>
    </row>
    <row r="66" spans="1:5" x14ac:dyDescent="0.35">
      <c r="A66" s="1" t="s">
        <v>193</v>
      </c>
      <c r="B66" s="1" t="s">
        <v>194</v>
      </c>
      <c r="C66" s="1" t="s">
        <v>194</v>
      </c>
      <c r="D66" s="43" t="s">
        <v>8369</v>
      </c>
      <c r="E66" s="43" t="s">
        <v>8432</v>
      </c>
    </row>
    <row r="67" spans="1:5" x14ac:dyDescent="0.35">
      <c r="A67" s="1" t="s">
        <v>2747</v>
      </c>
      <c r="B67" s="1" t="s">
        <v>195</v>
      </c>
      <c r="C67" s="1" t="s">
        <v>195</v>
      </c>
      <c r="D67" s="43" t="s">
        <v>8370</v>
      </c>
      <c r="E67" s="271" t="s">
        <v>8433</v>
      </c>
    </row>
    <row r="68" spans="1:5" x14ac:dyDescent="0.35">
      <c r="A68" s="1" t="s">
        <v>196</v>
      </c>
      <c r="B68" s="1" t="s">
        <v>197</v>
      </c>
      <c r="C68" s="1" t="s">
        <v>197</v>
      </c>
      <c r="D68" s="43" t="s">
        <v>8371</v>
      </c>
      <c r="E68" s="271" t="s">
        <v>8434</v>
      </c>
    </row>
    <row r="69" spans="1:5" x14ac:dyDescent="0.35">
      <c r="A69" s="1" t="s">
        <v>7649</v>
      </c>
      <c r="B69" s="271" t="s">
        <v>7653</v>
      </c>
      <c r="C69" s="271" t="s">
        <v>7651</v>
      </c>
      <c r="D69" s="271" t="s">
        <v>8448</v>
      </c>
      <c r="E69" s="271" t="s">
        <v>8447</v>
      </c>
    </row>
    <row r="70" spans="1:5" x14ac:dyDescent="0.35">
      <c r="A70" s="1" t="s">
        <v>7036</v>
      </c>
      <c r="B70" s="271" t="s">
        <v>7037</v>
      </c>
      <c r="C70" s="271" t="s">
        <v>7038</v>
      </c>
      <c r="D70" s="43" t="s">
        <v>8372</v>
      </c>
      <c r="E70" s="271" t="s">
        <v>8435</v>
      </c>
    </row>
    <row r="71" spans="1:5" x14ac:dyDescent="0.35">
      <c r="A71" s="1" t="s">
        <v>7041</v>
      </c>
      <c r="B71" s="271" t="s">
        <v>7042</v>
      </c>
      <c r="C71" s="271" t="s">
        <v>7043</v>
      </c>
      <c r="D71" s="271" t="s">
        <v>8372</v>
      </c>
      <c r="E71" s="271" t="s">
        <v>8436</v>
      </c>
    </row>
    <row r="72" spans="1:5" x14ac:dyDescent="0.35">
      <c r="A72" s="1" t="s">
        <v>7046</v>
      </c>
      <c r="B72" s="271" t="s">
        <v>7047</v>
      </c>
      <c r="C72" s="271" t="s">
        <v>7048</v>
      </c>
      <c r="D72" s="271" t="s">
        <v>8372</v>
      </c>
      <c r="E72" s="271" t="s">
        <v>8436</v>
      </c>
    </row>
    <row r="73" spans="1:5" x14ac:dyDescent="0.35">
      <c r="A73" s="1" t="s">
        <v>7051</v>
      </c>
      <c r="B73" s="271" t="s">
        <v>7052</v>
      </c>
      <c r="C73" s="271" t="s">
        <v>7053</v>
      </c>
      <c r="D73" s="271" t="s">
        <v>8372</v>
      </c>
      <c r="E73" s="271" t="s">
        <v>8436</v>
      </c>
    </row>
    <row r="74" spans="1:5" x14ac:dyDescent="0.35">
      <c r="A74" s="1" t="s">
        <v>2756</v>
      </c>
      <c r="B74" s="1" t="s">
        <v>204</v>
      </c>
      <c r="C74" s="1" t="s">
        <v>204</v>
      </c>
      <c r="D74" s="43" t="s">
        <v>8373</v>
      </c>
      <c r="E74" s="271" t="s">
        <v>8437</v>
      </c>
    </row>
    <row r="75" spans="1:5" x14ac:dyDescent="0.35">
      <c r="A75" s="1" t="s">
        <v>2763</v>
      </c>
      <c r="B75" s="271" t="s">
        <v>212</v>
      </c>
      <c r="C75" s="271" t="s">
        <v>213</v>
      </c>
      <c r="D75" s="43" t="s">
        <v>8374</v>
      </c>
      <c r="E75" s="271" t="s">
        <v>8438</v>
      </c>
    </row>
    <row r="76" spans="1:5" x14ac:dyDescent="0.35">
      <c r="A76" s="1" t="s">
        <v>2763</v>
      </c>
      <c r="B76" s="271" t="s">
        <v>212</v>
      </c>
      <c r="C76" s="271" t="s">
        <v>213</v>
      </c>
      <c r="D76" s="43" t="s">
        <v>8375</v>
      </c>
      <c r="E76" s="271" t="s">
        <v>8439</v>
      </c>
    </row>
    <row r="77" spans="1:5" x14ac:dyDescent="0.35">
      <c r="A77" s="1" t="s">
        <v>2763</v>
      </c>
      <c r="B77" s="271" t="s">
        <v>212</v>
      </c>
      <c r="C77" s="271" t="s">
        <v>213</v>
      </c>
      <c r="D77" s="43" t="s">
        <v>8376</v>
      </c>
      <c r="E77" s="271" t="s">
        <v>8440</v>
      </c>
    </row>
    <row r="78" spans="1:5" x14ac:dyDescent="0.35">
      <c r="A78" s="1" t="s">
        <v>7120</v>
      </c>
      <c r="B78" s="271" t="s">
        <v>7121</v>
      </c>
      <c r="C78" s="271" t="s">
        <v>7122</v>
      </c>
      <c r="D78" s="271" t="s">
        <v>8377</v>
      </c>
      <c r="E78" s="271" t="s">
        <v>8441</v>
      </c>
    </row>
    <row r="79" spans="1:5" x14ac:dyDescent="0.35">
      <c r="A79" s="1" t="s">
        <v>7125</v>
      </c>
      <c r="B79" s="271" t="s">
        <v>6599</v>
      </c>
      <c r="C79" s="271" t="s">
        <v>7126</v>
      </c>
      <c r="D79" s="271" t="s">
        <v>8378</v>
      </c>
      <c r="E79" s="271" t="s">
        <v>8442</v>
      </c>
    </row>
    <row r="80" spans="1:5" x14ac:dyDescent="0.35">
      <c r="A80" s="1" t="s">
        <v>291</v>
      </c>
      <c r="B80" s="1" t="s">
        <v>292</v>
      </c>
      <c r="C80" s="1" t="s">
        <v>292</v>
      </c>
      <c r="D80" s="271" t="s">
        <v>8448</v>
      </c>
      <c r="E80" s="271" t="s">
        <v>8447</v>
      </c>
    </row>
    <row r="81" spans="1:5" x14ac:dyDescent="0.35">
      <c r="A81" s="1" t="s">
        <v>3413</v>
      </c>
      <c r="B81" s="1" t="s">
        <v>910</v>
      </c>
      <c r="C81" s="1" t="s">
        <v>910</v>
      </c>
      <c r="D81" s="271" t="s">
        <v>8448</v>
      </c>
      <c r="E81" s="271" t="s">
        <v>8447</v>
      </c>
    </row>
    <row r="82" spans="1:5" x14ac:dyDescent="0.35">
      <c r="A82" s="1" t="s">
        <v>3520</v>
      </c>
      <c r="B82" s="1" t="s">
        <v>1035</v>
      </c>
      <c r="C82" s="1" t="s">
        <v>1036</v>
      </c>
      <c r="D82" s="271" t="s">
        <v>8449</v>
      </c>
      <c r="E82" s="271" t="s">
        <v>8447</v>
      </c>
    </row>
    <row r="83" spans="1:5" x14ac:dyDescent="0.35">
      <c r="A83" s="1" t="s">
        <v>1178</v>
      </c>
      <c r="B83" s="1" t="s">
        <v>1179</v>
      </c>
      <c r="C83" s="1" t="s">
        <v>1180</v>
      </c>
      <c r="D83" s="271" t="s">
        <v>8379</v>
      </c>
      <c r="E83" s="271" t="s">
        <v>8443</v>
      </c>
    </row>
    <row r="84" spans="1:5" x14ac:dyDescent="0.35">
      <c r="A84" s="1" t="s">
        <v>3661</v>
      </c>
      <c r="B84" s="1" t="s">
        <v>1202</v>
      </c>
      <c r="C84" s="1" t="s">
        <v>1203</v>
      </c>
      <c r="D84" s="43" t="s">
        <v>8380</v>
      </c>
      <c r="E84" s="271" t="s">
        <v>8444</v>
      </c>
    </row>
    <row r="85" spans="1:5" x14ac:dyDescent="0.35">
      <c r="A85" s="1" t="s">
        <v>3663</v>
      </c>
      <c r="B85" s="1" t="s">
        <v>1204</v>
      </c>
      <c r="C85" s="1" t="s">
        <v>1205</v>
      </c>
      <c r="D85" s="43" t="s">
        <v>8381</v>
      </c>
      <c r="E85" s="271" t="s">
        <v>8445</v>
      </c>
    </row>
    <row r="86" spans="1:5" x14ac:dyDescent="0.35">
      <c r="A86" s="222" t="s">
        <v>3665</v>
      </c>
      <c r="B86" s="222" t="s">
        <v>1206</v>
      </c>
      <c r="C86" s="222" t="s">
        <v>1207</v>
      </c>
      <c r="D86" s="222" t="s">
        <v>8382</v>
      </c>
      <c r="E86" s="182" t="s">
        <v>8446</v>
      </c>
    </row>
    <row r="88" spans="1:5" x14ac:dyDescent="0.35">
      <c r="A88" s="21" t="s">
        <v>8617</v>
      </c>
    </row>
    <row r="90" spans="1:5" x14ac:dyDescent="0.35">
      <c r="A90" s="295" t="s">
        <v>8618</v>
      </c>
    </row>
    <row r="96" spans="1:5" x14ac:dyDescent="0.35">
      <c r="A96" s="1"/>
      <c r="B96" s="1"/>
      <c r="C96" s="1"/>
      <c r="D96" s="271"/>
      <c r="E96" s="43"/>
    </row>
    <row r="97" spans="4:5" x14ac:dyDescent="0.35">
      <c r="D97" s="271"/>
      <c r="E97" s="271"/>
    </row>
    <row r="98" spans="4:5" x14ac:dyDescent="0.35">
      <c r="D98" s="271"/>
      <c r="E98" s="27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38"/>
  <sheetViews>
    <sheetView workbookViewId="0"/>
  </sheetViews>
  <sheetFormatPr defaultRowHeight="14.5" x14ac:dyDescent="0.35"/>
  <cols>
    <col min="1" max="4" width="19.36328125" style="51" customWidth="1"/>
    <col min="5" max="5" width="39.7265625" style="51" customWidth="1"/>
  </cols>
  <sheetData>
    <row r="1" spans="1:5" ht="23.5" x14ac:dyDescent="0.55000000000000004">
      <c r="A1" s="281" t="s">
        <v>8276</v>
      </c>
    </row>
    <row r="4" spans="1:5" s="43" customFormat="1" ht="29" x14ac:dyDescent="0.35">
      <c r="A4" s="305" t="s">
        <v>8314</v>
      </c>
      <c r="B4" s="305" t="s">
        <v>8315</v>
      </c>
      <c r="C4" s="305" t="s">
        <v>8316</v>
      </c>
      <c r="D4" s="305" t="s">
        <v>8279</v>
      </c>
      <c r="E4" s="305" t="s">
        <v>8280</v>
      </c>
    </row>
    <row r="5" spans="1:5" x14ac:dyDescent="0.35">
      <c r="A5" s="271" t="s">
        <v>2640</v>
      </c>
      <c r="B5" s="271" t="s">
        <v>96</v>
      </c>
      <c r="C5" s="271" t="s">
        <v>96</v>
      </c>
      <c r="D5" s="271">
        <v>116</v>
      </c>
      <c r="E5" s="271" t="s">
        <v>8451</v>
      </c>
    </row>
    <row r="6" spans="1:5" x14ac:dyDescent="0.35">
      <c r="A6" s="271" t="s">
        <v>97</v>
      </c>
      <c r="B6" s="271" t="s">
        <v>98</v>
      </c>
      <c r="C6" s="271" t="s">
        <v>98</v>
      </c>
      <c r="D6" s="271">
        <v>388</v>
      </c>
      <c r="E6" s="271" t="s">
        <v>8384</v>
      </c>
    </row>
    <row r="7" spans="1:5" x14ac:dyDescent="0.35">
      <c r="A7" s="271" t="s">
        <v>2643</v>
      </c>
      <c r="B7" s="271" t="s">
        <v>99</v>
      </c>
      <c r="C7" s="271" t="s">
        <v>99</v>
      </c>
      <c r="D7" s="271">
        <v>402</v>
      </c>
      <c r="E7" s="271" t="s">
        <v>8452</v>
      </c>
    </row>
    <row r="8" spans="1:5" x14ac:dyDescent="0.35">
      <c r="A8" s="271" t="s">
        <v>2643</v>
      </c>
      <c r="B8" s="271" t="s">
        <v>99</v>
      </c>
      <c r="C8" s="271" t="s">
        <v>99</v>
      </c>
      <c r="D8" s="271">
        <v>406</v>
      </c>
      <c r="E8" s="271" t="s">
        <v>8388</v>
      </c>
    </row>
    <row r="9" spans="1:5" x14ac:dyDescent="0.35">
      <c r="A9" s="271" t="s">
        <v>2643</v>
      </c>
      <c r="B9" s="271" t="s">
        <v>99</v>
      </c>
      <c r="C9" s="271" t="s">
        <v>99</v>
      </c>
      <c r="D9" s="271">
        <v>407</v>
      </c>
      <c r="E9" s="271" t="s">
        <v>8453</v>
      </c>
    </row>
    <row r="10" spans="1:5" x14ac:dyDescent="0.35">
      <c r="A10" s="271" t="s">
        <v>2645</v>
      </c>
      <c r="B10" s="271" t="s">
        <v>100</v>
      </c>
      <c r="C10" s="271" t="s">
        <v>100</v>
      </c>
      <c r="D10" s="271">
        <v>358</v>
      </c>
      <c r="E10" s="271" t="s">
        <v>8454</v>
      </c>
    </row>
    <row r="11" spans="1:5" x14ac:dyDescent="0.35">
      <c r="A11" s="271" t="s">
        <v>2645</v>
      </c>
      <c r="B11" s="271" t="s">
        <v>100</v>
      </c>
      <c r="C11" s="271" t="s">
        <v>100</v>
      </c>
      <c r="D11" s="271">
        <v>393</v>
      </c>
      <c r="E11" s="271" t="s">
        <v>8455</v>
      </c>
    </row>
    <row r="12" spans="1:5" x14ac:dyDescent="0.35">
      <c r="A12" s="271" t="s">
        <v>2647</v>
      </c>
      <c r="B12" s="271" t="s">
        <v>101</v>
      </c>
      <c r="C12" s="271" t="s">
        <v>102</v>
      </c>
      <c r="D12" s="271">
        <v>372</v>
      </c>
      <c r="E12" s="271" t="s">
        <v>8456</v>
      </c>
    </row>
    <row r="13" spans="1:5" x14ac:dyDescent="0.35">
      <c r="A13" s="271" t="s">
        <v>2649</v>
      </c>
      <c r="B13" s="271" t="s">
        <v>103</v>
      </c>
      <c r="C13" s="271" t="s">
        <v>103</v>
      </c>
      <c r="D13" s="271">
        <v>426</v>
      </c>
      <c r="E13" s="271" t="s">
        <v>8457</v>
      </c>
    </row>
    <row r="14" spans="1:5" x14ac:dyDescent="0.35">
      <c r="A14" s="271" t="s">
        <v>104</v>
      </c>
      <c r="B14" s="271" t="s">
        <v>105</v>
      </c>
      <c r="C14" s="271" t="s">
        <v>105</v>
      </c>
      <c r="D14" s="271">
        <v>397</v>
      </c>
      <c r="E14" s="271" t="s">
        <v>8458</v>
      </c>
    </row>
    <row r="15" spans="1:5" x14ac:dyDescent="0.35">
      <c r="A15" s="271" t="s">
        <v>2652</v>
      </c>
      <c r="B15" s="271" t="s">
        <v>106</v>
      </c>
      <c r="C15" s="271" t="s">
        <v>106</v>
      </c>
      <c r="D15" s="271">
        <v>191</v>
      </c>
      <c r="E15" s="271" t="s">
        <v>8459</v>
      </c>
    </row>
    <row r="16" spans="1:5" x14ac:dyDescent="0.35">
      <c r="A16" s="271" t="s">
        <v>2652</v>
      </c>
      <c r="B16" s="271" t="s">
        <v>106</v>
      </c>
      <c r="C16" s="271" t="s">
        <v>106</v>
      </c>
      <c r="D16" s="271">
        <v>197</v>
      </c>
      <c r="E16" s="271" t="s">
        <v>8460</v>
      </c>
    </row>
    <row r="17" spans="1:5" x14ac:dyDescent="0.35">
      <c r="A17" s="271" t="s">
        <v>2652</v>
      </c>
      <c r="B17" s="271" t="s">
        <v>106</v>
      </c>
      <c r="C17" s="271" t="s">
        <v>106</v>
      </c>
      <c r="D17" s="271">
        <v>201</v>
      </c>
      <c r="E17" s="271" t="s">
        <v>8461</v>
      </c>
    </row>
    <row r="18" spans="1:5" x14ac:dyDescent="0.35">
      <c r="A18" s="271" t="s">
        <v>2652</v>
      </c>
      <c r="B18" s="271" t="s">
        <v>106</v>
      </c>
      <c r="C18" s="271" t="s">
        <v>106</v>
      </c>
      <c r="D18" s="271">
        <v>203</v>
      </c>
      <c r="E18" s="271" t="s">
        <v>8462</v>
      </c>
    </row>
    <row r="19" spans="1:5" x14ac:dyDescent="0.35">
      <c r="A19" s="271" t="s">
        <v>2652</v>
      </c>
      <c r="B19" s="271" t="s">
        <v>106</v>
      </c>
      <c r="C19" s="271" t="s">
        <v>106</v>
      </c>
      <c r="D19" s="271">
        <v>211</v>
      </c>
      <c r="E19" s="271" t="s">
        <v>8463</v>
      </c>
    </row>
    <row r="20" spans="1:5" x14ac:dyDescent="0.35">
      <c r="A20" s="271" t="s">
        <v>2652</v>
      </c>
      <c r="B20" s="271" t="s">
        <v>106</v>
      </c>
      <c r="C20" s="271" t="s">
        <v>106</v>
      </c>
      <c r="D20" s="271">
        <v>414</v>
      </c>
      <c r="E20" s="271" t="s">
        <v>8464</v>
      </c>
    </row>
    <row r="21" spans="1:5" x14ac:dyDescent="0.35">
      <c r="A21" s="271" t="s">
        <v>2652</v>
      </c>
      <c r="B21" s="271" t="s">
        <v>106</v>
      </c>
      <c r="C21" s="271" t="s">
        <v>106</v>
      </c>
      <c r="D21" s="271">
        <v>417</v>
      </c>
      <c r="E21" s="271" t="s">
        <v>8465</v>
      </c>
    </row>
    <row r="22" spans="1:5" x14ac:dyDescent="0.35">
      <c r="A22" s="271" t="s">
        <v>2652</v>
      </c>
      <c r="B22" s="271" t="s">
        <v>106</v>
      </c>
      <c r="C22" s="271" t="s">
        <v>106</v>
      </c>
      <c r="D22" s="271">
        <v>420</v>
      </c>
      <c r="E22" s="271" t="s">
        <v>8466</v>
      </c>
    </row>
    <row r="23" spans="1:5" x14ac:dyDescent="0.35">
      <c r="A23" s="271" t="s">
        <v>2652</v>
      </c>
      <c r="B23" s="271" t="s">
        <v>106</v>
      </c>
      <c r="C23" s="271" t="s">
        <v>106</v>
      </c>
      <c r="D23" s="271">
        <v>423</v>
      </c>
      <c r="E23" s="271" t="s">
        <v>8467</v>
      </c>
    </row>
    <row r="24" spans="1:5" x14ac:dyDescent="0.35">
      <c r="A24" s="271" t="s">
        <v>2664</v>
      </c>
      <c r="B24" s="271" t="s">
        <v>115</v>
      </c>
      <c r="C24" s="271" t="s">
        <v>116</v>
      </c>
      <c r="D24" s="271">
        <v>122</v>
      </c>
      <c r="E24" s="271" t="s">
        <v>8468</v>
      </c>
    </row>
    <row r="25" spans="1:5" x14ac:dyDescent="0.35">
      <c r="A25" s="271" t="s">
        <v>2664</v>
      </c>
      <c r="B25" s="271" t="s">
        <v>115</v>
      </c>
      <c r="C25" s="271" t="s">
        <v>116</v>
      </c>
      <c r="D25" s="271">
        <v>125</v>
      </c>
      <c r="E25" s="271" t="s">
        <v>8469</v>
      </c>
    </row>
    <row r="26" spans="1:5" x14ac:dyDescent="0.35">
      <c r="A26" s="271" t="s">
        <v>2664</v>
      </c>
      <c r="B26" s="271" t="s">
        <v>115</v>
      </c>
      <c r="C26" s="271" t="s">
        <v>116</v>
      </c>
      <c r="D26" s="271">
        <v>135</v>
      </c>
      <c r="E26" s="271" t="s">
        <v>8470</v>
      </c>
    </row>
    <row r="27" spans="1:5" x14ac:dyDescent="0.35">
      <c r="A27" s="271" t="s">
        <v>2664</v>
      </c>
      <c r="B27" s="271" t="s">
        <v>115</v>
      </c>
      <c r="C27" s="271" t="s">
        <v>116</v>
      </c>
      <c r="D27" s="271">
        <v>136</v>
      </c>
      <c r="E27" s="271" t="s">
        <v>8471</v>
      </c>
    </row>
    <row r="28" spans="1:5" x14ac:dyDescent="0.35">
      <c r="A28" s="271" t="s">
        <v>2664</v>
      </c>
      <c r="B28" s="271" t="s">
        <v>115</v>
      </c>
      <c r="C28" s="271" t="s">
        <v>116</v>
      </c>
      <c r="D28" s="271">
        <v>137</v>
      </c>
      <c r="E28" s="271" t="s">
        <v>8472</v>
      </c>
    </row>
    <row r="29" spans="1:5" x14ac:dyDescent="0.35">
      <c r="A29" s="271" t="s">
        <v>2664</v>
      </c>
      <c r="B29" s="271" t="s">
        <v>115</v>
      </c>
      <c r="C29" s="271" t="s">
        <v>116</v>
      </c>
      <c r="D29" s="271">
        <v>149</v>
      </c>
      <c r="E29" s="271" t="s">
        <v>8473</v>
      </c>
    </row>
    <row r="30" spans="1:5" x14ac:dyDescent="0.35">
      <c r="A30" s="271" t="s">
        <v>2667</v>
      </c>
      <c r="B30" s="271" t="s">
        <v>117</v>
      </c>
      <c r="C30" s="271" t="s">
        <v>117</v>
      </c>
      <c r="D30" s="271">
        <v>216</v>
      </c>
      <c r="E30" s="271" t="s">
        <v>8474</v>
      </c>
    </row>
    <row r="31" spans="1:5" x14ac:dyDescent="0.35">
      <c r="A31" s="271" t="s">
        <v>2667</v>
      </c>
      <c r="B31" s="271" t="s">
        <v>117</v>
      </c>
      <c r="C31" s="271" t="s">
        <v>117</v>
      </c>
      <c r="D31" s="271">
        <v>217</v>
      </c>
      <c r="E31" s="271" t="s">
        <v>8475</v>
      </c>
    </row>
    <row r="32" spans="1:5" x14ac:dyDescent="0.35">
      <c r="A32" s="271" t="s">
        <v>2667</v>
      </c>
      <c r="B32" s="271" t="s">
        <v>117</v>
      </c>
      <c r="C32" s="271" t="s">
        <v>117</v>
      </c>
      <c r="D32" s="271">
        <v>249</v>
      </c>
      <c r="E32" s="271" t="s">
        <v>8476</v>
      </c>
    </row>
    <row r="33" spans="1:5" x14ac:dyDescent="0.35">
      <c r="A33" s="271" t="s">
        <v>120</v>
      </c>
      <c r="B33" s="271" t="s">
        <v>121</v>
      </c>
      <c r="C33" s="271" t="s">
        <v>122</v>
      </c>
      <c r="D33" s="271">
        <v>486</v>
      </c>
      <c r="E33" s="271" t="s">
        <v>8406</v>
      </c>
    </row>
    <row r="34" spans="1:5" x14ac:dyDescent="0.35">
      <c r="A34" s="271" t="s">
        <v>120</v>
      </c>
      <c r="B34" s="271" t="s">
        <v>121</v>
      </c>
      <c r="C34" s="271" t="s">
        <v>122</v>
      </c>
      <c r="D34" s="271">
        <v>489</v>
      </c>
      <c r="E34" s="271" t="s">
        <v>8477</v>
      </c>
    </row>
    <row r="35" spans="1:5" x14ac:dyDescent="0.35">
      <c r="A35" s="271" t="s">
        <v>2672</v>
      </c>
      <c r="B35" s="271" t="s">
        <v>123</v>
      </c>
      <c r="C35" s="271" t="s">
        <v>123</v>
      </c>
      <c r="D35" s="271">
        <v>569</v>
      </c>
      <c r="E35" s="271" t="s">
        <v>8407</v>
      </c>
    </row>
    <row r="36" spans="1:5" x14ac:dyDescent="0.35">
      <c r="A36" s="271" t="s">
        <v>2672</v>
      </c>
      <c r="B36" s="271" t="s">
        <v>123</v>
      </c>
      <c r="C36" s="271" t="s">
        <v>123</v>
      </c>
      <c r="D36" s="271">
        <v>571</v>
      </c>
      <c r="E36" s="271" t="s">
        <v>8478</v>
      </c>
    </row>
    <row r="37" spans="1:5" x14ac:dyDescent="0.35">
      <c r="A37" s="271" t="s">
        <v>2672</v>
      </c>
      <c r="B37" s="271" t="s">
        <v>123</v>
      </c>
      <c r="C37" s="271" t="s">
        <v>123</v>
      </c>
      <c r="D37" s="271">
        <v>572</v>
      </c>
      <c r="E37" s="271" t="s">
        <v>8408</v>
      </c>
    </row>
    <row r="38" spans="1:5" x14ac:dyDescent="0.35">
      <c r="A38" s="271" t="s">
        <v>2672</v>
      </c>
      <c r="B38" s="271" t="s">
        <v>123</v>
      </c>
      <c r="C38" s="271" t="s">
        <v>123</v>
      </c>
      <c r="D38" s="271">
        <v>574</v>
      </c>
      <c r="E38" s="271" t="s">
        <v>8479</v>
      </c>
    </row>
    <row r="39" spans="1:5" x14ac:dyDescent="0.35">
      <c r="A39" s="271" t="s">
        <v>2672</v>
      </c>
      <c r="B39" s="271" t="s">
        <v>123</v>
      </c>
      <c r="C39" s="271" t="s">
        <v>123</v>
      </c>
      <c r="D39" s="271">
        <v>577</v>
      </c>
      <c r="E39" s="271" t="s">
        <v>8480</v>
      </c>
    </row>
    <row r="40" spans="1:5" x14ac:dyDescent="0.35">
      <c r="A40" s="271" t="s">
        <v>2672</v>
      </c>
      <c r="B40" s="271" t="s">
        <v>123</v>
      </c>
      <c r="C40" s="271" t="s">
        <v>123</v>
      </c>
      <c r="D40" s="271">
        <v>603</v>
      </c>
      <c r="E40" s="271" t="s">
        <v>8481</v>
      </c>
    </row>
    <row r="41" spans="1:5" x14ac:dyDescent="0.35">
      <c r="A41" s="271" t="s">
        <v>2674</v>
      </c>
      <c r="B41" s="271" t="s">
        <v>124</v>
      </c>
      <c r="C41" s="271" t="s">
        <v>124</v>
      </c>
      <c r="D41" s="271">
        <v>490</v>
      </c>
      <c r="E41" s="271" t="s">
        <v>8482</v>
      </c>
    </row>
    <row r="42" spans="1:5" x14ac:dyDescent="0.35">
      <c r="A42" s="271" t="s">
        <v>2674</v>
      </c>
      <c r="B42" s="271" t="s">
        <v>124</v>
      </c>
      <c r="C42" s="271" t="s">
        <v>124</v>
      </c>
      <c r="D42" s="271">
        <v>495</v>
      </c>
      <c r="E42" s="271" t="s">
        <v>8483</v>
      </c>
    </row>
    <row r="43" spans="1:5" x14ac:dyDescent="0.35">
      <c r="A43" s="271" t="s">
        <v>2674</v>
      </c>
      <c r="B43" s="271" t="s">
        <v>124</v>
      </c>
      <c r="C43" s="271" t="s">
        <v>124</v>
      </c>
      <c r="D43" s="271">
        <v>497</v>
      </c>
      <c r="E43" s="271" t="s">
        <v>8484</v>
      </c>
    </row>
    <row r="44" spans="1:5" x14ac:dyDescent="0.35">
      <c r="A44" s="271" t="s">
        <v>2674</v>
      </c>
      <c r="B44" s="271" t="s">
        <v>124</v>
      </c>
      <c r="C44" s="271" t="s">
        <v>124</v>
      </c>
      <c r="D44" s="271">
        <v>507</v>
      </c>
      <c r="E44" s="271" t="s">
        <v>8485</v>
      </c>
    </row>
    <row r="45" spans="1:5" x14ac:dyDescent="0.35">
      <c r="A45" s="271" t="s">
        <v>2674</v>
      </c>
      <c r="B45" s="271" t="s">
        <v>124</v>
      </c>
      <c r="C45" s="271" t="s">
        <v>124</v>
      </c>
      <c r="D45" s="271">
        <v>512</v>
      </c>
      <c r="E45" s="271" t="s">
        <v>8486</v>
      </c>
    </row>
    <row r="46" spans="1:5" x14ac:dyDescent="0.35">
      <c r="A46" s="271" t="s">
        <v>2674</v>
      </c>
      <c r="B46" s="271" t="s">
        <v>124</v>
      </c>
      <c r="C46" s="271" t="s">
        <v>124</v>
      </c>
      <c r="D46" s="271">
        <v>1804</v>
      </c>
      <c r="E46" s="271" t="s">
        <v>8487</v>
      </c>
    </row>
    <row r="47" spans="1:5" x14ac:dyDescent="0.35">
      <c r="A47" s="271" t="s">
        <v>2676</v>
      </c>
      <c r="B47" s="271" t="s">
        <v>125</v>
      </c>
      <c r="C47" s="271" t="s">
        <v>125</v>
      </c>
      <c r="D47" s="271">
        <v>560</v>
      </c>
      <c r="E47" s="271" t="s">
        <v>8411</v>
      </c>
    </row>
    <row r="48" spans="1:5" x14ac:dyDescent="0.35">
      <c r="A48" s="271" t="s">
        <v>2678</v>
      </c>
      <c r="B48" s="271" t="s">
        <v>126</v>
      </c>
      <c r="C48" s="271" t="s">
        <v>127</v>
      </c>
      <c r="D48" s="271">
        <v>567</v>
      </c>
      <c r="E48" s="271" t="s">
        <v>8413</v>
      </c>
    </row>
    <row r="49" spans="1:5" x14ac:dyDescent="0.35">
      <c r="A49" s="271" t="s">
        <v>2678</v>
      </c>
      <c r="B49" s="271" t="s">
        <v>126</v>
      </c>
      <c r="C49" s="271" t="s">
        <v>127</v>
      </c>
      <c r="D49" s="271">
        <v>568</v>
      </c>
      <c r="E49" s="271" t="s">
        <v>8488</v>
      </c>
    </row>
    <row r="50" spans="1:5" x14ac:dyDescent="0.35">
      <c r="A50" s="271" t="s">
        <v>2678</v>
      </c>
      <c r="B50" s="271" t="s">
        <v>126</v>
      </c>
      <c r="C50" s="271" t="s">
        <v>127</v>
      </c>
      <c r="D50" s="271">
        <v>600</v>
      </c>
      <c r="E50" s="271" t="s">
        <v>8489</v>
      </c>
    </row>
    <row r="51" spans="1:5" x14ac:dyDescent="0.35">
      <c r="A51" s="271" t="s">
        <v>7157</v>
      </c>
      <c r="B51" s="271" t="s">
        <v>7158</v>
      </c>
      <c r="C51" s="271" t="s">
        <v>7159</v>
      </c>
      <c r="D51" s="271">
        <v>515</v>
      </c>
      <c r="E51" s="271" t="s">
        <v>8414</v>
      </c>
    </row>
    <row r="52" spans="1:5" x14ac:dyDescent="0.35">
      <c r="A52" s="271" t="s">
        <v>7639</v>
      </c>
      <c r="B52" s="271" t="s">
        <v>7640</v>
      </c>
      <c r="C52" s="271" t="s">
        <v>7642</v>
      </c>
      <c r="D52" s="271">
        <v>521</v>
      </c>
      <c r="E52" s="271" t="s">
        <v>8415</v>
      </c>
    </row>
    <row r="53" spans="1:5" x14ac:dyDescent="0.35">
      <c r="A53" s="271" t="s">
        <v>7638</v>
      </c>
      <c r="B53" s="271" t="s">
        <v>7641</v>
      </c>
      <c r="C53" s="271" t="s">
        <v>7643</v>
      </c>
      <c r="D53" s="271">
        <v>523</v>
      </c>
      <c r="E53" s="271" t="s">
        <v>8490</v>
      </c>
    </row>
    <row r="54" spans="1:5" x14ac:dyDescent="0.35">
      <c r="A54" s="271" t="s">
        <v>7162</v>
      </c>
      <c r="B54" s="271" t="s">
        <v>7163</v>
      </c>
      <c r="C54" s="271" t="s">
        <v>7164</v>
      </c>
      <c r="D54" s="271">
        <v>526</v>
      </c>
      <c r="E54" s="271" t="s">
        <v>8417</v>
      </c>
    </row>
    <row r="55" spans="1:5" x14ac:dyDescent="0.35">
      <c r="A55" s="271" t="s">
        <v>7644</v>
      </c>
      <c r="B55" s="271" t="s">
        <v>7648</v>
      </c>
      <c r="C55" s="271" t="s">
        <v>7646</v>
      </c>
      <c r="D55" s="271">
        <v>530</v>
      </c>
      <c r="E55" s="271" t="s">
        <v>8491</v>
      </c>
    </row>
    <row r="56" spans="1:5" x14ac:dyDescent="0.35">
      <c r="A56" s="271" t="s">
        <v>7645</v>
      </c>
      <c r="B56" s="271" t="s">
        <v>7167</v>
      </c>
      <c r="C56" s="271" t="s">
        <v>7647</v>
      </c>
      <c r="D56" s="271">
        <v>531</v>
      </c>
      <c r="E56" s="271" t="s">
        <v>8419</v>
      </c>
    </row>
    <row r="57" spans="1:5" x14ac:dyDescent="0.35">
      <c r="A57" s="271" t="s">
        <v>7170</v>
      </c>
      <c r="B57" s="271" t="s">
        <v>7171</v>
      </c>
      <c r="C57" s="271" t="s">
        <v>7172</v>
      </c>
      <c r="D57" s="271">
        <v>534</v>
      </c>
      <c r="E57" s="271" t="s">
        <v>8421</v>
      </c>
    </row>
    <row r="58" spans="1:5" x14ac:dyDescent="0.35">
      <c r="A58" s="271" t="s">
        <v>7175</v>
      </c>
      <c r="B58" s="271" t="s">
        <v>7176</v>
      </c>
      <c r="C58" s="271" t="s">
        <v>7177</v>
      </c>
      <c r="D58" s="271">
        <v>536</v>
      </c>
      <c r="E58" s="271" t="s">
        <v>8492</v>
      </c>
    </row>
    <row r="59" spans="1:5" x14ac:dyDescent="0.35">
      <c r="A59" s="271" t="s">
        <v>2684</v>
      </c>
      <c r="B59" s="271" t="s">
        <v>131</v>
      </c>
      <c r="C59" s="271" t="s">
        <v>132</v>
      </c>
      <c r="D59" s="271">
        <v>310</v>
      </c>
      <c r="E59" s="271" t="s">
        <v>8493</v>
      </c>
    </row>
    <row r="60" spans="1:5" x14ac:dyDescent="0.35">
      <c r="A60" s="271" t="s">
        <v>2684</v>
      </c>
      <c r="B60" s="271" t="s">
        <v>131</v>
      </c>
      <c r="C60" s="271" t="s">
        <v>132</v>
      </c>
      <c r="D60" s="271">
        <v>541</v>
      </c>
      <c r="E60" s="271" t="s">
        <v>8494</v>
      </c>
    </row>
    <row r="61" spans="1:5" x14ac:dyDescent="0.35">
      <c r="A61" s="271" t="s">
        <v>2684</v>
      </c>
      <c r="B61" s="271" t="s">
        <v>131</v>
      </c>
      <c r="C61" s="271" t="s">
        <v>132</v>
      </c>
      <c r="D61" s="271">
        <v>542</v>
      </c>
      <c r="E61" s="271" t="s">
        <v>8495</v>
      </c>
    </row>
    <row r="62" spans="1:5" x14ac:dyDescent="0.35">
      <c r="A62" s="271" t="s">
        <v>2684</v>
      </c>
      <c r="B62" s="271" t="s">
        <v>131</v>
      </c>
      <c r="C62" s="271" t="s">
        <v>132</v>
      </c>
      <c r="D62" s="271">
        <v>544</v>
      </c>
      <c r="E62" s="271" t="s">
        <v>8424</v>
      </c>
    </row>
    <row r="63" spans="1:5" x14ac:dyDescent="0.35">
      <c r="A63" s="271" t="s">
        <v>2684</v>
      </c>
      <c r="B63" s="271" t="s">
        <v>131</v>
      </c>
      <c r="C63" s="271" t="s">
        <v>132</v>
      </c>
      <c r="D63" s="271">
        <v>547</v>
      </c>
      <c r="E63" s="271" t="s">
        <v>8496</v>
      </c>
    </row>
    <row r="64" spans="1:5" x14ac:dyDescent="0.35">
      <c r="A64" s="271" t="s">
        <v>2684</v>
      </c>
      <c r="B64" s="271" t="s">
        <v>131</v>
      </c>
      <c r="C64" s="271" t="s">
        <v>132</v>
      </c>
      <c r="D64" s="271">
        <v>549</v>
      </c>
      <c r="E64" s="271" t="s">
        <v>8497</v>
      </c>
    </row>
    <row r="65" spans="1:5" x14ac:dyDescent="0.35">
      <c r="A65" s="271" t="s">
        <v>2684</v>
      </c>
      <c r="B65" s="271" t="s">
        <v>131</v>
      </c>
      <c r="C65" s="271" t="s">
        <v>132</v>
      </c>
      <c r="D65" s="271">
        <v>550</v>
      </c>
      <c r="E65" s="271" t="s">
        <v>8498</v>
      </c>
    </row>
    <row r="66" spans="1:5" x14ac:dyDescent="0.35">
      <c r="A66" s="271" t="s">
        <v>2684</v>
      </c>
      <c r="B66" s="271" t="s">
        <v>131</v>
      </c>
      <c r="C66" s="271" t="s">
        <v>132</v>
      </c>
      <c r="D66" s="271">
        <v>552</v>
      </c>
      <c r="E66" s="271" t="s">
        <v>8499</v>
      </c>
    </row>
    <row r="67" spans="1:5" x14ac:dyDescent="0.35">
      <c r="A67" s="271" t="s">
        <v>2684</v>
      </c>
      <c r="B67" s="271" t="s">
        <v>131</v>
      </c>
      <c r="C67" s="271" t="s">
        <v>132</v>
      </c>
      <c r="D67" s="271">
        <v>554</v>
      </c>
      <c r="E67" s="271" t="s">
        <v>8500</v>
      </c>
    </row>
    <row r="68" spans="1:5" x14ac:dyDescent="0.35">
      <c r="A68" s="271" t="s">
        <v>2684</v>
      </c>
      <c r="B68" s="271" t="s">
        <v>131</v>
      </c>
      <c r="C68" s="271" t="s">
        <v>132</v>
      </c>
      <c r="D68" s="271">
        <v>558</v>
      </c>
      <c r="E68" s="271" t="s">
        <v>8501</v>
      </c>
    </row>
    <row r="69" spans="1:5" x14ac:dyDescent="0.35">
      <c r="A69" s="271" t="s">
        <v>2684</v>
      </c>
      <c r="B69" s="271" t="s">
        <v>131</v>
      </c>
      <c r="C69" s="271" t="s">
        <v>132</v>
      </c>
      <c r="D69" s="271">
        <v>587</v>
      </c>
      <c r="E69" s="271" t="s">
        <v>8502</v>
      </c>
    </row>
    <row r="70" spans="1:5" x14ac:dyDescent="0.35">
      <c r="A70" s="271" t="s">
        <v>2684</v>
      </c>
      <c r="B70" s="271" t="s">
        <v>131</v>
      </c>
      <c r="C70" s="271" t="s">
        <v>132</v>
      </c>
      <c r="D70" s="271">
        <v>591</v>
      </c>
      <c r="E70" s="271" t="s">
        <v>8503</v>
      </c>
    </row>
    <row r="71" spans="1:5" x14ac:dyDescent="0.35">
      <c r="A71" s="271" t="s">
        <v>2684</v>
      </c>
      <c r="B71" s="271" t="s">
        <v>131</v>
      </c>
      <c r="C71" s="271" t="s">
        <v>132</v>
      </c>
      <c r="D71" s="271">
        <v>592</v>
      </c>
      <c r="E71" s="271" t="s">
        <v>8504</v>
      </c>
    </row>
    <row r="72" spans="1:5" x14ac:dyDescent="0.35">
      <c r="A72" s="271" t="s">
        <v>2684</v>
      </c>
      <c r="B72" s="271" t="s">
        <v>131</v>
      </c>
      <c r="C72" s="271" t="s">
        <v>132</v>
      </c>
      <c r="D72" s="271">
        <v>619</v>
      </c>
      <c r="E72" s="271" t="s">
        <v>8505</v>
      </c>
    </row>
    <row r="73" spans="1:5" x14ac:dyDescent="0.35">
      <c r="A73" s="271" t="s">
        <v>2684</v>
      </c>
      <c r="B73" s="271" t="s">
        <v>131</v>
      </c>
      <c r="C73" s="271" t="s">
        <v>132</v>
      </c>
      <c r="D73" s="271">
        <v>1738</v>
      </c>
      <c r="E73" s="271" t="s">
        <v>8506</v>
      </c>
    </row>
    <row r="74" spans="1:5" x14ac:dyDescent="0.35">
      <c r="A74" s="271" t="s">
        <v>2694</v>
      </c>
      <c r="B74" s="271" t="s">
        <v>142</v>
      </c>
      <c r="C74" s="271" t="s">
        <v>142</v>
      </c>
      <c r="D74" s="271">
        <v>656</v>
      </c>
      <c r="E74" s="271" t="s">
        <v>8507</v>
      </c>
    </row>
    <row r="75" spans="1:5" x14ac:dyDescent="0.35">
      <c r="A75" s="271" t="s">
        <v>2696</v>
      </c>
      <c r="B75" s="271" t="s">
        <v>143</v>
      </c>
      <c r="C75" s="271" t="s">
        <v>143</v>
      </c>
      <c r="D75" s="271">
        <v>667</v>
      </c>
      <c r="E75" s="271" t="s">
        <v>8508</v>
      </c>
    </row>
    <row r="76" spans="1:5" x14ac:dyDescent="0.35">
      <c r="A76" s="271" t="s">
        <v>144</v>
      </c>
      <c r="B76" s="271" t="s">
        <v>145</v>
      </c>
      <c r="C76" s="271" t="s">
        <v>146</v>
      </c>
      <c r="D76" s="271">
        <v>671</v>
      </c>
      <c r="E76" s="271" t="s">
        <v>145</v>
      </c>
    </row>
    <row r="77" spans="1:5" x14ac:dyDescent="0.35">
      <c r="A77" s="271" t="s">
        <v>148</v>
      </c>
      <c r="B77" s="271" t="s">
        <v>149</v>
      </c>
      <c r="C77" s="271" t="s">
        <v>149</v>
      </c>
      <c r="D77" s="271">
        <v>692</v>
      </c>
      <c r="E77" s="271" t="s">
        <v>149</v>
      </c>
    </row>
    <row r="78" spans="1:5" x14ac:dyDescent="0.35">
      <c r="A78" s="271" t="s">
        <v>2702</v>
      </c>
      <c r="B78" s="271" t="s">
        <v>150</v>
      </c>
      <c r="C78" s="271" t="s">
        <v>150</v>
      </c>
      <c r="D78" s="271">
        <v>693</v>
      </c>
      <c r="E78" s="271" t="s">
        <v>8509</v>
      </c>
    </row>
    <row r="79" spans="1:5" x14ac:dyDescent="0.35">
      <c r="A79" s="271" t="s">
        <v>151</v>
      </c>
      <c r="B79" s="271" t="s">
        <v>152</v>
      </c>
      <c r="C79" s="271" t="s">
        <v>153</v>
      </c>
      <c r="D79" s="271">
        <v>698</v>
      </c>
      <c r="E79" s="271" t="s">
        <v>8510</v>
      </c>
    </row>
    <row r="80" spans="1:5" x14ac:dyDescent="0.35">
      <c r="A80" s="271" t="s">
        <v>2705</v>
      </c>
      <c r="B80" s="271" t="s">
        <v>154</v>
      </c>
      <c r="C80" s="271" t="s">
        <v>154</v>
      </c>
      <c r="D80" s="271">
        <v>702</v>
      </c>
      <c r="E80" s="271" t="s">
        <v>154</v>
      </c>
    </row>
    <row r="81" spans="1:5" x14ac:dyDescent="0.35">
      <c r="A81" s="271" t="s">
        <v>2707</v>
      </c>
      <c r="B81" s="271" t="s">
        <v>155</v>
      </c>
      <c r="C81" s="271" t="s">
        <v>156</v>
      </c>
      <c r="D81" s="271">
        <v>711</v>
      </c>
      <c r="E81" s="271" t="s">
        <v>8511</v>
      </c>
    </row>
    <row r="82" spans="1:5" x14ac:dyDescent="0.35">
      <c r="A82" s="271" t="s">
        <v>2709</v>
      </c>
      <c r="B82" s="271" t="s">
        <v>157</v>
      </c>
      <c r="C82" s="271" t="s">
        <v>158</v>
      </c>
      <c r="D82" s="271">
        <v>720</v>
      </c>
      <c r="E82" s="271" t="s">
        <v>8512</v>
      </c>
    </row>
    <row r="83" spans="1:5" x14ac:dyDescent="0.35">
      <c r="A83" s="271" t="s">
        <v>2709</v>
      </c>
      <c r="B83" s="271" t="s">
        <v>157</v>
      </c>
      <c r="C83" s="271" t="s">
        <v>158</v>
      </c>
      <c r="D83" s="271">
        <v>723</v>
      </c>
      <c r="E83" s="271" t="s">
        <v>8513</v>
      </c>
    </row>
    <row r="84" spans="1:5" x14ac:dyDescent="0.35">
      <c r="A84" s="271" t="s">
        <v>2712</v>
      </c>
      <c r="B84" s="271" t="s">
        <v>159</v>
      </c>
      <c r="C84" s="271" t="s">
        <v>159</v>
      </c>
      <c r="D84" s="271">
        <v>15</v>
      </c>
      <c r="E84" s="271" t="s">
        <v>6652</v>
      </c>
    </row>
    <row r="85" spans="1:5" x14ac:dyDescent="0.35">
      <c r="A85" s="271" t="s">
        <v>160</v>
      </c>
      <c r="B85" s="271" t="s">
        <v>161</v>
      </c>
      <c r="C85" s="271" t="s">
        <v>161</v>
      </c>
      <c r="D85" s="271">
        <v>71</v>
      </c>
      <c r="E85" s="271" t="s">
        <v>161</v>
      </c>
    </row>
    <row r="86" spans="1:5" x14ac:dyDescent="0.35">
      <c r="A86" s="271" t="s">
        <v>162</v>
      </c>
      <c r="B86" s="271" t="s">
        <v>163</v>
      </c>
      <c r="C86" s="271" t="s">
        <v>163</v>
      </c>
      <c r="D86" s="271">
        <v>44</v>
      </c>
      <c r="E86" s="271" t="s">
        <v>163</v>
      </c>
    </row>
    <row r="87" spans="1:5" x14ac:dyDescent="0.35">
      <c r="A87" s="271" t="s">
        <v>164</v>
      </c>
      <c r="B87" s="271" t="s">
        <v>165</v>
      </c>
      <c r="C87" s="271" t="s">
        <v>165</v>
      </c>
      <c r="D87" s="271">
        <v>75</v>
      </c>
      <c r="E87" s="271" t="s">
        <v>165</v>
      </c>
    </row>
    <row r="88" spans="1:5" x14ac:dyDescent="0.35">
      <c r="A88" s="271" t="s">
        <v>2717</v>
      </c>
      <c r="B88" s="271" t="s">
        <v>166</v>
      </c>
      <c r="C88" s="271" t="s">
        <v>167</v>
      </c>
      <c r="D88" s="271">
        <v>56</v>
      </c>
      <c r="E88" s="271" t="s">
        <v>6653</v>
      </c>
    </row>
    <row r="89" spans="1:5" x14ac:dyDescent="0.35">
      <c r="A89" s="271" t="s">
        <v>169</v>
      </c>
      <c r="B89" s="271" t="s">
        <v>170</v>
      </c>
      <c r="C89" s="271" t="s">
        <v>170</v>
      </c>
      <c r="D89" s="271">
        <v>83</v>
      </c>
      <c r="E89" s="271" t="s">
        <v>8429</v>
      </c>
    </row>
    <row r="90" spans="1:5" x14ac:dyDescent="0.35">
      <c r="A90" s="271" t="s">
        <v>2722</v>
      </c>
      <c r="B90" s="271" t="s">
        <v>171</v>
      </c>
      <c r="C90" s="271" t="s">
        <v>172</v>
      </c>
      <c r="D90" s="271">
        <v>79</v>
      </c>
      <c r="E90" s="271" t="s">
        <v>8514</v>
      </c>
    </row>
    <row r="91" spans="1:5" x14ac:dyDescent="0.35">
      <c r="A91" s="271" t="s">
        <v>2722</v>
      </c>
      <c r="B91" s="271" t="s">
        <v>171</v>
      </c>
      <c r="C91" s="271" t="s">
        <v>172</v>
      </c>
      <c r="D91" s="271">
        <v>89</v>
      </c>
      <c r="E91" s="271" t="s">
        <v>8515</v>
      </c>
    </row>
    <row r="92" spans="1:5" x14ac:dyDescent="0.35">
      <c r="A92" s="271" t="s">
        <v>2722</v>
      </c>
      <c r="B92" s="271" t="s">
        <v>171</v>
      </c>
      <c r="C92" s="271" t="s">
        <v>172</v>
      </c>
      <c r="D92" s="271">
        <v>92</v>
      </c>
      <c r="E92" s="271" t="s">
        <v>8516</v>
      </c>
    </row>
    <row r="93" spans="1:5" x14ac:dyDescent="0.35">
      <c r="A93" s="271" t="s">
        <v>2722</v>
      </c>
      <c r="B93" s="271" t="s">
        <v>171</v>
      </c>
      <c r="C93" s="271" t="s">
        <v>172</v>
      </c>
      <c r="D93" s="271">
        <v>94</v>
      </c>
      <c r="E93" s="271" t="s">
        <v>8517</v>
      </c>
    </row>
    <row r="94" spans="1:5" x14ac:dyDescent="0.35">
      <c r="A94" s="271" t="s">
        <v>2722</v>
      </c>
      <c r="B94" s="271" t="s">
        <v>171</v>
      </c>
      <c r="C94" s="271" t="s">
        <v>172</v>
      </c>
      <c r="D94" s="271">
        <v>97</v>
      </c>
      <c r="E94" s="271" t="s">
        <v>8518</v>
      </c>
    </row>
    <row r="95" spans="1:5" x14ac:dyDescent="0.35">
      <c r="A95" s="271" t="s">
        <v>2722</v>
      </c>
      <c r="B95" s="271" t="s">
        <v>171</v>
      </c>
      <c r="C95" s="271" t="s">
        <v>172</v>
      </c>
      <c r="D95" s="271">
        <v>101</v>
      </c>
      <c r="E95" s="271" t="s">
        <v>8519</v>
      </c>
    </row>
    <row r="96" spans="1:5" x14ac:dyDescent="0.35">
      <c r="A96" s="271" t="s">
        <v>2722</v>
      </c>
      <c r="B96" s="271" t="s">
        <v>171</v>
      </c>
      <c r="C96" s="271" t="s">
        <v>172</v>
      </c>
      <c r="D96" s="271">
        <v>103</v>
      </c>
      <c r="E96" s="271" t="s">
        <v>8520</v>
      </c>
    </row>
    <row r="97" spans="1:5" x14ac:dyDescent="0.35">
      <c r="A97" s="271" t="s">
        <v>2722</v>
      </c>
      <c r="B97" s="271" t="s">
        <v>171</v>
      </c>
      <c r="C97" s="271" t="s">
        <v>172</v>
      </c>
      <c r="D97" s="271">
        <v>108</v>
      </c>
      <c r="E97" s="271" t="s">
        <v>8521</v>
      </c>
    </row>
    <row r="98" spans="1:5" x14ac:dyDescent="0.35">
      <c r="A98" s="271" t="s">
        <v>187</v>
      </c>
      <c r="B98" s="271" t="s">
        <v>188</v>
      </c>
      <c r="C98" s="271" t="s">
        <v>188</v>
      </c>
      <c r="D98" s="271">
        <v>236</v>
      </c>
      <c r="E98" s="271" t="s">
        <v>8522</v>
      </c>
    </row>
    <row r="99" spans="1:5" x14ac:dyDescent="0.35">
      <c r="A99" s="271" t="s">
        <v>2743</v>
      </c>
      <c r="B99" s="271" t="s">
        <v>189</v>
      </c>
      <c r="C99" s="271" t="s">
        <v>190</v>
      </c>
      <c r="D99" s="271">
        <v>242</v>
      </c>
      <c r="E99" s="271" t="s">
        <v>8523</v>
      </c>
    </row>
    <row r="100" spans="1:5" x14ac:dyDescent="0.35">
      <c r="A100" s="271" t="s">
        <v>193</v>
      </c>
      <c r="B100" s="271" t="s">
        <v>194</v>
      </c>
      <c r="C100" s="271" t="s">
        <v>194</v>
      </c>
      <c r="D100" s="271">
        <v>333</v>
      </c>
      <c r="E100" s="271" t="s">
        <v>8524</v>
      </c>
    </row>
    <row r="101" spans="1:5" x14ac:dyDescent="0.35">
      <c r="A101" s="271" t="s">
        <v>2747</v>
      </c>
      <c r="B101" s="271" t="s">
        <v>195</v>
      </c>
      <c r="C101" s="271" t="s">
        <v>195</v>
      </c>
      <c r="D101" s="271">
        <v>270</v>
      </c>
      <c r="E101" s="271" t="s">
        <v>6655</v>
      </c>
    </row>
    <row r="102" spans="1:5" x14ac:dyDescent="0.35">
      <c r="A102" s="271" t="s">
        <v>196</v>
      </c>
      <c r="B102" s="271" t="s">
        <v>197</v>
      </c>
      <c r="C102" s="271" t="s">
        <v>197</v>
      </c>
      <c r="D102" s="271">
        <v>267</v>
      </c>
      <c r="E102" s="271" t="s">
        <v>8434</v>
      </c>
    </row>
    <row r="103" spans="1:5" x14ac:dyDescent="0.35">
      <c r="A103" s="271" t="s">
        <v>7036</v>
      </c>
      <c r="B103" s="271" t="s">
        <v>7037</v>
      </c>
      <c r="C103" s="271" t="s">
        <v>7038</v>
      </c>
      <c r="D103" s="271">
        <v>265</v>
      </c>
      <c r="E103" s="271" t="s">
        <v>8525</v>
      </c>
    </row>
    <row r="104" spans="1:5" x14ac:dyDescent="0.35">
      <c r="A104" s="271" t="s">
        <v>7041</v>
      </c>
      <c r="B104" s="271" t="s">
        <v>7042</v>
      </c>
      <c r="C104" s="271" t="s">
        <v>7043</v>
      </c>
      <c r="D104" s="271">
        <v>289</v>
      </c>
      <c r="E104" s="271" t="s">
        <v>8526</v>
      </c>
    </row>
    <row r="105" spans="1:5" x14ac:dyDescent="0.35">
      <c r="A105" s="271" t="s">
        <v>7046</v>
      </c>
      <c r="B105" s="271" t="s">
        <v>7047</v>
      </c>
      <c r="C105" s="271" t="s">
        <v>7048</v>
      </c>
      <c r="D105" s="271">
        <v>292</v>
      </c>
      <c r="E105" s="271" t="s">
        <v>8527</v>
      </c>
    </row>
    <row r="106" spans="1:5" x14ac:dyDescent="0.35">
      <c r="A106" s="271" t="s">
        <v>7051</v>
      </c>
      <c r="B106" s="271" t="s">
        <v>7052</v>
      </c>
      <c r="C106" s="271" t="s">
        <v>7053</v>
      </c>
      <c r="D106" s="271">
        <v>280</v>
      </c>
      <c r="E106" s="271" t="s">
        <v>8528</v>
      </c>
    </row>
    <row r="107" spans="1:5" x14ac:dyDescent="0.35">
      <c r="A107" s="271" t="s">
        <v>2756</v>
      </c>
      <c r="B107" s="271" t="s">
        <v>204</v>
      </c>
      <c r="C107" s="271" t="s">
        <v>204</v>
      </c>
      <c r="D107" s="271">
        <v>677</v>
      </c>
      <c r="E107" s="271" t="s">
        <v>8437</v>
      </c>
    </row>
    <row r="108" spans="1:5" x14ac:dyDescent="0.35">
      <c r="A108" s="271" t="s">
        <v>7120</v>
      </c>
      <c r="B108" s="271" t="s">
        <v>7121</v>
      </c>
      <c r="C108" s="271" t="s">
        <v>7122</v>
      </c>
      <c r="D108" s="271">
        <v>157</v>
      </c>
      <c r="E108" s="271" t="s">
        <v>8529</v>
      </c>
    </row>
    <row r="109" spans="1:5" x14ac:dyDescent="0.35">
      <c r="A109" s="271" t="s">
        <v>2763</v>
      </c>
      <c r="B109" s="271" t="s">
        <v>212</v>
      </c>
      <c r="C109" s="271" t="s">
        <v>213</v>
      </c>
      <c r="D109" s="271">
        <v>205</v>
      </c>
      <c r="E109" s="271" t="s">
        <v>8530</v>
      </c>
    </row>
    <row r="110" spans="1:5" x14ac:dyDescent="0.35">
      <c r="A110" s="271" t="s">
        <v>2763</v>
      </c>
      <c r="B110" s="271" t="s">
        <v>212</v>
      </c>
      <c r="C110" s="271" t="s">
        <v>213</v>
      </c>
      <c r="D110" s="271">
        <v>210</v>
      </c>
      <c r="E110" s="271" t="s">
        <v>8531</v>
      </c>
    </row>
    <row r="111" spans="1:5" x14ac:dyDescent="0.35">
      <c r="A111" s="271" t="s">
        <v>291</v>
      </c>
      <c r="B111" s="271" t="s">
        <v>292</v>
      </c>
      <c r="C111" s="271" t="s">
        <v>292</v>
      </c>
      <c r="D111" s="271">
        <v>661</v>
      </c>
      <c r="E111" s="271" t="s">
        <v>8532</v>
      </c>
    </row>
    <row r="112" spans="1:5" x14ac:dyDescent="0.35">
      <c r="A112" s="271" t="s">
        <v>3413</v>
      </c>
      <c r="B112" s="271" t="s">
        <v>910</v>
      </c>
      <c r="C112" s="271" t="s">
        <v>910</v>
      </c>
      <c r="D112" s="271">
        <v>836</v>
      </c>
      <c r="E112" s="271" t="s">
        <v>8533</v>
      </c>
    </row>
    <row r="113" spans="1:5" x14ac:dyDescent="0.35">
      <c r="A113" s="271" t="s">
        <v>3413</v>
      </c>
      <c r="B113" s="271" t="s">
        <v>910</v>
      </c>
      <c r="C113" s="271" t="s">
        <v>910</v>
      </c>
      <c r="D113" s="271">
        <v>839</v>
      </c>
      <c r="E113" s="271" t="s">
        <v>8534</v>
      </c>
    </row>
    <row r="114" spans="1:5" x14ac:dyDescent="0.35">
      <c r="A114" s="271" t="s">
        <v>1178</v>
      </c>
      <c r="B114" s="271" t="s">
        <v>1179</v>
      </c>
      <c r="C114" s="271" t="s">
        <v>1180</v>
      </c>
      <c r="D114" s="271">
        <v>328</v>
      </c>
      <c r="E114" s="271" t="s">
        <v>8535</v>
      </c>
    </row>
    <row r="115" spans="1:5" x14ac:dyDescent="0.35">
      <c r="A115" s="271" t="s">
        <v>3661</v>
      </c>
      <c r="B115" s="271" t="s">
        <v>1202</v>
      </c>
      <c r="C115" s="271" t="s">
        <v>1203</v>
      </c>
      <c r="D115" s="271">
        <v>773</v>
      </c>
      <c r="E115" s="271" t="s">
        <v>8536</v>
      </c>
    </row>
    <row r="116" spans="1:5" x14ac:dyDescent="0.35">
      <c r="A116" s="271" t="s">
        <v>3661</v>
      </c>
      <c r="B116" s="271" t="s">
        <v>1202</v>
      </c>
      <c r="C116" s="271" t="s">
        <v>1203</v>
      </c>
      <c r="D116" s="271">
        <v>777</v>
      </c>
      <c r="E116" s="271" t="s">
        <v>8537</v>
      </c>
    </row>
    <row r="117" spans="1:5" x14ac:dyDescent="0.35">
      <c r="A117" s="271" t="s">
        <v>3663</v>
      </c>
      <c r="B117" s="271" t="s">
        <v>1204</v>
      </c>
      <c r="C117" s="271" t="s">
        <v>1205</v>
      </c>
      <c r="D117" s="271">
        <v>336</v>
      </c>
      <c r="E117" s="271" t="s">
        <v>8538</v>
      </c>
    </row>
    <row r="118" spans="1:5" x14ac:dyDescent="0.35">
      <c r="A118" s="271" t="s">
        <v>3665</v>
      </c>
      <c r="B118" s="271" t="s">
        <v>1206</v>
      </c>
      <c r="C118" s="271" t="s">
        <v>1207</v>
      </c>
      <c r="D118" s="271">
        <v>780</v>
      </c>
      <c r="E118" s="271" t="s">
        <v>8539</v>
      </c>
    </row>
    <row r="119" spans="1:5" x14ac:dyDescent="0.35">
      <c r="A119" s="271" t="s">
        <v>3665</v>
      </c>
      <c r="B119" s="271" t="s">
        <v>1206</v>
      </c>
      <c r="C119" s="271" t="s">
        <v>1207</v>
      </c>
      <c r="D119" s="271">
        <v>788</v>
      </c>
      <c r="E119" s="271" t="s">
        <v>8540</v>
      </c>
    </row>
    <row r="120" spans="1:5" x14ac:dyDescent="0.35">
      <c r="A120" s="271" t="s">
        <v>3665</v>
      </c>
      <c r="B120" s="271" t="s">
        <v>1206</v>
      </c>
      <c r="C120" s="271" t="s">
        <v>1207</v>
      </c>
      <c r="D120" s="271">
        <v>800</v>
      </c>
      <c r="E120" s="271" t="s">
        <v>8541</v>
      </c>
    </row>
    <row r="121" spans="1:5" x14ac:dyDescent="0.35">
      <c r="A121" s="271" t="s">
        <v>7125</v>
      </c>
      <c r="B121" s="271" t="s">
        <v>6599</v>
      </c>
      <c r="C121" s="271" t="s">
        <v>7126</v>
      </c>
      <c r="D121" s="271">
        <v>156</v>
      </c>
      <c r="E121" s="271" t="s">
        <v>8542</v>
      </c>
    </row>
    <row r="122" spans="1:5" x14ac:dyDescent="0.35">
      <c r="A122" s="271" t="s">
        <v>7649</v>
      </c>
      <c r="B122" s="271" t="s">
        <v>8450</v>
      </c>
      <c r="C122" s="271" t="s">
        <v>7651</v>
      </c>
      <c r="D122" s="271">
        <v>328</v>
      </c>
      <c r="E122" s="271" t="s">
        <v>8535</v>
      </c>
    </row>
    <row r="123" spans="1:5" x14ac:dyDescent="0.35">
      <c r="A123" s="271" t="s">
        <v>3520</v>
      </c>
      <c r="B123" s="271" t="s">
        <v>1035</v>
      </c>
      <c r="C123" s="271" t="s">
        <v>1036</v>
      </c>
      <c r="D123" s="271" t="s">
        <v>8449</v>
      </c>
      <c r="E123" s="271" t="s">
        <v>8447</v>
      </c>
    </row>
    <row r="124" spans="1:5" x14ac:dyDescent="0.35">
      <c r="A124" s="271" t="s">
        <v>2669</v>
      </c>
      <c r="B124" s="271" t="s">
        <v>118</v>
      </c>
      <c r="C124" s="271" t="s">
        <v>119</v>
      </c>
      <c r="D124" s="271">
        <v>220</v>
      </c>
      <c r="E124" s="271" t="s">
        <v>8543</v>
      </c>
    </row>
    <row r="125" spans="1:5" x14ac:dyDescent="0.35">
      <c r="A125" s="271" t="s">
        <v>2669</v>
      </c>
      <c r="B125" s="271" t="s">
        <v>118</v>
      </c>
      <c r="C125" s="271" t="s">
        <v>119</v>
      </c>
      <c r="D125" s="271">
        <v>221</v>
      </c>
      <c r="E125" s="271" t="s">
        <v>8544</v>
      </c>
    </row>
    <row r="126" spans="1:5" x14ac:dyDescent="0.35">
      <c r="A126" s="271" t="s">
        <v>2669</v>
      </c>
      <c r="B126" s="271" t="s">
        <v>118</v>
      </c>
      <c r="C126" s="271" t="s">
        <v>119</v>
      </c>
      <c r="D126" s="271">
        <v>222</v>
      </c>
      <c r="E126" s="271" t="s">
        <v>8545</v>
      </c>
    </row>
    <row r="127" spans="1:5" x14ac:dyDescent="0.35">
      <c r="A127" s="271" t="s">
        <v>2669</v>
      </c>
      <c r="B127" s="271" t="s">
        <v>118</v>
      </c>
      <c r="C127" s="271" t="s">
        <v>119</v>
      </c>
      <c r="D127" s="271">
        <v>223</v>
      </c>
      <c r="E127" s="271" t="s">
        <v>8546</v>
      </c>
    </row>
    <row r="128" spans="1:5" x14ac:dyDescent="0.35">
      <c r="A128" s="271" t="s">
        <v>2669</v>
      </c>
      <c r="B128" s="271" t="s">
        <v>118</v>
      </c>
      <c r="C128" s="271" t="s">
        <v>119</v>
      </c>
      <c r="D128" s="271">
        <v>224</v>
      </c>
      <c r="E128" s="271" t="s">
        <v>8547</v>
      </c>
    </row>
    <row r="129" spans="1:5" x14ac:dyDescent="0.35">
      <c r="A129" s="271" t="s">
        <v>2669</v>
      </c>
      <c r="B129" s="271" t="s">
        <v>118</v>
      </c>
      <c r="C129" s="271" t="s">
        <v>119</v>
      </c>
      <c r="D129" s="271">
        <v>225</v>
      </c>
      <c r="E129" s="271" t="s">
        <v>8548</v>
      </c>
    </row>
    <row r="130" spans="1:5" x14ac:dyDescent="0.35">
      <c r="A130" s="271" t="s">
        <v>2669</v>
      </c>
      <c r="B130" s="271" t="s">
        <v>118</v>
      </c>
      <c r="C130" s="271" t="s">
        <v>119</v>
      </c>
      <c r="D130" s="271">
        <v>226</v>
      </c>
      <c r="E130" s="271" t="s">
        <v>8549</v>
      </c>
    </row>
    <row r="131" spans="1:5" x14ac:dyDescent="0.35">
      <c r="A131" s="271" t="s">
        <v>2669</v>
      </c>
      <c r="B131" s="271" t="s">
        <v>118</v>
      </c>
      <c r="C131" s="271" t="s">
        <v>119</v>
      </c>
      <c r="D131" s="271">
        <v>234</v>
      </c>
      <c r="E131" s="271" t="s">
        <v>8550</v>
      </c>
    </row>
    <row r="132" spans="1:5" x14ac:dyDescent="0.35">
      <c r="A132" s="271" t="s">
        <v>2669</v>
      </c>
      <c r="B132" s="271" t="s">
        <v>118</v>
      </c>
      <c r="C132" s="271" t="s">
        <v>119</v>
      </c>
      <c r="D132" s="271">
        <v>263</v>
      </c>
      <c r="E132" s="271" t="s">
        <v>8551</v>
      </c>
    </row>
    <row r="133" spans="1:5" x14ac:dyDescent="0.35">
      <c r="A133" s="182" t="s">
        <v>2669</v>
      </c>
      <c r="B133" s="182" t="s">
        <v>118</v>
      </c>
      <c r="C133" s="182" t="s">
        <v>119</v>
      </c>
      <c r="D133" s="182">
        <v>275</v>
      </c>
      <c r="E133" s="182" t="s">
        <v>8552</v>
      </c>
    </row>
    <row r="135" spans="1:5" x14ac:dyDescent="0.35">
      <c r="A135" s="295" t="s">
        <v>8618</v>
      </c>
    </row>
    <row r="137" spans="1:5" x14ac:dyDescent="0.35">
      <c r="A137" s="1"/>
    </row>
    <row r="138" spans="1:5" x14ac:dyDescent="0.35">
      <c r="A138" s="2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C152"/>
  <sheetViews>
    <sheetView zoomScale="80" zoomScaleNormal="80" workbookViewId="0"/>
  </sheetViews>
  <sheetFormatPr defaultRowHeight="14.5" x14ac:dyDescent="0.35"/>
  <cols>
    <col min="1" max="1" width="13.26953125" customWidth="1"/>
    <col min="2" max="2" width="11.1796875" customWidth="1"/>
    <col min="3" max="3" width="9.453125" customWidth="1"/>
    <col min="4" max="6" width="8.7265625" customWidth="1"/>
  </cols>
  <sheetData>
    <row r="1" spans="1:237" ht="23.5" x14ac:dyDescent="0.55000000000000004">
      <c r="A1" s="269" t="s">
        <v>8742</v>
      </c>
    </row>
    <row r="2" spans="1:237" s="185" customFormat="1" ht="18.5" x14ac:dyDescent="0.45">
      <c r="A2" s="12" t="s">
        <v>8744</v>
      </c>
    </row>
    <row r="3" spans="1:237" s="185" customFormat="1" x14ac:dyDescent="0.35">
      <c r="A3" s="91" t="s">
        <v>8261</v>
      </c>
    </row>
    <row r="5" spans="1:237" x14ac:dyDescent="0.35">
      <c r="A5" s="177"/>
      <c r="B5" s="177"/>
      <c r="C5" s="294" t="s">
        <v>8260</v>
      </c>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94"/>
      <c r="CZ5" s="294"/>
      <c r="DA5" s="294"/>
      <c r="DB5" s="294"/>
      <c r="DC5" s="294"/>
      <c r="DD5" s="294"/>
      <c r="DE5" s="294"/>
      <c r="DF5" s="294"/>
      <c r="DG5" s="294"/>
      <c r="DH5" s="294"/>
      <c r="DI5" s="294"/>
      <c r="DJ5" s="294"/>
      <c r="DK5" s="294"/>
      <c r="DL5" s="294"/>
      <c r="DM5" s="294"/>
      <c r="DN5" s="294"/>
      <c r="DO5" s="294"/>
      <c r="DP5" s="294"/>
      <c r="DQ5" s="294"/>
      <c r="DR5" s="294"/>
      <c r="DS5" s="294"/>
      <c r="DT5" s="294"/>
      <c r="DU5" s="294"/>
      <c r="DV5" s="294"/>
      <c r="DW5" s="294"/>
      <c r="DX5" s="294"/>
      <c r="DY5" s="294"/>
      <c r="DZ5" s="294"/>
      <c r="EA5" s="294"/>
      <c r="EB5" s="294"/>
      <c r="EC5" s="294"/>
      <c r="ED5" s="294"/>
      <c r="EE5" s="294"/>
      <c r="EF5" s="294"/>
      <c r="EG5" s="294"/>
      <c r="EH5" s="294"/>
      <c r="EI5" s="294"/>
      <c r="EJ5" s="294"/>
      <c r="EK5" s="294"/>
      <c r="EL5" s="294"/>
      <c r="EM5" s="294"/>
      <c r="EN5" s="294"/>
      <c r="EO5" s="294"/>
      <c r="EP5" s="294"/>
      <c r="EQ5" s="294"/>
      <c r="ER5" s="294"/>
      <c r="ES5" s="294"/>
      <c r="ET5" s="294"/>
      <c r="EU5" s="294"/>
      <c r="EV5" s="294"/>
      <c r="EW5" s="294"/>
      <c r="EX5" s="294"/>
      <c r="EY5" s="294"/>
      <c r="EZ5" s="294"/>
      <c r="FA5" s="294"/>
      <c r="FB5" s="294"/>
      <c r="FC5" s="294"/>
      <c r="FD5" s="294"/>
      <c r="FE5" s="294"/>
      <c r="FF5" s="294"/>
      <c r="FG5" s="294"/>
      <c r="FH5" s="294"/>
      <c r="FI5" s="294"/>
      <c r="FJ5" s="294"/>
      <c r="FK5" s="294"/>
      <c r="FL5" s="294"/>
      <c r="FM5" s="294"/>
      <c r="FN5" s="294"/>
      <c r="FO5" s="294"/>
      <c r="FP5" s="294"/>
      <c r="FQ5" s="294"/>
      <c r="FR5" s="294"/>
      <c r="FS5" s="294"/>
      <c r="FT5" s="294"/>
      <c r="FU5" s="294"/>
      <c r="FV5" s="294"/>
      <c r="FW5" s="294"/>
      <c r="FX5" s="294"/>
      <c r="FY5" s="294"/>
      <c r="FZ5" s="294"/>
      <c r="GA5" s="294"/>
      <c r="GB5" s="294"/>
      <c r="GC5" s="294"/>
      <c r="GD5" s="294"/>
      <c r="GE5" s="294"/>
      <c r="GF5" s="294"/>
      <c r="GG5" s="294"/>
      <c r="GH5" s="294"/>
      <c r="GI5" s="294"/>
      <c r="GJ5" s="294"/>
      <c r="GK5" s="294"/>
      <c r="GL5" s="294"/>
      <c r="GM5" s="294"/>
      <c r="GN5" s="294"/>
      <c r="GO5" s="294"/>
      <c r="GP5" s="294"/>
      <c r="GQ5" s="294"/>
      <c r="GR5" s="294"/>
      <c r="GS5" s="294"/>
      <c r="GT5" s="294"/>
      <c r="GU5" s="294"/>
      <c r="GV5" s="294"/>
      <c r="GW5" s="294"/>
      <c r="GX5" s="294"/>
      <c r="GY5" s="294"/>
      <c r="GZ5" s="294"/>
      <c r="HA5" s="294"/>
      <c r="HB5" s="294"/>
      <c r="HC5" s="294"/>
      <c r="HD5" s="294"/>
      <c r="HE5" s="294"/>
      <c r="HF5" s="294"/>
      <c r="HG5" s="294"/>
      <c r="HH5" s="294"/>
      <c r="HI5" s="294"/>
      <c r="HJ5" s="294"/>
      <c r="HK5" s="177"/>
      <c r="HL5" s="177"/>
      <c r="HM5" s="177"/>
      <c r="HN5" s="177"/>
      <c r="HO5" s="177"/>
      <c r="HP5" s="177"/>
      <c r="HQ5" s="177"/>
      <c r="HR5" s="177"/>
      <c r="HS5" s="177"/>
      <c r="HT5" s="177"/>
      <c r="HU5" s="177"/>
      <c r="HV5" s="177"/>
      <c r="HW5" s="177"/>
      <c r="HX5" s="177"/>
      <c r="HY5" s="177"/>
      <c r="HZ5" s="177"/>
      <c r="IA5" s="177"/>
      <c r="IB5" s="177"/>
    </row>
    <row r="6" spans="1:237" s="2" customFormat="1" x14ac:dyDescent="0.35">
      <c r="A6" s="311" t="s">
        <v>8306</v>
      </c>
      <c r="B6" s="311" t="s">
        <v>2</v>
      </c>
      <c r="C6" s="311" t="s">
        <v>8232</v>
      </c>
      <c r="D6" s="311" t="s">
        <v>8219</v>
      </c>
      <c r="E6" s="311" t="s">
        <v>8178</v>
      </c>
      <c r="F6" s="311" t="s">
        <v>7921</v>
      </c>
      <c r="G6" s="311" t="s">
        <v>7928</v>
      </c>
      <c r="H6" s="311" t="s">
        <v>8293</v>
      </c>
      <c r="I6" s="311" t="s">
        <v>7922</v>
      </c>
      <c r="J6" s="311" t="s">
        <v>7931</v>
      </c>
      <c r="K6" s="311" t="s">
        <v>8723</v>
      </c>
      <c r="L6" s="311" t="s">
        <v>7927</v>
      </c>
      <c r="M6" s="311" t="s">
        <v>7930</v>
      </c>
      <c r="N6" s="311" t="s">
        <v>7925</v>
      </c>
      <c r="O6" s="311" t="s">
        <v>7933</v>
      </c>
      <c r="P6" s="311" t="s">
        <v>8558</v>
      </c>
      <c r="Q6" s="311" t="s">
        <v>7935</v>
      </c>
      <c r="R6" s="311" t="s">
        <v>7950</v>
      </c>
      <c r="S6" s="311" t="s">
        <v>7940</v>
      </c>
      <c r="T6" s="311" t="s">
        <v>7939</v>
      </c>
      <c r="U6" s="311" t="s">
        <v>7956</v>
      </c>
      <c r="V6" s="311" t="s">
        <v>7938</v>
      </c>
      <c r="W6" s="311" t="s">
        <v>7957</v>
      </c>
      <c r="X6" s="311" t="s">
        <v>7944</v>
      </c>
      <c r="Y6" s="311" t="s">
        <v>8571</v>
      </c>
      <c r="Z6" s="311" t="s">
        <v>7945</v>
      </c>
      <c r="AA6" s="311" t="s">
        <v>7954</v>
      </c>
      <c r="AB6" s="311" t="s">
        <v>7948</v>
      </c>
      <c r="AC6" s="311" t="s">
        <v>8565</v>
      </c>
      <c r="AD6" s="311" t="s">
        <v>7953</v>
      </c>
      <c r="AE6" s="311" t="s">
        <v>7937</v>
      </c>
      <c r="AF6" s="311" t="s">
        <v>7947</v>
      </c>
      <c r="AG6" s="311" t="s">
        <v>7952</v>
      </c>
      <c r="AH6" s="311" t="s">
        <v>7941</v>
      </c>
      <c r="AI6" s="311" t="s">
        <v>7943</v>
      </c>
      <c r="AJ6" s="311" t="s">
        <v>7962</v>
      </c>
      <c r="AK6" s="311" t="s">
        <v>8574</v>
      </c>
      <c r="AL6" s="311" t="s">
        <v>8724</v>
      </c>
      <c r="AM6" s="311" t="s">
        <v>7965</v>
      </c>
      <c r="AN6" s="311" t="s">
        <v>7978</v>
      </c>
      <c r="AO6" s="311" t="s">
        <v>8159</v>
      </c>
      <c r="AP6" s="311" t="s">
        <v>7982</v>
      </c>
      <c r="AQ6" s="311" t="s">
        <v>7979</v>
      </c>
      <c r="AR6" s="311" t="s">
        <v>7967</v>
      </c>
      <c r="AS6" s="311" t="s">
        <v>7961</v>
      </c>
      <c r="AT6" s="311" t="s">
        <v>7972</v>
      </c>
      <c r="AU6" s="311" t="s">
        <v>7976</v>
      </c>
      <c r="AV6" s="311" t="s">
        <v>7981</v>
      </c>
      <c r="AW6" s="311" t="s">
        <v>7986</v>
      </c>
      <c r="AX6" s="311" t="s">
        <v>7958</v>
      </c>
      <c r="AY6" s="311" t="s">
        <v>8559</v>
      </c>
      <c r="AZ6" s="311" t="s">
        <v>8575</v>
      </c>
      <c r="BA6" s="311" t="s">
        <v>7988</v>
      </c>
      <c r="BB6" s="311" t="s">
        <v>7991</v>
      </c>
      <c r="BC6" s="311" t="s">
        <v>7992</v>
      </c>
      <c r="BD6" s="311" t="s">
        <v>7994</v>
      </c>
      <c r="BE6" s="311" t="s">
        <v>7924</v>
      </c>
      <c r="BF6" s="311" t="s">
        <v>7995</v>
      </c>
      <c r="BG6" s="311" t="s">
        <v>7996</v>
      </c>
      <c r="BH6" s="311" t="s">
        <v>8195</v>
      </c>
      <c r="BI6" s="311" t="s">
        <v>7999</v>
      </c>
      <c r="BJ6" s="311" t="s">
        <v>8002</v>
      </c>
      <c r="BK6" s="311" t="s">
        <v>8005</v>
      </c>
      <c r="BL6" s="311" t="s">
        <v>8560</v>
      </c>
      <c r="BM6" s="311" t="s">
        <v>8078</v>
      </c>
      <c r="BN6" s="311" t="s">
        <v>8003</v>
      </c>
      <c r="BO6" s="311" t="s">
        <v>8011</v>
      </c>
      <c r="BP6" s="311" t="s">
        <v>8179</v>
      </c>
      <c r="BQ6" s="311" t="s">
        <v>8019</v>
      </c>
      <c r="BR6" s="311" t="s">
        <v>8013</v>
      </c>
      <c r="BS6" s="311" t="s">
        <v>8009</v>
      </c>
      <c r="BT6" s="311" t="s">
        <v>8016</v>
      </c>
      <c r="BU6" s="311" t="s">
        <v>8012</v>
      </c>
      <c r="BV6" s="311" t="s">
        <v>8023</v>
      </c>
      <c r="BW6" s="311" t="s">
        <v>8020</v>
      </c>
      <c r="BX6" s="311" t="s">
        <v>7998</v>
      </c>
      <c r="BY6" s="311" t="s">
        <v>8022</v>
      </c>
      <c r="BZ6" s="311" t="s">
        <v>8021</v>
      </c>
      <c r="CA6" s="311" t="s">
        <v>8024</v>
      </c>
      <c r="CB6" s="311" t="s">
        <v>8025</v>
      </c>
      <c r="CC6" s="311" t="s">
        <v>7968</v>
      </c>
      <c r="CD6" s="311" t="s">
        <v>8027</v>
      </c>
      <c r="CE6" s="311" t="s">
        <v>8026</v>
      </c>
      <c r="CF6" s="311" t="s">
        <v>8032</v>
      </c>
      <c r="CG6" s="311" t="s">
        <v>8038</v>
      </c>
      <c r="CH6" s="311" t="s">
        <v>8031</v>
      </c>
      <c r="CI6" s="311" t="s">
        <v>8566</v>
      </c>
      <c r="CJ6" s="311" t="s">
        <v>8035</v>
      </c>
      <c r="CK6" s="311" t="s">
        <v>8033</v>
      </c>
      <c r="CL6" s="311" t="s">
        <v>8041</v>
      </c>
      <c r="CM6" s="311" t="s">
        <v>8044</v>
      </c>
      <c r="CN6" s="311" t="s">
        <v>8042</v>
      </c>
      <c r="CO6" s="311" t="s">
        <v>8047</v>
      </c>
      <c r="CP6" s="311" t="s">
        <v>8051</v>
      </c>
      <c r="CQ6" s="311" t="s">
        <v>7960</v>
      </c>
      <c r="CR6" s="311" t="s">
        <v>8048</v>
      </c>
      <c r="CS6" s="311" t="s">
        <v>7977</v>
      </c>
      <c r="CT6" s="311" t="s">
        <v>8127</v>
      </c>
      <c r="CU6" s="311" t="s">
        <v>8725</v>
      </c>
      <c r="CV6" s="311" t="s">
        <v>8120</v>
      </c>
      <c r="CW6" s="311" t="s">
        <v>8050</v>
      </c>
      <c r="CX6" s="311" t="s">
        <v>7963</v>
      </c>
      <c r="CY6" s="311" t="s">
        <v>8045</v>
      </c>
      <c r="CZ6" s="311" t="s">
        <v>8054</v>
      </c>
      <c r="DA6" s="311" t="s">
        <v>8057</v>
      </c>
      <c r="DB6" s="311" t="s">
        <v>8129</v>
      </c>
      <c r="DC6" s="311" t="s">
        <v>8153</v>
      </c>
      <c r="DD6" s="311" t="s">
        <v>8059</v>
      </c>
      <c r="DE6" s="311" t="s">
        <v>8058</v>
      </c>
      <c r="DF6" s="311" t="s">
        <v>8060</v>
      </c>
      <c r="DG6" s="311" t="s">
        <v>8085</v>
      </c>
      <c r="DH6" s="311" t="s">
        <v>8121</v>
      </c>
      <c r="DI6" s="311" t="s">
        <v>8081</v>
      </c>
      <c r="DJ6" s="311" t="s">
        <v>8065</v>
      </c>
      <c r="DK6" s="311" t="s">
        <v>8072</v>
      </c>
      <c r="DL6" s="311" t="s">
        <v>8100</v>
      </c>
      <c r="DM6" s="311" t="s">
        <v>8069</v>
      </c>
      <c r="DN6" s="311" t="s">
        <v>8087</v>
      </c>
      <c r="DO6" s="311" t="s">
        <v>8080</v>
      </c>
      <c r="DP6" s="311" t="s">
        <v>7970</v>
      </c>
      <c r="DQ6" s="311" t="s">
        <v>8296</v>
      </c>
      <c r="DR6" s="311" t="s">
        <v>8074</v>
      </c>
      <c r="DS6" s="311" t="s">
        <v>8075</v>
      </c>
      <c r="DT6" s="311" t="s">
        <v>8083</v>
      </c>
      <c r="DU6" s="311" t="s">
        <v>8076</v>
      </c>
      <c r="DV6" s="311" t="s">
        <v>8068</v>
      </c>
      <c r="DW6" s="311" t="s">
        <v>8066</v>
      </c>
      <c r="DX6" s="311" t="s">
        <v>8077</v>
      </c>
      <c r="DY6" s="311" t="s">
        <v>8067</v>
      </c>
      <c r="DZ6" s="311" t="s">
        <v>8086</v>
      </c>
      <c r="EA6" s="311" t="s">
        <v>8088</v>
      </c>
      <c r="EB6" s="311" t="s">
        <v>8093</v>
      </c>
      <c r="EC6" s="311" t="s">
        <v>8096</v>
      </c>
      <c r="ED6" s="311" t="s">
        <v>8297</v>
      </c>
      <c r="EE6" s="311" t="s">
        <v>8097</v>
      </c>
      <c r="EF6" s="311" t="s">
        <v>8095</v>
      </c>
      <c r="EG6" s="311" t="s">
        <v>8102</v>
      </c>
      <c r="EH6" s="311" t="s">
        <v>8091</v>
      </c>
      <c r="EI6" s="311" t="s">
        <v>8089</v>
      </c>
      <c r="EJ6" s="311" t="s">
        <v>8098</v>
      </c>
      <c r="EK6" s="311" t="s">
        <v>8094</v>
      </c>
      <c r="EL6" s="311" t="s">
        <v>8104</v>
      </c>
      <c r="EM6" s="311" t="s">
        <v>8109</v>
      </c>
      <c r="EN6" s="311" t="s">
        <v>8106</v>
      </c>
      <c r="EO6" s="311" t="s">
        <v>8113</v>
      </c>
      <c r="EP6" s="311" t="s">
        <v>8010</v>
      </c>
      <c r="EQ6" s="311" t="s">
        <v>8111</v>
      </c>
      <c r="ER6" s="311" t="s">
        <v>8114</v>
      </c>
      <c r="ES6" s="311" t="s">
        <v>8105</v>
      </c>
      <c r="ET6" s="311" t="s">
        <v>8130</v>
      </c>
      <c r="EU6" s="311" t="s">
        <v>8298</v>
      </c>
      <c r="EV6" s="311" t="s">
        <v>8118</v>
      </c>
      <c r="EW6" s="311" t="s">
        <v>8299</v>
      </c>
      <c r="EX6" s="311" t="s">
        <v>8726</v>
      </c>
      <c r="EY6" s="311" t="s">
        <v>8112</v>
      </c>
      <c r="EZ6" s="311" t="s">
        <v>8119</v>
      </c>
      <c r="FA6" s="311" t="s">
        <v>8122</v>
      </c>
      <c r="FB6" s="311" t="s">
        <v>8137</v>
      </c>
      <c r="FC6" s="311" t="s">
        <v>8125</v>
      </c>
      <c r="FD6" s="311" t="s">
        <v>8126</v>
      </c>
      <c r="FE6" s="311" t="s">
        <v>8136</v>
      </c>
      <c r="FF6" s="311" t="s">
        <v>8146</v>
      </c>
      <c r="FG6" s="311" t="s">
        <v>8139</v>
      </c>
      <c r="FH6" s="311" t="s">
        <v>8154</v>
      </c>
      <c r="FI6" s="311" t="s">
        <v>8142</v>
      </c>
      <c r="FJ6" s="311" t="s">
        <v>8300</v>
      </c>
      <c r="FK6" s="311" t="s">
        <v>8141</v>
      </c>
      <c r="FL6" s="311" t="s">
        <v>8231</v>
      </c>
      <c r="FM6" s="311" t="s">
        <v>8147</v>
      </c>
      <c r="FN6" s="311" t="s">
        <v>8156</v>
      </c>
      <c r="FO6" s="311" t="s">
        <v>8149</v>
      </c>
      <c r="FP6" s="311" t="s">
        <v>8135</v>
      </c>
      <c r="FQ6" s="311" t="s">
        <v>8727</v>
      </c>
      <c r="FR6" s="311" t="s">
        <v>7997</v>
      </c>
      <c r="FS6" s="311" t="s">
        <v>8302</v>
      </c>
      <c r="FT6" s="311" t="s">
        <v>8160</v>
      </c>
      <c r="FU6" s="311" t="s">
        <v>8728</v>
      </c>
      <c r="FV6" s="311" t="s">
        <v>8572</v>
      </c>
      <c r="FW6" s="311" t="s">
        <v>7966</v>
      </c>
      <c r="FX6" s="311" t="s">
        <v>8165</v>
      </c>
      <c r="FY6" s="311" t="s">
        <v>8163</v>
      </c>
      <c r="FZ6" s="311" t="s">
        <v>8161</v>
      </c>
      <c r="GA6" s="311" t="s">
        <v>8166</v>
      </c>
      <c r="GB6" s="311" t="s">
        <v>8164</v>
      </c>
      <c r="GC6" s="311" t="s">
        <v>8172</v>
      </c>
      <c r="GD6" s="311" t="s">
        <v>8170</v>
      </c>
      <c r="GE6" s="311" t="s">
        <v>8168</v>
      </c>
      <c r="GF6" s="311" t="s">
        <v>8171</v>
      </c>
      <c r="GG6" s="311" t="s">
        <v>8169</v>
      </c>
      <c r="GH6" s="311" t="s">
        <v>8174</v>
      </c>
      <c r="GI6" s="311" t="s">
        <v>7974</v>
      </c>
      <c r="GJ6" s="311" t="s">
        <v>8183</v>
      </c>
      <c r="GK6" s="311" t="s">
        <v>8177</v>
      </c>
      <c r="GL6" s="311" t="s">
        <v>8176</v>
      </c>
      <c r="GM6" s="311" t="s">
        <v>8568</v>
      </c>
      <c r="GN6" s="311" t="s">
        <v>8181</v>
      </c>
      <c r="GO6" s="311" t="s">
        <v>8185</v>
      </c>
      <c r="GP6" s="311" t="s">
        <v>8186</v>
      </c>
      <c r="GQ6" s="311" t="s">
        <v>8133</v>
      </c>
      <c r="GR6" s="311" t="s">
        <v>8189</v>
      </c>
      <c r="GS6" s="311" t="s">
        <v>8570</v>
      </c>
      <c r="GT6" s="311" t="s">
        <v>8184</v>
      </c>
      <c r="GU6" s="311" t="s">
        <v>8191</v>
      </c>
      <c r="GV6" s="311" t="s">
        <v>8188</v>
      </c>
      <c r="GW6" s="311" t="s">
        <v>8193</v>
      </c>
      <c r="GX6" s="311" t="s">
        <v>8134</v>
      </c>
      <c r="GY6" s="311" t="s">
        <v>8303</v>
      </c>
      <c r="GZ6" s="311" t="s">
        <v>8304</v>
      </c>
      <c r="HA6" s="311" t="s">
        <v>8729</v>
      </c>
      <c r="HB6" s="311" t="s">
        <v>8233</v>
      </c>
      <c r="HC6" s="311" t="s">
        <v>8196</v>
      </c>
      <c r="HD6" s="311" t="s">
        <v>8730</v>
      </c>
      <c r="HE6" s="311" t="s">
        <v>8148</v>
      </c>
      <c r="HF6" s="311" t="s">
        <v>8197</v>
      </c>
      <c r="HG6" s="311" t="s">
        <v>8198</v>
      </c>
      <c r="HH6" s="311">
        <v>299</v>
      </c>
      <c r="HI6" s="272"/>
      <c r="HJ6" s="272"/>
      <c r="HK6" s="272"/>
      <c r="HL6" s="272"/>
      <c r="HM6" s="272"/>
      <c r="HN6" s="272"/>
      <c r="HO6" s="272"/>
      <c r="HP6" s="272"/>
      <c r="HQ6" s="272"/>
      <c r="HR6" s="272"/>
      <c r="HS6" s="272"/>
      <c r="HT6" s="272"/>
      <c r="HU6" s="272"/>
      <c r="HV6" s="272"/>
      <c r="HW6" s="272"/>
      <c r="HX6" s="272"/>
      <c r="HY6" s="272"/>
      <c r="HZ6" s="272"/>
      <c r="IA6" s="272"/>
      <c r="IB6" s="270"/>
      <c r="IC6" s="270"/>
    </row>
    <row r="7" spans="1:237" x14ac:dyDescent="0.35">
      <c r="A7" s="271" t="s">
        <v>8312</v>
      </c>
      <c r="B7" s="271" t="s">
        <v>2640</v>
      </c>
      <c r="C7" s="312">
        <v>2.0666180000000001</v>
      </c>
      <c r="D7" s="312">
        <v>3.3229760000000002</v>
      </c>
      <c r="E7" s="312">
        <v>2.6648239999999999</v>
      </c>
      <c r="F7" s="312">
        <v>1.47329</v>
      </c>
      <c r="G7" s="312"/>
      <c r="H7" s="312"/>
      <c r="I7" s="312">
        <v>2.5025840000000001</v>
      </c>
      <c r="J7" s="312">
        <v>2.1305879999999999</v>
      </c>
      <c r="K7" s="312">
        <v>1.8821479999999999</v>
      </c>
      <c r="L7" s="312">
        <v>0.61751800000000001</v>
      </c>
      <c r="M7" s="312">
        <v>3.1792280000000002</v>
      </c>
      <c r="N7" s="312">
        <v>1.0970120000000001</v>
      </c>
      <c r="O7" s="312">
        <v>3.9655659999999999</v>
      </c>
      <c r="P7" s="312">
        <v>1.8821479999999999</v>
      </c>
      <c r="Q7" s="312">
        <v>1.442766</v>
      </c>
      <c r="R7" s="312">
        <v>1.0294019999999999</v>
      </c>
      <c r="S7" s="312"/>
      <c r="T7" s="312">
        <v>1.996218</v>
      </c>
      <c r="U7" s="312">
        <v>0.186278</v>
      </c>
      <c r="V7" s="312">
        <v>1.977892</v>
      </c>
      <c r="W7" s="312">
        <v>0.98305399999999998</v>
      </c>
      <c r="X7" s="312">
        <v>1.137286</v>
      </c>
      <c r="Y7" s="312"/>
      <c r="Z7" s="312">
        <v>2.4238179999999998</v>
      </c>
      <c r="AA7" s="312"/>
      <c r="AB7" s="312">
        <v>0.60258800000000001</v>
      </c>
      <c r="AC7" s="312">
        <v>1.8821479999999999</v>
      </c>
      <c r="AD7" s="312">
        <v>2.9807239999999999</v>
      </c>
      <c r="AE7" s="312"/>
      <c r="AF7" s="312">
        <v>1.007028</v>
      </c>
      <c r="AG7" s="312"/>
      <c r="AH7" s="312">
        <v>2.1008740000000001</v>
      </c>
      <c r="AI7" s="312">
        <v>1.1782999999999999</v>
      </c>
      <c r="AJ7" s="312">
        <v>4.266718</v>
      </c>
      <c r="AK7" s="312">
        <v>1.7646900000000001</v>
      </c>
      <c r="AL7" s="312">
        <v>0.46056200000000003</v>
      </c>
      <c r="AM7" s="312">
        <v>9.6907999999999994E-2</v>
      </c>
      <c r="AN7" s="312">
        <v>0.86504999999999999</v>
      </c>
      <c r="AO7" s="312">
        <v>3.8808500000000001</v>
      </c>
      <c r="AP7" s="312"/>
      <c r="AQ7" s="312"/>
      <c r="AR7" s="312">
        <v>2.3507479999999998</v>
      </c>
      <c r="AS7" s="312">
        <v>1.5296240000000001</v>
      </c>
      <c r="AT7" s="312">
        <v>1.7810919999999999</v>
      </c>
      <c r="AU7" s="312">
        <v>2.06345</v>
      </c>
      <c r="AV7" s="312">
        <v>2.4593340000000001</v>
      </c>
      <c r="AW7" s="312">
        <v>2.177454</v>
      </c>
      <c r="AX7" s="312">
        <v>1.1054360000000001</v>
      </c>
      <c r="AY7" s="312">
        <v>1.8821479999999999</v>
      </c>
      <c r="AZ7" s="312">
        <v>1.7646900000000001</v>
      </c>
      <c r="BA7" s="312"/>
      <c r="BB7" s="312"/>
      <c r="BC7" s="312">
        <v>1.6317600000000001</v>
      </c>
      <c r="BD7" s="312">
        <v>2.6697160000000002</v>
      </c>
      <c r="BE7" s="312">
        <v>3.040584</v>
      </c>
      <c r="BF7" s="312">
        <v>1.3055600000000001</v>
      </c>
      <c r="BG7" s="312">
        <v>2.7050740000000002</v>
      </c>
      <c r="BH7" s="312">
        <v>0.59531000000000001</v>
      </c>
      <c r="BI7" s="312">
        <v>0.142152</v>
      </c>
      <c r="BJ7" s="312">
        <v>1.3418859999999999</v>
      </c>
      <c r="BK7" s="312">
        <v>1.0970120000000001</v>
      </c>
      <c r="BL7" s="312">
        <v>3.1792280000000002</v>
      </c>
      <c r="BM7" s="312"/>
      <c r="BN7" s="312">
        <v>1.449406</v>
      </c>
      <c r="BO7" s="312"/>
      <c r="BP7" s="312">
        <v>4.0598020000000004</v>
      </c>
      <c r="BQ7" s="312"/>
      <c r="BR7" s="312">
        <v>1.093502</v>
      </c>
      <c r="BS7" s="312"/>
      <c r="BT7" s="312"/>
      <c r="BU7" s="312"/>
      <c r="BV7" s="312">
        <v>0.84766799999999998</v>
      </c>
      <c r="BW7" s="312"/>
      <c r="BX7" s="312"/>
      <c r="BY7" s="312">
        <v>2.532626</v>
      </c>
      <c r="BZ7" s="312">
        <v>1.0970120000000001</v>
      </c>
      <c r="CA7" s="312"/>
      <c r="CB7" s="312"/>
      <c r="CC7" s="312">
        <v>1.781382</v>
      </c>
      <c r="CD7" s="312">
        <v>1.446998</v>
      </c>
      <c r="CE7" s="312">
        <v>1.2689699999999999</v>
      </c>
      <c r="CF7" s="312">
        <v>1.7646900000000001</v>
      </c>
      <c r="CG7" s="312">
        <v>3.390828</v>
      </c>
      <c r="CH7" s="312">
        <v>2.2284799999999998</v>
      </c>
      <c r="CI7" s="312"/>
      <c r="CJ7" s="312">
        <v>2.2042839999999999</v>
      </c>
      <c r="CK7" s="312">
        <v>3.1780940000000002</v>
      </c>
      <c r="CL7" s="312">
        <v>1.6210260000000001</v>
      </c>
      <c r="CM7" s="312">
        <v>3.129022</v>
      </c>
      <c r="CN7" s="312">
        <v>3.0659239999999999</v>
      </c>
      <c r="CO7" s="312">
        <v>1.088608</v>
      </c>
      <c r="CP7" s="312">
        <v>1.6918420000000001</v>
      </c>
      <c r="CQ7" s="312"/>
      <c r="CR7" s="312"/>
      <c r="CS7" s="312">
        <v>1.4873179999999999</v>
      </c>
      <c r="CT7" s="312">
        <v>2.3571399999999998</v>
      </c>
      <c r="CU7" s="312">
        <v>1.1580459999999999</v>
      </c>
      <c r="CV7" s="312">
        <v>2.4614159999999998</v>
      </c>
      <c r="CW7" s="312">
        <v>5.3987440000000007</v>
      </c>
      <c r="CX7" s="312">
        <v>1.6210260000000001</v>
      </c>
      <c r="CY7" s="312">
        <v>1.9044760000000001</v>
      </c>
      <c r="CZ7" s="312">
        <v>2.802778</v>
      </c>
      <c r="DA7" s="312">
        <v>2.5102519999999999</v>
      </c>
      <c r="DB7" s="312"/>
      <c r="DC7" s="312">
        <v>1.6124160000000001</v>
      </c>
      <c r="DD7" s="312"/>
      <c r="DE7" s="312">
        <v>1.7048399999999999</v>
      </c>
      <c r="DF7" s="312">
        <v>1.9593320000000001</v>
      </c>
      <c r="DG7" s="312">
        <v>2.999072</v>
      </c>
      <c r="DH7" s="312">
        <v>0.97155199999999997</v>
      </c>
      <c r="DI7" s="312">
        <v>1.6660079999999999</v>
      </c>
      <c r="DJ7" s="312">
        <v>0.59109599999999995</v>
      </c>
      <c r="DK7" s="312"/>
      <c r="DL7" s="312">
        <v>1.4251119999999999</v>
      </c>
      <c r="DM7" s="312">
        <v>2.026964</v>
      </c>
      <c r="DN7" s="312">
        <v>1.517506</v>
      </c>
      <c r="DO7" s="312">
        <v>1.142288</v>
      </c>
      <c r="DP7" s="312">
        <v>1.781382</v>
      </c>
      <c r="DQ7" s="312">
        <v>1.0970120000000001</v>
      </c>
      <c r="DR7" s="312"/>
      <c r="DS7" s="312">
        <v>0.59531000000000001</v>
      </c>
      <c r="DT7" s="312">
        <v>0.59819800000000001</v>
      </c>
      <c r="DU7" s="312">
        <v>2.235868</v>
      </c>
      <c r="DV7" s="312"/>
      <c r="DW7" s="312">
        <v>1.725028</v>
      </c>
      <c r="DX7" s="312">
        <v>2.825008</v>
      </c>
      <c r="DY7" s="312"/>
      <c r="DZ7" s="312">
        <v>1.5260320000000001</v>
      </c>
      <c r="EA7" s="312">
        <v>1.2058979999999999</v>
      </c>
      <c r="EB7" s="312">
        <v>0.87114600000000009</v>
      </c>
      <c r="EC7" s="312">
        <v>2.881802</v>
      </c>
      <c r="ED7" s="312">
        <v>1.0970120000000001</v>
      </c>
      <c r="EE7" s="312">
        <v>0.361348</v>
      </c>
      <c r="EF7" s="312">
        <v>1.7855799999999999</v>
      </c>
      <c r="EG7" s="312">
        <v>2.7807759999999999</v>
      </c>
      <c r="EH7" s="312">
        <v>1.4105719999999999</v>
      </c>
      <c r="EI7" s="312"/>
      <c r="EJ7" s="312"/>
      <c r="EK7" s="312">
        <v>4.9859279999999986</v>
      </c>
      <c r="EL7" s="312">
        <v>2.6729820000000002</v>
      </c>
      <c r="EM7" s="312">
        <v>2.4760040000000001</v>
      </c>
      <c r="EN7" s="312"/>
      <c r="EO7" s="312">
        <v>1.509144</v>
      </c>
      <c r="EP7" s="312">
        <v>0.95546399999999998</v>
      </c>
      <c r="EQ7" s="312">
        <v>0.56945999999999997</v>
      </c>
      <c r="ER7" s="312">
        <v>1.5186999999999999</v>
      </c>
      <c r="ES7" s="312">
        <v>2.1829860000000001</v>
      </c>
      <c r="ET7" s="312">
        <v>4.8168420000000003</v>
      </c>
      <c r="EU7" s="312">
        <v>1.0970120000000001</v>
      </c>
      <c r="EV7" s="312"/>
      <c r="EW7" s="312">
        <v>3.602722</v>
      </c>
      <c r="EX7" s="312">
        <v>1.0970120000000001</v>
      </c>
      <c r="EY7" s="312">
        <v>1.457786</v>
      </c>
      <c r="EZ7" s="312">
        <v>0.97698200000000002</v>
      </c>
      <c r="FA7" s="312">
        <v>0.81813800000000003</v>
      </c>
      <c r="FB7" s="312">
        <v>1.54295</v>
      </c>
      <c r="FC7" s="312">
        <v>1.5996980000000001</v>
      </c>
      <c r="FD7" s="312">
        <v>0.90829800000000005</v>
      </c>
      <c r="FE7" s="312">
        <v>2.5488819999999999</v>
      </c>
      <c r="FF7" s="312"/>
      <c r="FG7" s="312"/>
      <c r="FH7" s="312">
        <v>1.418256</v>
      </c>
      <c r="FI7" s="312"/>
      <c r="FJ7" s="312">
        <v>1.0970120000000001</v>
      </c>
      <c r="FK7" s="312"/>
      <c r="FL7" s="312">
        <v>2.2575259999999999</v>
      </c>
      <c r="FM7" s="312"/>
      <c r="FN7" s="312"/>
      <c r="FO7" s="312"/>
      <c r="FP7" s="312"/>
      <c r="FQ7" s="312"/>
      <c r="FR7" s="312">
        <v>2.723776</v>
      </c>
      <c r="FS7" s="312"/>
      <c r="FT7" s="312">
        <v>1.8012060000000001</v>
      </c>
      <c r="FU7" s="312">
        <v>0.210734</v>
      </c>
      <c r="FV7" s="312"/>
      <c r="FW7" s="312">
        <v>0.96307799999999999</v>
      </c>
      <c r="FX7" s="312"/>
      <c r="FY7" s="312">
        <v>1.6378239999999999</v>
      </c>
      <c r="FZ7" s="312">
        <v>2.1327180000000001</v>
      </c>
      <c r="GA7" s="312"/>
      <c r="GB7" s="312">
        <v>0.131602</v>
      </c>
      <c r="GC7" s="312">
        <v>1.840374</v>
      </c>
      <c r="GD7" s="312">
        <v>1.695282</v>
      </c>
      <c r="GE7" s="312"/>
      <c r="GF7" s="312">
        <v>3.2660499999999999</v>
      </c>
      <c r="GG7" s="312"/>
      <c r="GH7" s="312"/>
      <c r="GI7" s="312">
        <v>4.127224</v>
      </c>
      <c r="GJ7" s="312">
        <v>0.88564399999999999</v>
      </c>
      <c r="GK7" s="312">
        <v>1.684064</v>
      </c>
      <c r="GL7" s="312">
        <v>0.44166199999999989</v>
      </c>
      <c r="GM7" s="312"/>
      <c r="GN7" s="312">
        <v>4.8168420000000003</v>
      </c>
      <c r="GO7" s="312">
        <v>1.9689859999999999</v>
      </c>
      <c r="GP7" s="312">
        <v>3.3275779999999999</v>
      </c>
      <c r="GQ7" s="312"/>
      <c r="GR7" s="312">
        <v>1.8821479999999999</v>
      </c>
      <c r="GS7" s="312"/>
      <c r="GT7" s="312"/>
      <c r="GU7" s="312">
        <v>1.461522</v>
      </c>
      <c r="GV7" s="312"/>
      <c r="GW7" s="312">
        <v>1.0970120000000001</v>
      </c>
      <c r="GX7" s="312"/>
      <c r="GY7" s="312">
        <v>2.999072</v>
      </c>
      <c r="GZ7" s="312">
        <v>2.999072</v>
      </c>
      <c r="HA7" s="312">
        <v>3.390828</v>
      </c>
      <c r="HB7" s="312">
        <v>1.54295</v>
      </c>
      <c r="HC7" s="312">
        <v>1.50156</v>
      </c>
      <c r="HD7" s="312"/>
      <c r="HE7" s="312">
        <v>3.5750839999999999</v>
      </c>
      <c r="HF7" s="312">
        <v>1.791906</v>
      </c>
      <c r="HG7" s="312">
        <v>1.6974419999999999</v>
      </c>
      <c r="HH7" s="312">
        <v>3.602722</v>
      </c>
      <c r="HI7" s="45"/>
      <c r="HJ7" s="45"/>
      <c r="HK7" s="45"/>
      <c r="HL7" s="45"/>
      <c r="HM7" s="45"/>
      <c r="HN7" s="45"/>
      <c r="HO7" s="45"/>
      <c r="HP7" s="45"/>
      <c r="HQ7" s="45"/>
      <c r="HR7" s="45"/>
      <c r="HS7" s="45"/>
      <c r="HT7" s="45"/>
      <c r="HU7" s="45"/>
      <c r="HV7" s="45"/>
      <c r="HW7" s="45"/>
      <c r="HX7" s="45"/>
      <c r="HY7" s="45"/>
      <c r="HZ7" s="45"/>
      <c r="IA7" s="45"/>
      <c r="IB7" s="246"/>
      <c r="IC7" s="246"/>
    </row>
    <row r="8" spans="1:237" x14ac:dyDescent="0.35">
      <c r="A8" s="271" t="s">
        <v>8312</v>
      </c>
      <c r="B8" s="271" t="s">
        <v>8234</v>
      </c>
      <c r="C8" s="246">
        <v>3.6725279999999998</v>
      </c>
      <c r="D8" s="246">
        <v>6.6136799999999996</v>
      </c>
      <c r="E8" s="246">
        <v>5.5189519999999996</v>
      </c>
      <c r="F8" s="246"/>
      <c r="G8" s="246">
        <v>0.99440399999999995</v>
      </c>
      <c r="H8" s="246">
        <v>0.99440399999999995</v>
      </c>
      <c r="I8" s="246">
        <v>4.2094519999999997</v>
      </c>
      <c r="J8" s="246">
        <v>3.9587819999999998</v>
      </c>
      <c r="K8" s="246">
        <v>2.2210839999999998</v>
      </c>
      <c r="L8" s="246">
        <v>0.241262</v>
      </c>
      <c r="M8" s="246">
        <v>3.9512299999999998</v>
      </c>
      <c r="N8" s="246">
        <v>1.4749220000000001</v>
      </c>
      <c r="O8" s="246">
        <v>7.0523600000000002</v>
      </c>
      <c r="P8" s="246">
        <v>2.2210839999999998</v>
      </c>
      <c r="Q8" s="246">
        <v>2.4067639999999999</v>
      </c>
      <c r="R8" s="246">
        <v>1.2334419999999999</v>
      </c>
      <c r="S8" s="246">
        <v>1.9102920000000001</v>
      </c>
      <c r="T8" s="246">
        <v>1.286208</v>
      </c>
      <c r="U8" s="246">
        <v>1.06742</v>
      </c>
      <c r="V8" s="246">
        <v>6.8565100000000001</v>
      </c>
      <c r="W8" s="246"/>
      <c r="X8" s="246">
        <v>0.79880200000000001</v>
      </c>
      <c r="Y8" s="246">
        <v>0.99440399999999995</v>
      </c>
      <c r="Z8" s="246">
        <v>1.3670960000000001</v>
      </c>
      <c r="AA8" s="246">
        <v>1.2215039999999999</v>
      </c>
      <c r="AB8" s="246">
        <v>1.354422</v>
      </c>
      <c r="AC8" s="246">
        <v>2.2210839999999998</v>
      </c>
      <c r="AD8" s="246">
        <v>6.7718319999999999</v>
      </c>
      <c r="AE8" s="246">
        <v>5.1278519999999999</v>
      </c>
      <c r="AF8" s="246">
        <v>0.27085399999999998</v>
      </c>
      <c r="AG8" s="246">
        <v>5.4089999999999998</v>
      </c>
      <c r="AH8" s="246">
        <v>3.8903379999999999</v>
      </c>
      <c r="AI8" s="246">
        <v>2.4322020000000002</v>
      </c>
      <c r="AJ8" s="246">
        <v>7.3235760000000001</v>
      </c>
      <c r="AK8" s="246">
        <v>1.6475139999999999</v>
      </c>
      <c r="AL8" s="246">
        <v>0.74376399999999998</v>
      </c>
      <c r="AM8" s="246"/>
      <c r="AN8" s="246">
        <v>0.47816599999999998</v>
      </c>
      <c r="AO8" s="246">
        <v>22.875926</v>
      </c>
      <c r="AP8" s="246">
        <v>1.0276460000000001</v>
      </c>
      <c r="AQ8" s="246">
        <v>2.6929159999999999</v>
      </c>
      <c r="AR8" s="246">
        <v>6.4433699999999998</v>
      </c>
      <c r="AS8" s="246">
        <v>1.2077800000000001</v>
      </c>
      <c r="AT8" s="246">
        <v>5.6462419999999991</v>
      </c>
      <c r="AU8" s="246">
        <v>4.0649440000000006</v>
      </c>
      <c r="AV8" s="246">
        <v>5.4763060000000001</v>
      </c>
      <c r="AW8" s="246">
        <v>1.1979759999999999</v>
      </c>
      <c r="AX8" s="246">
        <v>1.0977980000000001</v>
      </c>
      <c r="AY8" s="246">
        <v>2.2210839999999998</v>
      </c>
      <c r="AZ8" s="246">
        <v>1.6475139999999999</v>
      </c>
      <c r="BA8" s="246"/>
      <c r="BB8" s="246"/>
      <c r="BC8" s="246">
        <v>1.1968840000000001</v>
      </c>
      <c r="BD8" s="246">
        <v>3.4271020000000001</v>
      </c>
      <c r="BE8" s="246">
        <v>5.2901380000000007</v>
      </c>
      <c r="BF8" s="246">
        <v>2.7797420000000002</v>
      </c>
      <c r="BG8" s="246">
        <v>3.981322</v>
      </c>
      <c r="BH8" s="246"/>
      <c r="BI8" s="246"/>
      <c r="BJ8" s="246">
        <v>0.60967199999999999</v>
      </c>
      <c r="BK8" s="246">
        <v>1.2215400000000001</v>
      </c>
      <c r="BL8" s="246">
        <v>3.9512299999999998</v>
      </c>
      <c r="BM8" s="246"/>
      <c r="BN8" s="246"/>
      <c r="BO8" s="246">
        <v>0.85111999999999999</v>
      </c>
      <c r="BP8" s="246">
        <v>40.244604000000002</v>
      </c>
      <c r="BQ8" s="246">
        <v>0.74475999999999998</v>
      </c>
      <c r="BR8" s="246">
        <v>1.2177880000000001</v>
      </c>
      <c r="BS8" s="246">
        <v>3.0257139999999998</v>
      </c>
      <c r="BT8" s="246">
        <v>0.76918799999999998</v>
      </c>
      <c r="BU8" s="246"/>
      <c r="BV8" s="246"/>
      <c r="BW8" s="246">
        <v>1.435538</v>
      </c>
      <c r="BX8" s="246"/>
      <c r="BY8" s="246">
        <v>3.777876</v>
      </c>
      <c r="BZ8" s="246">
        <v>2.5927319999999998</v>
      </c>
      <c r="CA8" s="246"/>
      <c r="CB8" s="246">
        <v>14.567083999999999</v>
      </c>
      <c r="CC8" s="246">
        <v>7.3647479999999996</v>
      </c>
      <c r="CD8" s="246">
        <v>5.289396</v>
      </c>
      <c r="CE8" s="246">
        <v>1.5300279999999999</v>
      </c>
      <c r="CF8" s="246">
        <v>1.6475139999999999</v>
      </c>
      <c r="CG8" s="246">
        <v>7.2553040000000006</v>
      </c>
      <c r="CH8" s="246">
        <v>2.3488199999999999</v>
      </c>
      <c r="CI8" s="246">
        <v>1.6185620000000001</v>
      </c>
      <c r="CJ8" s="246">
        <v>1.6529579999999999</v>
      </c>
      <c r="CK8" s="246">
        <v>4.0056340000000006</v>
      </c>
      <c r="CL8" s="246">
        <v>1.802994</v>
      </c>
      <c r="CM8" s="246">
        <v>6.3211519999999997</v>
      </c>
      <c r="CN8" s="246">
        <v>6.1091819999999997</v>
      </c>
      <c r="CO8" s="246">
        <v>1.9498180000000001</v>
      </c>
      <c r="CP8" s="246">
        <v>1.98628</v>
      </c>
      <c r="CQ8" s="246"/>
      <c r="CR8" s="246"/>
      <c r="CS8" s="246">
        <v>0.91253800000000007</v>
      </c>
      <c r="CT8" s="246">
        <v>1.228024</v>
      </c>
      <c r="CU8" s="246">
        <v>0.77778000000000003</v>
      </c>
      <c r="CV8" s="246">
        <v>6.4429880000000006</v>
      </c>
      <c r="CW8" s="246">
        <v>13.482434</v>
      </c>
      <c r="CX8" s="246">
        <v>2.5866660000000001</v>
      </c>
      <c r="CY8" s="246">
        <v>2.4540299999999999</v>
      </c>
      <c r="CZ8" s="246"/>
      <c r="DA8" s="246">
        <v>7.7994759999999994</v>
      </c>
      <c r="DB8" s="246">
        <v>2.495028</v>
      </c>
      <c r="DC8" s="246">
        <v>1.404722</v>
      </c>
      <c r="DD8" s="246">
        <v>1.35433</v>
      </c>
      <c r="DE8" s="246"/>
      <c r="DF8" s="246">
        <v>2.0585200000000001</v>
      </c>
      <c r="DG8" s="246">
        <v>8.1882140000000003</v>
      </c>
      <c r="DH8" s="246">
        <v>1.232456</v>
      </c>
      <c r="DI8" s="246">
        <v>3.2895379999999999</v>
      </c>
      <c r="DJ8" s="246">
        <v>0.84226600000000007</v>
      </c>
      <c r="DK8" s="246"/>
      <c r="DL8" s="246">
        <v>2.9052419999999999</v>
      </c>
      <c r="DM8" s="246">
        <v>1.6834439999999999</v>
      </c>
      <c r="DN8" s="246"/>
      <c r="DO8" s="246"/>
      <c r="DP8" s="246">
        <v>5.6314159999999998</v>
      </c>
      <c r="DQ8" s="246">
        <v>1.2215400000000001</v>
      </c>
      <c r="DR8" s="246">
        <v>1.572776</v>
      </c>
      <c r="DS8" s="246"/>
      <c r="DT8" s="246">
        <v>1.4365859999999999</v>
      </c>
      <c r="DU8" s="246">
        <v>1.328892</v>
      </c>
      <c r="DV8" s="246">
        <v>1.6185620000000001</v>
      </c>
      <c r="DW8" s="246">
        <v>2.0410520000000001</v>
      </c>
      <c r="DX8" s="246">
        <v>4.3541859999999986</v>
      </c>
      <c r="DY8" s="246">
        <v>8.1628539999999994</v>
      </c>
      <c r="DZ8" s="246">
        <v>2.1574019999999998</v>
      </c>
      <c r="EA8" s="246">
        <v>0.61154399999999998</v>
      </c>
      <c r="EB8" s="246"/>
      <c r="EC8" s="246">
        <v>2.4814039999999999</v>
      </c>
      <c r="ED8" s="246">
        <v>1.2215400000000001</v>
      </c>
      <c r="EE8" s="246">
        <v>0.63850800000000008</v>
      </c>
      <c r="EF8" s="246">
        <v>4.526294</v>
      </c>
      <c r="EG8" s="246">
        <v>33.789645999999998</v>
      </c>
      <c r="EH8" s="246"/>
      <c r="EI8" s="246"/>
      <c r="EJ8" s="246"/>
      <c r="EK8" s="246">
        <v>11.623804</v>
      </c>
      <c r="EL8" s="246">
        <v>6.627256</v>
      </c>
      <c r="EM8" s="246">
        <v>3.0179260000000001</v>
      </c>
      <c r="EN8" s="246"/>
      <c r="EO8" s="246">
        <v>4.1600359999999998</v>
      </c>
      <c r="EP8" s="246">
        <v>1.5452600000000001</v>
      </c>
      <c r="EQ8" s="246">
        <v>0.41046800000000011</v>
      </c>
      <c r="ER8" s="246">
        <v>1.3153539999999999</v>
      </c>
      <c r="ES8" s="246">
        <v>0.94152199999999997</v>
      </c>
      <c r="ET8" s="246">
        <v>9.2647560000000002</v>
      </c>
      <c r="EU8" s="246">
        <v>1.2215400000000001</v>
      </c>
      <c r="EV8" s="246">
        <v>5.5448919999999999</v>
      </c>
      <c r="EW8" s="246">
        <v>13.252700000000001</v>
      </c>
      <c r="EX8" s="246">
        <v>1.2215400000000001</v>
      </c>
      <c r="EY8" s="246">
        <v>3.7302</v>
      </c>
      <c r="EZ8" s="246">
        <v>4.3990679999999998</v>
      </c>
      <c r="FA8" s="246">
        <v>6.7472099999999999</v>
      </c>
      <c r="FB8" s="246">
        <v>1.547326</v>
      </c>
      <c r="FC8" s="246">
        <v>2.8322859999999999</v>
      </c>
      <c r="FD8" s="246">
        <v>1.116792</v>
      </c>
      <c r="FE8" s="246">
        <v>2.3135340000000002</v>
      </c>
      <c r="FF8" s="246"/>
      <c r="FG8" s="246">
        <v>0.67062399999999989</v>
      </c>
      <c r="FH8" s="246">
        <v>1.3580559999999999</v>
      </c>
      <c r="FI8" s="246">
        <v>1.14124</v>
      </c>
      <c r="FJ8" s="246">
        <v>1.2215400000000001</v>
      </c>
      <c r="FK8" s="246">
        <v>0.88309000000000004</v>
      </c>
      <c r="FL8" s="246">
        <v>2.175128</v>
      </c>
      <c r="FM8" s="246">
        <v>0.14594799999999999</v>
      </c>
      <c r="FN8" s="246">
        <v>1.1943379999999999</v>
      </c>
      <c r="FO8" s="246"/>
      <c r="FP8" s="246"/>
      <c r="FQ8" s="246"/>
      <c r="FR8" s="246">
        <v>2.7449859999999999</v>
      </c>
      <c r="FS8" s="246">
        <v>0.99440399999999995</v>
      </c>
      <c r="FT8" s="246">
        <v>5.6643940000000006</v>
      </c>
      <c r="FU8" s="246">
        <v>1.300996</v>
      </c>
      <c r="FV8" s="246">
        <v>0.99440399999999995</v>
      </c>
      <c r="FW8" s="246"/>
      <c r="FX8" s="246">
        <v>0.41854400000000003</v>
      </c>
      <c r="FY8" s="246">
        <v>2.095164</v>
      </c>
      <c r="FZ8" s="246">
        <v>2.8574099999999998</v>
      </c>
      <c r="GA8" s="246"/>
      <c r="GB8" s="246">
        <v>0.52630199999999994</v>
      </c>
      <c r="GC8" s="246">
        <v>3.4123559999999999</v>
      </c>
      <c r="GD8" s="246">
        <v>5.4902859999999993</v>
      </c>
      <c r="GE8" s="246">
        <v>3.3441879999999999</v>
      </c>
      <c r="GF8" s="246">
        <v>6.6557080000000006</v>
      </c>
      <c r="GG8" s="246">
        <v>0.91178999999999999</v>
      </c>
      <c r="GH8" s="246"/>
      <c r="GI8" s="246">
        <v>8.1187579999999997</v>
      </c>
      <c r="GJ8" s="246">
        <v>1.3462099999999999</v>
      </c>
      <c r="GK8" s="246">
        <v>2.99058</v>
      </c>
      <c r="GL8" s="246">
        <v>0.56499999999999995</v>
      </c>
      <c r="GM8" s="246"/>
      <c r="GN8" s="246">
        <v>9.2647560000000002</v>
      </c>
      <c r="GO8" s="246">
        <v>7.3145980000000002</v>
      </c>
      <c r="GP8" s="246">
        <v>3.9682740000000001</v>
      </c>
      <c r="GQ8" s="246"/>
      <c r="GR8" s="246">
        <v>2.2210839999999998</v>
      </c>
      <c r="GS8" s="246">
        <v>0.99440399999999995</v>
      </c>
      <c r="GT8" s="246">
        <v>0.99440399999999995</v>
      </c>
      <c r="GU8" s="246"/>
      <c r="GV8" s="246"/>
      <c r="GW8" s="246">
        <v>1.2215400000000001</v>
      </c>
      <c r="GX8" s="246"/>
      <c r="GY8" s="246">
        <v>8.1882140000000003</v>
      </c>
      <c r="GZ8" s="246">
        <v>8.1882140000000003</v>
      </c>
      <c r="HA8" s="246">
        <v>7.2553040000000006</v>
      </c>
      <c r="HB8" s="246">
        <v>1.547326</v>
      </c>
      <c r="HC8" s="246">
        <v>1.32958</v>
      </c>
      <c r="HD8" s="246"/>
      <c r="HE8" s="246">
        <v>7.5290819999999998</v>
      </c>
      <c r="HF8" s="246">
        <v>0.98219199999999995</v>
      </c>
      <c r="HG8" s="246">
        <v>0.72604600000000008</v>
      </c>
      <c r="HH8" s="246">
        <v>13.252700000000001</v>
      </c>
      <c r="HI8" s="45"/>
      <c r="HJ8" s="45"/>
      <c r="HK8" s="45"/>
      <c r="HL8" s="45"/>
      <c r="HM8" s="45"/>
      <c r="HN8" s="45"/>
      <c r="HO8" s="45"/>
      <c r="HP8" s="45"/>
      <c r="HQ8" s="45"/>
      <c r="HR8" s="45"/>
      <c r="HS8" s="45"/>
      <c r="HT8" s="45"/>
      <c r="HU8" s="45"/>
      <c r="HV8" s="45"/>
      <c r="HW8" s="45"/>
      <c r="HX8" s="45"/>
      <c r="HY8" s="45"/>
      <c r="HZ8" s="45"/>
      <c r="IA8" s="45"/>
      <c r="IB8" s="246"/>
      <c r="IC8" s="246"/>
    </row>
    <row r="9" spans="1:237" x14ac:dyDescent="0.35">
      <c r="A9" s="271" t="s">
        <v>8312</v>
      </c>
      <c r="B9" s="271" t="s">
        <v>2643</v>
      </c>
      <c r="C9" s="246">
        <v>1.8570520000000001</v>
      </c>
      <c r="D9" s="246">
        <v>6.1067180000000008</v>
      </c>
      <c r="E9" s="246">
        <v>2.536562</v>
      </c>
      <c r="F9" s="246"/>
      <c r="G9" s="246"/>
      <c r="H9" s="246"/>
      <c r="I9" s="246">
        <v>5.5324399999999994</v>
      </c>
      <c r="J9" s="246">
        <v>1.2651559999999999</v>
      </c>
      <c r="K9" s="246">
        <v>2.7766359999999999</v>
      </c>
      <c r="L9" s="246">
        <v>0.22473199999999999</v>
      </c>
      <c r="M9" s="246">
        <v>0.96130199999999999</v>
      </c>
      <c r="N9" s="246">
        <v>0.18787000000000001</v>
      </c>
      <c r="O9" s="246"/>
      <c r="P9" s="246">
        <v>2.7766359999999999</v>
      </c>
      <c r="Q9" s="246">
        <v>2.483676</v>
      </c>
      <c r="R9" s="246">
        <v>0.34526800000000002</v>
      </c>
      <c r="S9" s="246"/>
      <c r="T9" s="246">
        <v>0.62238000000000004</v>
      </c>
      <c r="U9" s="246">
        <v>1.6568400000000001</v>
      </c>
      <c r="V9" s="246"/>
      <c r="W9" s="246"/>
      <c r="X9" s="246"/>
      <c r="Y9" s="246"/>
      <c r="Z9" s="246"/>
      <c r="AA9" s="246">
        <v>0.80127199999999998</v>
      </c>
      <c r="AB9" s="246">
        <v>0.42525800000000002</v>
      </c>
      <c r="AC9" s="246">
        <v>2.7766359999999999</v>
      </c>
      <c r="AD9" s="246">
        <v>1.097602</v>
      </c>
      <c r="AE9" s="246">
        <v>0.78390199999999999</v>
      </c>
      <c r="AF9" s="246">
        <v>0.14355399999999999</v>
      </c>
      <c r="AG9" s="246"/>
      <c r="AH9" s="246">
        <v>1.1137360000000001</v>
      </c>
      <c r="AI9" s="246">
        <v>1.882136</v>
      </c>
      <c r="AJ9" s="246">
        <v>2.1024039999999999</v>
      </c>
      <c r="AK9" s="246">
        <v>1.7793040000000002</v>
      </c>
      <c r="AL9" s="246"/>
      <c r="AM9" s="246"/>
      <c r="AN9" s="246">
        <v>0.45858399999999999</v>
      </c>
      <c r="AO9" s="246">
        <v>4.7788240000000002</v>
      </c>
      <c r="AP9" s="246">
        <v>0.97664800000000007</v>
      </c>
      <c r="AQ9" s="246"/>
      <c r="AR9" s="246">
        <v>1.249916</v>
      </c>
      <c r="AS9" s="246"/>
      <c r="AT9" s="246">
        <v>9.1154340000000005</v>
      </c>
      <c r="AU9" s="246">
        <v>1.43469</v>
      </c>
      <c r="AV9" s="246">
        <v>1.6068539999999998</v>
      </c>
      <c r="AW9" s="246">
        <v>0.81687600000000005</v>
      </c>
      <c r="AX9" s="246">
        <v>0.50123600000000001</v>
      </c>
      <c r="AY9" s="246">
        <v>2.7766359999999999</v>
      </c>
      <c r="AZ9" s="246">
        <v>1.7793040000000002</v>
      </c>
      <c r="BA9" s="246"/>
      <c r="BB9" s="246"/>
      <c r="BC9" s="246"/>
      <c r="BD9" s="246">
        <v>0.50920599999999994</v>
      </c>
      <c r="BE9" s="246">
        <v>2.2928360000000003</v>
      </c>
      <c r="BF9" s="246">
        <v>0.99099800000000005</v>
      </c>
      <c r="BG9" s="246">
        <v>2.2573560000000001</v>
      </c>
      <c r="BH9" s="246"/>
      <c r="BI9" s="246"/>
      <c r="BJ9" s="246">
        <v>2.8469980000000001</v>
      </c>
      <c r="BK9" s="246"/>
      <c r="BL9" s="246">
        <v>0.96130199999999999</v>
      </c>
      <c r="BM9" s="246"/>
      <c r="BN9" s="246"/>
      <c r="BO9" s="246"/>
      <c r="BP9" s="246">
        <v>3.09395</v>
      </c>
      <c r="BQ9" s="246"/>
      <c r="BR9" s="246">
        <v>0.61031599999999997</v>
      </c>
      <c r="BS9" s="246"/>
      <c r="BT9" s="246"/>
      <c r="BU9" s="246"/>
      <c r="BV9" s="246"/>
      <c r="BW9" s="246"/>
      <c r="BX9" s="246"/>
      <c r="BY9" s="246">
        <v>0.91303999999999996</v>
      </c>
      <c r="BZ9" s="246"/>
      <c r="CA9" s="246"/>
      <c r="CB9" s="246"/>
      <c r="CC9" s="246">
        <v>12.181023999999999</v>
      </c>
      <c r="CD9" s="246">
        <v>0.380492</v>
      </c>
      <c r="CE9" s="246">
        <v>2.6456219999999999</v>
      </c>
      <c r="CF9" s="246">
        <v>1.7793040000000002</v>
      </c>
      <c r="CG9" s="246">
        <v>2.529236</v>
      </c>
      <c r="CH9" s="246">
        <v>0.55134400000000006</v>
      </c>
      <c r="CI9" s="246"/>
      <c r="CJ9" s="246">
        <v>1.6119859999999999</v>
      </c>
      <c r="CK9" s="246">
        <v>3.5834820000000001</v>
      </c>
      <c r="CL9" s="246">
        <v>1.4132020000000001</v>
      </c>
      <c r="CM9" s="246">
        <v>3.4390020000000003</v>
      </c>
      <c r="CN9" s="246">
        <v>2.997522</v>
      </c>
      <c r="CO9" s="246">
        <v>1.8565860000000001</v>
      </c>
      <c r="CP9" s="246">
        <v>2.4156620000000002</v>
      </c>
      <c r="CQ9" s="246"/>
      <c r="CR9" s="246"/>
      <c r="CS9" s="246">
        <v>0.25311400000000001</v>
      </c>
      <c r="CT9" s="246"/>
      <c r="CU9" s="246">
        <v>2.317412</v>
      </c>
      <c r="CV9" s="246">
        <v>8.6903240000000004</v>
      </c>
      <c r="CW9" s="246">
        <v>3.9680339999999998</v>
      </c>
      <c r="CX9" s="246">
        <v>1.4132020000000001</v>
      </c>
      <c r="CY9" s="246">
        <v>6.3440080000000005</v>
      </c>
      <c r="CZ9" s="246"/>
      <c r="DA9" s="246">
        <v>0.89796600000000004</v>
      </c>
      <c r="DB9" s="246"/>
      <c r="DC9" s="246">
        <v>2.404182</v>
      </c>
      <c r="DD9" s="246"/>
      <c r="DE9" s="246"/>
      <c r="DF9" s="246">
        <v>3.4856759999999998</v>
      </c>
      <c r="DG9" s="246">
        <v>6.4340840000000004</v>
      </c>
      <c r="DH9" s="246">
        <v>0.68817200000000001</v>
      </c>
      <c r="DI9" s="246">
        <v>0.40716999999999998</v>
      </c>
      <c r="DJ9" s="246">
        <v>0.87053200000000008</v>
      </c>
      <c r="DK9" s="246"/>
      <c r="DL9" s="246">
        <v>5.5943500000000004</v>
      </c>
      <c r="DM9" s="246">
        <v>3.67957</v>
      </c>
      <c r="DN9" s="246">
        <v>0.73902999999999996</v>
      </c>
      <c r="DO9" s="246"/>
      <c r="DP9" s="246">
        <v>8.953187999999999</v>
      </c>
      <c r="DQ9" s="246"/>
      <c r="DR9" s="246"/>
      <c r="DS9" s="246"/>
      <c r="DT9" s="246"/>
      <c r="DU9" s="246">
        <v>1.526572</v>
      </c>
      <c r="DV9" s="246"/>
      <c r="DW9" s="246">
        <v>0.7137</v>
      </c>
      <c r="DX9" s="246">
        <v>3.986688</v>
      </c>
      <c r="DY9" s="246"/>
      <c r="DZ9" s="246"/>
      <c r="EA9" s="246"/>
      <c r="EB9" s="246"/>
      <c r="EC9" s="246">
        <v>5.1415280000000001</v>
      </c>
      <c r="ED9" s="246"/>
      <c r="EE9" s="246">
        <v>1.584918</v>
      </c>
      <c r="EF9" s="246"/>
      <c r="EG9" s="246">
        <v>5.2666679999999992</v>
      </c>
      <c r="EH9" s="246">
        <v>0.67596600000000007</v>
      </c>
      <c r="EI9" s="246"/>
      <c r="EJ9" s="246"/>
      <c r="EK9" s="246">
        <v>8.8357339999999986</v>
      </c>
      <c r="EL9" s="246">
        <v>1.312956</v>
      </c>
      <c r="EM9" s="246"/>
      <c r="EN9" s="246"/>
      <c r="EO9" s="246">
        <v>2.9107820000000002</v>
      </c>
      <c r="EP9" s="246">
        <v>0.79360199999999992</v>
      </c>
      <c r="EQ9" s="246"/>
      <c r="ER9" s="246">
        <v>0.91144800000000004</v>
      </c>
      <c r="ES9" s="246">
        <v>0.90539000000000003</v>
      </c>
      <c r="ET9" s="246">
        <v>1.8040480000000001</v>
      </c>
      <c r="EU9" s="246"/>
      <c r="EV9" s="246">
        <v>2.2438720000000001</v>
      </c>
      <c r="EW9" s="246">
        <v>1.849094</v>
      </c>
      <c r="EX9" s="246"/>
      <c r="EY9" s="246">
        <v>1.0100739999999999</v>
      </c>
      <c r="EZ9" s="246"/>
      <c r="FA9" s="246">
        <v>1.5205900000000001</v>
      </c>
      <c r="FB9" s="246">
        <v>0.31392599999999998</v>
      </c>
      <c r="FC9" s="246">
        <v>0.93219800000000008</v>
      </c>
      <c r="FD9" s="246">
        <v>1.7833999999999999E-2</v>
      </c>
      <c r="FE9" s="246"/>
      <c r="FF9" s="246"/>
      <c r="FG9" s="246"/>
      <c r="FH9" s="246">
        <v>0.54960600000000004</v>
      </c>
      <c r="FI9" s="246"/>
      <c r="FJ9" s="246"/>
      <c r="FK9" s="246"/>
      <c r="FL9" s="246"/>
      <c r="FM9" s="246"/>
      <c r="FN9" s="246"/>
      <c r="FO9" s="246"/>
      <c r="FP9" s="246"/>
      <c r="FQ9" s="246"/>
      <c r="FR9" s="246"/>
      <c r="FS9" s="246"/>
      <c r="FT9" s="246">
        <v>2.750562</v>
      </c>
      <c r="FU9" s="246"/>
      <c r="FV9" s="246"/>
      <c r="FW9" s="246"/>
      <c r="FX9" s="246"/>
      <c r="FY9" s="246">
        <v>1.916976</v>
      </c>
      <c r="FZ9" s="246">
        <v>1.352346</v>
      </c>
      <c r="GA9" s="246"/>
      <c r="GB9" s="246">
        <v>0.22587599999999999</v>
      </c>
      <c r="GC9" s="246">
        <v>1.036022</v>
      </c>
      <c r="GD9" s="246">
        <v>3.6569419999999999</v>
      </c>
      <c r="GE9" s="246"/>
      <c r="GF9" s="246">
        <v>5.3056579999999993</v>
      </c>
      <c r="GG9" s="246"/>
      <c r="GH9" s="246"/>
      <c r="GI9" s="246">
        <v>15.692989999999998</v>
      </c>
      <c r="GJ9" s="246">
        <v>0.34182800000000002</v>
      </c>
      <c r="GK9" s="246">
        <v>1.970834</v>
      </c>
      <c r="GL9" s="246"/>
      <c r="GM9" s="246"/>
      <c r="GN9" s="246">
        <v>1.8040480000000001</v>
      </c>
      <c r="GO9" s="246">
        <v>0.52358400000000005</v>
      </c>
      <c r="GP9" s="246">
        <v>4.2720359999999999</v>
      </c>
      <c r="GQ9" s="246"/>
      <c r="GR9" s="246">
        <v>2.7766359999999999</v>
      </c>
      <c r="GS9" s="246"/>
      <c r="GT9" s="246"/>
      <c r="GU9" s="246"/>
      <c r="GV9" s="246"/>
      <c r="GW9" s="246"/>
      <c r="GX9" s="246"/>
      <c r="GY9" s="246">
        <v>6.4340840000000004</v>
      </c>
      <c r="GZ9" s="246">
        <v>6.4340840000000004</v>
      </c>
      <c r="HA9" s="246">
        <v>2.529236</v>
      </c>
      <c r="HB9" s="246">
        <v>0.31392599999999998</v>
      </c>
      <c r="HC9" s="246">
        <v>1.3432599999999999</v>
      </c>
      <c r="HD9" s="246"/>
      <c r="HE9" s="246"/>
      <c r="HF9" s="246"/>
      <c r="HG9" s="246"/>
      <c r="HH9" s="246">
        <v>1.849094</v>
      </c>
      <c r="HI9" s="45"/>
      <c r="HJ9" s="45"/>
      <c r="HK9" s="45"/>
      <c r="HL9" s="45"/>
      <c r="HM9" s="45"/>
      <c r="HN9" s="45"/>
      <c r="HO9" s="45"/>
      <c r="HP9" s="45"/>
      <c r="HQ9" s="45"/>
      <c r="HR9" s="45"/>
      <c r="HS9" s="45"/>
      <c r="HT9" s="45"/>
      <c r="HU9" s="45"/>
      <c r="HV9" s="45"/>
      <c r="HW9" s="45"/>
      <c r="HX9" s="45"/>
      <c r="HY9" s="45"/>
      <c r="HZ9" s="45"/>
      <c r="IA9" s="45"/>
      <c r="IB9" s="246"/>
      <c r="IC9" s="246"/>
    </row>
    <row r="10" spans="1:237" x14ac:dyDescent="0.35">
      <c r="A10" s="271" t="s">
        <v>8312</v>
      </c>
      <c r="B10" s="271" t="s">
        <v>2645</v>
      </c>
      <c r="C10" s="246">
        <v>2.3830330000000002</v>
      </c>
      <c r="D10" s="246">
        <v>4.8321259999999997</v>
      </c>
      <c r="E10" s="246">
        <v>6.2445059999999994</v>
      </c>
      <c r="F10" s="246"/>
      <c r="G10" s="246">
        <v>0.39482600000000001</v>
      </c>
      <c r="H10" s="246">
        <v>0.39482600000000001</v>
      </c>
      <c r="I10" s="246">
        <v>4.8770980000000002</v>
      </c>
      <c r="J10" s="246">
        <v>7.0043039999999994</v>
      </c>
      <c r="K10" s="246">
        <v>5.8307260000000003</v>
      </c>
      <c r="L10" s="246">
        <v>0.33843400000000001</v>
      </c>
      <c r="M10" s="246"/>
      <c r="N10" s="246">
        <v>1.619262</v>
      </c>
      <c r="O10" s="246">
        <v>4.4300319999999997</v>
      </c>
      <c r="P10" s="246">
        <v>5.8307260000000003</v>
      </c>
      <c r="Q10" s="246">
        <v>1.952744</v>
      </c>
      <c r="R10" s="246">
        <v>1.3671759999999999</v>
      </c>
      <c r="S10" s="246">
        <v>2.0156260000000001</v>
      </c>
      <c r="T10" s="246">
        <v>2.880144</v>
      </c>
      <c r="U10" s="246"/>
      <c r="V10" s="246">
        <v>7.3355180000000004</v>
      </c>
      <c r="W10" s="246"/>
      <c r="X10" s="246"/>
      <c r="Y10" s="246">
        <v>0.39482600000000001</v>
      </c>
      <c r="Z10" s="246">
        <v>1.9354739999999999</v>
      </c>
      <c r="AA10" s="246"/>
      <c r="AB10" s="246">
        <v>1.452842</v>
      </c>
      <c r="AC10" s="246">
        <v>5.8307260000000003</v>
      </c>
      <c r="AD10" s="246"/>
      <c r="AE10" s="246">
        <v>2.6913360000000002</v>
      </c>
      <c r="AF10" s="246">
        <v>0.76101200000000002</v>
      </c>
      <c r="AG10" s="246">
        <v>7.6936549999999997</v>
      </c>
      <c r="AH10" s="246">
        <v>3.6728420000000002</v>
      </c>
      <c r="AI10" s="246">
        <v>2.7719</v>
      </c>
      <c r="AJ10" s="246">
        <v>4.0249839999999999</v>
      </c>
      <c r="AK10" s="246">
        <v>3.2271200000000002</v>
      </c>
      <c r="AL10" s="246">
        <v>1.711096</v>
      </c>
      <c r="AM10" s="246"/>
      <c r="AN10" s="246">
        <v>1.5026299999999999</v>
      </c>
      <c r="AO10" s="246">
        <v>4.4976219999999998</v>
      </c>
      <c r="AP10" s="246"/>
      <c r="AQ10" s="246"/>
      <c r="AR10" s="246">
        <v>4.2418420000000001</v>
      </c>
      <c r="AS10" s="246">
        <v>2.6566160000000001</v>
      </c>
      <c r="AT10" s="246">
        <v>5.4027159999999999</v>
      </c>
      <c r="AU10" s="246">
        <v>4.5649459999999999</v>
      </c>
      <c r="AV10" s="246">
        <v>4.3775760000000004</v>
      </c>
      <c r="AW10" s="246">
        <v>2.202334</v>
      </c>
      <c r="AX10" s="246">
        <v>2.3376619999999999</v>
      </c>
      <c r="AY10" s="246">
        <v>5.8307260000000003</v>
      </c>
      <c r="AZ10" s="246">
        <v>3.2271200000000002</v>
      </c>
      <c r="BA10" s="246"/>
      <c r="BB10" s="246"/>
      <c r="BC10" s="246">
        <v>0.96744399999999997</v>
      </c>
      <c r="BD10" s="246">
        <v>5.0596640000000006</v>
      </c>
      <c r="BE10" s="246">
        <v>4.7367080000000001</v>
      </c>
      <c r="BF10" s="246">
        <v>1.3952979999999999</v>
      </c>
      <c r="BG10" s="246">
        <v>5.8930620000000005</v>
      </c>
      <c r="BH10" s="246"/>
      <c r="BI10" s="246"/>
      <c r="BJ10" s="246">
        <v>0.96431399999999989</v>
      </c>
      <c r="BK10" s="246">
        <v>1.3624259999999999</v>
      </c>
      <c r="BL10" s="246"/>
      <c r="BM10" s="246"/>
      <c r="BN10" s="246"/>
      <c r="BO10" s="246"/>
      <c r="BP10" s="246">
        <v>3.534462</v>
      </c>
      <c r="BQ10" s="246">
        <v>1.5726619999999998</v>
      </c>
      <c r="BR10" s="246">
        <v>2.418488</v>
      </c>
      <c r="BS10" s="246">
        <v>1.599048</v>
      </c>
      <c r="BT10" s="246"/>
      <c r="BU10" s="246"/>
      <c r="BV10" s="246"/>
      <c r="BW10" s="246">
        <v>0.75416800000000006</v>
      </c>
      <c r="BX10" s="246"/>
      <c r="BY10" s="246">
        <v>4.8632080000000002</v>
      </c>
      <c r="BZ10" s="246">
        <v>1.3624259999999999</v>
      </c>
      <c r="CA10" s="246"/>
      <c r="CB10" s="246">
        <v>4.0320280000000004</v>
      </c>
      <c r="CC10" s="246">
        <v>7.83589</v>
      </c>
      <c r="CD10" s="246">
        <v>4.2511039999999998</v>
      </c>
      <c r="CE10" s="246">
        <v>0.635104</v>
      </c>
      <c r="CF10" s="246">
        <v>3.2271200000000002</v>
      </c>
      <c r="CG10" s="246">
        <v>2.6597759999999999</v>
      </c>
      <c r="CH10" s="246">
        <v>4.1601600000000003</v>
      </c>
      <c r="CI10" s="246"/>
      <c r="CJ10" s="246">
        <v>2.3259920000000003</v>
      </c>
      <c r="CK10" s="246">
        <v>7.5833359999999992</v>
      </c>
      <c r="CL10" s="246">
        <v>2.8252579999999998</v>
      </c>
      <c r="CM10" s="246">
        <v>8.6248140000000006</v>
      </c>
      <c r="CN10" s="246">
        <v>5.1960559999999996</v>
      </c>
      <c r="CO10" s="246">
        <v>4.8179319999999999</v>
      </c>
      <c r="CP10" s="246">
        <v>2.6745520000000003</v>
      </c>
      <c r="CQ10" s="246"/>
      <c r="CR10" s="246"/>
      <c r="CS10" s="246"/>
      <c r="CT10" s="246">
        <v>0.83188800000000007</v>
      </c>
      <c r="CU10" s="246">
        <v>2.1124079999999998</v>
      </c>
      <c r="CV10" s="246">
        <v>8.1250180000000007</v>
      </c>
      <c r="CW10" s="246">
        <v>9.7558799999999994</v>
      </c>
      <c r="CX10" s="246">
        <v>2.8252579999999998</v>
      </c>
      <c r="CY10" s="246">
        <v>4.417948</v>
      </c>
      <c r="CZ10" s="246"/>
      <c r="DA10" s="246">
        <v>6.9548000000000005</v>
      </c>
      <c r="DB10" s="246">
        <v>0.81735999999999998</v>
      </c>
      <c r="DC10" s="246">
        <v>2.549912</v>
      </c>
      <c r="DD10" s="246"/>
      <c r="DE10" s="246"/>
      <c r="DF10" s="246">
        <v>2.3689019999999998</v>
      </c>
      <c r="DG10" s="246">
        <v>4.8804660000000002</v>
      </c>
      <c r="DH10" s="246">
        <v>2.5586580000000003</v>
      </c>
      <c r="DI10" s="246">
        <v>3.3203999999999998</v>
      </c>
      <c r="DJ10" s="246">
        <v>3.0404479999999996</v>
      </c>
      <c r="DK10" s="246"/>
      <c r="DL10" s="246">
        <v>4.1307279999999995</v>
      </c>
      <c r="DM10" s="246">
        <v>1.880566</v>
      </c>
      <c r="DN10" s="246"/>
      <c r="DO10" s="246">
        <v>1.5691820000000001</v>
      </c>
      <c r="DP10" s="246">
        <v>5.4093719999999994</v>
      </c>
      <c r="DQ10" s="246">
        <v>1.3624259999999999</v>
      </c>
      <c r="DR10" s="246">
        <v>1.383254</v>
      </c>
      <c r="DS10" s="246"/>
      <c r="DT10" s="246">
        <v>0.39482600000000001</v>
      </c>
      <c r="DU10" s="246">
        <v>3.4508380000000001</v>
      </c>
      <c r="DV10" s="246"/>
      <c r="DW10" s="246">
        <v>2.0541480000000001</v>
      </c>
      <c r="DX10" s="246">
        <v>5.0713720000000002</v>
      </c>
      <c r="DY10" s="246">
        <v>2.999234</v>
      </c>
      <c r="DZ10" s="246"/>
      <c r="EA10" s="246">
        <v>3.3241339999999999</v>
      </c>
      <c r="EB10" s="246"/>
      <c r="EC10" s="246">
        <v>2.725816</v>
      </c>
      <c r="ED10" s="246">
        <v>1.3624259999999999</v>
      </c>
      <c r="EE10" s="246"/>
      <c r="EF10" s="246">
        <v>6.6217059999999996</v>
      </c>
      <c r="EG10" s="246">
        <v>4.1290839999999998</v>
      </c>
      <c r="EH10" s="246">
        <v>4.6676359999999999</v>
      </c>
      <c r="EI10" s="246"/>
      <c r="EJ10" s="246"/>
      <c r="EK10" s="246">
        <v>8.1840740000000007</v>
      </c>
      <c r="EL10" s="246">
        <v>4.9828760000000001</v>
      </c>
      <c r="EM10" s="246">
        <v>1.6213660000000001</v>
      </c>
      <c r="EN10" s="246"/>
      <c r="EO10" s="246">
        <v>2.7760220000000002</v>
      </c>
      <c r="EP10" s="246">
        <v>1.456318</v>
      </c>
      <c r="EQ10" s="246"/>
      <c r="ER10" s="246">
        <v>2.611364</v>
      </c>
      <c r="ES10" s="246">
        <v>3.29603</v>
      </c>
      <c r="ET10" s="246">
        <v>6.0307300000000001</v>
      </c>
      <c r="EU10" s="246">
        <v>1.3624259999999999</v>
      </c>
      <c r="EV10" s="246">
        <v>3.0890499999999999</v>
      </c>
      <c r="EW10" s="246">
        <v>6.244408</v>
      </c>
      <c r="EX10" s="246">
        <v>1.3624259999999999</v>
      </c>
      <c r="EY10" s="246"/>
      <c r="EZ10" s="246">
        <v>2.7008140000000003</v>
      </c>
      <c r="FA10" s="246">
        <v>3.193476</v>
      </c>
      <c r="FB10" s="246">
        <v>2.5515159999999999</v>
      </c>
      <c r="FC10" s="246">
        <v>4.27738</v>
      </c>
      <c r="FD10" s="246">
        <v>1.220456</v>
      </c>
      <c r="FE10" s="246">
        <v>0.11053</v>
      </c>
      <c r="FF10" s="246"/>
      <c r="FG10" s="246"/>
      <c r="FH10" s="246">
        <v>2.764526</v>
      </c>
      <c r="FI10" s="246">
        <v>1.9740139999999999</v>
      </c>
      <c r="FJ10" s="246">
        <v>1.3624259999999999</v>
      </c>
      <c r="FK10" s="246"/>
      <c r="FL10" s="246">
        <v>1.790548</v>
      </c>
      <c r="FM10" s="246"/>
      <c r="FN10" s="246">
        <v>2.298368</v>
      </c>
      <c r="FO10" s="246"/>
      <c r="FP10" s="246"/>
      <c r="FQ10" s="246"/>
      <c r="FR10" s="246">
        <v>0.80125999999999997</v>
      </c>
      <c r="FS10" s="246">
        <v>0.39482600000000001</v>
      </c>
      <c r="FT10" s="246">
        <v>3.5342660000000001</v>
      </c>
      <c r="FU10" s="246"/>
      <c r="FV10" s="246">
        <v>0.39482600000000001</v>
      </c>
      <c r="FW10" s="246"/>
      <c r="FX10" s="246">
        <v>1.023874</v>
      </c>
      <c r="FY10" s="246">
        <v>3.2059600000000001</v>
      </c>
      <c r="FZ10" s="246">
        <v>3.8661979999999998</v>
      </c>
      <c r="GA10" s="246"/>
      <c r="GB10" s="246">
        <v>1.0725819999999999</v>
      </c>
      <c r="GC10" s="246">
        <v>1.6144259999999999</v>
      </c>
      <c r="GD10" s="246">
        <v>2.1742620000000001</v>
      </c>
      <c r="GE10" s="246"/>
      <c r="GF10" s="246">
        <v>5.1901039999999998</v>
      </c>
      <c r="GG10" s="246">
        <v>1.852994</v>
      </c>
      <c r="GH10" s="246"/>
      <c r="GI10" s="246">
        <v>11.447925999999999</v>
      </c>
      <c r="GJ10" s="246">
        <v>0.94343399999999999</v>
      </c>
      <c r="GK10" s="246">
        <v>3.941052</v>
      </c>
      <c r="GL10" s="246"/>
      <c r="GM10" s="246"/>
      <c r="GN10" s="246">
        <v>6.0307300000000001</v>
      </c>
      <c r="GO10" s="246">
        <v>0.95670399999999989</v>
      </c>
      <c r="GP10" s="246">
        <v>7.0431480000000004</v>
      </c>
      <c r="GQ10" s="246"/>
      <c r="GR10" s="246">
        <v>5.8307260000000003</v>
      </c>
      <c r="GS10" s="246">
        <v>0.39482600000000001</v>
      </c>
      <c r="GT10" s="246">
        <v>0.39482600000000001</v>
      </c>
      <c r="GU10" s="246">
        <v>4.4074039999999997</v>
      </c>
      <c r="GV10" s="246"/>
      <c r="GW10" s="246">
        <v>1.3624259999999999</v>
      </c>
      <c r="GX10" s="246"/>
      <c r="GY10" s="246">
        <v>4.8804660000000002</v>
      </c>
      <c r="GZ10" s="246">
        <v>4.8804660000000002</v>
      </c>
      <c r="HA10" s="246">
        <v>2.6597759999999999</v>
      </c>
      <c r="HB10" s="246">
        <v>2.5515159999999999</v>
      </c>
      <c r="HC10" s="246">
        <v>1.3516360000000001</v>
      </c>
      <c r="HD10" s="246"/>
      <c r="HE10" s="246">
        <v>7.1045940000000005</v>
      </c>
      <c r="HF10" s="246"/>
      <c r="HG10" s="246">
        <v>2.8992839999999998</v>
      </c>
      <c r="HH10" s="246">
        <v>6.244408</v>
      </c>
      <c r="HI10" s="45"/>
      <c r="HJ10" s="45"/>
      <c r="HK10" s="45"/>
      <c r="HL10" s="45"/>
      <c r="HM10" s="45"/>
      <c r="HN10" s="45"/>
      <c r="HO10" s="45"/>
      <c r="HP10" s="45"/>
      <c r="HQ10" s="45"/>
      <c r="HR10" s="45"/>
      <c r="HS10" s="45"/>
      <c r="HT10" s="45"/>
      <c r="HU10" s="45"/>
      <c r="HV10" s="45"/>
      <c r="HW10" s="45"/>
      <c r="HX10" s="45"/>
      <c r="HY10" s="45"/>
      <c r="HZ10" s="45"/>
      <c r="IA10" s="45"/>
      <c r="IB10" s="246"/>
      <c r="IC10" s="246"/>
    </row>
    <row r="11" spans="1:237" x14ac:dyDescent="0.35">
      <c r="A11" s="271" t="s">
        <v>8312</v>
      </c>
      <c r="B11" s="271" t="s">
        <v>2647</v>
      </c>
      <c r="C11" s="246">
        <v>2.1609319999999999</v>
      </c>
      <c r="D11" s="246">
        <v>2.407886</v>
      </c>
      <c r="E11" s="246">
        <v>1.95042</v>
      </c>
      <c r="F11" s="246"/>
      <c r="G11" s="246"/>
      <c r="H11" s="246"/>
      <c r="I11" s="246">
        <v>1.33497</v>
      </c>
      <c r="J11" s="246"/>
      <c r="K11" s="246">
        <v>1.9826999999999999</v>
      </c>
      <c r="L11" s="246"/>
      <c r="M11" s="246"/>
      <c r="N11" s="246"/>
      <c r="O11" s="246">
        <v>1.769946</v>
      </c>
      <c r="P11" s="246">
        <v>1.9826999999999999</v>
      </c>
      <c r="Q11" s="246"/>
      <c r="R11" s="246">
        <v>0.72136999999999996</v>
      </c>
      <c r="S11" s="246">
        <v>1.690504</v>
      </c>
      <c r="T11" s="246">
        <v>0.55596599999999996</v>
      </c>
      <c r="U11" s="246"/>
      <c r="V11" s="246">
        <v>2.8631720000000001</v>
      </c>
      <c r="W11" s="246"/>
      <c r="X11" s="246"/>
      <c r="Y11" s="246"/>
      <c r="Z11" s="246"/>
      <c r="AA11" s="246">
        <v>0.21071799999999999</v>
      </c>
      <c r="AB11" s="246">
        <v>0.66438199999999992</v>
      </c>
      <c r="AC11" s="246">
        <v>1.9826999999999999</v>
      </c>
      <c r="AD11" s="246"/>
      <c r="AE11" s="246">
        <v>1.361048</v>
      </c>
      <c r="AF11" s="246"/>
      <c r="AG11" s="246"/>
      <c r="AH11" s="246"/>
      <c r="AI11" s="246"/>
      <c r="AJ11" s="246">
        <v>2.2606480000000002</v>
      </c>
      <c r="AK11" s="246"/>
      <c r="AL11" s="246">
        <v>4.0549439999999999</v>
      </c>
      <c r="AM11" s="246"/>
      <c r="AN11" s="246">
        <v>3.948474</v>
      </c>
      <c r="AO11" s="246">
        <v>2.0327899999999999</v>
      </c>
      <c r="AP11" s="246"/>
      <c r="AQ11" s="246"/>
      <c r="AR11" s="246">
        <v>1.3494839999999999</v>
      </c>
      <c r="AS11" s="246"/>
      <c r="AT11" s="246">
        <v>2.3688199999999999</v>
      </c>
      <c r="AU11" s="246">
        <v>2.2164039999999998</v>
      </c>
      <c r="AV11" s="246">
        <v>0.27911200000000003</v>
      </c>
      <c r="AW11" s="246"/>
      <c r="AX11" s="246">
        <v>0.83899999999999997</v>
      </c>
      <c r="AY11" s="246">
        <v>1.9826999999999999</v>
      </c>
      <c r="AZ11" s="246"/>
      <c r="BA11" s="246"/>
      <c r="BB11" s="246"/>
      <c r="BC11" s="246">
        <v>1.69242</v>
      </c>
      <c r="BD11" s="246">
        <v>0.40796199999999999</v>
      </c>
      <c r="BE11" s="246"/>
      <c r="BF11" s="246">
        <v>0.73278799999999999</v>
      </c>
      <c r="BG11" s="246">
        <v>2.2227960000000002</v>
      </c>
      <c r="BH11" s="246"/>
      <c r="BI11" s="246"/>
      <c r="BJ11" s="246">
        <v>0.24515799999999999</v>
      </c>
      <c r="BK11" s="246"/>
      <c r="BL11" s="246"/>
      <c r="BM11" s="246"/>
      <c r="BN11" s="246"/>
      <c r="BO11" s="246"/>
      <c r="BP11" s="246">
        <v>2.2009620000000001</v>
      </c>
      <c r="BQ11" s="246">
        <v>0.76956999999999998</v>
      </c>
      <c r="BR11" s="246"/>
      <c r="BS11" s="246">
        <v>1.116994</v>
      </c>
      <c r="BT11" s="246"/>
      <c r="BU11" s="246"/>
      <c r="BV11" s="246"/>
      <c r="BW11" s="246">
        <v>1.0625880000000001</v>
      </c>
      <c r="BX11" s="246"/>
      <c r="BY11" s="246">
        <v>2.951174</v>
      </c>
      <c r="BZ11" s="246"/>
      <c r="CA11" s="246"/>
      <c r="CB11" s="246"/>
      <c r="CC11" s="246">
        <v>4.272564</v>
      </c>
      <c r="CD11" s="246">
        <v>1.4276979999999999</v>
      </c>
      <c r="CE11" s="246">
        <v>0.27702399999999999</v>
      </c>
      <c r="CF11" s="246"/>
      <c r="CG11" s="246">
        <v>1.31379</v>
      </c>
      <c r="CH11" s="246">
        <v>0.63244999999999996</v>
      </c>
      <c r="CI11" s="246"/>
      <c r="CJ11" s="246">
        <v>1.2612840000000001</v>
      </c>
      <c r="CK11" s="246">
        <v>3.0473539999999999</v>
      </c>
      <c r="CL11" s="246">
        <v>1.4181079999999999</v>
      </c>
      <c r="CM11" s="246">
        <v>3.9880620000000002</v>
      </c>
      <c r="CN11" s="246">
        <v>2.6914220000000002</v>
      </c>
      <c r="CO11" s="246">
        <v>1.6739759999999999</v>
      </c>
      <c r="CP11" s="246">
        <v>0.88268600000000008</v>
      </c>
      <c r="CQ11" s="246"/>
      <c r="CR11" s="246"/>
      <c r="CS11" s="246"/>
      <c r="CT11" s="246"/>
      <c r="CU11" s="246"/>
      <c r="CV11" s="246">
        <v>2.5847859999999998</v>
      </c>
      <c r="CW11" s="246">
        <v>4.7355159999999996</v>
      </c>
      <c r="CX11" s="246">
        <v>1.4181079999999999</v>
      </c>
      <c r="CY11" s="246"/>
      <c r="CZ11" s="246"/>
      <c r="DA11" s="246">
        <v>2.7111040000000002</v>
      </c>
      <c r="DB11" s="246">
        <v>1.069002</v>
      </c>
      <c r="DC11" s="246"/>
      <c r="DD11" s="246"/>
      <c r="DE11" s="246"/>
      <c r="DF11" s="246"/>
      <c r="DG11" s="246">
        <v>2.000048</v>
      </c>
      <c r="DH11" s="246"/>
      <c r="DI11" s="246"/>
      <c r="DJ11" s="246">
        <v>0.11036799999999999</v>
      </c>
      <c r="DK11" s="246"/>
      <c r="DL11" s="246">
        <v>1.83524</v>
      </c>
      <c r="DM11" s="246">
        <v>1.0381579999999999</v>
      </c>
      <c r="DN11" s="246"/>
      <c r="DO11" s="246"/>
      <c r="DP11" s="246">
        <v>2.368636</v>
      </c>
      <c r="DQ11" s="246"/>
      <c r="DR11" s="246">
        <v>1.2995699999999999</v>
      </c>
      <c r="DS11" s="246"/>
      <c r="DT11" s="246"/>
      <c r="DU11" s="246">
        <v>1.042948</v>
      </c>
      <c r="DV11" s="246"/>
      <c r="DW11" s="246"/>
      <c r="DX11" s="246">
        <v>2.2296100000000001</v>
      </c>
      <c r="DY11" s="246">
        <v>2.015822</v>
      </c>
      <c r="DZ11" s="246"/>
      <c r="EA11" s="246"/>
      <c r="EB11" s="246"/>
      <c r="EC11" s="246">
        <v>2.145238</v>
      </c>
      <c r="ED11" s="246"/>
      <c r="EE11" s="246"/>
      <c r="EF11" s="246"/>
      <c r="EG11" s="246">
        <v>2.8582380000000001</v>
      </c>
      <c r="EH11" s="246">
        <v>0.61906000000000005</v>
      </c>
      <c r="EI11" s="246"/>
      <c r="EJ11" s="246"/>
      <c r="EK11" s="246">
        <v>2.6442220000000001</v>
      </c>
      <c r="EL11" s="246"/>
      <c r="EM11" s="246">
        <v>1.8987719999999999</v>
      </c>
      <c r="EN11" s="246"/>
      <c r="EO11" s="246">
        <v>1.0829500000000001</v>
      </c>
      <c r="EP11" s="246">
        <v>0.94299399999999989</v>
      </c>
      <c r="EQ11" s="246"/>
      <c r="ER11" s="246">
        <v>0.80399199999999993</v>
      </c>
      <c r="ES11" s="246">
        <v>0.106706</v>
      </c>
      <c r="ET11" s="246">
        <v>3.4694020000000001</v>
      </c>
      <c r="EU11" s="246"/>
      <c r="EV11" s="246">
        <v>5.4507819999999993</v>
      </c>
      <c r="EW11" s="246">
        <v>1.484742</v>
      </c>
      <c r="EX11" s="246"/>
      <c r="EY11" s="246"/>
      <c r="EZ11" s="246">
        <v>1.3035399999999999</v>
      </c>
      <c r="FA11" s="246">
        <v>1.2896160000000001</v>
      </c>
      <c r="FB11" s="246"/>
      <c r="FC11" s="246"/>
      <c r="FD11" s="246"/>
      <c r="FE11" s="246"/>
      <c r="FF11" s="246"/>
      <c r="FG11" s="246"/>
      <c r="FH11" s="246"/>
      <c r="FI11" s="246">
        <v>2.433106</v>
      </c>
      <c r="FJ11" s="246"/>
      <c r="FK11" s="246"/>
      <c r="FL11" s="246"/>
      <c r="FM11" s="246"/>
      <c r="FN11" s="246"/>
      <c r="FO11" s="246"/>
      <c r="FP11" s="246"/>
      <c r="FQ11" s="246"/>
      <c r="FR11" s="246"/>
      <c r="FS11" s="246"/>
      <c r="FT11" s="246">
        <v>1.5734680000000001</v>
      </c>
      <c r="FU11" s="246"/>
      <c r="FV11" s="246"/>
      <c r="FW11" s="246"/>
      <c r="FX11" s="246"/>
      <c r="FY11" s="246">
        <v>0.84462800000000005</v>
      </c>
      <c r="FZ11" s="246"/>
      <c r="GA11" s="246"/>
      <c r="GB11" s="246"/>
      <c r="GC11" s="246"/>
      <c r="GD11" s="246">
        <v>2.0016579999999999</v>
      </c>
      <c r="GE11" s="246"/>
      <c r="GF11" s="246">
        <v>2.1298759999999999</v>
      </c>
      <c r="GG11" s="246">
        <v>0.90937800000000002</v>
      </c>
      <c r="GH11" s="246"/>
      <c r="GI11" s="246">
        <v>2.368636</v>
      </c>
      <c r="GJ11" s="246"/>
      <c r="GK11" s="246">
        <v>2.4341849999999998</v>
      </c>
      <c r="GL11" s="246"/>
      <c r="GM11" s="246"/>
      <c r="GN11" s="246">
        <v>3.4694020000000001</v>
      </c>
      <c r="GO11" s="246"/>
      <c r="GP11" s="246">
        <v>1.508108</v>
      </c>
      <c r="GQ11" s="246"/>
      <c r="GR11" s="246">
        <v>1.9826999999999999</v>
      </c>
      <c r="GS11" s="246"/>
      <c r="GT11" s="246"/>
      <c r="GU11" s="246"/>
      <c r="GV11" s="246"/>
      <c r="GW11" s="246"/>
      <c r="GX11" s="246"/>
      <c r="GY11" s="246">
        <v>2.000048</v>
      </c>
      <c r="GZ11" s="246">
        <v>2.000048</v>
      </c>
      <c r="HA11" s="246">
        <v>1.31379</v>
      </c>
      <c r="HB11" s="246"/>
      <c r="HC11" s="246">
        <v>0.469856</v>
      </c>
      <c r="HD11" s="246"/>
      <c r="HE11" s="246">
        <v>1.527876</v>
      </c>
      <c r="HF11" s="246"/>
      <c r="HG11" s="246">
        <v>0.65211799999999998</v>
      </c>
      <c r="HH11" s="246">
        <v>1.484742</v>
      </c>
      <c r="HI11" s="45"/>
      <c r="HJ11" s="45"/>
      <c r="HK11" s="45"/>
      <c r="HL11" s="45"/>
      <c r="HM11" s="45"/>
      <c r="HN11" s="45"/>
      <c r="HO11" s="45"/>
      <c r="HP11" s="45"/>
      <c r="HQ11" s="45"/>
      <c r="HR11" s="45"/>
      <c r="HS11" s="45"/>
      <c r="HT11" s="45"/>
      <c r="HU11" s="45"/>
      <c r="HV11" s="45"/>
      <c r="HW11" s="45"/>
      <c r="HX11" s="45"/>
      <c r="HY11" s="45"/>
      <c r="HZ11" s="45"/>
      <c r="IA11" s="45"/>
      <c r="IB11" s="246"/>
      <c r="IC11" s="246"/>
    </row>
    <row r="12" spans="1:237" x14ac:dyDescent="0.35">
      <c r="A12" s="271" t="s">
        <v>8312</v>
      </c>
      <c r="B12" s="271" t="s">
        <v>2649</v>
      </c>
      <c r="C12" s="246">
        <v>3.534106</v>
      </c>
      <c r="D12" s="246">
        <v>4.3069759999999997</v>
      </c>
      <c r="E12" s="246">
        <v>1.382992</v>
      </c>
      <c r="F12" s="246"/>
      <c r="G12" s="246">
        <v>0.31762200000000002</v>
      </c>
      <c r="H12" s="246">
        <v>0.31762200000000002</v>
      </c>
      <c r="I12" s="246">
        <v>2.8583759999999998</v>
      </c>
      <c r="J12" s="246">
        <v>2.4500799999999998</v>
      </c>
      <c r="K12" s="246">
        <v>2.7939919999999998</v>
      </c>
      <c r="L12" s="246"/>
      <c r="M12" s="246">
        <v>3.083304</v>
      </c>
      <c r="N12" s="246"/>
      <c r="O12" s="246">
        <v>5.3388359999999997</v>
      </c>
      <c r="P12" s="246">
        <v>2.7939919999999998</v>
      </c>
      <c r="Q12" s="246">
        <v>2.0294620000000001</v>
      </c>
      <c r="R12" s="246">
        <v>0.95350600000000008</v>
      </c>
      <c r="S12" s="246">
        <v>1.713074</v>
      </c>
      <c r="T12" s="246"/>
      <c r="U12" s="246"/>
      <c r="V12" s="246">
        <v>3.38917</v>
      </c>
      <c r="W12" s="246"/>
      <c r="X12" s="246"/>
      <c r="Y12" s="246">
        <v>0.31762200000000002</v>
      </c>
      <c r="Z12" s="246">
        <v>1.92954</v>
      </c>
      <c r="AA12" s="246"/>
      <c r="AB12" s="246">
        <v>1.1665160000000001</v>
      </c>
      <c r="AC12" s="246">
        <v>2.7939919999999998</v>
      </c>
      <c r="AD12" s="246"/>
      <c r="AE12" s="246"/>
      <c r="AF12" s="246">
        <v>0.91789799999999999</v>
      </c>
      <c r="AG12" s="246">
        <v>0.139655</v>
      </c>
      <c r="AH12" s="246">
        <v>3.2080099999999998</v>
      </c>
      <c r="AI12" s="246">
        <v>1.2097180000000001</v>
      </c>
      <c r="AJ12" s="246">
        <v>4.3098099999999997</v>
      </c>
      <c r="AK12" s="246">
        <v>1.676992</v>
      </c>
      <c r="AL12" s="246">
        <v>0.85236800000000001</v>
      </c>
      <c r="AM12" s="246"/>
      <c r="AN12" s="246">
        <v>0.63588599999999995</v>
      </c>
      <c r="AO12" s="246">
        <v>3.583602</v>
      </c>
      <c r="AP12" s="246"/>
      <c r="AQ12" s="246"/>
      <c r="AR12" s="246">
        <v>4.4294779999999996</v>
      </c>
      <c r="AS12" s="246"/>
      <c r="AT12" s="246">
        <v>4.501582</v>
      </c>
      <c r="AU12" s="246">
        <v>2.5530439999999999</v>
      </c>
      <c r="AV12" s="246">
        <v>3.409106</v>
      </c>
      <c r="AW12" s="246"/>
      <c r="AX12" s="246">
        <v>2.0997319999999999</v>
      </c>
      <c r="AY12" s="246">
        <v>2.7939919999999998</v>
      </c>
      <c r="AZ12" s="246">
        <v>1.676992</v>
      </c>
      <c r="BA12" s="246"/>
      <c r="BB12" s="246"/>
      <c r="BC12" s="246">
        <v>0.699098</v>
      </c>
      <c r="BD12" s="246">
        <v>2.3019880000000001</v>
      </c>
      <c r="BE12" s="246">
        <v>2.2755860000000001</v>
      </c>
      <c r="BF12" s="246">
        <v>0.62575999999999998</v>
      </c>
      <c r="BG12" s="246">
        <v>2.880986</v>
      </c>
      <c r="BH12" s="246"/>
      <c r="BI12" s="246"/>
      <c r="BJ12" s="246">
        <v>0.40581200000000001</v>
      </c>
      <c r="BK12" s="246"/>
      <c r="BL12" s="246">
        <v>3.083304</v>
      </c>
      <c r="BM12" s="246"/>
      <c r="BN12" s="246"/>
      <c r="BO12" s="246"/>
      <c r="BP12" s="246">
        <v>6.3513419999999998</v>
      </c>
      <c r="BQ12" s="246">
        <v>0.59937200000000002</v>
      </c>
      <c r="BR12" s="246">
        <v>0.52933399999999997</v>
      </c>
      <c r="BS12" s="246"/>
      <c r="BT12" s="246"/>
      <c r="BU12" s="246"/>
      <c r="BV12" s="246"/>
      <c r="BW12" s="246">
        <v>1.4496020000000001</v>
      </c>
      <c r="BX12" s="246"/>
      <c r="BY12" s="246">
        <v>2.9347699999999999</v>
      </c>
      <c r="BZ12" s="246"/>
      <c r="CA12" s="246"/>
      <c r="CB12" s="246"/>
      <c r="CC12" s="246">
        <v>4.5027140000000001</v>
      </c>
      <c r="CD12" s="246">
        <v>1.1664680000000001</v>
      </c>
      <c r="CE12" s="246"/>
      <c r="CF12" s="246">
        <v>1.676992</v>
      </c>
      <c r="CG12" s="246">
        <v>6.7048619999999994</v>
      </c>
      <c r="CH12" s="246">
        <v>1.546618</v>
      </c>
      <c r="CI12" s="246"/>
      <c r="CJ12" s="246">
        <v>0.93466000000000005</v>
      </c>
      <c r="CK12" s="246">
        <v>3.1696719999999998</v>
      </c>
      <c r="CL12" s="246">
        <v>1.5345800000000001</v>
      </c>
      <c r="CM12" s="246">
        <v>4.3508399999999998</v>
      </c>
      <c r="CN12" s="246">
        <v>3.3659279999999998</v>
      </c>
      <c r="CO12" s="246">
        <v>2.9267319999999999</v>
      </c>
      <c r="CP12" s="246">
        <v>2.291668</v>
      </c>
      <c r="CQ12" s="246"/>
      <c r="CR12" s="246"/>
      <c r="CS12" s="246"/>
      <c r="CT12" s="246">
        <v>0.80750199999999994</v>
      </c>
      <c r="CU12" s="246"/>
      <c r="CV12" s="246">
        <v>3.459438</v>
      </c>
      <c r="CW12" s="246">
        <v>3.2892480000000002</v>
      </c>
      <c r="CX12" s="246">
        <v>1.5345800000000001</v>
      </c>
      <c r="CY12" s="246">
        <v>2.702566</v>
      </c>
      <c r="CZ12" s="246"/>
      <c r="DA12" s="246">
        <v>1.0229779999999999</v>
      </c>
      <c r="DB12" s="246">
        <v>1.66961</v>
      </c>
      <c r="DC12" s="246">
        <v>2.0498099999999999</v>
      </c>
      <c r="DD12" s="246"/>
      <c r="DE12" s="246"/>
      <c r="DF12" s="246">
        <v>0.42683599999999999</v>
      </c>
      <c r="DG12" s="246">
        <v>3.0213420000000002</v>
      </c>
      <c r="DH12" s="246">
        <v>1.0147079999999999</v>
      </c>
      <c r="DI12" s="246"/>
      <c r="DJ12" s="246">
        <v>0.34675</v>
      </c>
      <c r="DK12" s="246"/>
      <c r="DL12" s="246">
        <v>1.003036</v>
      </c>
      <c r="DM12" s="246">
        <v>1.5256940000000001</v>
      </c>
      <c r="DN12" s="246"/>
      <c r="DO12" s="246">
        <v>0.94561600000000001</v>
      </c>
      <c r="DP12" s="246">
        <v>4.5027140000000001</v>
      </c>
      <c r="DQ12" s="246"/>
      <c r="DR12" s="246">
        <v>0.30962800000000001</v>
      </c>
      <c r="DS12" s="246"/>
      <c r="DT12" s="246">
        <v>0.88938200000000012</v>
      </c>
      <c r="DU12" s="246">
        <v>1.4569700000000001</v>
      </c>
      <c r="DV12" s="246"/>
      <c r="DW12" s="246">
        <v>2.00048</v>
      </c>
      <c r="DX12" s="246">
        <v>2.818702</v>
      </c>
      <c r="DY12" s="246"/>
      <c r="DZ12" s="246"/>
      <c r="EA12" s="246">
        <v>3.0492979999999998</v>
      </c>
      <c r="EB12" s="246"/>
      <c r="EC12" s="246">
        <v>2.107818</v>
      </c>
      <c r="ED12" s="246"/>
      <c r="EE12" s="246">
        <v>0.88040399999999996</v>
      </c>
      <c r="EF12" s="246">
        <v>2.5854300000000001</v>
      </c>
      <c r="EG12" s="246">
        <v>3.2257199999999999</v>
      </c>
      <c r="EH12" s="246"/>
      <c r="EI12" s="246"/>
      <c r="EJ12" s="246"/>
      <c r="EK12" s="246">
        <v>4.366174</v>
      </c>
      <c r="EL12" s="246">
        <v>2.0846800000000001</v>
      </c>
      <c r="EM12" s="246">
        <v>1.0231859999999999</v>
      </c>
      <c r="EN12" s="246"/>
      <c r="EO12" s="246">
        <v>2.339944</v>
      </c>
      <c r="EP12" s="246">
        <v>1.5234460000000001</v>
      </c>
      <c r="EQ12" s="246"/>
      <c r="ER12" s="246">
        <v>1.3460700000000001</v>
      </c>
      <c r="ES12" s="246">
        <v>1.7272240000000001</v>
      </c>
      <c r="ET12" s="246">
        <v>4.4223340000000002</v>
      </c>
      <c r="EU12" s="246"/>
      <c r="EV12" s="246"/>
      <c r="EW12" s="246">
        <v>2.5877720000000002</v>
      </c>
      <c r="EX12" s="246"/>
      <c r="EY12" s="246">
        <v>1.1922619999999999</v>
      </c>
      <c r="EZ12" s="246">
        <v>1.22553</v>
      </c>
      <c r="FA12" s="246">
        <v>2.649184</v>
      </c>
      <c r="FB12" s="246">
        <v>1.8485400000000001</v>
      </c>
      <c r="FC12" s="246">
        <v>2.7279360000000001</v>
      </c>
      <c r="FD12" s="246">
        <v>0.78634399999999993</v>
      </c>
      <c r="FE12" s="246">
        <v>1.678882</v>
      </c>
      <c r="FF12" s="246"/>
      <c r="FG12" s="246"/>
      <c r="FH12" s="246">
        <v>0.83511800000000003</v>
      </c>
      <c r="FI12" s="246"/>
      <c r="FJ12" s="246"/>
      <c r="FK12" s="246"/>
      <c r="FL12" s="246">
        <v>0.86755399999999994</v>
      </c>
      <c r="FM12" s="246"/>
      <c r="FN12" s="246"/>
      <c r="FO12" s="246"/>
      <c r="FP12" s="246"/>
      <c r="FQ12" s="246"/>
      <c r="FR12" s="246"/>
      <c r="FS12" s="246">
        <v>0.31762200000000002</v>
      </c>
      <c r="FT12" s="246">
        <v>2.3305199999999999</v>
      </c>
      <c r="FU12" s="246"/>
      <c r="FV12" s="246">
        <v>0.31762200000000002</v>
      </c>
      <c r="FW12" s="246"/>
      <c r="FX12" s="246"/>
      <c r="FY12" s="246"/>
      <c r="FZ12" s="246">
        <v>4.1286179999999986</v>
      </c>
      <c r="GA12" s="246"/>
      <c r="GB12" s="246"/>
      <c r="GC12" s="246">
        <v>3.3362859999999999</v>
      </c>
      <c r="GD12" s="246">
        <v>1.9411700000000001</v>
      </c>
      <c r="GE12" s="246"/>
      <c r="GF12" s="246">
        <v>5.5181880000000003</v>
      </c>
      <c r="GG12" s="246"/>
      <c r="GH12" s="246"/>
      <c r="GI12" s="246">
        <v>9.1868480000000012</v>
      </c>
      <c r="GJ12" s="246"/>
      <c r="GK12" s="246">
        <v>1.981806</v>
      </c>
      <c r="GL12" s="246"/>
      <c r="GM12" s="246"/>
      <c r="GN12" s="246">
        <v>4.4223340000000002</v>
      </c>
      <c r="GO12" s="246">
        <v>2.271674</v>
      </c>
      <c r="GP12" s="246">
        <v>6.5922880000000008</v>
      </c>
      <c r="GQ12" s="246">
        <v>0.87749999999999995</v>
      </c>
      <c r="GR12" s="246">
        <v>2.7939919999999998</v>
      </c>
      <c r="GS12" s="246">
        <v>0.31762200000000002</v>
      </c>
      <c r="GT12" s="246">
        <v>0.31762200000000002</v>
      </c>
      <c r="GU12" s="246"/>
      <c r="GV12" s="246"/>
      <c r="GW12" s="246"/>
      <c r="GX12" s="246"/>
      <c r="GY12" s="246">
        <v>3.0213420000000002</v>
      </c>
      <c r="GZ12" s="246">
        <v>3.0213420000000002</v>
      </c>
      <c r="HA12" s="246">
        <v>6.7048619999999994</v>
      </c>
      <c r="HB12" s="246">
        <v>1.8485400000000001</v>
      </c>
      <c r="HC12" s="246">
        <v>0.91054600000000008</v>
      </c>
      <c r="HD12" s="246"/>
      <c r="HE12" s="246">
        <v>2.906272</v>
      </c>
      <c r="HF12" s="246"/>
      <c r="HG12" s="246"/>
      <c r="HH12" s="246">
        <v>2.5877720000000002</v>
      </c>
      <c r="HI12" s="45"/>
      <c r="HJ12" s="45"/>
      <c r="HK12" s="45"/>
      <c r="HL12" s="45"/>
      <c r="HM12" s="45"/>
      <c r="HN12" s="45"/>
      <c r="HO12" s="45"/>
      <c r="HP12" s="45"/>
      <c r="HQ12" s="45"/>
      <c r="HR12" s="45"/>
      <c r="HS12" s="45"/>
      <c r="HT12" s="45"/>
      <c r="HU12" s="45"/>
      <c r="HV12" s="45"/>
      <c r="HW12" s="45"/>
      <c r="HX12" s="45"/>
      <c r="HY12" s="45"/>
      <c r="HZ12" s="45"/>
      <c r="IA12" s="45"/>
      <c r="IB12" s="246"/>
      <c r="IC12" s="246"/>
    </row>
    <row r="13" spans="1:237" x14ac:dyDescent="0.35">
      <c r="A13" s="271" t="s">
        <v>8312</v>
      </c>
      <c r="B13" s="271" t="s">
        <v>8235</v>
      </c>
      <c r="C13" s="246">
        <v>3.727274</v>
      </c>
      <c r="D13" s="246">
        <v>5.4801859999999998</v>
      </c>
      <c r="E13" s="246">
        <v>5.6360080000000004</v>
      </c>
      <c r="F13" s="246"/>
      <c r="G13" s="246">
        <v>0.42877199999999999</v>
      </c>
      <c r="H13" s="246">
        <v>0.42877199999999999</v>
      </c>
      <c r="I13" s="246">
        <v>4.1413159999999998</v>
      </c>
      <c r="J13" s="246">
        <v>3.140536</v>
      </c>
      <c r="K13" s="246">
        <v>1.6461440000000001</v>
      </c>
      <c r="L13" s="246"/>
      <c r="M13" s="246"/>
      <c r="N13" s="246">
        <v>1.8673839999999999</v>
      </c>
      <c r="O13" s="246">
        <v>1.95529</v>
      </c>
      <c r="P13" s="246">
        <v>1.6461440000000001</v>
      </c>
      <c r="Q13" s="246">
        <v>1.73251</v>
      </c>
      <c r="R13" s="246">
        <v>1.1047940000000001</v>
      </c>
      <c r="S13" s="246">
        <v>2.383864</v>
      </c>
      <c r="T13" s="246">
        <v>0.73952800000000007</v>
      </c>
      <c r="U13" s="246"/>
      <c r="V13" s="246">
        <v>10.202170000000001</v>
      </c>
      <c r="W13" s="246"/>
      <c r="X13" s="246"/>
      <c r="Y13" s="246">
        <v>0.42877199999999999</v>
      </c>
      <c r="Z13" s="246"/>
      <c r="AA13" s="246">
        <v>1.0339719999999999</v>
      </c>
      <c r="AB13" s="246">
        <v>0.83450399999999991</v>
      </c>
      <c r="AC13" s="246">
        <v>1.6461440000000001</v>
      </c>
      <c r="AD13" s="246"/>
      <c r="AE13" s="246"/>
      <c r="AF13" s="246"/>
      <c r="AG13" s="246"/>
      <c r="AH13" s="246">
        <v>3.8721960000000002</v>
      </c>
      <c r="AI13" s="246">
        <v>0.761772</v>
      </c>
      <c r="AJ13" s="246">
        <v>2.42042</v>
      </c>
      <c r="AK13" s="246">
        <v>1.038826</v>
      </c>
      <c r="AL13" s="246">
        <v>0.40944000000000003</v>
      </c>
      <c r="AM13" s="246"/>
      <c r="AN13" s="246"/>
      <c r="AO13" s="246">
        <v>15.623889999999999</v>
      </c>
      <c r="AP13" s="246">
        <v>0.47844799999999998</v>
      </c>
      <c r="AQ13" s="246"/>
      <c r="AR13" s="246">
        <v>2.2607599999999999</v>
      </c>
      <c r="AS13" s="246">
        <v>9.5222000000000001E-2</v>
      </c>
      <c r="AT13" s="246">
        <v>5.2720980000000006</v>
      </c>
      <c r="AU13" s="246">
        <v>1.7211339999999999</v>
      </c>
      <c r="AV13" s="246">
        <v>0.90831200000000001</v>
      </c>
      <c r="AW13" s="246">
        <v>1.1412500000000001</v>
      </c>
      <c r="AX13" s="246">
        <v>2.270302</v>
      </c>
      <c r="AY13" s="246">
        <v>1.6461440000000001</v>
      </c>
      <c r="AZ13" s="246">
        <v>1.038826</v>
      </c>
      <c r="BA13" s="246"/>
      <c r="BB13" s="246"/>
      <c r="BC13" s="246">
        <v>0.66183600000000009</v>
      </c>
      <c r="BD13" s="246">
        <v>1.763482</v>
      </c>
      <c r="BE13" s="246">
        <v>3.8055300000000001</v>
      </c>
      <c r="BF13" s="246">
        <v>0.84227800000000008</v>
      </c>
      <c r="BG13" s="246">
        <v>2.1940819999999999</v>
      </c>
      <c r="BH13" s="246"/>
      <c r="BI13" s="246"/>
      <c r="BJ13" s="246">
        <v>2.2614179999999999</v>
      </c>
      <c r="BK13" s="246">
        <v>1.3870279999999999</v>
      </c>
      <c r="BL13" s="246"/>
      <c r="BM13" s="246"/>
      <c r="BN13" s="246"/>
      <c r="BO13" s="246"/>
      <c r="BP13" s="246">
        <v>53.682510000000001</v>
      </c>
      <c r="BQ13" s="246">
        <v>0.96931999999999996</v>
      </c>
      <c r="BR13" s="246">
        <v>1.3126100000000001</v>
      </c>
      <c r="BS13" s="246">
        <v>1.524848</v>
      </c>
      <c r="BT13" s="246">
        <v>1.37043</v>
      </c>
      <c r="BU13" s="246"/>
      <c r="BV13" s="246"/>
      <c r="BW13" s="246">
        <v>1.058432</v>
      </c>
      <c r="BX13" s="246"/>
      <c r="BY13" s="246"/>
      <c r="BZ13" s="246">
        <v>3.9990639999999997</v>
      </c>
      <c r="CA13" s="246"/>
      <c r="CB13" s="246">
        <v>3.3174860000000002</v>
      </c>
      <c r="CC13" s="246">
        <v>7.3367599999999999</v>
      </c>
      <c r="CD13" s="246">
        <v>4.5263460000000002</v>
      </c>
      <c r="CE13" s="246"/>
      <c r="CF13" s="246">
        <v>1.038826</v>
      </c>
      <c r="CG13" s="246">
        <v>6.2636280000000006</v>
      </c>
      <c r="CH13" s="246">
        <v>0.63130799999999998</v>
      </c>
      <c r="CI13" s="246"/>
      <c r="CJ13" s="246">
        <v>0.77798</v>
      </c>
      <c r="CK13" s="246">
        <v>2.8324340000000001</v>
      </c>
      <c r="CL13" s="246">
        <v>1.576298</v>
      </c>
      <c r="CM13" s="246">
        <v>9.6413480000000007</v>
      </c>
      <c r="CN13" s="246">
        <v>5.0722179999999986</v>
      </c>
      <c r="CO13" s="246">
        <v>0.86533000000000004</v>
      </c>
      <c r="CP13" s="246">
        <v>1.9922120000000001</v>
      </c>
      <c r="CQ13" s="246"/>
      <c r="CR13" s="246"/>
      <c r="CS13" s="246"/>
      <c r="CT13" s="246">
        <v>1.0012399999999999</v>
      </c>
      <c r="CU13" s="246">
        <v>1.077736</v>
      </c>
      <c r="CV13" s="246">
        <v>6.8200159999999999</v>
      </c>
      <c r="CW13" s="246">
        <v>11.373792</v>
      </c>
      <c r="CX13" s="246">
        <v>1.576298</v>
      </c>
      <c r="CY13" s="246">
        <v>2.266864</v>
      </c>
      <c r="CZ13" s="246"/>
      <c r="DA13" s="246">
        <v>4.6718039999999998</v>
      </c>
      <c r="DB13" s="246">
        <v>1.9893099999999999</v>
      </c>
      <c r="DC13" s="246">
        <v>1.2394080000000001</v>
      </c>
      <c r="DD13" s="246"/>
      <c r="DE13" s="246"/>
      <c r="DF13" s="246">
        <v>1.8255220000000001</v>
      </c>
      <c r="DG13" s="246">
        <v>4.0118720000000003</v>
      </c>
      <c r="DH13" s="246">
        <v>0.98192399999999991</v>
      </c>
      <c r="DI13" s="246"/>
      <c r="DJ13" s="246">
        <v>0.12671399999999999</v>
      </c>
      <c r="DK13" s="246"/>
      <c r="DL13" s="246">
        <v>4.9255959999999996</v>
      </c>
      <c r="DM13" s="246">
        <v>1.5825039999999999</v>
      </c>
      <c r="DN13" s="246"/>
      <c r="DO13" s="246">
        <v>1.1301620000000001</v>
      </c>
      <c r="DP13" s="246">
        <v>5.2664580000000001</v>
      </c>
      <c r="DQ13" s="246">
        <v>1.3870279999999999</v>
      </c>
      <c r="DR13" s="246">
        <v>2.2112059999999998</v>
      </c>
      <c r="DS13" s="246"/>
      <c r="DT13" s="246">
        <v>0.55484199999999995</v>
      </c>
      <c r="DU13" s="246">
        <v>1.183446</v>
      </c>
      <c r="DV13" s="246"/>
      <c r="DW13" s="246">
        <v>2.5995400000000002</v>
      </c>
      <c r="DX13" s="246">
        <v>4.7527100000000004</v>
      </c>
      <c r="DY13" s="246">
        <v>2.1191559999999998</v>
      </c>
      <c r="DZ13" s="246"/>
      <c r="EA13" s="246"/>
      <c r="EB13" s="246"/>
      <c r="EC13" s="246">
        <v>1.1593800000000001</v>
      </c>
      <c r="ED13" s="246">
        <v>1.3870279999999999</v>
      </c>
      <c r="EE13" s="246"/>
      <c r="EF13" s="246"/>
      <c r="EG13" s="246">
        <v>20.040492</v>
      </c>
      <c r="EH13" s="246"/>
      <c r="EI13" s="246"/>
      <c r="EJ13" s="246"/>
      <c r="EK13" s="246">
        <v>2.8144279999999999</v>
      </c>
      <c r="EL13" s="246">
        <v>8.000551999999999</v>
      </c>
      <c r="EM13" s="246">
        <v>0.91069999999999995</v>
      </c>
      <c r="EN13" s="246"/>
      <c r="EO13" s="246">
        <v>1.7978460000000001</v>
      </c>
      <c r="EP13" s="246">
        <v>1.013908</v>
      </c>
      <c r="EQ13" s="246"/>
      <c r="ER13" s="246">
        <v>0.68917399999999995</v>
      </c>
      <c r="ES13" s="246">
        <v>1.74346</v>
      </c>
      <c r="ET13" s="246">
        <v>1.654026</v>
      </c>
      <c r="EU13" s="246">
        <v>1.3870279999999999</v>
      </c>
      <c r="EV13" s="246">
        <v>1.7275659999999999</v>
      </c>
      <c r="EW13" s="246">
        <v>5.9929439999999996</v>
      </c>
      <c r="EX13" s="246">
        <v>1.3870279999999999</v>
      </c>
      <c r="EY13" s="246"/>
      <c r="EZ13" s="246">
        <v>1.1898839999999999</v>
      </c>
      <c r="FA13" s="246"/>
      <c r="FB13" s="246">
        <v>1.3382259999999999</v>
      </c>
      <c r="FC13" s="246">
        <v>3.143688</v>
      </c>
      <c r="FD13" s="246"/>
      <c r="FE13" s="246">
        <v>4.1198880000000004</v>
      </c>
      <c r="FF13" s="246"/>
      <c r="FG13" s="246"/>
      <c r="FH13" s="246">
        <v>1.2763899999999999</v>
      </c>
      <c r="FI13" s="246"/>
      <c r="FJ13" s="246">
        <v>1.3870279999999999</v>
      </c>
      <c r="FK13" s="246"/>
      <c r="FL13" s="246"/>
      <c r="FM13" s="246"/>
      <c r="FN13" s="246">
        <v>2.3001819999999999</v>
      </c>
      <c r="FO13" s="246"/>
      <c r="FP13" s="246"/>
      <c r="FQ13" s="246"/>
      <c r="FR13" s="246">
        <v>1.978756</v>
      </c>
      <c r="FS13" s="246">
        <v>0.42877199999999999</v>
      </c>
      <c r="FT13" s="246">
        <v>1.3699440000000001</v>
      </c>
      <c r="FU13" s="246"/>
      <c r="FV13" s="246">
        <v>0.42877199999999999</v>
      </c>
      <c r="FW13" s="246"/>
      <c r="FX13" s="246"/>
      <c r="FY13" s="246">
        <v>0.93608199999999997</v>
      </c>
      <c r="FZ13" s="246">
        <v>2.9782660000000001</v>
      </c>
      <c r="GA13" s="246"/>
      <c r="GB13" s="246">
        <v>0.81408999999999998</v>
      </c>
      <c r="GC13" s="246">
        <v>2.5275020000000001</v>
      </c>
      <c r="GD13" s="246">
        <v>2.3316219999999999</v>
      </c>
      <c r="GE13" s="246"/>
      <c r="GF13" s="246">
        <v>4.7961919999999996</v>
      </c>
      <c r="GG13" s="246">
        <v>0.72277000000000002</v>
      </c>
      <c r="GH13" s="246"/>
      <c r="GI13" s="246">
        <v>7.6341640000000002</v>
      </c>
      <c r="GJ13" s="246"/>
      <c r="GK13" s="246">
        <v>1.8769960000000001</v>
      </c>
      <c r="GL13" s="246"/>
      <c r="GM13" s="246"/>
      <c r="GN13" s="246">
        <v>1.654026</v>
      </c>
      <c r="GO13" s="246"/>
      <c r="GP13" s="246">
        <v>4.0972759999999999</v>
      </c>
      <c r="GQ13" s="246"/>
      <c r="GR13" s="246">
        <v>1.6461440000000001</v>
      </c>
      <c r="GS13" s="246">
        <v>0.42877199999999999</v>
      </c>
      <c r="GT13" s="246">
        <v>0.42877199999999999</v>
      </c>
      <c r="GU13" s="246"/>
      <c r="GV13" s="246"/>
      <c r="GW13" s="246">
        <v>1.3870279999999999</v>
      </c>
      <c r="GX13" s="246"/>
      <c r="GY13" s="246">
        <v>4.0118720000000003</v>
      </c>
      <c r="GZ13" s="246">
        <v>4.0118720000000003</v>
      </c>
      <c r="HA13" s="246">
        <v>6.2636280000000006</v>
      </c>
      <c r="HB13" s="246">
        <v>1.3382259999999999</v>
      </c>
      <c r="HC13" s="246">
        <v>1.4965440000000001</v>
      </c>
      <c r="HD13" s="246"/>
      <c r="HE13" s="246">
        <v>1.71838</v>
      </c>
      <c r="HF13" s="246"/>
      <c r="HG13" s="246">
        <v>0.15828999999999999</v>
      </c>
      <c r="HH13" s="246">
        <v>5.9929439999999996</v>
      </c>
      <c r="HI13" s="45"/>
      <c r="HJ13" s="45"/>
      <c r="HK13" s="45"/>
      <c r="HL13" s="45"/>
      <c r="HM13" s="45"/>
      <c r="HN13" s="45"/>
      <c r="HO13" s="45"/>
      <c r="HP13" s="45"/>
      <c r="HQ13" s="45"/>
      <c r="HR13" s="45"/>
      <c r="HS13" s="45"/>
      <c r="HT13" s="45"/>
      <c r="HU13" s="45"/>
      <c r="HV13" s="45"/>
      <c r="HW13" s="45"/>
      <c r="HX13" s="45"/>
      <c r="HY13" s="45"/>
      <c r="HZ13" s="45"/>
      <c r="IA13" s="45"/>
      <c r="IB13" s="246"/>
      <c r="IC13" s="246"/>
    </row>
    <row r="14" spans="1:237" x14ac:dyDescent="0.35">
      <c r="A14" s="271" t="s">
        <v>8312</v>
      </c>
      <c r="B14" s="271" t="s">
        <v>2652</v>
      </c>
      <c r="C14" s="246">
        <v>0.48055399999999998</v>
      </c>
      <c r="D14" s="246">
        <v>3.7534239999999999</v>
      </c>
      <c r="E14" s="246">
        <v>1.379208</v>
      </c>
      <c r="F14" s="246">
        <v>7.1709999999999996E-2</v>
      </c>
      <c r="G14" s="246">
        <v>0.39297799999999999</v>
      </c>
      <c r="H14" s="246">
        <v>0.39297799999999999</v>
      </c>
      <c r="I14" s="246">
        <v>2.9368379999999998</v>
      </c>
      <c r="J14" s="246">
        <v>1.3064260000000001</v>
      </c>
      <c r="K14" s="246">
        <v>1.0202560000000001</v>
      </c>
      <c r="L14" s="246"/>
      <c r="M14" s="246">
        <v>1.5432440000000001</v>
      </c>
      <c r="N14" s="246">
        <v>0.52390400000000004</v>
      </c>
      <c r="O14" s="246">
        <v>1.9237979999999999</v>
      </c>
      <c r="P14" s="246">
        <v>1.0202560000000001</v>
      </c>
      <c r="Q14" s="246">
        <v>1.131194</v>
      </c>
      <c r="R14" s="246">
        <v>0.62756800000000001</v>
      </c>
      <c r="S14" s="246">
        <v>0.37217800000000001</v>
      </c>
      <c r="T14" s="246">
        <v>1.042162</v>
      </c>
      <c r="U14" s="246">
        <v>1.648514</v>
      </c>
      <c r="V14" s="246">
        <v>7.4331999999999995E-2</v>
      </c>
      <c r="W14" s="246">
        <v>0.10959199999999999</v>
      </c>
      <c r="X14" s="246">
        <v>0.127024</v>
      </c>
      <c r="Y14" s="246">
        <v>0.39297799999999999</v>
      </c>
      <c r="Z14" s="246">
        <v>0.42854199999999998</v>
      </c>
      <c r="AA14" s="246">
        <v>0.80122000000000004</v>
      </c>
      <c r="AB14" s="246">
        <v>0.70386399999999993</v>
      </c>
      <c r="AC14" s="246">
        <v>1.0202560000000001</v>
      </c>
      <c r="AD14" s="246"/>
      <c r="AE14" s="246">
        <v>0.16272</v>
      </c>
      <c r="AF14" s="246">
        <v>6.0507999999999999E-2</v>
      </c>
      <c r="AG14" s="246">
        <v>2.8326E-2</v>
      </c>
      <c r="AH14" s="246">
        <v>0.33246399999999998</v>
      </c>
      <c r="AI14" s="246">
        <v>0.50092599999999998</v>
      </c>
      <c r="AJ14" s="246">
        <v>1.480486</v>
      </c>
      <c r="AK14" s="246">
        <v>0.81192399999999998</v>
      </c>
      <c r="AL14" s="246">
        <v>0.56440599999999996</v>
      </c>
      <c r="AM14" s="246">
        <v>0.101822</v>
      </c>
      <c r="AN14" s="246">
        <v>0.41022999999999998</v>
      </c>
      <c r="AO14" s="246">
        <v>1.7910099999999998</v>
      </c>
      <c r="AP14" s="246">
        <v>0.69175999999999993</v>
      </c>
      <c r="AQ14" s="246"/>
      <c r="AR14" s="246">
        <v>3.5941879999999999</v>
      </c>
      <c r="AS14" s="246">
        <v>0.78556199999999998</v>
      </c>
      <c r="AT14" s="246">
        <v>6.6926319999999997</v>
      </c>
      <c r="AU14" s="246">
        <v>0.74038399999999993</v>
      </c>
      <c r="AV14" s="246">
        <v>9.9559999999999996E-2</v>
      </c>
      <c r="AW14" s="246"/>
      <c r="AX14" s="246">
        <v>0.51906200000000002</v>
      </c>
      <c r="AY14" s="246">
        <v>1.0202560000000001</v>
      </c>
      <c r="AZ14" s="246">
        <v>0.81192399999999998</v>
      </c>
      <c r="BA14" s="246"/>
      <c r="BB14" s="246"/>
      <c r="BC14" s="246">
        <v>7.5670000000000001E-2</v>
      </c>
      <c r="BD14" s="246">
        <v>0.215008</v>
      </c>
      <c r="BE14" s="246">
        <v>2.400674</v>
      </c>
      <c r="BF14" s="246">
        <v>0.63578800000000002</v>
      </c>
      <c r="BG14" s="246">
        <v>4.7628500000000003</v>
      </c>
      <c r="BH14" s="246">
        <v>6.1519999999999998E-2</v>
      </c>
      <c r="BI14" s="246">
        <v>0.15884400000000001</v>
      </c>
      <c r="BJ14" s="246">
        <v>2.273164</v>
      </c>
      <c r="BK14" s="246">
        <v>0.24987200000000001</v>
      </c>
      <c r="BL14" s="246">
        <v>1.5432440000000001</v>
      </c>
      <c r="BM14" s="246"/>
      <c r="BN14" s="246"/>
      <c r="BO14" s="246">
        <v>0.137852</v>
      </c>
      <c r="BP14" s="246">
        <v>1.9096739999999999</v>
      </c>
      <c r="BQ14" s="246">
        <v>0.13692399999999999</v>
      </c>
      <c r="BR14" s="246"/>
      <c r="BS14" s="246">
        <v>1.012</v>
      </c>
      <c r="BT14" s="246">
        <v>1.0198240000000001</v>
      </c>
      <c r="BU14" s="246">
        <v>2.0972000000000001E-2</v>
      </c>
      <c r="BV14" s="246">
        <v>9.2297999999999991E-2</v>
      </c>
      <c r="BW14" s="246">
        <v>1.2455100000000001</v>
      </c>
      <c r="BX14" s="246"/>
      <c r="BY14" s="246">
        <v>2.559536</v>
      </c>
      <c r="BZ14" s="246">
        <v>0.24987200000000001</v>
      </c>
      <c r="CA14" s="246">
        <v>5.4719999999999998E-2</v>
      </c>
      <c r="CB14" s="246">
        <v>0.86385800000000001</v>
      </c>
      <c r="CC14" s="246">
        <v>8.7708279999999998</v>
      </c>
      <c r="CD14" s="246"/>
      <c r="CE14" s="246">
        <v>9.1226000000000002E-2</v>
      </c>
      <c r="CF14" s="246">
        <v>0.81192399999999998</v>
      </c>
      <c r="CG14" s="246">
        <v>3.3241420000000002</v>
      </c>
      <c r="CH14" s="246">
        <v>1.541048</v>
      </c>
      <c r="CI14" s="246">
        <v>8.5213999999999998E-2</v>
      </c>
      <c r="CJ14" s="246">
        <v>2.2578619999999998</v>
      </c>
      <c r="CK14" s="246">
        <v>1.6721599999999999</v>
      </c>
      <c r="CL14" s="246">
        <v>1.152344</v>
      </c>
      <c r="CM14" s="246">
        <v>4.0078779999999998</v>
      </c>
      <c r="CN14" s="246">
        <v>2.1926299999999999</v>
      </c>
      <c r="CO14" s="246">
        <v>2.2333180000000001</v>
      </c>
      <c r="CP14" s="246">
        <v>1.7568839999999999</v>
      </c>
      <c r="CQ14" s="246"/>
      <c r="CR14" s="246"/>
      <c r="CS14" s="246">
        <v>0.16443999999999998</v>
      </c>
      <c r="CT14" s="246">
        <v>0.11247</v>
      </c>
      <c r="CU14" s="246"/>
      <c r="CV14" s="246">
        <v>0.14224400000000001</v>
      </c>
      <c r="CW14" s="246">
        <v>2.87595</v>
      </c>
      <c r="CX14" s="246">
        <v>1.152344</v>
      </c>
      <c r="CY14" s="246">
        <v>3.1100859999999999</v>
      </c>
      <c r="CZ14" s="246">
        <v>0.11980200000000001</v>
      </c>
      <c r="DA14" s="246">
        <v>3.0934520000000001</v>
      </c>
      <c r="DB14" s="246">
        <v>0.209698</v>
      </c>
      <c r="DC14" s="246">
        <v>1.049056</v>
      </c>
      <c r="DD14" s="246">
        <v>7.0052000000000003E-2</v>
      </c>
      <c r="DE14" s="246"/>
      <c r="DF14" s="246">
        <v>1.8589779999999998</v>
      </c>
      <c r="DG14" s="246">
        <v>7.3038100000000004</v>
      </c>
      <c r="DH14" s="246">
        <v>1.2224900000000001</v>
      </c>
      <c r="DI14" s="246">
        <v>0.90803200000000006</v>
      </c>
      <c r="DJ14" s="246">
        <v>0.52544000000000002</v>
      </c>
      <c r="DK14" s="246"/>
      <c r="DL14" s="246">
        <v>0.65073599999999998</v>
      </c>
      <c r="DM14" s="246">
        <v>1.033352</v>
      </c>
      <c r="DN14" s="246">
        <v>0.32009199999999999</v>
      </c>
      <c r="DO14" s="246">
        <v>0.104784</v>
      </c>
      <c r="DP14" s="246">
        <v>7.0981260000000006</v>
      </c>
      <c r="DQ14" s="246">
        <v>0.24987200000000001</v>
      </c>
      <c r="DR14" s="246">
        <v>0.52244400000000002</v>
      </c>
      <c r="DS14" s="246">
        <v>6.1519999999999998E-2</v>
      </c>
      <c r="DT14" s="246">
        <v>0.39297799999999999</v>
      </c>
      <c r="DU14" s="246">
        <v>0.86013800000000007</v>
      </c>
      <c r="DV14" s="246">
        <v>8.5213999999999998E-2</v>
      </c>
      <c r="DW14" s="246">
        <v>3.0592680000000003</v>
      </c>
      <c r="DX14" s="246">
        <v>3.4516740000000006</v>
      </c>
      <c r="DY14" s="246"/>
      <c r="DZ14" s="246">
        <v>6.5266000000000005E-2</v>
      </c>
      <c r="EA14" s="246">
        <v>0.11050599999999999</v>
      </c>
      <c r="EB14" s="246">
        <v>3.13E-3</v>
      </c>
      <c r="EC14" s="246">
        <v>1.0637179999999999</v>
      </c>
      <c r="ED14" s="246">
        <v>0.24987200000000001</v>
      </c>
      <c r="EE14" s="246">
        <v>4.5502000000000001E-2</v>
      </c>
      <c r="EF14" s="246"/>
      <c r="EG14" s="246">
        <v>1.3526180000000001</v>
      </c>
      <c r="EH14" s="246">
        <v>0.70051200000000002</v>
      </c>
      <c r="EI14" s="246"/>
      <c r="EJ14" s="246"/>
      <c r="EK14" s="246">
        <v>2.3810099999999998</v>
      </c>
      <c r="EL14" s="246"/>
      <c r="EM14" s="246">
        <v>0.12740799999999999</v>
      </c>
      <c r="EN14" s="246"/>
      <c r="EO14" s="246">
        <v>1.8517460000000001</v>
      </c>
      <c r="EP14" s="246">
        <v>0.84251199999999993</v>
      </c>
      <c r="EQ14" s="246">
        <v>0.30603999999999998</v>
      </c>
      <c r="ER14" s="246">
        <v>1.8725340000000004</v>
      </c>
      <c r="ES14" s="246">
        <v>1.330854</v>
      </c>
      <c r="ET14" s="246">
        <v>2.3991100000000003</v>
      </c>
      <c r="EU14" s="246">
        <v>0.24987200000000001</v>
      </c>
      <c r="EV14" s="246">
        <v>0.357404</v>
      </c>
      <c r="EW14" s="246">
        <v>3.7060340000000003</v>
      </c>
      <c r="EX14" s="246">
        <v>0.24987200000000001</v>
      </c>
      <c r="EY14" s="246"/>
      <c r="EZ14" s="246">
        <v>1.211006</v>
      </c>
      <c r="FA14" s="246">
        <v>0.458536</v>
      </c>
      <c r="FB14" s="246">
        <v>0.74479399999999996</v>
      </c>
      <c r="FC14" s="246">
        <v>0.92490799999999995</v>
      </c>
      <c r="FD14" s="246">
        <v>0.80316600000000005</v>
      </c>
      <c r="FE14" s="246">
        <v>0.32250000000000001</v>
      </c>
      <c r="FF14" s="246">
        <v>0.111392</v>
      </c>
      <c r="FG14" s="246"/>
      <c r="FH14" s="246">
        <v>0.88938399999999995</v>
      </c>
      <c r="FI14" s="246"/>
      <c r="FJ14" s="246">
        <v>0.24987200000000001</v>
      </c>
      <c r="FK14" s="246">
        <v>6.3028000000000001E-2</v>
      </c>
      <c r="FL14" s="246">
        <v>1.3612599999999999</v>
      </c>
      <c r="FM14" s="246"/>
      <c r="FN14" s="246">
        <v>1.5266139999999999</v>
      </c>
      <c r="FO14" s="246">
        <v>0.52411600000000003</v>
      </c>
      <c r="FP14" s="246"/>
      <c r="FQ14" s="246"/>
      <c r="FR14" s="246"/>
      <c r="FS14" s="246">
        <v>0.39297799999999999</v>
      </c>
      <c r="FT14" s="246">
        <v>2.6194439999999997</v>
      </c>
      <c r="FU14" s="246">
        <v>0.103848</v>
      </c>
      <c r="FV14" s="246">
        <v>0.39297799999999999</v>
      </c>
      <c r="FW14" s="246">
        <v>7.8119999999999995E-2</v>
      </c>
      <c r="FX14" s="246">
        <v>0.15807599999999999</v>
      </c>
      <c r="FY14" s="246">
        <v>2.3688420000000003</v>
      </c>
      <c r="FZ14" s="246">
        <v>1.60351</v>
      </c>
      <c r="GA14" s="246"/>
      <c r="GB14" s="246">
        <v>8.6723999999999996E-2</v>
      </c>
      <c r="GC14" s="246"/>
      <c r="GD14" s="246">
        <v>2.3798659999999998</v>
      </c>
      <c r="GE14" s="246"/>
      <c r="GF14" s="246">
        <v>4.2588420000000005</v>
      </c>
      <c r="GG14" s="246">
        <v>0.89005800000000002</v>
      </c>
      <c r="GH14" s="246"/>
      <c r="GI14" s="246">
        <v>10.528134</v>
      </c>
      <c r="GJ14" s="246">
        <v>1.350476</v>
      </c>
      <c r="GK14" s="246">
        <v>3.5141039999999997</v>
      </c>
      <c r="GL14" s="246">
        <v>9.7289999999999988E-2</v>
      </c>
      <c r="GM14" s="246"/>
      <c r="GN14" s="246">
        <v>2.3991100000000003</v>
      </c>
      <c r="GO14" s="246">
        <v>0.32099</v>
      </c>
      <c r="GP14" s="246">
        <v>3.4480119999999999</v>
      </c>
      <c r="GQ14" s="246">
        <v>1.044632</v>
      </c>
      <c r="GR14" s="246">
        <v>1.0202560000000001</v>
      </c>
      <c r="GS14" s="246">
        <v>0.39297799999999999</v>
      </c>
      <c r="GT14" s="246">
        <v>0.39297799999999999</v>
      </c>
      <c r="GU14" s="246">
        <v>8.3690000000000001E-2</v>
      </c>
      <c r="GV14" s="246"/>
      <c r="GW14" s="246">
        <v>0.24987200000000001</v>
      </c>
      <c r="GX14" s="246"/>
      <c r="GY14" s="246">
        <v>7.3038100000000004</v>
      </c>
      <c r="GZ14" s="246">
        <v>7.3038100000000004</v>
      </c>
      <c r="HA14" s="246">
        <v>3.3241420000000002</v>
      </c>
      <c r="HB14" s="246">
        <v>0.74479399999999996</v>
      </c>
      <c r="HC14" s="246">
        <v>1.184428</v>
      </c>
      <c r="HD14" s="246"/>
      <c r="HE14" s="246">
        <v>0.84159799999999996</v>
      </c>
      <c r="HF14" s="246">
        <v>4.8613999999999997E-2</v>
      </c>
      <c r="HG14" s="246">
        <v>0.29330400000000001</v>
      </c>
      <c r="HH14" s="246">
        <v>3.7060340000000003</v>
      </c>
      <c r="HI14" s="45"/>
      <c r="HJ14" s="45"/>
      <c r="HK14" s="45"/>
      <c r="HL14" s="45"/>
      <c r="HM14" s="45"/>
      <c r="HN14" s="45"/>
      <c r="HO14" s="45"/>
      <c r="HP14" s="45"/>
      <c r="HQ14" s="45"/>
      <c r="HR14" s="45"/>
      <c r="HS14" s="45"/>
      <c r="HT14" s="45"/>
      <c r="HU14" s="45"/>
      <c r="HV14" s="45"/>
      <c r="HW14" s="45"/>
      <c r="HX14" s="45"/>
      <c r="HY14" s="45"/>
      <c r="HZ14" s="45"/>
      <c r="IA14" s="45"/>
      <c r="IB14" s="246"/>
      <c r="IC14" s="246"/>
    </row>
    <row r="15" spans="1:237" s="271" customFormat="1" x14ac:dyDescent="0.35">
      <c r="A15" s="271" t="s">
        <v>8312</v>
      </c>
      <c r="B15" s="271" t="s">
        <v>2654</v>
      </c>
      <c r="C15" s="246">
        <v>1.5696666315789476</v>
      </c>
      <c r="D15" s="246">
        <v>2.1661159999999997</v>
      </c>
      <c r="E15" s="246">
        <v>3.0348302222222219</v>
      </c>
      <c r="F15" s="246">
        <v>0.77249999999999996</v>
      </c>
      <c r="G15" s="246">
        <v>0.50572039999999996</v>
      </c>
      <c r="H15" s="246">
        <v>0.50572039999999996</v>
      </c>
      <c r="I15" s="246">
        <v>2.0280767142857141</v>
      </c>
      <c r="J15" s="246">
        <v>2.1255871999999996</v>
      </c>
      <c r="K15" s="246">
        <v>1.8321532727272727</v>
      </c>
      <c r="L15" s="246">
        <v>0.35548650000000004</v>
      </c>
      <c r="M15" s="246">
        <v>1.4131453333333333</v>
      </c>
      <c r="N15" s="246">
        <v>0.61279571428571433</v>
      </c>
      <c r="O15" s="246">
        <v>2.2029856666666663</v>
      </c>
      <c r="P15" s="246">
        <v>1.8321532727272727</v>
      </c>
      <c r="Q15" s="246">
        <v>1.1981014545454547</v>
      </c>
      <c r="R15" s="246">
        <v>0.82028066666666666</v>
      </c>
      <c r="S15" s="246">
        <v>1.4407911428571427</v>
      </c>
      <c r="T15" s="246">
        <v>0.76021716666666672</v>
      </c>
      <c r="U15" s="246">
        <v>0.75984200000000002</v>
      </c>
      <c r="V15" s="246">
        <v>4.0873454999999996</v>
      </c>
      <c r="W15" s="246">
        <v>0.546323</v>
      </c>
      <c r="X15" s="246">
        <v>0.68770400000000009</v>
      </c>
      <c r="Y15" s="246">
        <v>0.50572039999999996</v>
      </c>
      <c r="Z15" s="246">
        <v>1.6168939999999998</v>
      </c>
      <c r="AA15" s="246">
        <v>0.81373719999999994</v>
      </c>
      <c r="AB15" s="246">
        <v>0.60036466666666677</v>
      </c>
      <c r="AC15" s="246">
        <v>1.8321532727272727</v>
      </c>
      <c r="AD15" s="246">
        <v>3.6167193333333336</v>
      </c>
      <c r="AE15" s="246">
        <v>2.0253716000000002</v>
      </c>
      <c r="AF15" s="246">
        <v>0.45155057142857141</v>
      </c>
      <c r="AG15" s="246">
        <v>3.3176589999999999</v>
      </c>
      <c r="AH15" s="246">
        <v>2.5986371428571431</v>
      </c>
      <c r="AI15" s="246">
        <v>1.3421192500000001</v>
      </c>
      <c r="AJ15" s="246">
        <v>2.1683881538461538</v>
      </c>
      <c r="AK15" s="246">
        <v>1.1946369999999999</v>
      </c>
      <c r="AL15" s="246">
        <v>0.87965800000000005</v>
      </c>
      <c r="AM15" s="246">
        <v>9.9364999999999995E-2</v>
      </c>
      <c r="AN15" s="246">
        <v>1.1855742857142857</v>
      </c>
      <c r="AO15" s="246">
        <v>4.5434241538461535</v>
      </c>
      <c r="AP15" s="246">
        <v>0.52908366666666673</v>
      </c>
      <c r="AQ15" s="246">
        <v>2.6929159999999999</v>
      </c>
      <c r="AR15" s="246">
        <v>1.9938296923076921</v>
      </c>
      <c r="AS15" s="246">
        <v>0.89640057142857132</v>
      </c>
      <c r="AT15" s="246">
        <v>2.5487885000000001</v>
      </c>
      <c r="AU15" s="246">
        <v>1.4891535384615386</v>
      </c>
      <c r="AV15" s="246">
        <v>1.8616160000000002</v>
      </c>
      <c r="AW15" s="246">
        <v>1.5071779999999999</v>
      </c>
      <c r="AX15" s="246">
        <v>1.0770228000000004</v>
      </c>
      <c r="AY15" s="246">
        <v>1.8321532727272727</v>
      </c>
      <c r="AZ15" s="246">
        <v>1.1946369999999999</v>
      </c>
      <c r="BA15" s="246"/>
      <c r="BB15" s="246"/>
      <c r="BC15" s="246">
        <v>0.98930171428571423</v>
      </c>
      <c r="BD15" s="246">
        <v>1.8171253333333337</v>
      </c>
      <c r="BE15" s="246">
        <v>1.7030040000000002</v>
      </c>
      <c r="BF15" s="246">
        <v>0.71601630769230773</v>
      </c>
      <c r="BG15" s="246">
        <v>1.7931685333333334</v>
      </c>
      <c r="BH15" s="246">
        <v>0.32841500000000001</v>
      </c>
      <c r="BI15" s="246">
        <v>7.524900000000001E-2</v>
      </c>
      <c r="BJ15" s="246">
        <v>0.72989480000000007</v>
      </c>
      <c r="BK15" s="246">
        <v>1.0635756000000001</v>
      </c>
      <c r="BL15" s="246">
        <v>1.4131453333333333</v>
      </c>
      <c r="BM15" s="246"/>
      <c r="BN15" s="246">
        <v>1.449406</v>
      </c>
      <c r="BO15" s="246">
        <v>0.49448599999999998</v>
      </c>
      <c r="BP15" s="246">
        <v>8.8521004615384644</v>
      </c>
      <c r="BQ15" s="246">
        <v>0.68465828571428577</v>
      </c>
      <c r="BR15" s="246">
        <v>1.1970063333333332</v>
      </c>
      <c r="BS15" s="246">
        <v>1.6557207999999999</v>
      </c>
      <c r="BT15" s="246">
        <v>0.78986050000000008</v>
      </c>
      <c r="BU15" s="246">
        <v>2.0972000000000001E-2</v>
      </c>
      <c r="BV15" s="246">
        <v>0.46998299999999998</v>
      </c>
      <c r="BW15" s="246">
        <v>1.000834</v>
      </c>
      <c r="BX15" s="246"/>
      <c r="BY15" s="246">
        <v>1.8665663636363639</v>
      </c>
      <c r="BZ15" s="246">
        <v>1.2010416000000002</v>
      </c>
      <c r="CA15" s="246">
        <v>5.4719999999999998E-2</v>
      </c>
      <c r="CB15" s="246">
        <v>5.6951140000000002</v>
      </c>
      <c r="CC15" s="246">
        <v>2.0922838823529415</v>
      </c>
      <c r="CD15" s="246">
        <v>2.3110627500000001</v>
      </c>
      <c r="CE15" s="246">
        <v>1.0746623333333334</v>
      </c>
      <c r="CF15" s="246">
        <v>1.1946369999999999</v>
      </c>
      <c r="CG15" s="246">
        <v>2.2294377333333335</v>
      </c>
      <c r="CH15" s="246">
        <v>0.97430199999999989</v>
      </c>
      <c r="CI15" s="246">
        <v>0.85188799999999998</v>
      </c>
      <c r="CJ15" s="246">
        <v>0.93050042857142856</v>
      </c>
      <c r="CK15" s="246">
        <v>1.9381444000000003</v>
      </c>
      <c r="CL15" s="246">
        <v>1.334381</v>
      </c>
      <c r="CM15" s="246">
        <v>3.1072941428571426</v>
      </c>
      <c r="CN15" s="246">
        <v>2.5575734999999997</v>
      </c>
      <c r="CO15" s="246">
        <v>1.0882687500000001</v>
      </c>
      <c r="CP15" s="246">
        <v>1.2070604615384615</v>
      </c>
      <c r="CQ15" s="246"/>
      <c r="CR15" s="246"/>
      <c r="CS15" s="246">
        <v>0.56348199999999993</v>
      </c>
      <c r="CT15" s="246">
        <v>1.0563773333333333</v>
      </c>
      <c r="CU15" s="246">
        <v>1.2405636666666666</v>
      </c>
      <c r="CV15" s="246">
        <v>3.5205663636363638</v>
      </c>
      <c r="CW15" s="246">
        <v>5.4879598000000005</v>
      </c>
      <c r="CX15" s="246">
        <v>1.2834149000000001</v>
      </c>
      <c r="CY15" s="246">
        <v>1.6571412857142858</v>
      </c>
      <c r="CZ15" s="246">
        <v>1.46129</v>
      </c>
      <c r="DA15" s="246">
        <v>2.1187022857142859</v>
      </c>
      <c r="DB15" s="246">
        <v>1.3750013333333333</v>
      </c>
      <c r="DC15" s="246">
        <v>1.7585008571428571</v>
      </c>
      <c r="DD15" s="246">
        <v>0.71219100000000002</v>
      </c>
      <c r="DE15" s="246">
        <v>1.7048399999999999</v>
      </c>
      <c r="DF15" s="246">
        <v>1.2712514545454545</v>
      </c>
      <c r="DG15" s="246">
        <v>2.2846416470588231</v>
      </c>
      <c r="DH15" s="246">
        <v>0.78817818181818178</v>
      </c>
      <c r="DI15" s="246">
        <v>1.3701639999999997</v>
      </c>
      <c r="DJ15" s="246">
        <v>0.49643184615384622</v>
      </c>
      <c r="DK15" s="246"/>
      <c r="DL15" s="246">
        <v>1.4980026666666668</v>
      </c>
      <c r="DM15" s="246">
        <v>1.3136592727272729</v>
      </c>
      <c r="DN15" s="246">
        <v>0.51532559999999994</v>
      </c>
      <c r="DO15" s="246">
        <v>0.97840640000000012</v>
      </c>
      <c r="DP15" s="246">
        <v>2.4124289411764708</v>
      </c>
      <c r="DQ15" s="246">
        <v>1.0635756000000001</v>
      </c>
      <c r="DR15" s="246">
        <v>1.0426968571428572</v>
      </c>
      <c r="DS15" s="246">
        <v>0.32841500000000001</v>
      </c>
      <c r="DT15" s="246">
        <v>0.47106783333333335</v>
      </c>
      <c r="DU15" s="246">
        <v>1.1896065454545457</v>
      </c>
      <c r="DV15" s="246">
        <v>0.85188799999999998</v>
      </c>
      <c r="DW15" s="246">
        <v>1.182768</v>
      </c>
      <c r="DX15" s="246">
        <v>1.7347029411764705</v>
      </c>
      <c r="DY15" s="246">
        <v>3.8242664999999998</v>
      </c>
      <c r="DZ15" s="246">
        <v>1.2495666666666665</v>
      </c>
      <c r="EA15" s="246">
        <v>1.6602760000000001</v>
      </c>
      <c r="EB15" s="246">
        <v>0.43713800000000003</v>
      </c>
      <c r="EC15" s="246">
        <v>1.3137802666666665</v>
      </c>
      <c r="ED15" s="246">
        <v>1.0635756000000001</v>
      </c>
      <c r="EE15" s="246">
        <v>0.70213600000000009</v>
      </c>
      <c r="EF15" s="246">
        <v>3.8797524999999999</v>
      </c>
      <c r="EG15" s="246">
        <v>6.6766583636363634</v>
      </c>
      <c r="EH15" s="246">
        <v>0.80737459999999994</v>
      </c>
      <c r="EI15" s="246"/>
      <c r="EJ15" s="246"/>
      <c r="EK15" s="246">
        <v>3.273955285714286</v>
      </c>
      <c r="EL15" s="246">
        <v>3.6687574285714288</v>
      </c>
      <c r="EM15" s="246">
        <v>1.38442025</v>
      </c>
      <c r="EN15" s="246"/>
      <c r="EO15" s="246">
        <v>1.1517793749999998</v>
      </c>
      <c r="EP15" s="246">
        <v>1.134188</v>
      </c>
      <c r="EQ15" s="246">
        <v>0.321492</v>
      </c>
      <c r="ER15" s="246">
        <v>0.79061685714285723</v>
      </c>
      <c r="ES15" s="246">
        <v>0.87386942857142869</v>
      </c>
      <c r="ET15" s="246">
        <v>2.4186605714285716</v>
      </c>
      <c r="EU15" s="246">
        <v>1.0635756000000001</v>
      </c>
      <c r="EV15" s="246">
        <v>2.6305094285714286</v>
      </c>
      <c r="EW15" s="246">
        <v>2.7657440000000002</v>
      </c>
      <c r="EX15" s="246">
        <v>1.0635756000000001</v>
      </c>
      <c r="EY15" s="246">
        <v>1.4780643999999998</v>
      </c>
      <c r="EZ15" s="246">
        <v>1.6258529999999998</v>
      </c>
      <c r="FA15" s="246">
        <v>1.516068181818182</v>
      </c>
      <c r="FB15" s="246">
        <v>1.0985864444444444</v>
      </c>
      <c r="FC15" s="246">
        <v>1.3698411666666666</v>
      </c>
      <c r="FD15" s="246">
        <v>0.80881500000000006</v>
      </c>
      <c r="FE15" s="246">
        <v>1.8490359999999999</v>
      </c>
      <c r="FF15" s="246">
        <v>0.111392</v>
      </c>
      <c r="FG15" s="246">
        <v>0.67062399999999989</v>
      </c>
      <c r="FH15" s="246">
        <v>0.90913359999999999</v>
      </c>
      <c r="FI15" s="246">
        <v>1.8494533333333332</v>
      </c>
      <c r="FJ15" s="246">
        <v>1.0635756000000001</v>
      </c>
      <c r="FK15" s="246">
        <v>0.47305900000000001</v>
      </c>
      <c r="FL15" s="246">
        <v>1.4086693333333333</v>
      </c>
      <c r="FM15" s="246">
        <v>0.14594799999999999</v>
      </c>
      <c r="FN15" s="246">
        <v>1.4639004</v>
      </c>
      <c r="FO15" s="246">
        <v>0.26205800000000001</v>
      </c>
      <c r="FP15" s="246"/>
      <c r="FQ15" s="246"/>
      <c r="FR15" s="246">
        <v>2.0621944999999999</v>
      </c>
      <c r="FS15" s="246">
        <v>0.50572039999999996</v>
      </c>
      <c r="FT15" s="246">
        <v>1.442920266666667</v>
      </c>
      <c r="FU15" s="246">
        <v>0.53852599999999995</v>
      </c>
      <c r="FV15" s="246">
        <v>0.50572039999999996</v>
      </c>
      <c r="FW15" s="246">
        <v>0.52059900000000003</v>
      </c>
      <c r="FX15" s="246">
        <v>0.40012350000000002</v>
      </c>
      <c r="FY15" s="246">
        <v>1.0837896666666667</v>
      </c>
      <c r="FZ15" s="246">
        <v>2.1021184444444443</v>
      </c>
      <c r="GA15" s="246"/>
      <c r="GB15" s="246">
        <v>0.47619600000000001</v>
      </c>
      <c r="GC15" s="246">
        <v>2.2944943333333332</v>
      </c>
      <c r="GD15" s="246">
        <v>1.4447391999999999</v>
      </c>
      <c r="GE15" s="246">
        <v>3.3441879999999999</v>
      </c>
      <c r="GF15" s="246">
        <v>2.1835657647058824</v>
      </c>
      <c r="GG15" s="246">
        <v>0.75528428571428563</v>
      </c>
      <c r="GH15" s="246"/>
      <c r="GI15" s="246">
        <v>2.1314823529411764</v>
      </c>
      <c r="GJ15" s="246">
        <v>0.4867592</v>
      </c>
      <c r="GK15" s="246">
        <v>1.4566872142857143</v>
      </c>
      <c r="GL15" s="246">
        <v>0.27598799999999996</v>
      </c>
      <c r="GM15" s="246"/>
      <c r="GN15" s="246">
        <v>2.4186605714285716</v>
      </c>
      <c r="GO15" s="246">
        <v>2.2260893333333334</v>
      </c>
      <c r="GP15" s="246">
        <v>2.4469085714285717</v>
      </c>
      <c r="GQ15" s="246">
        <v>0.64071066666666665</v>
      </c>
      <c r="GR15" s="246">
        <v>1.8321532727272727</v>
      </c>
      <c r="GS15" s="246">
        <v>0.50572039999999996</v>
      </c>
      <c r="GT15" s="246">
        <v>0.50572039999999996</v>
      </c>
      <c r="GU15" s="246">
        <v>1.4881540000000002</v>
      </c>
      <c r="GV15" s="246"/>
      <c r="GW15" s="246">
        <v>1.0635756000000001</v>
      </c>
      <c r="GX15" s="246"/>
      <c r="GY15" s="246">
        <v>2.2846416470588231</v>
      </c>
      <c r="GZ15" s="246">
        <v>2.2846416470588231</v>
      </c>
      <c r="HA15" s="246">
        <v>2.2294377333333335</v>
      </c>
      <c r="HB15" s="246">
        <v>1.0985864444444444</v>
      </c>
      <c r="HC15" s="246">
        <v>0.79895083333333339</v>
      </c>
      <c r="HD15" s="246"/>
      <c r="HE15" s="246">
        <v>2.8003206666666669</v>
      </c>
      <c r="HF15" s="246">
        <v>0.94090400000000007</v>
      </c>
      <c r="HG15" s="246">
        <v>0.80331050000000004</v>
      </c>
      <c r="HH15" s="246">
        <v>2.7657440000000002</v>
      </c>
      <c r="HI15" s="45"/>
      <c r="HJ15" s="45"/>
      <c r="HK15" s="45"/>
      <c r="HL15" s="45"/>
      <c r="HM15" s="45"/>
      <c r="HN15" s="45"/>
      <c r="HO15" s="45"/>
      <c r="HP15" s="45"/>
      <c r="HQ15" s="45"/>
      <c r="HR15" s="45"/>
      <c r="HS15" s="45"/>
      <c r="HT15" s="45"/>
      <c r="HU15" s="45"/>
      <c r="HV15" s="45"/>
      <c r="HW15" s="45"/>
      <c r="HX15" s="45"/>
      <c r="HY15" s="45"/>
      <c r="HZ15" s="45"/>
      <c r="IA15" s="45"/>
      <c r="IB15" s="246"/>
      <c r="IC15" s="246"/>
    </row>
    <row r="16" spans="1:237" x14ac:dyDescent="0.35">
      <c r="A16" s="271" t="s">
        <v>8312</v>
      </c>
      <c r="B16" s="271" t="s">
        <v>2664</v>
      </c>
      <c r="C16" s="246">
        <v>0.95899400000000001</v>
      </c>
      <c r="D16" s="246">
        <v>7.2957339999999995</v>
      </c>
      <c r="E16" s="246"/>
      <c r="F16" s="246"/>
      <c r="G16" s="246">
        <v>1.9290499999999999</v>
      </c>
      <c r="H16" s="246">
        <v>1.9290499999999999</v>
      </c>
      <c r="I16" s="246"/>
      <c r="J16" s="246"/>
      <c r="K16" s="246">
        <v>5.6888640000000006</v>
      </c>
      <c r="L16" s="246">
        <v>1.928706</v>
      </c>
      <c r="M16" s="246">
        <v>2.4965280000000001</v>
      </c>
      <c r="N16" s="246">
        <v>7.9951599999999985</v>
      </c>
      <c r="O16" s="246">
        <v>3.7004679999999999</v>
      </c>
      <c r="P16" s="246">
        <v>5.6888640000000006</v>
      </c>
      <c r="Q16" s="246"/>
      <c r="R16" s="246"/>
      <c r="S16" s="246">
        <v>5.8101019999999997</v>
      </c>
      <c r="T16" s="246">
        <v>1.006324</v>
      </c>
      <c r="U16" s="246">
        <v>1.6907479999999999</v>
      </c>
      <c r="V16" s="246"/>
      <c r="W16" s="246">
        <v>3.4312620000000003</v>
      </c>
      <c r="X16" s="246">
        <v>3.7890680000000003</v>
      </c>
      <c r="Y16" s="246">
        <v>1.9290499999999999</v>
      </c>
      <c r="Z16" s="246">
        <v>1.1472039999999999</v>
      </c>
      <c r="AA16" s="246">
        <v>2.5705859999999996</v>
      </c>
      <c r="AB16" s="246">
        <v>1.4182680000000003</v>
      </c>
      <c r="AC16" s="246">
        <v>5.6888640000000006</v>
      </c>
      <c r="AD16" s="246">
        <v>3.843512</v>
      </c>
      <c r="AE16" s="246">
        <v>2.76275</v>
      </c>
      <c r="AF16" s="246">
        <v>1.7297180000000001</v>
      </c>
      <c r="AG16" s="246">
        <v>1.275946</v>
      </c>
      <c r="AH16" s="246"/>
      <c r="AI16" s="246">
        <v>4.7788639999999996</v>
      </c>
      <c r="AJ16" s="246"/>
      <c r="AK16" s="246">
        <v>4.70932</v>
      </c>
      <c r="AL16" s="246">
        <v>2.872646</v>
      </c>
      <c r="AM16" s="246">
        <v>1.4371880000000001</v>
      </c>
      <c r="AN16" s="246">
        <v>2.9518140000000002</v>
      </c>
      <c r="AO16" s="246"/>
      <c r="AP16" s="246">
        <v>2.9524600000000003</v>
      </c>
      <c r="AQ16" s="246">
        <v>7.2493219999999994</v>
      </c>
      <c r="AR16" s="246">
        <v>1.173284</v>
      </c>
      <c r="AS16" s="246">
        <v>4.7760379999999998</v>
      </c>
      <c r="AT16" s="246">
        <v>7.1842620000000004</v>
      </c>
      <c r="AU16" s="246">
        <v>2.8444240000000001</v>
      </c>
      <c r="AV16" s="246">
        <v>5.5298920000000003</v>
      </c>
      <c r="AW16" s="246">
        <v>3.7471440000000005</v>
      </c>
      <c r="AX16" s="246">
        <v>2.9728690000000002</v>
      </c>
      <c r="AY16" s="246">
        <v>5.6888640000000006</v>
      </c>
      <c r="AZ16" s="246">
        <v>4.70932</v>
      </c>
      <c r="BA16" s="246"/>
      <c r="BB16" s="246"/>
      <c r="BC16" s="246">
        <v>6.3549499999999997</v>
      </c>
      <c r="BD16" s="246">
        <v>2.8496859999999997</v>
      </c>
      <c r="BE16" s="246"/>
      <c r="BF16" s="246">
        <v>0.99275800000000003</v>
      </c>
      <c r="BG16" s="246">
        <v>7.4165760000000001</v>
      </c>
      <c r="BH16" s="246">
        <v>0.77843799999999996</v>
      </c>
      <c r="BI16" s="246">
        <v>0.361238</v>
      </c>
      <c r="BJ16" s="246">
        <v>4.4871639999999999</v>
      </c>
      <c r="BK16" s="246">
        <v>6.6973719999999997</v>
      </c>
      <c r="BL16" s="246">
        <v>2.4965280000000001</v>
      </c>
      <c r="BM16" s="246">
        <v>1.6277459999999999</v>
      </c>
      <c r="BN16" s="246"/>
      <c r="BO16" s="246">
        <v>1.8963179999999999</v>
      </c>
      <c r="BP16" s="246"/>
      <c r="BQ16" s="246">
        <v>1.8869380000000002</v>
      </c>
      <c r="BR16" s="246"/>
      <c r="BS16" s="246">
        <v>0.78868200000000011</v>
      </c>
      <c r="BT16" s="246">
        <v>5.0294680000000005</v>
      </c>
      <c r="BU16" s="246">
        <v>0.40886600000000001</v>
      </c>
      <c r="BV16" s="246">
        <v>2.5627399999999998</v>
      </c>
      <c r="BW16" s="246">
        <v>4.9747919999999999</v>
      </c>
      <c r="BX16" s="246">
        <v>1.5083040000000001</v>
      </c>
      <c r="BY16" s="246">
        <v>0.74646000000000001</v>
      </c>
      <c r="BZ16" s="246">
        <v>8.7752780000000001</v>
      </c>
      <c r="CA16" s="246">
        <v>1.5568259999999998</v>
      </c>
      <c r="CB16" s="246">
        <v>10.088132</v>
      </c>
      <c r="CC16" s="246">
        <v>8.5299879999999995</v>
      </c>
      <c r="CD16" s="246">
        <v>2.0594380000000001</v>
      </c>
      <c r="CE16" s="246">
        <v>2.3193479999999997</v>
      </c>
      <c r="CF16" s="246">
        <v>4.70932</v>
      </c>
      <c r="CG16" s="246">
        <v>1.71079</v>
      </c>
      <c r="CH16" s="246">
        <v>3.509538</v>
      </c>
      <c r="CI16" s="246">
        <v>1.3110999999999999</v>
      </c>
      <c r="CJ16" s="246"/>
      <c r="CK16" s="246"/>
      <c r="CL16" s="246">
        <v>7.0260259999999999</v>
      </c>
      <c r="CM16" s="246"/>
      <c r="CN16" s="246">
        <v>7.253978</v>
      </c>
      <c r="CO16" s="246">
        <v>4.6284839999999994</v>
      </c>
      <c r="CP16" s="246"/>
      <c r="CQ16" s="246">
        <v>4.3627099999999999</v>
      </c>
      <c r="CR16" s="246">
        <v>1.366876</v>
      </c>
      <c r="CS16" s="246">
        <v>2.064476</v>
      </c>
      <c r="CT16" s="246">
        <v>1.883219</v>
      </c>
      <c r="CU16" s="246">
        <v>1.3482959999999999</v>
      </c>
      <c r="CV16" s="246">
        <v>1.503636</v>
      </c>
      <c r="CW16" s="246"/>
      <c r="CX16" s="246">
        <v>7.989058</v>
      </c>
      <c r="CY16" s="246"/>
      <c r="CZ16" s="246">
        <v>4.9194639999999996</v>
      </c>
      <c r="DA16" s="246">
        <v>1.5812619999999999</v>
      </c>
      <c r="DB16" s="246">
        <v>3.0327680000000004</v>
      </c>
      <c r="DC16" s="246">
        <v>2.3738980000000001</v>
      </c>
      <c r="DD16" s="246">
        <v>3.6538139999999997</v>
      </c>
      <c r="DE16" s="246"/>
      <c r="DF16" s="246"/>
      <c r="DG16" s="246">
        <v>2.6455099999999998</v>
      </c>
      <c r="DH16" s="246"/>
      <c r="DI16" s="246"/>
      <c r="DJ16" s="246">
        <v>2.1657700000000002</v>
      </c>
      <c r="DK16" s="246"/>
      <c r="DL16" s="246"/>
      <c r="DM16" s="246">
        <v>5.0672620000000004</v>
      </c>
      <c r="DN16" s="246">
        <v>2.1241719999999997</v>
      </c>
      <c r="DO16" s="246"/>
      <c r="DP16" s="246">
        <v>7.1793079999999998</v>
      </c>
      <c r="DQ16" s="246">
        <v>6.6973719999999997</v>
      </c>
      <c r="DR16" s="246">
        <v>2.9074800000000001</v>
      </c>
      <c r="DS16" s="246">
        <v>0.77843799999999996</v>
      </c>
      <c r="DT16" s="246">
        <v>2.5716239999999999</v>
      </c>
      <c r="DU16" s="246">
        <v>3.6796280000000001</v>
      </c>
      <c r="DV16" s="246">
        <v>1.3110999999999999</v>
      </c>
      <c r="DW16" s="246">
        <v>4.2431780000000003</v>
      </c>
      <c r="DX16" s="246">
        <v>12.341263999999999</v>
      </c>
      <c r="DY16" s="246">
        <v>4.3540659999999995</v>
      </c>
      <c r="DZ16" s="246">
        <v>2.6126360000000002</v>
      </c>
      <c r="EA16" s="246">
        <v>0.86139600000000005</v>
      </c>
      <c r="EB16" s="246">
        <v>1.035868</v>
      </c>
      <c r="EC16" s="246">
        <v>4.7726959999999998</v>
      </c>
      <c r="ED16" s="246">
        <v>6.6973719999999997</v>
      </c>
      <c r="EE16" s="246">
        <v>2.4297900000000001</v>
      </c>
      <c r="EF16" s="246">
        <v>5.1480079999999999</v>
      </c>
      <c r="EG16" s="246"/>
      <c r="EH16" s="246">
        <v>0.51549599999999995</v>
      </c>
      <c r="EI16" s="246"/>
      <c r="EJ16" s="246">
        <v>2.9886119999999998</v>
      </c>
      <c r="EK16" s="246">
        <v>1.0330060000000001</v>
      </c>
      <c r="EL16" s="246"/>
      <c r="EM16" s="246">
        <v>4.4876679999999993</v>
      </c>
      <c r="EN16" s="246"/>
      <c r="EO16" s="246">
        <v>4.4619059999999999</v>
      </c>
      <c r="EP16" s="246">
        <v>2.8280660000000002</v>
      </c>
      <c r="EQ16" s="246">
        <v>5.4756600000000004</v>
      </c>
      <c r="ER16" s="246">
        <v>3.3310400000000002</v>
      </c>
      <c r="ES16" s="246">
        <v>2.4058380000000001</v>
      </c>
      <c r="ET16" s="246">
        <v>3.4358240000000002</v>
      </c>
      <c r="EU16" s="246">
        <v>6.6973719999999997</v>
      </c>
      <c r="EV16" s="246">
        <v>3.6512260000000003</v>
      </c>
      <c r="EW16" s="246">
        <v>8.3787459999999996</v>
      </c>
      <c r="EX16" s="246">
        <v>6.6973719999999997</v>
      </c>
      <c r="EY16" s="246">
        <v>2.739792</v>
      </c>
      <c r="EZ16" s="246"/>
      <c r="FA16" s="246">
        <v>4.1080519999999998</v>
      </c>
      <c r="FB16" s="246">
        <v>2.41025</v>
      </c>
      <c r="FC16" s="246"/>
      <c r="FD16" s="246">
        <v>2.9307699999999999</v>
      </c>
      <c r="FE16" s="246"/>
      <c r="FF16" s="246">
        <v>5.8383479999999999</v>
      </c>
      <c r="FG16" s="246">
        <v>1.2236039999999999</v>
      </c>
      <c r="FH16" s="246">
        <v>1.5771199999999999</v>
      </c>
      <c r="FI16" s="246">
        <v>2.0725499999999997</v>
      </c>
      <c r="FJ16" s="246">
        <v>6.6973719999999997</v>
      </c>
      <c r="FK16" s="246">
        <v>1.3227799999999998</v>
      </c>
      <c r="FL16" s="246">
        <v>4.8068159999999995</v>
      </c>
      <c r="FM16" s="246">
        <v>1.9455659999999999</v>
      </c>
      <c r="FN16" s="246">
        <v>5.181006</v>
      </c>
      <c r="FO16" s="246">
        <v>0.67534800000000006</v>
      </c>
      <c r="FP16" s="246">
        <v>1.8909179999999999</v>
      </c>
      <c r="FQ16" s="246"/>
      <c r="FR16" s="246">
        <v>3.1005159999999998</v>
      </c>
      <c r="FS16" s="246">
        <v>1.9290499999999999</v>
      </c>
      <c r="FT16" s="246"/>
      <c r="FU16" s="246">
        <v>0.89802999999999988</v>
      </c>
      <c r="FV16" s="246">
        <v>1.9290499999999999</v>
      </c>
      <c r="FW16" s="246">
        <v>2.8332899999999999</v>
      </c>
      <c r="FX16" s="246">
        <v>2.2842519999999999</v>
      </c>
      <c r="FY16" s="246">
        <v>4.8398820000000002</v>
      </c>
      <c r="FZ16" s="246"/>
      <c r="GA16" s="246">
        <v>1.335324</v>
      </c>
      <c r="GB16" s="246">
        <v>0.96479000000000004</v>
      </c>
      <c r="GC16" s="246"/>
      <c r="GD16" s="246"/>
      <c r="GE16" s="246">
        <v>5.6108260000000003</v>
      </c>
      <c r="GF16" s="246">
        <v>1.675406</v>
      </c>
      <c r="GG16" s="246">
        <v>4.0068159999999997</v>
      </c>
      <c r="GH16" s="246"/>
      <c r="GI16" s="246">
        <v>13.462864</v>
      </c>
      <c r="GJ16" s="246">
        <v>1.9334120000000001</v>
      </c>
      <c r="GK16" s="246"/>
      <c r="GL16" s="246">
        <v>0.88200999999999996</v>
      </c>
      <c r="GM16" s="246"/>
      <c r="GN16" s="246">
        <v>3.4358240000000002</v>
      </c>
      <c r="GO16" s="246">
        <v>0.86373999999999995</v>
      </c>
      <c r="GP16" s="246"/>
      <c r="GQ16" s="246">
        <v>3.850714</v>
      </c>
      <c r="GR16" s="246">
        <v>5.6888640000000006</v>
      </c>
      <c r="GS16" s="246">
        <v>1.9290499999999999</v>
      </c>
      <c r="GT16" s="246">
        <v>1.9290499999999999</v>
      </c>
      <c r="GU16" s="246">
        <v>2.99071</v>
      </c>
      <c r="GV16" s="246">
        <v>0.823932</v>
      </c>
      <c r="GW16" s="246">
        <v>10.688409999999999</v>
      </c>
      <c r="GX16" s="246">
        <v>2.9133500000000003</v>
      </c>
      <c r="GY16" s="246">
        <v>2.6455099999999998</v>
      </c>
      <c r="GZ16" s="246">
        <v>2.6455099999999998</v>
      </c>
      <c r="HA16" s="246">
        <v>1.71079</v>
      </c>
      <c r="HB16" s="246">
        <v>2.41025</v>
      </c>
      <c r="HC16" s="246">
        <v>0.86358999999999997</v>
      </c>
      <c r="HD16" s="246"/>
      <c r="HE16" s="246">
        <v>0.28882799999999997</v>
      </c>
      <c r="HF16" s="246">
        <v>0.92314200000000002</v>
      </c>
      <c r="HG16" s="246">
        <v>1.6945519999999998</v>
      </c>
      <c r="HH16" s="246">
        <v>8.3787459999999996</v>
      </c>
      <c r="HI16" s="45"/>
      <c r="HJ16" s="45"/>
      <c r="HK16" s="45"/>
      <c r="HL16" s="45"/>
      <c r="HM16" s="45"/>
      <c r="HN16" s="45"/>
      <c r="HO16" s="45"/>
      <c r="HP16" s="45"/>
      <c r="HQ16" s="45"/>
      <c r="HR16" s="45"/>
      <c r="HS16" s="45"/>
      <c r="HT16" s="45"/>
      <c r="HU16" s="45"/>
      <c r="HV16" s="45"/>
      <c r="HW16" s="45"/>
      <c r="HX16" s="45"/>
      <c r="HY16" s="45"/>
      <c r="HZ16" s="45"/>
      <c r="IA16" s="45"/>
      <c r="IB16" s="246"/>
      <c r="IC16" s="246"/>
    </row>
    <row r="17" spans="1:237" x14ac:dyDescent="0.35">
      <c r="A17" s="271" t="s">
        <v>8312</v>
      </c>
      <c r="B17" s="271" t="s">
        <v>2667</v>
      </c>
      <c r="C17" s="246">
        <v>0.46130066666666664</v>
      </c>
      <c r="D17" s="246">
        <v>0.340586</v>
      </c>
      <c r="E17" s="246"/>
      <c r="F17" s="246"/>
      <c r="G17" s="246"/>
      <c r="H17" s="246"/>
      <c r="I17" s="246"/>
      <c r="J17" s="246"/>
      <c r="K17" s="246">
        <v>1.12639</v>
      </c>
      <c r="L17" s="246">
        <v>7.5058E-2</v>
      </c>
      <c r="M17" s="246"/>
      <c r="N17" s="246">
        <v>0.50329599999999997</v>
      </c>
      <c r="O17" s="246"/>
      <c r="P17" s="246">
        <v>1.12639</v>
      </c>
      <c r="Q17" s="246"/>
      <c r="R17" s="246"/>
      <c r="S17" s="246">
        <v>0.44929000000000002</v>
      </c>
      <c r="T17" s="246">
        <v>0.92147999999999997</v>
      </c>
      <c r="U17" s="246">
        <v>9.8274E-2</v>
      </c>
      <c r="V17" s="246"/>
      <c r="W17" s="246"/>
      <c r="X17" s="246">
        <v>0.157274</v>
      </c>
      <c r="Y17" s="246"/>
      <c r="Z17" s="246"/>
      <c r="AA17" s="246">
        <v>0.17512</v>
      </c>
      <c r="AB17" s="246"/>
      <c r="AC17" s="246">
        <v>1.12639</v>
      </c>
      <c r="AD17" s="246">
        <v>1.1481780000000001</v>
      </c>
      <c r="AE17" s="246">
        <v>0.79066199999999998</v>
      </c>
      <c r="AF17" s="246"/>
      <c r="AG17" s="246"/>
      <c r="AH17" s="246"/>
      <c r="AI17" s="246">
        <v>0.27829199999999998</v>
      </c>
      <c r="AJ17" s="246"/>
      <c r="AK17" s="246">
        <v>0.60153000000000001</v>
      </c>
      <c r="AL17" s="246"/>
      <c r="AM17" s="246"/>
      <c r="AN17" s="246">
        <v>0.34897600000000001</v>
      </c>
      <c r="AO17" s="246"/>
      <c r="AP17" s="246">
        <v>0.273364</v>
      </c>
      <c r="AQ17" s="246">
        <v>0.17096800000000001</v>
      </c>
      <c r="AR17" s="246"/>
      <c r="AS17" s="246">
        <v>0.296792</v>
      </c>
      <c r="AT17" s="246">
        <v>1.284384</v>
      </c>
      <c r="AU17" s="246">
        <v>1.0358360000000002</v>
      </c>
      <c r="AV17" s="246">
        <v>0.94573399999999996</v>
      </c>
      <c r="AW17" s="246">
        <v>0.44265599999999999</v>
      </c>
      <c r="AX17" s="246">
        <v>0.321716</v>
      </c>
      <c r="AY17" s="246">
        <v>1.12639</v>
      </c>
      <c r="AZ17" s="246">
        <v>0.60153000000000001</v>
      </c>
      <c r="BA17" s="246"/>
      <c r="BB17" s="246"/>
      <c r="BC17" s="246">
        <v>0.296234</v>
      </c>
      <c r="BD17" s="246">
        <v>0.75942999999999994</v>
      </c>
      <c r="BE17" s="246"/>
      <c r="BF17" s="246">
        <v>0.59919199999999995</v>
      </c>
      <c r="BG17" s="246"/>
      <c r="BH17" s="246"/>
      <c r="BI17" s="246"/>
      <c r="BJ17" s="246"/>
      <c r="BK17" s="246">
        <v>0.209144</v>
      </c>
      <c r="BL17" s="246"/>
      <c r="BM17" s="246">
        <v>0.25820599999999999</v>
      </c>
      <c r="BN17" s="246"/>
      <c r="BO17" s="246"/>
      <c r="BP17" s="246"/>
      <c r="BQ17" s="246">
        <v>0.364174</v>
      </c>
      <c r="BR17" s="246"/>
      <c r="BS17" s="246">
        <v>1.608382</v>
      </c>
      <c r="BT17" s="246">
        <v>0.59738200000000008</v>
      </c>
      <c r="BU17" s="246">
        <v>0.17035800000000001</v>
      </c>
      <c r="BV17" s="246">
        <v>0.50216400000000005</v>
      </c>
      <c r="BW17" s="246">
        <v>0.30124200000000001</v>
      </c>
      <c r="BX17" s="246">
        <v>0.174096</v>
      </c>
      <c r="BY17" s="246">
        <v>0.57009599999999994</v>
      </c>
      <c r="BZ17" s="246">
        <v>0.70307600000000003</v>
      </c>
      <c r="CA17" s="246">
        <v>0.41161399999999998</v>
      </c>
      <c r="CB17" s="246">
        <v>1.807822</v>
      </c>
      <c r="CC17" s="246">
        <v>1.268392</v>
      </c>
      <c r="CD17" s="246">
        <v>1.0162100000000001</v>
      </c>
      <c r="CE17" s="246">
        <v>0.29338199999999998</v>
      </c>
      <c r="CF17" s="246">
        <v>0.60153000000000001</v>
      </c>
      <c r="CG17" s="246"/>
      <c r="CH17" s="246">
        <v>0.62054799999999999</v>
      </c>
      <c r="CI17" s="246">
        <v>0.43080200000000002</v>
      </c>
      <c r="CJ17" s="246"/>
      <c r="CK17" s="246"/>
      <c r="CL17" s="246">
        <v>0.61371199999999992</v>
      </c>
      <c r="CM17" s="246"/>
      <c r="CN17" s="246"/>
      <c r="CO17" s="246">
        <v>0.25258999999999998</v>
      </c>
      <c r="CP17" s="246"/>
      <c r="CQ17" s="246">
        <v>0.533968</v>
      </c>
      <c r="CR17" s="246">
        <v>0.74637399999999998</v>
      </c>
      <c r="CS17" s="246">
        <v>0.29561999999999999</v>
      </c>
      <c r="CT17" s="246">
        <v>0.47659800000000002</v>
      </c>
      <c r="CU17" s="246"/>
      <c r="CV17" s="246"/>
      <c r="CW17" s="246"/>
      <c r="CX17" s="246">
        <v>0.61371199999999992</v>
      </c>
      <c r="CY17" s="246"/>
      <c r="CZ17" s="246"/>
      <c r="DA17" s="246"/>
      <c r="DB17" s="246">
        <v>0.53015599999999996</v>
      </c>
      <c r="DC17" s="246">
        <v>0.71796199999999999</v>
      </c>
      <c r="DD17" s="246">
        <v>0.27101799999999998</v>
      </c>
      <c r="DE17" s="246"/>
      <c r="DF17" s="246"/>
      <c r="DG17" s="246"/>
      <c r="DH17" s="246"/>
      <c r="DI17" s="246"/>
      <c r="DJ17" s="246">
        <v>0.271208</v>
      </c>
      <c r="DK17" s="246">
        <v>0.33740999999999999</v>
      </c>
      <c r="DL17" s="246"/>
      <c r="DM17" s="246">
        <v>0.26051600000000003</v>
      </c>
      <c r="DN17" s="246">
        <v>1.183494</v>
      </c>
      <c r="DO17" s="246"/>
      <c r="DP17" s="246">
        <v>1.268392</v>
      </c>
      <c r="DQ17" s="246">
        <v>0.209144</v>
      </c>
      <c r="DR17" s="246">
        <v>0.25347199999999998</v>
      </c>
      <c r="DS17" s="246"/>
      <c r="DT17" s="246"/>
      <c r="DU17" s="246">
        <v>0.298896</v>
      </c>
      <c r="DV17" s="246">
        <v>0.43080200000000002</v>
      </c>
      <c r="DW17" s="246"/>
      <c r="DX17" s="246">
        <v>0.90789600000000004</v>
      </c>
      <c r="DY17" s="246">
        <v>0.90918600000000005</v>
      </c>
      <c r="DZ17" s="246">
        <v>0.34890600000000005</v>
      </c>
      <c r="EA17" s="246"/>
      <c r="EB17" s="246">
        <v>0.61888599999999994</v>
      </c>
      <c r="EC17" s="246"/>
      <c r="ED17" s="246">
        <v>0.209144</v>
      </c>
      <c r="EE17" s="246">
        <v>0.84383399999999997</v>
      </c>
      <c r="EF17" s="246">
        <v>0.43959399999999998</v>
      </c>
      <c r="EG17" s="246"/>
      <c r="EH17" s="246">
        <v>0.118116</v>
      </c>
      <c r="EI17" s="246">
        <v>0.91031800000000007</v>
      </c>
      <c r="EJ17" s="246">
        <v>7.7771999999999994E-2</v>
      </c>
      <c r="EK17" s="246"/>
      <c r="EL17" s="246"/>
      <c r="EM17" s="246">
        <v>0.35571399999999997</v>
      </c>
      <c r="EN17" s="246"/>
      <c r="EO17" s="246">
        <v>1.924698</v>
      </c>
      <c r="EP17" s="246">
        <v>0.37202200000000002</v>
      </c>
      <c r="EQ17" s="246">
        <v>0.57125000000000004</v>
      </c>
      <c r="ER17" s="246">
        <v>1.133222</v>
      </c>
      <c r="ES17" s="246">
        <v>0.67293399999999992</v>
      </c>
      <c r="ET17" s="246"/>
      <c r="EU17" s="246">
        <v>0.209144</v>
      </c>
      <c r="EV17" s="246">
        <v>0.59062199999999998</v>
      </c>
      <c r="EW17" s="246"/>
      <c r="EX17" s="246">
        <v>0.209144</v>
      </c>
      <c r="EY17" s="246"/>
      <c r="EZ17" s="246"/>
      <c r="FA17" s="246">
        <v>0.37157000000000001</v>
      </c>
      <c r="FB17" s="246"/>
      <c r="FC17" s="246"/>
      <c r="FD17" s="246"/>
      <c r="FE17" s="246"/>
      <c r="FF17" s="246">
        <v>0.73555800000000005</v>
      </c>
      <c r="FG17" s="246">
        <v>0.45952399999999999</v>
      </c>
      <c r="FH17" s="246"/>
      <c r="FI17" s="246">
        <v>0.75466399999999989</v>
      </c>
      <c r="FJ17" s="246">
        <v>0.209144</v>
      </c>
      <c r="FK17" s="246">
        <v>9.6617999999999996E-2</v>
      </c>
      <c r="FL17" s="246">
        <v>0.35212199999999999</v>
      </c>
      <c r="FM17" s="246">
        <v>0.29200999999999999</v>
      </c>
      <c r="FN17" s="246">
        <v>1.2551300000000001</v>
      </c>
      <c r="FO17" s="246"/>
      <c r="FP17" s="246">
        <v>0.42774800000000002</v>
      </c>
      <c r="FQ17" s="246"/>
      <c r="FR17" s="246">
        <v>3.1099679999999998</v>
      </c>
      <c r="FS17" s="246"/>
      <c r="FT17" s="246"/>
      <c r="FU17" s="246"/>
      <c r="FV17" s="246"/>
      <c r="FW17" s="246"/>
      <c r="FX17" s="246">
        <v>0.46153200000000005</v>
      </c>
      <c r="FY17" s="246">
        <v>0.62053399999999992</v>
      </c>
      <c r="FZ17" s="246"/>
      <c r="GA17" s="246">
        <v>0.75165199999999999</v>
      </c>
      <c r="GB17" s="246">
        <v>6.4002000000000003E-2</v>
      </c>
      <c r="GC17" s="246"/>
      <c r="GD17" s="246"/>
      <c r="GE17" s="246">
        <v>1.906498</v>
      </c>
      <c r="GF17" s="246"/>
      <c r="GG17" s="246">
        <v>0.76891399999999999</v>
      </c>
      <c r="GH17" s="246">
        <v>9.5472000000000001E-2</v>
      </c>
      <c r="GI17" s="246">
        <v>2.2044440000000001</v>
      </c>
      <c r="GJ17" s="246">
        <v>0.10653</v>
      </c>
      <c r="GK17" s="246"/>
      <c r="GL17" s="246"/>
      <c r="GM17" s="246">
        <v>0.33740999999999999</v>
      </c>
      <c r="GN17" s="246"/>
      <c r="GO17" s="246"/>
      <c r="GP17" s="246"/>
      <c r="GQ17" s="246">
        <v>0.38139200000000001</v>
      </c>
      <c r="GR17" s="246">
        <v>1.12639</v>
      </c>
      <c r="GS17" s="246"/>
      <c r="GT17" s="246"/>
      <c r="GU17" s="246">
        <v>1.5959720000000002</v>
      </c>
      <c r="GV17" s="246">
        <v>0.44997199999999998</v>
      </c>
      <c r="GW17" s="246">
        <v>0.28384999999999999</v>
      </c>
      <c r="GX17" s="246">
        <v>0.65564399999999989</v>
      </c>
      <c r="GY17" s="246"/>
      <c r="GZ17" s="246"/>
      <c r="HA17" s="246"/>
      <c r="HB17" s="246"/>
      <c r="HC17" s="246"/>
      <c r="HD17" s="246"/>
      <c r="HE17" s="246"/>
      <c r="HF17" s="246"/>
      <c r="HG17" s="246"/>
      <c r="HH17" s="246"/>
      <c r="HI17" s="45"/>
      <c r="HJ17" s="45"/>
      <c r="HK17" s="45"/>
      <c r="HL17" s="45"/>
      <c r="HM17" s="45"/>
      <c r="HN17" s="45"/>
      <c r="HO17" s="45"/>
      <c r="HP17" s="45"/>
      <c r="HQ17" s="45"/>
      <c r="HR17" s="45"/>
      <c r="HS17" s="45"/>
      <c r="HT17" s="45"/>
      <c r="HU17" s="45"/>
      <c r="HV17" s="45"/>
      <c r="HW17" s="45"/>
      <c r="HX17" s="45"/>
      <c r="HY17" s="45"/>
      <c r="HZ17" s="45"/>
      <c r="IA17" s="45"/>
      <c r="IB17" s="246"/>
      <c r="IC17" s="246"/>
    </row>
    <row r="18" spans="1:237" x14ac:dyDescent="0.35">
      <c r="A18" s="271" t="s">
        <v>8312</v>
      </c>
      <c r="B18" s="271" t="s">
        <v>2669</v>
      </c>
      <c r="C18" s="246">
        <v>0.17798459999999999</v>
      </c>
      <c r="D18" s="246">
        <v>0.869116</v>
      </c>
      <c r="E18" s="246">
        <v>0.115006</v>
      </c>
      <c r="F18" s="246">
        <v>0.66855799999999999</v>
      </c>
      <c r="G18" s="246"/>
      <c r="H18" s="246"/>
      <c r="I18" s="246">
        <v>1.5461479999999999</v>
      </c>
      <c r="J18" s="246">
        <v>0.44353600000000004</v>
      </c>
      <c r="K18" s="246"/>
      <c r="L18" s="246"/>
      <c r="M18" s="246">
        <v>0.58125000000000004</v>
      </c>
      <c r="N18" s="246"/>
      <c r="O18" s="246">
        <v>0.51551400000000003</v>
      </c>
      <c r="P18" s="246"/>
      <c r="Q18" s="246">
        <v>1.186558</v>
      </c>
      <c r="R18" s="246">
        <v>0.30499199999999999</v>
      </c>
      <c r="S18" s="246"/>
      <c r="T18" s="246">
        <v>8.3720000000000003E-2</v>
      </c>
      <c r="U18" s="246">
        <v>0.18613000000000002</v>
      </c>
      <c r="V18" s="246">
        <v>0.20666599999999999</v>
      </c>
      <c r="W18" s="246"/>
      <c r="X18" s="246">
        <v>0.24897799999999998</v>
      </c>
      <c r="Y18" s="246"/>
      <c r="Z18" s="246"/>
      <c r="AA18" s="246"/>
      <c r="AB18" s="246">
        <v>0.14430399999999999</v>
      </c>
      <c r="AC18" s="246"/>
      <c r="AD18" s="246">
        <v>0.70082800000000001</v>
      </c>
      <c r="AE18" s="246"/>
      <c r="AF18" s="246">
        <v>0.10390000000000001</v>
      </c>
      <c r="AG18" s="246"/>
      <c r="AH18" s="246">
        <v>0.60725200000000001</v>
      </c>
      <c r="AI18" s="246"/>
      <c r="AJ18" s="246"/>
      <c r="AK18" s="246">
        <v>0.14285599999999998</v>
      </c>
      <c r="AL18" s="246"/>
      <c r="AM18" s="246"/>
      <c r="AN18" s="246"/>
      <c r="AO18" s="246">
        <v>0.14851600000000001</v>
      </c>
      <c r="AP18" s="246">
        <v>0.35578200000000004</v>
      </c>
      <c r="AQ18" s="246"/>
      <c r="AR18" s="246">
        <v>0.90134600000000009</v>
      </c>
      <c r="AS18" s="246">
        <v>0.35770600000000002</v>
      </c>
      <c r="AT18" s="246">
        <v>2.6484179999999999</v>
      </c>
      <c r="AU18" s="246">
        <v>0.36268400000000001</v>
      </c>
      <c r="AV18" s="246">
        <v>4.3790000000000003E-2</v>
      </c>
      <c r="AW18" s="246"/>
      <c r="AX18" s="246"/>
      <c r="AY18" s="246"/>
      <c r="AZ18" s="246">
        <v>0.14285599999999998</v>
      </c>
      <c r="BA18" s="246"/>
      <c r="BB18" s="246"/>
      <c r="BC18" s="246"/>
      <c r="BD18" s="246"/>
      <c r="BE18" s="246">
        <v>0.148816</v>
      </c>
      <c r="BF18" s="246"/>
      <c r="BG18" s="246">
        <v>1.1874259999999999</v>
      </c>
      <c r="BH18" s="246"/>
      <c r="BI18" s="246"/>
      <c r="BJ18" s="246">
        <v>0.104396</v>
      </c>
      <c r="BK18" s="246"/>
      <c r="BL18" s="246">
        <v>0.58125000000000004</v>
      </c>
      <c r="BM18" s="246"/>
      <c r="BN18" s="246"/>
      <c r="BO18" s="246"/>
      <c r="BP18" s="246"/>
      <c r="BQ18" s="246"/>
      <c r="BR18" s="246">
        <v>0.75860799999999995</v>
      </c>
      <c r="BS18" s="246"/>
      <c r="BT18" s="246">
        <v>0.14414199999999999</v>
      </c>
      <c r="BU18" s="246"/>
      <c r="BV18" s="246">
        <v>0.28254800000000002</v>
      </c>
      <c r="BW18" s="246"/>
      <c r="BX18" s="246"/>
      <c r="BY18" s="246">
        <v>0.57396800000000003</v>
      </c>
      <c r="BZ18" s="246">
        <v>0.25464799999999999</v>
      </c>
      <c r="CA18" s="246"/>
      <c r="CB18" s="246"/>
      <c r="CC18" s="246">
        <v>2.9008020000000001</v>
      </c>
      <c r="CD18" s="246"/>
      <c r="CE18" s="246"/>
      <c r="CF18" s="246">
        <v>0.14285599999999998</v>
      </c>
      <c r="CG18" s="246">
        <v>6.6139119999999991</v>
      </c>
      <c r="CH18" s="246">
        <v>0.26817400000000002</v>
      </c>
      <c r="CI18" s="246">
        <v>0.58551600000000004</v>
      </c>
      <c r="CJ18" s="246">
        <v>0.46160199999999996</v>
      </c>
      <c r="CK18" s="246">
        <v>0.87795800000000002</v>
      </c>
      <c r="CL18" s="246"/>
      <c r="CM18" s="246">
        <v>1.20879</v>
      </c>
      <c r="CN18" s="246">
        <v>9.2676000000000008E-2</v>
      </c>
      <c r="CO18" s="246">
        <v>0.61377199999999998</v>
      </c>
      <c r="CP18" s="246">
        <v>1.182528</v>
      </c>
      <c r="CQ18" s="246">
        <v>0.168042</v>
      </c>
      <c r="CR18" s="246">
        <v>6.5565999999999999E-2</v>
      </c>
      <c r="CS18" s="246"/>
      <c r="CT18" s="246"/>
      <c r="CU18" s="246">
        <v>0.38321</v>
      </c>
      <c r="CV18" s="246">
        <v>0.58180200000000004</v>
      </c>
      <c r="CW18" s="246"/>
      <c r="CX18" s="246"/>
      <c r="CY18" s="246">
        <v>0.45647199999999999</v>
      </c>
      <c r="CZ18" s="246"/>
      <c r="DA18" s="246">
        <v>1.690218</v>
      </c>
      <c r="DB18" s="246"/>
      <c r="DC18" s="246">
        <v>0.25600400000000001</v>
      </c>
      <c r="DD18" s="246">
        <v>9.7530000000000006E-2</v>
      </c>
      <c r="DE18" s="246"/>
      <c r="DF18" s="246">
        <v>5.8437999999999997E-2</v>
      </c>
      <c r="DG18" s="246">
        <v>0.24308199999999996</v>
      </c>
      <c r="DH18" s="246">
        <v>0.70036600000000004</v>
      </c>
      <c r="DI18" s="246">
        <v>0.16687399999999999</v>
      </c>
      <c r="DJ18" s="246">
        <v>0.10499799999999999</v>
      </c>
      <c r="DK18" s="246"/>
      <c r="DL18" s="246">
        <v>0.36712</v>
      </c>
      <c r="DM18" s="246">
        <v>0.36566799999999999</v>
      </c>
      <c r="DN18" s="246">
        <v>0.22922600000000001</v>
      </c>
      <c r="DO18" s="246">
        <v>0.36939200000000005</v>
      </c>
      <c r="DP18" s="246">
        <v>2.9008020000000001</v>
      </c>
      <c r="DQ18" s="246"/>
      <c r="DR18" s="246"/>
      <c r="DS18" s="246"/>
      <c r="DT18" s="246"/>
      <c r="DU18" s="246"/>
      <c r="DV18" s="246">
        <v>0.58551600000000004</v>
      </c>
      <c r="DW18" s="246">
        <v>0.218642</v>
      </c>
      <c r="DX18" s="246">
        <v>0.53767600000000004</v>
      </c>
      <c r="DY18" s="246">
        <v>0.31881599999999999</v>
      </c>
      <c r="DZ18" s="246"/>
      <c r="EA18" s="246"/>
      <c r="EB18" s="246"/>
      <c r="EC18" s="246"/>
      <c r="ED18" s="246"/>
      <c r="EE18" s="246">
        <v>0.40479399999999999</v>
      </c>
      <c r="EF18" s="246"/>
      <c r="EG18" s="246"/>
      <c r="EH18" s="246">
        <v>0.77433399999999997</v>
      </c>
      <c r="EI18" s="246"/>
      <c r="EJ18" s="246"/>
      <c r="EK18" s="246"/>
      <c r="EL18" s="246"/>
      <c r="EM18" s="246"/>
      <c r="EN18" s="246"/>
      <c r="EO18" s="246">
        <v>1.1153439999999999</v>
      </c>
      <c r="EP18" s="246"/>
      <c r="EQ18" s="246">
        <v>5.6422E-2</v>
      </c>
      <c r="ER18" s="246">
        <v>0.35548600000000002</v>
      </c>
      <c r="ES18" s="246">
        <v>1.473476</v>
      </c>
      <c r="ET18" s="246">
        <v>1.486996</v>
      </c>
      <c r="EU18" s="246"/>
      <c r="EV18" s="246"/>
      <c r="EW18" s="246">
        <v>0.62606800000000007</v>
      </c>
      <c r="EX18" s="246"/>
      <c r="EY18" s="246">
        <v>0.58091999999999999</v>
      </c>
      <c r="EZ18" s="246"/>
      <c r="FA18" s="246"/>
      <c r="FB18" s="246">
        <v>0.50893299999999997</v>
      </c>
      <c r="FC18" s="246">
        <v>0.28099200000000002</v>
      </c>
      <c r="FD18" s="246"/>
      <c r="FE18" s="246"/>
      <c r="FF18" s="246">
        <v>0.100054</v>
      </c>
      <c r="FG18" s="246"/>
      <c r="FH18" s="246"/>
      <c r="FI18" s="246"/>
      <c r="FJ18" s="246"/>
      <c r="FK18" s="246">
        <v>2.9686000000000001E-2</v>
      </c>
      <c r="FL18" s="246">
        <v>0.14706</v>
      </c>
      <c r="FM18" s="246"/>
      <c r="FN18" s="246"/>
      <c r="FO18" s="246"/>
      <c r="FP18" s="246"/>
      <c r="FQ18" s="246"/>
      <c r="FR18" s="246"/>
      <c r="FS18" s="246"/>
      <c r="FT18" s="246">
        <v>0.50764600000000004</v>
      </c>
      <c r="FU18" s="246">
        <v>0.149316</v>
      </c>
      <c r="FV18" s="246"/>
      <c r="FW18" s="246"/>
      <c r="FX18" s="246">
        <v>0.41045399999999999</v>
      </c>
      <c r="FY18" s="246">
        <v>0.294576</v>
      </c>
      <c r="FZ18" s="246">
        <v>0.36175199999999996</v>
      </c>
      <c r="GA18" s="246"/>
      <c r="GB18" s="246"/>
      <c r="GC18" s="246">
        <v>0.19835000000000003</v>
      </c>
      <c r="GD18" s="246">
        <v>0.21080399999999999</v>
      </c>
      <c r="GE18" s="246"/>
      <c r="GF18" s="246">
        <v>1.215676</v>
      </c>
      <c r="GG18" s="246"/>
      <c r="GH18" s="246"/>
      <c r="GI18" s="246">
        <v>3.1531860000000003</v>
      </c>
      <c r="GJ18" s="246">
        <v>0.49130600000000002</v>
      </c>
      <c r="GK18" s="246">
        <v>1.3956080000000002</v>
      </c>
      <c r="GL18" s="246"/>
      <c r="GM18" s="246"/>
      <c r="GN18" s="246">
        <v>1.486996</v>
      </c>
      <c r="GO18" s="246"/>
      <c r="GP18" s="246">
        <v>2.1875080000000002</v>
      </c>
      <c r="GQ18" s="246"/>
      <c r="GR18" s="246"/>
      <c r="GS18" s="246"/>
      <c r="GT18" s="246"/>
      <c r="GU18" s="246">
        <v>0.173788</v>
      </c>
      <c r="GV18" s="246"/>
      <c r="GW18" s="246"/>
      <c r="GX18" s="246"/>
      <c r="GY18" s="246">
        <v>0.24308199999999996</v>
      </c>
      <c r="GZ18" s="246">
        <v>0.24308199999999996</v>
      </c>
      <c r="HA18" s="246">
        <v>6.6139119999999991</v>
      </c>
      <c r="HB18" s="246">
        <v>0.50893299999999997</v>
      </c>
      <c r="HC18" s="246">
        <v>6.6718E-2</v>
      </c>
      <c r="HD18" s="246"/>
      <c r="HE18" s="246">
        <v>0.34501399999999999</v>
      </c>
      <c r="HF18" s="246"/>
      <c r="HG18" s="246">
        <v>0.165876</v>
      </c>
      <c r="HH18" s="246">
        <v>0.62606800000000007</v>
      </c>
      <c r="HI18" s="45"/>
      <c r="HJ18" s="45"/>
      <c r="HK18" s="45"/>
      <c r="HL18" s="45"/>
      <c r="HM18" s="45"/>
      <c r="HN18" s="45"/>
      <c r="HO18" s="45"/>
      <c r="HP18" s="45"/>
      <c r="HQ18" s="45"/>
      <c r="HR18" s="45"/>
      <c r="HS18" s="45"/>
      <c r="HT18" s="45"/>
      <c r="HU18" s="45"/>
      <c r="HV18" s="45"/>
      <c r="HW18" s="45"/>
      <c r="HX18" s="45"/>
      <c r="HY18" s="45"/>
      <c r="HZ18" s="45"/>
      <c r="IA18" s="45"/>
      <c r="IB18" s="246"/>
      <c r="IC18" s="246"/>
    </row>
    <row r="19" spans="1:237" x14ac:dyDescent="0.35">
      <c r="A19" s="271" t="s">
        <v>8312</v>
      </c>
      <c r="B19" s="271" t="s">
        <v>8236</v>
      </c>
      <c r="C19" s="246">
        <v>1.3920809999999999</v>
      </c>
      <c r="D19" s="246">
        <v>4.0895700000000001</v>
      </c>
      <c r="E19" s="246">
        <v>1.8507940000000001</v>
      </c>
      <c r="F19" s="246"/>
      <c r="G19" s="246">
        <v>0.69013999999999998</v>
      </c>
      <c r="H19" s="246">
        <v>0.69013999999999998</v>
      </c>
      <c r="I19" s="246"/>
      <c r="J19" s="246"/>
      <c r="K19" s="246">
        <v>2.5242200000000001</v>
      </c>
      <c r="L19" s="246">
        <v>2.8197480000000001</v>
      </c>
      <c r="M19" s="246">
        <v>2.093782</v>
      </c>
      <c r="N19" s="246">
        <v>4.6330279999999995</v>
      </c>
      <c r="O19" s="246">
        <v>2.4636939999999998</v>
      </c>
      <c r="P19" s="246">
        <v>2.5242200000000001</v>
      </c>
      <c r="Q19" s="246"/>
      <c r="R19" s="246"/>
      <c r="S19" s="246">
        <v>0.57281000000000004</v>
      </c>
      <c r="T19" s="246">
        <v>1.664998</v>
      </c>
      <c r="U19" s="246"/>
      <c r="V19" s="246">
        <v>1.138088</v>
      </c>
      <c r="W19" s="246">
        <v>0.72050199999999998</v>
      </c>
      <c r="X19" s="246">
        <v>0.48070000000000002</v>
      </c>
      <c r="Y19" s="246">
        <v>0.69013999999999998</v>
      </c>
      <c r="Z19" s="246">
        <v>2.4420900000000003</v>
      </c>
      <c r="AA19" s="246">
        <v>0.30182799999999999</v>
      </c>
      <c r="AB19" s="246">
        <v>2.6378519999999996</v>
      </c>
      <c r="AC19" s="246">
        <v>2.5242200000000001</v>
      </c>
      <c r="AD19" s="246">
        <v>1.449122</v>
      </c>
      <c r="AE19" s="246">
        <v>3.0918760000000001</v>
      </c>
      <c r="AF19" s="246"/>
      <c r="AG19" s="246"/>
      <c r="AH19" s="246"/>
      <c r="AI19" s="246">
        <v>4.9822439999999997</v>
      </c>
      <c r="AJ19" s="246"/>
      <c r="AK19" s="246">
        <v>6.0142340000000001</v>
      </c>
      <c r="AL19" s="246">
        <v>0.81766800000000006</v>
      </c>
      <c r="AM19" s="246">
        <v>0.763544</v>
      </c>
      <c r="AN19" s="246">
        <v>1.4264839999999999</v>
      </c>
      <c r="AO19" s="246"/>
      <c r="AP19" s="246">
        <v>4.8488639999999998</v>
      </c>
      <c r="AQ19" s="246">
        <v>0.38922200000000001</v>
      </c>
      <c r="AR19" s="246"/>
      <c r="AS19" s="246">
        <v>2.8368979999999997</v>
      </c>
      <c r="AT19" s="246">
        <v>2.8938999999999999</v>
      </c>
      <c r="AU19" s="246">
        <v>3.7261660000000001</v>
      </c>
      <c r="AV19" s="246">
        <v>6.3356760000000003</v>
      </c>
      <c r="AW19" s="246">
        <v>2.348986</v>
      </c>
      <c r="AX19" s="246">
        <v>3.385062</v>
      </c>
      <c r="AY19" s="246">
        <v>2.5242200000000001</v>
      </c>
      <c r="AZ19" s="246">
        <v>6.0142340000000001</v>
      </c>
      <c r="BA19" s="246"/>
      <c r="BB19" s="246"/>
      <c r="BC19" s="246">
        <v>1.4581119999999999</v>
      </c>
      <c r="BD19" s="246">
        <v>6.3721460000000008</v>
      </c>
      <c r="BE19" s="246">
        <v>2.0989439999999999</v>
      </c>
      <c r="BF19" s="246">
        <v>4.5269440000000003</v>
      </c>
      <c r="BG19" s="246">
        <v>4.5848100000000001</v>
      </c>
      <c r="BH19" s="246"/>
      <c r="BI19" s="246"/>
      <c r="BJ19" s="246">
        <v>0.88275199999999998</v>
      </c>
      <c r="BK19" s="246">
        <v>4.3994340000000003</v>
      </c>
      <c r="BL19" s="246">
        <v>2.093782</v>
      </c>
      <c r="BM19" s="246">
        <v>0.58376800000000006</v>
      </c>
      <c r="BN19" s="246"/>
      <c r="BO19" s="246">
        <v>1.301358</v>
      </c>
      <c r="BP19" s="246"/>
      <c r="BQ19" s="246">
        <v>1.0990580000000001</v>
      </c>
      <c r="BR19" s="246"/>
      <c r="BS19" s="246">
        <v>1.712364</v>
      </c>
      <c r="BT19" s="246">
        <v>2.221406</v>
      </c>
      <c r="BU19" s="246"/>
      <c r="BV19" s="246">
        <v>1.0683940000000001</v>
      </c>
      <c r="BW19" s="246">
        <v>3.198334</v>
      </c>
      <c r="BX19" s="246">
        <v>0.98631999999999997</v>
      </c>
      <c r="BY19" s="246">
        <v>7.0512879999999996</v>
      </c>
      <c r="BZ19" s="246">
        <v>6.7390860000000004</v>
      </c>
      <c r="CA19" s="246">
        <v>1.5726660000000001</v>
      </c>
      <c r="CB19" s="246">
        <v>2.4694020000000001</v>
      </c>
      <c r="CC19" s="246">
        <v>2.863464</v>
      </c>
      <c r="CD19" s="246">
        <v>6.3394580000000014</v>
      </c>
      <c r="CE19" s="246">
        <v>1.1191720000000001</v>
      </c>
      <c r="CF19" s="246">
        <v>6.0142340000000001</v>
      </c>
      <c r="CG19" s="246">
        <v>4.9778020000000014</v>
      </c>
      <c r="CH19" s="246">
        <v>3.5503559999999998</v>
      </c>
      <c r="CI19" s="246">
        <v>2.8561519999999998</v>
      </c>
      <c r="CJ19" s="246"/>
      <c r="CK19" s="246">
        <v>2.9977119999999999</v>
      </c>
      <c r="CL19" s="246">
        <v>2.6628400000000001</v>
      </c>
      <c r="CM19" s="246">
        <v>4.1863459999999986</v>
      </c>
      <c r="CN19" s="246">
        <v>0.30901800000000001</v>
      </c>
      <c r="CO19" s="246">
        <v>3.3614519999999999</v>
      </c>
      <c r="CP19" s="246"/>
      <c r="CQ19" s="246">
        <v>0.45801399999999998</v>
      </c>
      <c r="CR19" s="246">
        <v>0.51678199999999996</v>
      </c>
      <c r="CS19" s="246">
        <v>0.57609999999999995</v>
      </c>
      <c r="CT19" s="246"/>
      <c r="CU19" s="246"/>
      <c r="CV19" s="246"/>
      <c r="CW19" s="246"/>
      <c r="CX19" s="246">
        <v>2.7405520000000001</v>
      </c>
      <c r="CY19" s="246"/>
      <c r="CZ19" s="246">
        <v>3.2462580000000001</v>
      </c>
      <c r="DA19" s="246">
        <v>3.0735600000000001</v>
      </c>
      <c r="DB19" s="246">
        <v>1.332948</v>
      </c>
      <c r="DC19" s="246">
        <v>1.280294</v>
      </c>
      <c r="DD19" s="246">
        <v>1.2985060000000002</v>
      </c>
      <c r="DE19" s="246"/>
      <c r="DF19" s="246"/>
      <c r="DG19" s="246">
        <v>3.9411860000000001</v>
      </c>
      <c r="DH19" s="246"/>
      <c r="DI19" s="246"/>
      <c r="DJ19" s="246">
        <v>0.53285400000000005</v>
      </c>
      <c r="DK19" s="246"/>
      <c r="DL19" s="246"/>
      <c r="DM19" s="246">
        <v>2.9647380000000001</v>
      </c>
      <c r="DN19" s="246">
        <v>1.3619079999999999</v>
      </c>
      <c r="DO19" s="246"/>
      <c r="DP19" s="246">
        <v>2.863464</v>
      </c>
      <c r="DQ19" s="246">
        <v>4.3994340000000003</v>
      </c>
      <c r="DR19" s="246">
        <v>5.3359780000000008</v>
      </c>
      <c r="DS19" s="246"/>
      <c r="DT19" s="246">
        <v>1.016062</v>
      </c>
      <c r="DU19" s="246">
        <v>1.6956020000000001</v>
      </c>
      <c r="DV19" s="246">
        <v>2.8561519999999998</v>
      </c>
      <c r="DW19" s="246">
        <v>4.1037119999999998</v>
      </c>
      <c r="DX19" s="246">
        <v>2.9459379999999999</v>
      </c>
      <c r="DY19" s="246">
        <v>1.2370239999999999</v>
      </c>
      <c r="DZ19" s="246">
        <v>0.75364799999999998</v>
      </c>
      <c r="EA19" s="246"/>
      <c r="EB19" s="246">
        <v>0.58443000000000001</v>
      </c>
      <c r="EC19" s="246"/>
      <c r="ED19" s="246">
        <v>4.3994340000000003</v>
      </c>
      <c r="EE19" s="246">
        <v>0.61490800000000001</v>
      </c>
      <c r="EF19" s="246">
        <v>7.7208419999999993</v>
      </c>
      <c r="EG19" s="246"/>
      <c r="EH19" s="246">
        <v>1.629488</v>
      </c>
      <c r="EI19" s="246"/>
      <c r="EJ19" s="246">
        <v>0.19942799999999999</v>
      </c>
      <c r="EK19" s="246"/>
      <c r="EL19" s="246">
        <v>1.19201</v>
      </c>
      <c r="EM19" s="246">
        <v>4.91953</v>
      </c>
      <c r="EN19" s="246"/>
      <c r="EO19" s="246">
        <v>4.0748299999999995</v>
      </c>
      <c r="EP19" s="246">
        <v>0.69871800000000006</v>
      </c>
      <c r="EQ19" s="246">
        <v>1.6818759999999999</v>
      </c>
      <c r="ER19" s="246">
        <v>2.5823159999999996</v>
      </c>
      <c r="ES19" s="246">
        <v>0.44683800000000001</v>
      </c>
      <c r="ET19" s="246">
        <v>1.574136</v>
      </c>
      <c r="EU19" s="246">
        <v>4.3994340000000003</v>
      </c>
      <c r="EV19" s="246">
        <v>7.3990860000000005</v>
      </c>
      <c r="EW19" s="246">
        <v>2.3879039999999998</v>
      </c>
      <c r="EX19" s="246">
        <v>4.3994340000000003</v>
      </c>
      <c r="EY19" s="246">
        <v>0.91361399999999993</v>
      </c>
      <c r="EZ19" s="246"/>
      <c r="FA19" s="246">
        <v>0.49743599999999999</v>
      </c>
      <c r="FB19" s="246"/>
      <c r="FC19" s="246"/>
      <c r="FD19" s="246">
        <v>0.70505200000000001</v>
      </c>
      <c r="FE19" s="246"/>
      <c r="FF19" s="246">
        <v>0.21865799999999999</v>
      </c>
      <c r="FG19" s="246">
        <v>2.0355620000000001</v>
      </c>
      <c r="FH19" s="246">
        <v>2.1575280000000001</v>
      </c>
      <c r="FI19" s="246"/>
      <c r="FJ19" s="246">
        <v>4.3994340000000003</v>
      </c>
      <c r="FK19" s="246">
        <v>0.55218599999999995</v>
      </c>
      <c r="FL19" s="246">
        <v>2.5554160000000001</v>
      </c>
      <c r="FM19" s="246">
        <v>1.7039960000000001</v>
      </c>
      <c r="FN19" s="246">
        <v>6.3789979999999993</v>
      </c>
      <c r="FO19" s="246"/>
      <c r="FP19" s="246">
        <v>2.2403780000000002</v>
      </c>
      <c r="FQ19" s="246"/>
      <c r="FR19" s="246">
        <v>2.8706259999999997</v>
      </c>
      <c r="FS19" s="246">
        <v>0.69013999999999998</v>
      </c>
      <c r="FT19" s="246">
        <v>4.924938</v>
      </c>
      <c r="FU19" s="246">
        <v>0.594916</v>
      </c>
      <c r="FV19" s="246">
        <v>0.69013999999999998</v>
      </c>
      <c r="FW19" s="246"/>
      <c r="FX19" s="246">
        <v>1.247946</v>
      </c>
      <c r="FY19" s="246">
        <v>2.311232</v>
      </c>
      <c r="FZ19" s="246"/>
      <c r="GA19" s="246">
        <v>0.30452600000000002</v>
      </c>
      <c r="GB19" s="246">
        <v>0.36170999999999998</v>
      </c>
      <c r="GC19" s="246"/>
      <c r="GD19" s="246"/>
      <c r="GE19" s="246">
        <v>1.1334519999999999</v>
      </c>
      <c r="GF19" s="246">
        <v>5.2437019999999999</v>
      </c>
      <c r="GG19" s="246">
        <v>0.65973999999999999</v>
      </c>
      <c r="GH19" s="246"/>
      <c r="GI19" s="246">
        <v>4.9436</v>
      </c>
      <c r="GJ19" s="246">
        <v>0.91320800000000002</v>
      </c>
      <c r="GK19" s="246"/>
      <c r="GL19" s="246">
        <v>0.86944200000000005</v>
      </c>
      <c r="GM19" s="246"/>
      <c r="GN19" s="246">
        <v>1.574136</v>
      </c>
      <c r="GO19" s="246"/>
      <c r="GP19" s="246"/>
      <c r="GQ19" s="246">
        <v>4.2527419999999996</v>
      </c>
      <c r="GR19" s="246">
        <v>2.5242200000000001</v>
      </c>
      <c r="GS19" s="246">
        <v>0.69013999999999998</v>
      </c>
      <c r="GT19" s="246">
        <v>0.69013999999999998</v>
      </c>
      <c r="GU19" s="246">
        <v>1.6282399999999999</v>
      </c>
      <c r="GV19" s="246">
        <v>0.962642</v>
      </c>
      <c r="GW19" s="246">
        <v>5.3462160000000001</v>
      </c>
      <c r="GX19" s="246">
        <v>0.50317000000000001</v>
      </c>
      <c r="GY19" s="246">
        <v>3.9411860000000001</v>
      </c>
      <c r="GZ19" s="246">
        <v>3.9411860000000001</v>
      </c>
      <c r="HA19" s="246">
        <v>4.9778020000000014</v>
      </c>
      <c r="HB19" s="246"/>
      <c r="HC19" s="246">
        <v>1.2401040000000001</v>
      </c>
      <c r="HD19" s="246"/>
      <c r="HE19" s="246">
        <v>5.8217400000000001</v>
      </c>
      <c r="HF19" s="246">
        <v>0.42873800000000001</v>
      </c>
      <c r="HG19" s="246">
        <v>0.73950399999999994</v>
      </c>
      <c r="HH19" s="246">
        <v>2.3879039999999998</v>
      </c>
      <c r="HI19" s="45"/>
      <c r="HJ19" s="45"/>
      <c r="HK19" s="45"/>
      <c r="HL19" s="45"/>
      <c r="HM19" s="45"/>
      <c r="HN19" s="45"/>
      <c r="HO19" s="45"/>
      <c r="HP19" s="45"/>
      <c r="HQ19" s="45"/>
      <c r="HR19" s="45"/>
      <c r="HS19" s="45"/>
      <c r="HT19" s="45"/>
      <c r="HU19" s="45"/>
      <c r="HV19" s="45"/>
      <c r="HW19" s="45"/>
      <c r="HX19" s="45"/>
      <c r="HY19" s="45"/>
      <c r="HZ19" s="45"/>
      <c r="IA19" s="45"/>
      <c r="IB19" s="246"/>
      <c r="IC19" s="246"/>
    </row>
    <row r="20" spans="1:237" x14ac:dyDescent="0.35">
      <c r="A20" s="271" t="s">
        <v>8312</v>
      </c>
      <c r="B20" s="271" t="s">
        <v>2672</v>
      </c>
      <c r="C20" s="246">
        <v>1.0318033333333334</v>
      </c>
      <c r="D20" s="246">
        <v>4.4190640000000005</v>
      </c>
      <c r="E20" s="246">
        <v>4.578932</v>
      </c>
      <c r="F20" s="246">
        <v>0.3755</v>
      </c>
      <c r="G20" s="246">
        <v>2.440334</v>
      </c>
      <c r="H20" s="246">
        <v>2.440334</v>
      </c>
      <c r="I20" s="246">
        <v>4.1954440000000002</v>
      </c>
      <c r="J20" s="246">
        <v>1.2889140000000001</v>
      </c>
      <c r="K20" s="246">
        <v>6.1018219999999994</v>
      </c>
      <c r="L20" s="246">
        <v>1.2913460000000001</v>
      </c>
      <c r="M20" s="246">
        <v>3.6627179999999999</v>
      </c>
      <c r="N20" s="246">
        <v>3.58778</v>
      </c>
      <c r="O20" s="246">
        <v>5.634582</v>
      </c>
      <c r="P20" s="246">
        <v>6.1018219999999994</v>
      </c>
      <c r="Q20" s="246">
        <v>0.54228399999999999</v>
      </c>
      <c r="R20" s="246">
        <v>0.53791199999999995</v>
      </c>
      <c r="S20" s="246">
        <v>1.2509840000000001</v>
      </c>
      <c r="T20" s="246">
        <v>4.7360360000000004</v>
      </c>
      <c r="U20" s="246">
        <v>1.5162499999999999</v>
      </c>
      <c r="V20" s="246">
        <v>0.33552199999999999</v>
      </c>
      <c r="W20" s="246"/>
      <c r="X20" s="246">
        <v>6.2812339999999995</v>
      </c>
      <c r="Y20" s="246">
        <v>2.440334</v>
      </c>
      <c r="Z20" s="246"/>
      <c r="AA20" s="246">
        <v>0.86498399999999998</v>
      </c>
      <c r="AB20" s="246">
        <v>3.559688</v>
      </c>
      <c r="AC20" s="246">
        <v>6.1018219999999994</v>
      </c>
      <c r="AD20" s="246">
        <v>9.7904499999999999</v>
      </c>
      <c r="AE20" s="246">
        <v>3.7131379999999998</v>
      </c>
      <c r="AF20" s="246">
        <v>0.54333199999999993</v>
      </c>
      <c r="AG20" s="246"/>
      <c r="AH20" s="246"/>
      <c r="AI20" s="246">
        <v>2.3099020000000001</v>
      </c>
      <c r="AJ20" s="246"/>
      <c r="AK20" s="246">
        <v>15.52009</v>
      </c>
      <c r="AL20" s="246">
        <v>4.8139880000000002</v>
      </c>
      <c r="AM20" s="246">
        <v>1.656242</v>
      </c>
      <c r="AN20" s="246">
        <v>1.9347940000000003</v>
      </c>
      <c r="AO20" s="246"/>
      <c r="AP20" s="246">
        <v>6.936081999999999</v>
      </c>
      <c r="AQ20" s="246">
        <v>1.571218</v>
      </c>
      <c r="AR20" s="246">
        <v>0.60169600000000001</v>
      </c>
      <c r="AS20" s="246">
        <v>5.2667220000000006</v>
      </c>
      <c r="AT20" s="246">
        <v>5.5970040000000001</v>
      </c>
      <c r="AU20" s="246">
        <v>9.9464819999999996</v>
      </c>
      <c r="AV20" s="246">
        <v>9.154954</v>
      </c>
      <c r="AW20" s="246">
        <v>3.6806740000000002</v>
      </c>
      <c r="AX20" s="246">
        <v>1.1487959999999999</v>
      </c>
      <c r="AY20" s="246">
        <v>6.1018219999999994</v>
      </c>
      <c r="AZ20" s="246">
        <v>15.52009</v>
      </c>
      <c r="BA20" s="246"/>
      <c r="BB20" s="246"/>
      <c r="BC20" s="246">
        <v>1.772316</v>
      </c>
      <c r="BD20" s="246">
        <v>11.195867999999999</v>
      </c>
      <c r="BE20" s="246">
        <v>0.90785399999999994</v>
      </c>
      <c r="BF20" s="246">
        <v>5.2253019999999992</v>
      </c>
      <c r="BG20" s="246">
        <v>5.7820579999999993</v>
      </c>
      <c r="BH20" s="246">
        <v>0.24471399999999999</v>
      </c>
      <c r="BI20" s="246"/>
      <c r="BJ20" s="246">
        <v>5.423584</v>
      </c>
      <c r="BK20" s="246">
        <v>3.58778</v>
      </c>
      <c r="BL20" s="246">
        <v>3.6627179999999999</v>
      </c>
      <c r="BM20" s="246"/>
      <c r="BN20" s="246"/>
      <c r="BO20" s="246">
        <v>0.71680999999999995</v>
      </c>
      <c r="BP20" s="246"/>
      <c r="BQ20" s="246">
        <v>2.4151119999999997</v>
      </c>
      <c r="BR20" s="246"/>
      <c r="BS20" s="246">
        <v>5.5870100000000003</v>
      </c>
      <c r="BT20" s="246">
        <v>8.2109699999999997</v>
      </c>
      <c r="BU20" s="246">
        <v>0.56144000000000005</v>
      </c>
      <c r="BV20" s="246">
        <v>1.2422660000000001</v>
      </c>
      <c r="BW20" s="246">
        <v>5.5933860000000006</v>
      </c>
      <c r="BX20" s="246"/>
      <c r="BY20" s="246">
        <v>5.1140720000000002</v>
      </c>
      <c r="BZ20" s="246">
        <v>3.58778</v>
      </c>
      <c r="CA20" s="246">
        <v>1.380746</v>
      </c>
      <c r="CB20" s="246">
        <v>6.8671080000000009</v>
      </c>
      <c r="CC20" s="246">
        <v>6.0052339999999997</v>
      </c>
      <c r="CD20" s="246">
        <v>6.476966</v>
      </c>
      <c r="CE20" s="246">
        <v>4.0164</v>
      </c>
      <c r="CF20" s="246">
        <v>15.52009</v>
      </c>
      <c r="CG20" s="246">
        <v>8.4827340000000007</v>
      </c>
      <c r="CH20" s="246">
        <v>4.051812</v>
      </c>
      <c r="CI20" s="246">
        <v>0.53215199999999996</v>
      </c>
      <c r="CJ20" s="246">
        <v>1.1564939999999999</v>
      </c>
      <c r="CK20" s="246">
        <v>3.2702439999999999</v>
      </c>
      <c r="CL20" s="246">
        <v>4.710896</v>
      </c>
      <c r="CM20" s="246">
        <v>2.2926039999999999</v>
      </c>
      <c r="CN20" s="246">
        <v>4.6145800000000001</v>
      </c>
      <c r="CO20" s="246">
        <v>7.4684260000000009</v>
      </c>
      <c r="CP20" s="246"/>
      <c r="CQ20" s="246">
        <v>2.3840599999999998</v>
      </c>
      <c r="CR20" s="246">
        <v>1.8021199999999999</v>
      </c>
      <c r="CS20" s="246"/>
      <c r="CT20" s="246">
        <v>1.861243</v>
      </c>
      <c r="CU20" s="246"/>
      <c r="CV20" s="246">
        <v>3.0868440000000001</v>
      </c>
      <c r="CW20" s="246">
        <v>3.344258</v>
      </c>
      <c r="CX20" s="246">
        <v>4.710896</v>
      </c>
      <c r="CY20" s="246"/>
      <c r="CZ20" s="246">
        <v>2.238194</v>
      </c>
      <c r="DA20" s="246">
        <v>1.84599</v>
      </c>
      <c r="DB20" s="246">
        <v>3.4789120000000002</v>
      </c>
      <c r="DC20" s="246">
        <v>3.0790980000000001</v>
      </c>
      <c r="DD20" s="246">
        <v>1.094214</v>
      </c>
      <c r="DE20" s="246"/>
      <c r="DF20" s="246">
        <v>0.90461800000000003</v>
      </c>
      <c r="DG20" s="246">
        <v>2.9331220000000005</v>
      </c>
      <c r="DH20" s="246"/>
      <c r="DI20" s="246">
        <v>0.309062</v>
      </c>
      <c r="DJ20" s="246">
        <v>2.4301119999999998</v>
      </c>
      <c r="DK20" s="246"/>
      <c r="DL20" s="246">
        <v>1.660296</v>
      </c>
      <c r="DM20" s="246">
        <v>3.239554</v>
      </c>
      <c r="DN20" s="246">
        <v>1.2940420000000001</v>
      </c>
      <c r="DO20" s="246"/>
      <c r="DP20" s="246">
        <v>6.0052339999999997</v>
      </c>
      <c r="DQ20" s="246">
        <v>3.58778</v>
      </c>
      <c r="DR20" s="246">
        <v>3.1708019999999997</v>
      </c>
      <c r="DS20" s="246">
        <v>0.24471399999999999</v>
      </c>
      <c r="DT20" s="246">
        <v>2.834854</v>
      </c>
      <c r="DU20" s="246">
        <v>2.2293120000000002</v>
      </c>
      <c r="DV20" s="246">
        <v>0.53215199999999996</v>
      </c>
      <c r="DW20" s="246">
        <v>7.4577100000000005</v>
      </c>
      <c r="DX20" s="246">
        <v>8.7571480000000008</v>
      </c>
      <c r="DY20" s="246">
        <v>5.082808</v>
      </c>
      <c r="DZ20" s="246">
        <v>2.004502</v>
      </c>
      <c r="EA20" s="246">
        <v>0.95363999999999993</v>
      </c>
      <c r="EB20" s="246">
        <v>0.51449800000000001</v>
      </c>
      <c r="EC20" s="246">
        <v>0.71440999999999999</v>
      </c>
      <c r="ED20" s="246">
        <v>3.58778</v>
      </c>
      <c r="EE20" s="246">
        <v>1.5108519999999999</v>
      </c>
      <c r="EF20" s="246">
        <v>1.505044</v>
      </c>
      <c r="EG20" s="246"/>
      <c r="EH20" s="246">
        <v>2.1473439999999999</v>
      </c>
      <c r="EI20" s="246">
        <v>0.48385</v>
      </c>
      <c r="EJ20" s="246">
        <v>9.998399999999999E-2</v>
      </c>
      <c r="EK20" s="246">
        <v>1.1258460000000001</v>
      </c>
      <c r="EL20" s="246">
        <v>2.3698540000000001</v>
      </c>
      <c r="EM20" s="246">
        <v>5.8249459999999997</v>
      </c>
      <c r="EN20" s="246"/>
      <c r="EO20" s="246">
        <v>7.2835619999999999</v>
      </c>
      <c r="EP20" s="246">
        <v>4.4400040000000001</v>
      </c>
      <c r="EQ20" s="246">
        <v>2.95682</v>
      </c>
      <c r="ER20" s="246">
        <v>5.7361579999999996</v>
      </c>
      <c r="ES20" s="246">
        <v>2.5449920000000001</v>
      </c>
      <c r="ET20" s="246">
        <v>7.3366879999999997</v>
      </c>
      <c r="EU20" s="246">
        <v>3.58778</v>
      </c>
      <c r="EV20" s="246">
        <v>6.2552879999999993</v>
      </c>
      <c r="EW20" s="246">
        <v>3.8693840000000002</v>
      </c>
      <c r="EX20" s="246">
        <v>3.58778</v>
      </c>
      <c r="EY20" s="246">
        <v>3.3520820000000002</v>
      </c>
      <c r="EZ20" s="246">
        <v>1.4892479999999999</v>
      </c>
      <c r="FA20" s="246">
        <v>2.97824</v>
      </c>
      <c r="FB20" s="246"/>
      <c r="FC20" s="246"/>
      <c r="FD20" s="246">
        <v>3.4974240000000001</v>
      </c>
      <c r="FE20" s="246">
        <v>0.95831</v>
      </c>
      <c r="FF20" s="246"/>
      <c r="FG20" s="246">
        <v>4.2073660000000004</v>
      </c>
      <c r="FH20" s="246">
        <v>3.7070319999999999</v>
      </c>
      <c r="FI20" s="246"/>
      <c r="FJ20" s="246">
        <v>3.58778</v>
      </c>
      <c r="FK20" s="246">
        <v>0.27956799999999998</v>
      </c>
      <c r="FL20" s="246">
        <v>1.4019980000000001</v>
      </c>
      <c r="FM20" s="246">
        <v>0.82218799999999992</v>
      </c>
      <c r="FN20" s="246">
        <v>4.8849979999999995</v>
      </c>
      <c r="FO20" s="246">
        <v>0.80857599999999996</v>
      </c>
      <c r="FP20" s="246"/>
      <c r="FQ20" s="246"/>
      <c r="FR20" s="246">
        <v>4.5347859999999995</v>
      </c>
      <c r="FS20" s="246">
        <v>2.440334</v>
      </c>
      <c r="FT20" s="246">
        <v>1.185114</v>
      </c>
      <c r="FU20" s="246">
        <v>4.2342219999999999</v>
      </c>
      <c r="FV20" s="246">
        <v>2.440334</v>
      </c>
      <c r="FW20" s="246">
        <v>0.59335199999999999</v>
      </c>
      <c r="FX20" s="246">
        <v>0.80097800000000008</v>
      </c>
      <c r="FY20" s="246">
        <v>3.859858</v>
      </c>
      <c r="FZ20" s="246">
        <v>0.41049600000000003</v>
      </c>
      <c r="GA20" s="246"/>
      <c r="GB20" s="246">
        <v>3.9533120000000004</v>
      </c>
      <c r="GC20" s="246"/>
      <c r="GD20" s="246">
        <v>2.493306</v>
      </c>
      <c r="GE20" s="246">
        <v>0.200212</v>
      </c>
      <c r="GF20" s="246">
        <v>2.5802260000000001</v>
      </c>
      <c r="GG20" s="246">
        <v>1.9031520000000002</v>
      </c>
      <c r="GH20" s="246">
        <v>0.71123999999999998</v>
      </c>
      <c r="GI20" s="246">
        <v>13.22377</v>
      </c>
      <c r="GJ20" s="246">
        <v>3.9413179999999999</v>
      </c>
      <c r="GK20" s="246"/>
      <c r="GL20" s="246">
        <v>0.84582999999999997</v>
      </c>
      <c r="GM20" s="246"/>
      <c r="GN20" s="246">
        <v>7.3366879999999997</v>
      </c>
      <c r="GO20" s="246"/>
      <c r="GP20" s="246">
        <v>2.4662899999999999</v>
      </c>
      <c r="GQ20" s="246">
        <v>1.2105699999999999</v>
      </c>
      <c r="GR20" s="246">
        <v>6.1018219999999994</v>
      </c>
      <c r="GS20" s="246">
        <v>2.440334</v>
      </c>
      <c r="GT20" s="246">
        <v>2.440334</v>
      </c>
      <c r="GU20" s="246">
        <v>2.605766</v>
      </c>
      <c r="GV20" s="246">
        <v>0.82771600000000001</v>
      </c>
      <c r="GW20" s="246">
        <v>4.7924319999999998</v>
      </c>
      <c r="GX20" s="246">
        <v>9.685098</v>
      </c>
      <c r="GY20" s="246">
        <v>2.9331220000000005</v>
      </c>
      <c r="GZ20" s="246">
        <v>2.9331220000000005</v>
      </c>
      <c r="HA20" s="246">
        <v>8.4827340000000007</v>
      </c>
      <c r="HB20" s="246"/>
      <c r="HC20" s="246">
        <v>3.4265999999999996</v>
      </c>
      <c r="HD20" s="246"/>
      <c r="HE20" s="246">
        <v>4.0883240000000001</v>
      </c>
      <c r="HF20" s="246">
        <v>0.40122400000000003</v>
      </c>
      <c r="HG20" s="246">
        <v>2.2402220000000002</v>
      </c>
      <c r="HH20" s="246">
        <v>3.8693840000000002</v>
      </c>
      <c r="HI20" s="45"/>
      <c r="HJ20" s="45"/>
      <c r="HK20" s="45"/>
      <c r="HL20" s="45"/>
      <c r="HM20" s="45"/>
      <c r="HN20" s="45"/>
      <c r="HO20" s="45"/>
      <c r="HP20" s="45"/>
      <c r="HQ20" s="45"/>
      <c r="HR20" s="45"/>
      <c r="HS20" s="45"/>
      <c r="HT20" s="45"/>
      <c r="HU20" s="45"/>
      <c r="HV20" s="45"/>
      <c r="HW20" s="45"/>
      <c r="HX20" s="45"/>
      <c r="HY20" s="45"/>
      <c r="HZ20" s="45"/>
      <c r="IA20" s="45"/>
      <c r="IB20" s="246"/>
      <c r="IC20" s="246"/>
    </row>
    <row r="21" spans="1:237" x14ac:dyDescent="0.35">
      <c r="A21" s="271" t="s">
        <v>8312</v>
      </c>
      <c r="B21" s="271" t="s">
        <v>2674</v>
      </c>
      <c r="C21" s="246">
        <v>1.6114323333333331</v>
      </c>
      <c r="D21" s="246">
        <v>13.049132</v>
      </c>
      <c r="E21" s="246">
        <v>7.7133880000000001</v>
      </c>
      <c r="F21" s="246">
        <v>2.32599</v>
      </c>
      <c r="G21" s="246">
        <v>0.942272</v>
      </c>
      <c r="H21" s="246">
        <v>0.942272</v>
      </c>
      <c r="I21" s="246">
        <v>12.336905333333332</v>
      </c>
      <c r="J21" s="246"/>
      <c r="K21" s="246">
        <v>6.4887199999999998</v>
      </c>
      <c r="L21" s="246">
        <v>1.9787239999999999</v>
      </c>
      <c r="M21" s="246">
        <v>11.788256000000001</v>
      </c>
      <c r="N21" s="246">
        <v>1.829456</v>
      </c>
      <c r="O21" s="246">
        <v>10.63519</v>
      </c>
      <c r="P21" s="246">
        <v>6.4887199999999998</v>
      </c>
      <c r="Q21" s="246">
        <v>6.7420900000000001</v>
      </c>
      <c r="R21" s="246">
        <v>1.3771520000000002</v>
      </c>
      <c r="S21" s="246"/>
      <c r="T21" s="246">
        <v>2.9043100000000002</v>
      </c>
      <c r="U21" s="246">
        <v>4.0536779999999997</v>
      </c>
      <c r="V21" s="246">
        <v>2.2872279999999998</v>
      </c>
      <c r="W21" s="246"/>
      <c r="X21" s="246">
        <v>0.56923199999999996</v>
      </c>
      <c r="Y21" s="246">
        <v>0.942272</v>
      </c>
      <c r="Z21" s="246"/>
      <c r="AA21" s="246">
        <v>1.8560140000000001</v>
      </c>
      <c r="AB21" s="246">
        <v>4.0475180000000002</v>
      </c>
      <c r="AC21" s="246">
        <v>6.4887199999999998</v>
      </c>
      <c r="AD21" s="246">
        <v>11.701902</v>
      </c>
      <c r="AE21" s="246">
        <v>12.954846</v>
      </c>
      <c r="AF21" s="246">
        <v>2.3884600000000002</v>
      </c>
      <c r="AG21" s="246">
        <v>2.1981199999999999</v>
      </c>
      <c r="AH21" s="246"/>
      <c r="AI21" s="246">
        <v>2.5031879999999997</v>
      </c>
      <c r="AJ21" s="246"/>
      <c r="AK21" s="246">
        <v>7.2758560000000001</v>
      </c>
      <c r="AL21" s="246">
        <v>6.1111699999999995</v>
      </c>
      <c r="AM21" s="246">
        <v>2.2472300000000001</v>
      </c>
      <c r="AN21" s="246">
        <v>4.2848379999999997</v>
      </c>
      <c r="AO21" s="246"/>
      <c r="AP21" s="246">
        <v>4.1351979999999999</v>
      </c>
      <c r="AQ21" s="246">
        <v>2.6283300000000001</v>
      </c>
      <c r="AR21" s="246">
        <v>7.8610740000000003</v>
      </c>
      <c r="AS21" s="246"/>
      <c r="AT21" s="246">
        <v>14.298684</v>
      </c>
      <c r="AU21" s="246">
        <v>7.5629160000000004</v>
      </c>
      <c r="AV21" s="246">
        <v>4.8588780000000007</v>
      </c>
      <c r="AW21" s="246">
        <v>4.7222559999999998</v>
      </c>
      <c r="AX21" s="246"/>
      <c r="AY21" s="246">
        <v>6.4887199999999998</v>
      </c>
      <c r="AZ21" s="246">
        <v>7.2758560000000001</v>
      </c>
      <c r="BA21" s="246"/>
      <c r="BB21" s="246"/>
      <c r="BC21" s="246">
        <v>3.6846620000000003</v>
      </c>
      <c r="BD21" s="246">
        <v>4.9258299999999995</v>
      </c>
      <c r="BE21" s="246">
        <v>10.209683999999999</v>
      </c>
      <c r="BF21" s="246">
        <v>3.4549820000000002</v>
      </c>
      <c r="BG21" s="246">
        <v>12.380946000000002</v>
      </c>
      <c r="BH21" s="246"/>
      <c r="BI21" s="246"/>
      <c r="BJ21" s="246">
        <v>3.117216</v>
      </c>
      <c r="BK21" s="246">
        <v>1.829456</v>
      </c>
      <c r="BL21" s="246">
        <v>11.788256000000001</v>
      </c>
      <c r="BM21" s="246"/>
      <c r="BN21" s="246"/>
      <c r="BO21" s="246">
        <v>1.135972</v>
      </c>
      <c r="BP21" s="246"/>
      <c r="BQ21" s="246">
        <v>4.9359159999999997</v>
      </c>
      <c r="BR21" s="246">
        <v>1.4069360000000002</v>
      </c>
      <c r="BS21" s="246">
        <v>8.0375800000000002</v>
      </c>
      <c r="BT21" s="246">
        <v>7.6876040000000003</v>
      </c>
      <c r="BU21" s="246"/>
      <c r="BV21" s="246">
        <v>1.0703039999999999</v>
      </c>
      <c r="BW21" s="246">
        <v>4.2450859999999997</v>
      </c>
      <c r="BX21" s="246"/>
      <c r="BY21" s="246">
        <v>7.5020420000000003</v>
      </c>
      <c r="BZ21" s="246">
        <v>1.829456</v>
      </c>
      <c r="CA21" s="246">
        <v>1.641378</v>
      </c>
      <c r="CB21" s="246">
        <v>5.0611179999999996</v>
      </c>
      <c r="CC21" s="246">
        <v>14.091476</v>
      </c>
      <c r="CD21" s="246">
        <v>8.5782539999999994</v>
      </c>
      <c r="CE21" s="246">
        <v>2.5615520000000003</v>
      </c>
      <c r="CF21" s="246">
        <v>7.2758560000000001</v>
      </c>
      <c r="CG21" s="246">
        <v>16.463334</v>
      </c>
      <c r="CH21" s="246">
        <v>7.0840459999999998</v>
      </c>
      <c r="CI21" s="246">
        <v>1.7035800000000001</v>
      </c>
      <c r="CJ21" s="246">
        <v>2.40239</v>
      </c>
      <c r="CK21" s="246">
        <v>12.546018000000002</v>
      </c>
      <c r="CL21" s="246">
        <v>7.1859299999999999</v>
      </c>
      <c r="CM21" s="246">
        <v>9.6560660000000009</v>
      </c>
      <c r="CN21" s="246">
        <v>8.6543519999999994</v>
      </c>
      <c r="CO21" s="246">
        <v>6.1196140000000003</v>
      </c>
      <c r="CP21" s="246">
        <v>4.1667640000000006</v>
      </c>
      <c r="CQ21" s="246">
        <v>3.1103800000000001</v>
      </c>
      <c r="CR21" s="246"/>
      <c r="CS21" s="246"/>
      <c r="CT21" s="246"/>
      <c r="CU21" s="246"/>
      <c r="CV21" s="246">
        <v>6.5167140000000003</v>
      </c>
      <c r="CW21" s="246">
        <v>6.8254999999999999</v>
      </c>
      <c r="CX21" s="246">
        <v>7.1859299999999999</v>
      </c>
      <c r="CY21" s="246">
        <v>3.1810040000000002</v>
      </c>
      <c r="CZ21" s="246">
        <v>3.7870699999999995</v>
      </c>
      <c r="DA21" s="246">
        <v>11.674246</v>
      </c>
      <c r="DB21" s="246">
        <v>3.3246120000000001</v>
      </c>
      <c r="DC21" s="246">
        <v>3.2356780000000001</v>
      </c>
      <c r="DD21" s="246">
        <v>0.72322399999999998</v>
      </c>
      <c r="DE21" s="246"/>
      <c r="DF21" s="246">
        <v>4.0838000000000001</v>
      </c>
      <c r="DG21" s="246">
        <v>8.5410780000000006</v>
      </c>
      <c r="DH21" s="246"/>
      <c r="DI21" s="246">
        <v>4.4418480000000002</v>
      </c>
      <c r="DJ21" s="246">
        <v>2.40516</v>
      </c>
      <c r="DK21" s="246"/>
      <c r="DL21" s="246"/>
      <c r="DM21" s="246">
        <v>7.0510700000000002</v>
      </c>
      <c r="DN21" s="246"/>
      <c r="DO21" s="246"/>
      <c r="DP21" s="246">
        <v>14.091476</v>
      </c>
      <c r="DQ21" s="246">
        <v>1.829456</v>
      </c>
      <c r="DR21" s="246">
        <v>3.0091399999999999</v>
      </c>
      <c r="DS21" s="246"/>
      <c r="DT21" s="246">
        <v>0.942272</v>
      </c>
      <c r="DU21" s="246">
        <v>0.62378800000000001</v>
      </c>
      <c r="DV21" s="246">
        <v>1.7035800000000001</v>
      </c>
      <c r="DW21" s="246">
        <v>36.802026000000005</v>
      </c>
      <c r="DX21" s="246">
        <v>8.7557020000000012</v>
      </c>
      <c r="DY21" s="246">
        <v>4.1736979999999999</v>
      </c>
      <c r="DZ21" s="246">
        <v>3.0427059999999999</v>
      </c>
      <c r="EA21" s="246">
        <v>1.7009560000000001</v>
      </c>
      <c r="EB21" s="246">
        <v>2.0226420000000003</v>
      </c>
      <c r="EC21" s="246"/>
      <c r="ED21" s="246">
        <v>1.829456</v>
      </c>
      <c r="EE21" s="246">
        <v>0.97938400000000003</v>
      </c>
      <c r="EF21" s="246">
        <v>1.238022</v>
      </c>
      <c r="EG21" s="246"/>
      <c r="EH21" s="246">
        <v>4.366638</v>
      </c>
      <c r="EI21" s="246"/>
      <c r="EJ21" s="246">
        <v>0.73478399999999999</v>
      </c>
      <c r="EK21" s="246">
        <v>8.561399999999999</v>
      </c>
      <c r="EL21" s="246">
        <v>1.0056080000000001</v>
      </c>
      <c r="EM21" s="246">
        <v>1.6822279999999998</v>
      </c>
      <c r="EN21" s="246"/>
      <c r="EO21" s="246">
        <v>9.6056980000000003</v>
      </c>
      <c r="EP21" s="246">
        <v>8.8946000000000005</v>
      </c>
      <c r="EQ21" s="246"/>
      <c r="ER21" s="246">
        <v>2.2935499999999998</v>
      </c>
      <c r="ES21" s="246">
        <v>4.313866</v>
      </c>
      <c r="ET21" s="246">
        <v>16.707704</v>
      </c>
      <c r="EU21" s="246">
        <v>1.829456</v>
      </c>
      <c r="EV21" s="246">
        <v>4.7566959999999998</v>
      </c>
      <c r="EW21" s="246">
        <v>12.569993999999999</v>
      </c>
      <c r="EX21" s="246">
        <v>1.829456</v>
      </c>
      <c r="EY21" s="246">
        <v>14.844576</v>
      </c>
      <c r="EZ21" s="246">
        <v>0.77748799999999996</v>
      </c>
      <c r="FA21" s="246">
        <v>8.5345279999999999</v>
      </c>
      <c r="FB21" s="246"/>
      <c r="FC21" s="246">
        <v>0.71319600000000005</v>
      </c>
      <c r="FD21" s="246">
        <v>0.95306799999999992</v>
      </c>
      <c r="FE21" s="246">
        <v>1.774724</v>
      </c>
      <c r="FF21" s="246"/>
      <c r="FG21" s="246">
        <v>4.2833759999999996</v>
      </c>
      <c r="FH21" s="246">
        <v>4.2936519999999998</v>
      </c>
      <c r="FI21" s="246"/>
      <c r="FJ21" s="246">
        <v>1.829456</v>
      </c>
      <c r="FK21" s="246">
        <v>1.1382560000000002</v>
      </c>
      <c r="FL21" s="246">
        <v>1.4741839999999999</v>
      </c>
      <c r="FM21" s="246">
        <v>2.454564</v>
      </c>
      <c r="FN21" s="246">
        <v>7.0013099999999993</v>
      </c>
      <c r="FO21" s="246">
        <v>1.9091560000000001</v>
      </c>
      <c r="FP21" s="246"/>
      <c r="FQ21" s="246"/>
      <c r="FR21" s="246">
        <v>8.4886600000000012</v>
      </c>
      <c r="FS21" s="246">
        <v>0.942272</v>
      </c>
      <c r="FT21" s="246">
        <v>14.919204000000001</v>
      </c>
      <c r="FU21" s="246">
        <v>3.4078879999999998</v>
      </c>
      <c r="FV21" s="246">
        <v>0.942272</v>
      </c>
      <c r="FW21" s="246"/>
      <c r="FX21" s="246">
        <v>0.92213599999999996</v>
      </c>
      <c r="FY21" s="246">
        <v>6.8341939999999992</v>
      </c>
      <c r="FZ21" s="246">
        <v>4.4040739999999996</v>
      </c>
      <c r="GA21" s="246"/>
      <c r="GB21" s="246">
        <v>1.6804520000000001</v>
      </c>
      <c r="GC21" s="246"/>
      <c r="GD21" s="246">
        <v>8.0347400000000011</v>
      </c>
      <c r="GE21" s="246">
        <v>0.82210399999999995</v>
      </c>
      <c r="GF21" s="246">
        <v>17.817224</v>
      </c>
      <c r="GG21" s="246">
        <v>3.3800520000000001</v>
      </c>
      <c r="GH21" s="246"/>
      <c r="GI21" s="246">
        <v>25.632403999999998</v>
      </c>
      <c r="GJ21" s="246">
        <v>2.912226</v>
      </c>
      <c r="GK21" s="246"/>
      <c r="GL21" s="246"/>
      <c r="GM21" s="246"/>
      <c r="GN21" s="246">
        <v>16.707704</v>
      </c>
      <c r="GO21" s="246">
        <v>8.5367580000000007</v>
      </c>
      <c r="GP21" s="246">
        <v>6.438034</v>
      </c>
      <c r="GQ21" s="246">
        <v>5.7519259999999992</v>
      </c>
      <c r="GR21" s="246">
        <v>6.4887199999999998</v>
      </c>
      <c r="GS21" s="246">
        <v>0.942272</v>
      </c>
      <c r="GT21" s="246">
        <v>0.942272</v>
      </c>
      <c r="GU21" s="246">
        <v>3.4711440000000002</v>
      </c>
      <c r="GV21" s="246"/>
      <c r="GW21" s="246">
        <v>1.829456</v>
      </c>
      <c r="GX21" s="246">
        <v>0.96709999999999996</v>
      </c>
      <c r="GY21" s="246">
        <v>8.5410780000000006</v>
      </c>
      <c r="GZ21" s="246">
        <v>8.5410780000000006</v>
      </c>
      <c r="HA21" s="246">
        <v>16.463334</v>
      </c>
      <c r="HB21" s="246"/>
      <c r="HC21" s="246">
        <v>5.9461120000000003</v>
      </c>
      <c r="HD21" s="246"/>
      <c r="HE21" s="246">
        <v>19.461662</v>
      </c>
      <c r="HF21" s="246">
        <v>0.86110399999999998</v>
      </c>
      <c r="HG21" s="246">
        <v>4.3605320000000001</v>
      </c>
      <c r="HH21" s="246">
        <v>12.569993999999999</v>
      </c>
      <c r="HI21" s="45"/>
      <c r="HJ21" s="45"/>
      <c r="HK21" s="45"/>
      <c r="HL21" s="45"/>
      <c r="HM21" s="45"/>
      <c r="HN21" s="45"/>
      <c r="HO21" s="45"/>
      <c r="HP21" s="45"/>
      <c r="HQ21" s="45"/>
      <c r="HR21" s="45"/>
      <c r="HS21" s="45"/>
      <c r="HT21" s="45"/>
      <c r="HU21" s="45"/>
      <c r="HV21" s="45"/>
      <c r="HW21" s="45"/>
      <c r="HX21" s="45"/>
      <c r="HY21" s="45"/>
      <c r="HZ21" s="45"/>
      <c r="IA21" s="45"/>
      <c r="IB21" s="246"/>
      <c r="IC21" s="246"/>
    </row>
    <row r="22" spans="1:237" x14ac:dyDescent="0.35">
      <c r="A22" s="271" t="s">
        <v>8312</v>
      </c>
      <c r="B22" s="271" t="s">
        <v>2676</v>
      </c>
      <c r="C22" s="246">
        <v>1.070508</v>
      </c>
      <c r="D22" s="246">
        <v>0.78934000000000004</v>
      </c>
      <c r="E22" s="246">
        <v>0.27012199999999997</v>
      </c>
      <c r="F22" s="246">
        <v>1.02891</v>
      </c>
      <c r="G22" s="246"/>
      <c r="H22" s="246"/>
      <c r="I22" s="246">
        <v>1.989994</v>
      </c>
      <c r="J22" s="246">
        <v>1.4409719999999999</v>
      </c>
      <c r="K22" s="246">
        <v>1.620884</v>
      </c>
      <c r="L22" s="246"/>
      <c r="M22" s="246">
        <v>1.0186360000000001</v>
      </c>
      <c r="N22" s="246"/>
      <c r="O22" s="246">
        <v>1.2315780000000001</v>
      </c>
      <c r="P22" s="246">
        <v>1.620884</v>
      </c>
      <c r="Q22" s="246">
        <v>1.0966739999999999</v>
      </c>
      <c r="R22" s="246">
        <v>0.50282199999999999</v>
      </c>
      <c r="S22" s="246"/>
      <c r="T22" s="246"/>
      <c r="U22" s="246"/>
      <c r="V22" s="246">
        <v>0.31152000000000002</v>
      </c>
      <c r="W22" s="246"/>
      <c r="X22" s="246"/>
      <c r="Y22" s="246"/>
      <c r="Z22" s="246"/>
      <c r="AA22" s="246"/>
      <c r="AB22" s="246">
        <v>0.68632199999999999</v>
      </c>
      <c r="AC22" s="246">
        <v>1.620884</v>
      </c>
      <c r="AD22" s="246">
        <v>1.92963</v>
      </c>
      <c r="AE22" s="246"/>
      <c r="AF22" s="246"/>
      <c r="AG22" s="246"/>
      <c r="AH22" s="246">
        <v>0.41199799999999998</v>
      </c>
      <c r="AI22" s="246"/>
      <c r="AJ22" s="246">
        <v>0.95247999999999999</v>
      </c>
      <c r="AK22" s="246"/>
      <c r="AL22" s="246"/>
      <c r="AM22" s="246"/>
      <c r="AN22" s="246"/>
      <c r="AO22" s="246">
        <v>0.77458000000000005</v>
      </c>
      <c r="AP22" s="246"/>
      <c r="AQ22" s="246"/>
      <c r="AR22" s="246">
        <v>1.1457219999999999</v>
      </c>
      <c r="AS22" s="246"/>
      <c r="AT22" s="246">
        <v>1.6475280000000001</v>
      </c>
      <c r="AU22" s="246">
        <v>1.163492</v>
      </c>
      <c r="AV22" s="246"/>
      <c r="AW22" s="246">
        <v>1.2885139999999999</v>
      </c>
      <c r="AX22" s="246"/>
      <c r="AY22" s="246">
        <v>1.620884</v>
      </c>
      <c r="AZ22" s="246"/>
      <c r="BA22" s="246"/>
      <c r="BB22" s="246"/>
      <c r="BC22" s="246"/>
      <c r="BD22" s="246"/>
      <c r="BE22" s="246">
        <v>0.79857800000000001</v>
      </c>
      <c r="BF22" s="246">
        <v>0.66732199999999997</v>
      </c>
      <c r="BG22" s="246">
        <v>2.219106</v>
      </c>
      <c r="BH22" s="246"/>
      <c r="BI22" s="246"/>
      <c r="BJ22" s="246">
        <v>0.20946999999999999</v>
      </c>
      <c r="BK22" s="246"/>
      <c r="BL22" s="246">
        <v>1.0186360000000001</v>
      </c>
      <c r="BM22" s="246"/>
      <c r="BN22" s="246"/>
      <c r="BO22" s="246"/>
      <c r="BP22" s="246">
        <v>0.10674400000000001</v>
      </c>
      <c r="BQ22" s="246"/>
      <c r="BR22" s="246">
        <v>0.36375200000000002</v>
      </c>
      <c r="BS22" s="246"/>
      <c r="BT22" s="246"/>
      <c r="BU22" s="246"/>
      <c r="BV22" s="246"/>
      <c r="BW22" s="246"/>
      <c r="BX22" s="246"/>
      <c r="BY22" s="246">
        <v>0.7418260000000001</v>
      </c>
      <c r="BZ22" s="246"/>
      <c r="CA22" s="246"/>
      <c r="CB22" s="246"/>
      <c r="CC22" s="246">
        <v>1.6526940000000001</v>
      </c>
      <c r="CD22" s="246">
        <v>0.48925000000000002</v>
      </c>
      <c r="CE22" s="246"/>
      <c r="CF22" s="246"/>
      <c r="CG22" s="246">
        <v>0.8236</v>
      </c>
      <c r="CH22" s="246">
        <v>2.1404320000000001</v>
      </c>
      <c r="CI22" s="246"/>
      <c r="CJ22" s="246">
        <v>1.772014</v>
      </c>
      <c r="CK22" s="246">
        <v>1.1948540000000001</v>
      </c>
      <c r="CL22" s="246"/>
      <c r="CM22" s="246">
        <v>1.3579699999999999</v>
      </c>
      <c r="CN22" s="246">
        <v>1.0582879999999999</v>
      </c>
      <c r="CO22" s="246"/>
      <c r="CP22" s="246">
        <v>0.15160999999999999</v>
      </c>
      <c r="CQ22" s="246"/>
      <c r="CR22" s="246"/>
      <c r="CS22" s="246"/>
      <c r="CT22" s="246"/>
      <c r="CU22" s="246"/>
      <c r="CV22" s="246">
        <v>1.5104580000000001</v>
      </c>
      <c r="CW22" s="246">
        <v>1.116126</v>
      </c>
      <c r="CX22" s="246"/>
      <c r="CY22" s="246">
        <v>0.51941599999999999</v>
      </c>
      <c r="CZ22" s="246"/>
      <c r="DA22" s="246">
        <v>0.86597399999999991</v>
      </c>
      <c r="DB22" s="246"/>
      <c r="DC22" s="246"/>
      <c r="DD22" s="246"/>
      <c r="DE22" s="246"/>
      <c r="DF22" s="246">
        <v>0.39414399999999999</v>
      </c>
      <c r="DG22" s="246">
        <v>0.90198999999999996</v>
      </c>
      <c r="DH22" s="246">
        <v>0.504162</v>
      </c>
      <c r="DI22" s="246">
        <v>0.84375800000000001</v>
      </c>
      <c r="DJ22" s="246">
        <v>0.53074399999999999</v>
      </c>
      <c r="DK22" s="246"/>
      <c r="DL22" s="246">
        <v>1.1462479999999999</v>
      </c>
      <c r="DM22" s="246"/>
      <c r="DN22" s="246"/>
      <c r="DO22" s="246"/>
      <c r="DP22" s="246">
        <v>1.6526940000000001</v>
      </c>
      <c r="DQ22" s="246"/>
      <c r="DR22" s="246"/>
      <c r="DS22" s="246"/>
      <c r="DT22" s="246"/>
      <c r="DU22" s="246"/>
      <c r="DV22" s="246"/>
      <c r="DW22" s="246">
        <v>1.052E-2</v>
      </c>
      <c r="DX22" s="246">
        <v>1.3410299999999999</v>
      </c>
      <c r="DY22" s="246"/>
      <c r="DZ22" s="246"/>
      <c r="EA22" s="246">
        <v>0.39394800000000002</v>
      </c>
      <c r="EB22" s="246"/>
      <c r="EC22" s="246"/>
      <c r="ED22" s="246"/>
      <c r="EE22" s="246"/>
      <c r="EF22" s="246"/>
      <c r="EG22" s="246"/>
      <c r="EH22" s="246"/>
      <c r="EI22" s="246"/>
      <c r="EJ22" s="246"/>
      <c r="EK22" s="246">
        <v>1.1432180000000001</v>
      </c>
      <c r="EL22" s="246"/>
      <c r="EM22" s="246"/>
      <c r="EN22" s="246"/>
      <c r="EO22" s="246">
        <v>2.2024379999999999</v>
      </c>
      <c r="EP22" s="246"/>
      <c r="EQ22" s="246"/>
      <c r="ER22" s="246">
        <v>4.8213999999999993E-2</v>
      </c>
      <c r="ES22" s="246">
        <v>0.42843799999999999</v>
      </c>
      <c r="ET22" s="246">
        <v>1.7153119999999999</v>
      </c>
      <c r="EU22" s="246"/>
      <c r="EV22" s="246"/>
      <c r="EW22" s="246">
        <v>0.78826399999999996</v>
      </c>
      <c r="EX22" s="246"/>
      <c r="EY22" s="246">
        <v>0.55365799999999998</v>
      </c>
      <c r="EZ22" s="246">
        <v>0.37316800000000011</v>
      </c>
      <c r="FA22" s="246">
        <v>0.77085000000000004</v>
      </c>
      <c r="FB22" s="246">
        <v>0.71731199999999995</v>
      </c>
      <c r="FC22" s="246">
        <v>0.83914</v>
      </c>
      <c r="FD22" s="246"/>
      <c r="FE22" s="246">
        <v>1.1377280000000001</v>
      </c>
      <c r="FF22" s="246"/>
      <c r="FG22" s="246"/>
      <c r="FH22" s="246"/>
      <c r="FI22" s="246"/>
      <c r="FJ22" s="246"/>
      <c r="FK22" s="246"/>
      <c r="FL22" s="246"/>
      <c r="FM22" s="246"/>
      <c r="FN22" s="246"/>
      <c r="FO22" s="246"/>
      <c r="FP22" s="246"/>
      <c r="FQ22" s="246"/>
      <c r="FR22" s="246"/>
      <c r="FS22" s="246"/>
      <c r="FT22" s="246">
        <v>0.419624</v>
      </c>
      <c r="FU22" s="246"/>
      <c r="FV22" s="246"/>
      <c r="FW22" s="246"/>
      <c r="FX22" s="246"/>
      <c r="FY22" s="246">
        <v>1.728194</v>
      </c>
      <c r="FZ22" s="246">
        <v>0.650972</v>
      </c>
      <c r="GA22" s="246"/>
      <c r="GB22" s="246"/>
      <c r="GC22" s="246">
        <v>1.347618</v>
      </c>
      <c r="GD22" s="246">
        <v>0.65441400000000005</v>
      </c>
      <c r="GE22" s="246"/>
      <c r="GF22" s="246">
        <v>0.91071399999999991</v>
      </c>
      <c r="GG22" s="246"/>
      <c r="GH22" s="246"/>
      <c r="GI22" s="246">
        <v>4.712656</v>
      </c>
      <c r="GJ22" s="246">
        <v>0.40050999999999998</v>
      </c>
      <c r="GK22" s="246">
        <v>0.98703399999999997</v>
      </c>
      <c r="GL22" s="246"/>
      <c r="GM22" s="246"/>
      <c r="GN22" s="246">
        <v>1.7153119999999999</v>
      </c>
      <c r="GO22" s="246">
        <v>1.445516</v>
      </c>
      <c r="GP22" s="246">
        <v>1.3926940000000001</v>
      </c>
      <c r="GQ22" s="246"/>
      <c r="GR22" s="246">
        <v>1.620884</v>
      </c>
      <c r="GS22" s="246"/>
      <c r="GT22" s="246"/>
      <c r="GU22" s="246">
        <v>2.3323140000000002</v>
      </c>
      <c r="GV22" s="246"/>
      <c r="GW22" s="246"/>
      <c r="GX22" s="246"/>
      <c r="GY22" s="246">
        <v>0.90198999999999996</v>
      </c>
      <c r="GZ22" s="246">
        <v>0.90198999999999996</v>
      </c>
      <c r="HA22" s="246">
        <v>0.8236</v>
      </c>
      <c r="HB22" s="246">
        <v>0.71731199999999995</v>
      </c>
      <c r="HC22" s="246">
        <v>1.116954</v>
      </c>
      <c r="HD22" s="246"/>
      <c r="HE22" s="246">
        <v>1.649362</v>
      </c>
      <c r="HF22" s="246"/>
      <c r="HG22" s="246">
        <v>0.82688399999999995</v>
      </c>
      <c r="HH22" s="246">
        <v>0.78826399999999996</v>
      </c>
      <c r="HI22" s="45"/>
      <c r="HJ22" s="45"/>
      <c r="HK22" s="45"/>
      <c r="HL22" s="45"/>
      <c r="HM22" s="45"/>
      <c r="HN22" s="45"/>
      <c r="HO22" s="45"/>
      <c r="HP22" s="45"/>
      <c r="HQ22" s="45"/>
      <c r="HR22" s="45"/>
      <c r="HS22" s="45"/>
      <c r="HT22" s="45"/>
      <c r="HU22" s="45"/>
      <c r="HV22" s="45"/>
      <c r="HW22" s="45"/>
      <c r="HX22" s="45"/>
      <c r="HY22" s="45"/>
      <c r="HZ22" s="45"/>
      <c r="IA22" s="45"/>
      <c r="IB22" s="246"/>
      <c r="IC22" s="246"/>
    </row>
    <row r="23" spans="1:237" x14ac:dyDescent="0.35">
      <c r="A23" s="271" t="s">
        <v>8312</v>
      </c>
      <c r="B23" s="271" t="s">
        <v>2678</v>
      </c>
      <c r="C23" s="246">
        <v>2.7684453333333336</v>
      </c>
      <c r="D23" s="246">
        <v>6.3245480000000001</v>
      </c>
      <c r="E23" s="246">
        <v>4.3022119999999999</v>
      </c>
      <c r="F23" s="246">
        <v>1.981306</v>
      </c>
      <c r="G23" s="246">
        <v>1.16608</v>
      </c>
      <c r="H23" s="246">
        <v>1.16608</v>
      </c>
      <c r="I23" s="246">
        <v>6.8060559999999999</v>
      </c>
      <c r="J23" s="246">
        <v>3.5283440000000001</v>
      </c>
      <c r="K23" s="246">
        <v>5.7538559999999999</v>
      </c>
      <c r="L23" s="246"/>
      <c r="M23" s="246">
        <v>4.0576740000000004</v>
      </c>
      <c r="N23" s="246">
        <v>10.96706</v>
      </c>
      <c r="O23" s="246">
        <v>9.5872159999999997</v>
      </c>
      <c r="P23" s="246">
        <v>5.7538559999999999</v>
      </c>
      <c r="Q23" s="246">
        <v>3.37304</v>
      </c>
      <c r="R23" s="246">
        <v>2.0849920000000002</v>
      </c>
      <c r="S23" s="246">
        <v>2.206518</v>
      </c>
      <c r="T23" s="246">
        <v>2.7230859999999999</v>
      </c>
      <c r="U23" s="246"/>
      <c r="V23" s="246">
        <v>10.272032000000001</v>
      </c>
      <c r="W23" s="246"/>
      <c r="X23" s="246"/>
      <c r="Y23" s="246">
        <v>1.16608</v>
      </c>
      <c r="Z23" s="246"/>
      <c r="AA23" s="246">
        <v>1.532742</v>
      </c>
      <c r="AB23" s="246">
        <v>2.113842</v>
      </c>
      <c r="AC23" s="246">
        <v>5.7538559999999999</v>
      </c>
      <c r="AD23" s="246">
        <v>9.048805999999999</v>
      </c>
      <c r="AE23" s="246">
        <v>1.590522</v>
      </c>
      <c r="AF23" s="246"/>
      <c r="AG23" s="246">
        <v>0.75171250000000001</v>
      </c>
      <c r="AH23" s="246"/>
      <c r="AI23" s="246">
        <v>11.183494000000001</v>
      </c>
      <c r="AJ23" s="246">
        <v>7.9761740000000003</v>
      </c>
      <c r="AK23" s="246">
        <v>12.042023999999998</v>
      </c>
      <c r="AL23" s="246">
        <v>1.6918299999999999</v>
      </c>
      <c r="AM23" s="246"/>
      <c r="AN23" s="246">
        <v>1.704294</v>
      </c>
      <c r="AO23" s="246">
        <v>0.17899999999999999</v>
      </c>
      <c r="AP23" s="246">
        <v>0.249918</v>
      </c>
      <c r="AQ23" s="246">
        <v>2.684482</v>
      </c>
      <c r="AR23" s="246">
        <v>4.8106399999999994</v>
      </c>
      <c r="AS23" s="246">
        <v>3.2622339999999999</v>
      </c>
      <c r="AT23" s="246">
        <v>8.1226719999999997</v>
      </c>
      <c r="AU23" s="246">
        <v>6.4086060000000007</v>
      </c>
      <c r="AV23" s="246">
        <v>16.081977999999999</v>
      </c>
      <c r="AW23" s="246">
        <v>4.8761380000000001</v>
      </c>
      <c r="AX23" s="246">
        <v>1.9416739999999999</v>
      </c>
      <c r="AY23" s="246">
        <v>5.7538559999999999</v>
      </c>
      <c r="AZ23" s="246">
        <v>12.042023999999998</v>
      </c>
      <c r="BA23" s="246"/>
      <c r="BB23" s="246"/>
      <c r="BC23" s="246">
        <v>1.6615120000000001</v>
      </c>
      <c r="BD23" s="246">
        <v>31.09976</v>
      </c>
      <c r="BE23" s="246">
        <v>3.207246</v>
      </c>
      <c r="BF23" s="246">
        <v>3.8751360000000004</v>
      </c>
      <c r="BG23" s="246">
        <v>5.8039179999999995</v>
      </c>
      <c r="BH23" s="246">
        <v>7.0122000000000004E-2</v>
      </c>
      <c r="BI23" s="246"/>
      <c r="BJ23" s="246">
        <v>1.5190999999999999</v>
      </c>
      <c r="BK23" s="246">
        <v>10.197624000000001</v>
      </c>
      <c r="BL23" s="246">
        <v>4.0576740000000004</v>
      </c>
      <c r="BM23" s="246"/>
      <c r="BN23" s="246"/>
      <c r="BO23" s="246"/>
      <c r="BP23" s="246"/>
      <c r="BQ23" s="246">
        <v>2.9217820000000003</v>
      </c>
      <c r="BR23" s="246">
        <v>2.7680760000000002</v>
      </c>
      <c r="BS23" s="246">
        <v>2.5698999999999996</v>
      </c>
      <c r="BT23" s="246">
        <v>0.33878799999999998</v>
      </c>
      <c r="BU23" s="246"/>
      <c r="BV23" s="246">
        <v>1.0103219999999999</v>
      </c>
      <c r="BW23" s="246">
        <v>2.7890820000000001</v>
      </c>
      <c r="BX23" s="246"/>
      <c r="BY23" s="246">
        <v>9.1254220000000004</v>
      </c>
      <c r="BZ23" s="246">
        <v>10.197624000000001</v>
      </c>
      <c r="CA23" s="246">
        <v>0.97935399999999995</v>
      </c>
      <c r="CB23" s="246">
        <v>12.039838</v>
      </c>
      <c r="CC23" s="246">
        <v>9.2677359999999993</v>
      </c>
      <c r="CD23" s="246">
        <v>12.169916000000001</v>
      </c>
      <c r="CE23" s="246">
        <v>2.2848359999999999</v>
      </c>
      <c r="CF23" s="246">
        <v>12.042023999999998</v>
      </c>
      <c r="CG23" s="246">
        <v>3.2190440000000002</v>
      </c>
      <c r="CH23" s="246">
        <v>8.8786539999999992</v>
      </c>
      <c r="CI23" s="246">
        <v>0.56598800000000005</v>
      </c>
      <c r="CJ23" s="246">
        <v>2.3918840000000001</v>
      </c>
      <c r="CK23" s="246">
        <v>5.6415600000000001</v>
      </c>
      <c r="CL23" s="246">
        <v>5.6603600000000007</v>
      </c>
      <c r="CM23" s="246">
        <v>9.2551640000000006</v>
      </c>
      <c r="CN23" s="246">
        <v>5.537884</v>
      </c>
      <c r="CO23" s="246">
        <v>3.9327100000000002</v>
      </c>
      <c r="CP23" s="246">
        <v>2.18675</v>
      </c>
      <c r="CQ23" s="246"/>
      <c r="CR23" s="246"/>
      <c r="CS23" s="246"/>
      <c r="CT23" s="246">
        <v>1.40646</v>
      </c>
      <c r="CU23" s="246">
        <v>2.6431040000000001</v>
      </c>
      <c r="CV23" s="246">
        <v>7.6506740000000004</v>
      </c>
      <c r="CW23" s="246">
        <v>7.6156679999999994</v>
      </c>
      <c r="CX23" s="246">
        <v>5.6603600000000007</v>
      </c>
      <c r="CY23" s="246">
        <v>4.413252</v>
      </c>
      <c r="CZ23" s="246">
        <v>4.4911194999999999</v>
      </c>
      <c r="DA23" s="246">
        <v>4.868042</v>
      </c>
      <c r="DB23" s="246">
        <v>1.954094</v>
      </c>
      <c r="DC23" s="246"/>
      <c r="DD23" s="246"/>
      <c r="DE23" s="246"/>
      <c r="DF23" s="246">
        <v>2.7913519999999998</v>
      </c>
      <c r="DG23" s="246">
        <v>7.9357580000000008</v>
      </c>
      <c r="DH23" s="246">
        <v>1.223832</v>
      </c>
      <c r="DI23" s="246">
        <v>6.7858800000000006</v>
      </c>
      <c r="DJ23" s="246"/>
      <c r="DK23" s="246"/>
      <c r="DL23" s="246">
        <v>4.4201680000000003</v>
      </c>
      <c r="DM23" s="246">
        <v>3.9228860000000001</v>
      </c>
      <c r="DN23" s="246"/>
      <c r="DO23" s="246"/>
      <c r="DP23" s="246">
        <v>9.2677359999999993</v>
      </c>
      <c r="DQ23" s="246">
        <v>10.197624000000001</v>
      </c>
      <c r="DR23" s="246">
        <v>1.0687800000000001</v>
      </c>
      <c r="DS23" s="246">
        <v>7.0122000000000004E-2</v>
      </c>
      <c r="DT23" s="246">
        <v>1.16608</v>
      </c>
      <c r="DU23" s="246"/>
      <c r="DV23" s="246">
        <v>0.56598800000000005</v>
      </c>
      <c r="DW23" s="246">
        <v>3.55437</v>
      </c>
      <c r="DX23" s="246">
        <v>11.808042</v>
      </c>
      <c r="DY23" s="246">
        <v>3.9105499999999997</v>
      </c>
      <c r="DZ23" s="246">
        <v>1.000586</v>
      </c>
      <c r="EA23" s="246">
        <v>1.9748259999999997</v>
      </c>
      <c r="EB23" s="246">
        <v>1.1949080000000001</v>
      </c>
      <c r="EC23" s="246">
        <v>4.4365819999999996</v>
      </c>
      <c r="ED23" s="246">
        <v>10.197624000000001</v>
      </c>
      <c r="EE23" s="246">
        <v>0.84787399999999991</v>
      </c>
      <c r="EF23" s="246"/>
      <c r="EG23" s="246"/>
      <c r="EH23" s="246">
        <v>1.3727480000000001</v>
      </c>
      <c r="EI23" s="246"/>
      <c r="EJ23" s="246"/>
      <c r="EK23" s="246">
        <v>2.4790019999999999</v>
      </c>
      <c r="EL23" s="246">
        <v>7.5023679999999997</v>
      </c>
      <c r="EM23" s="246">
        <v>5.9065019999999997</v>
      </c>
      <c r="EN23" s="246"/>
      <c r="EO23" s="246">
        <v>5.7652260000000002</v>
      </c>
      <c r="EP23" s="246">
        <v>2.4748320000000001</v>
      </c>
      <c r="EQ23" s="246"/>
      <c r="ER23" s="246">
        <v>4.9445519999999998</v>
      </c>
      <c r="ES23" s="246">
        <v>2.886552</v>
      </c>
      <c r="ET23" s="246">
        <v>8.8889340000000008</v>
      </c>
      <c r="EU23" s="246">
        <v>10.197624000000001</v>
      </c>
      <c r="EV23" s="246">
        <v>7.8800399999999993</v>
      </c>
      <c r="EW23" s="246">
        <v>9.2962600000000002</v>
      </c>
      <c r="EX23" s="246">
        <v>10.197624000000001</v>
      </c>
      <c r="EY23" s="246">
        <v>1.9208180000000001</v>
      </c>
      <c r="EZ23" s="246">
        <v>1.8756200000000001</v>
      </c>
      <c r="FA23" s="246">
        <v>4.3244819999999997</v>
      </c>
      <c r="FB23" s="246">
        <v>3.257568</v>
      </c>
      <c r="FC23" s="246">
        <v>1.2460960000000001</v>
      </c>
      <c r="FD23" s="246">
        <v>1.460054</v>
      </c>
      <c r="FE23" s="246">
        <v>3.9834639999999997</v>
      </c>
      <c r="FF23" s="246">
        <v>3.1389200000000002</v>
      </c>
      <c r="FG23" s="246"/>
      <c r="FH23" s="246">
        <v>3.1427959999999997</v>
      </c>
      <c r="FI23" s="246"/>
      <c r="FJ23" s="246">
        <v>10.197624000000001</v>
      </c>
      <c r="FK23" s="246"/>
      <c r="FL23" s="246">
        <v>1.1937120000000001</v>
      </c>
      <c r="FM23" s="246">
        <v>0.96225000000000005</v>
      </c>
      <c r="FN23" s="246">
        <v>3.8653839999999997</v>
      </c>
      <c r="FO23" s="246">
        <v>2.2363420000000001</v>
      </c>
      <c r="FP23" s="246"/>
      <c r="FQ23" s="246"/>
      <c r="FR23" s="246">
        <v>9.1344659999999998</v>
      </c>
      <c r="FS23" s="246">
        <v>1.16608</v>
      </c>
      <c r="FT23" s="246">
        <v>3.3173659999999998</v>
      </c>
      <c r="FU23" s="246"/>
      <c r="FV23" s="246">
        <v>1.16608</v>
      </c>
      <c r="FW23" s="246"/>
      <c r="FX23" s="246"/>
      <c r="FY23" s="246">
        <v>5.2912080000000001</v>
      </c>
      <c r="FZ23" s="246">
        <v>2.9787279999999998</v>
      </c>
      <c r="GA23" s="246"/>
      <c r="GB23" s="246">
        <v>2.3141219999999998</v>
      </c>
      <c r="GC23" s="246">
        <v>1.012016</v>
      </c>
      <c r="GD23" s="246">
        <v>7.2242839999999999</v>
      </c>
      <c r="GE23" s="246">
        <v>0.77981999999999996</v>
      </c>
      <c r="GF23" s="246">
        <v>6.3451959999999996</v>
      </c>
      <c r="GG23" s="246">
        <v>2.2640400000000001</v>
      </c>
      <c r="GH23" s="246"/>
      <c r="GI23" s="246">
        <v>17.372951999999998</v>
      </c>
      <c r="GJ23" s="246">
        <v>1.0188360000000001</v>
      </c>
      <c r="GK23" s="246">
        <v>1.446132</v>
      </c>
      <c r="GL23" s="246"/>
      <c r="GM23" s="246"/>
      <c r="GN23" s="246">
        <v>8.8889340000000008</v>
      </c>
      <c r="GO23" s="246">
        <v>3.8405899999999997</v>
      </c>
      <c r="GP23" s="246">
        <v>3.5813280000000001</v>
      </c>
      <c r="GQ23" s="246"/>
      <c r="GR23" s="246">
        <v>5.7538559999999999</v>
      </c>
      <c r="GS23" s="246">
        <v>1.16608</v>
      </c>
      <c r="GT23" s="246">
        <v>1.16608</v>
      </c>
      <c r="GU23" s="246">
        <v>2.2052459999999998</v>
      </c>
      <c r="GV23" s="246"/>
      <c r="GW23" s="246">
        <v>10.641216</v>
      </c>
      <c r="GX23" s="246">
        <v>1.4213659999999999</v>
      </c>
      <c r="GY23" s="246">
        <v>7.9357580000000008</v>
      </c>
      <c r="GZ23" s="246">
        <v>7.9357580000000008</v>
      </c>
      <c r="HA23" s="246">
        <v>3.2190440000000002</v>
      </c>
      <c r="HB23" s="246">
        <v>3.257568</v>
      </c>
      <c r="HC23" s="246">
        <v>3.8777719999999998</v>
      </c>
      <c r="HD23" s="246"/>
      <c r="HE23" s="246">
        <v>3.4694500000000001</v>
      </c>
      <c r="HF23" s="246"/>
      <c r="HG23" s="246">
        <v>2.0390980000000001</v>
      </c>
      <c r="HH23" s="246">
        <v>9.2962600000000002</v>
      </c>
      <c r="HI23" s="45"/>
      <c r="HJ23" s="45"/>
      <c r="HK23" s="45"/>
      <c r="HL23" s="45"/>
      <c r="HM23" s="45"/>
      <c r="HN23" s="45"/>
      <c r="HO23" s="45"/>
      <c r="HP23" s="45"/>
      <c r="HQ23" s="45"/>
      <c r="HR23" s="45"/>
      <c r="HS23" s="45"/>
      <c r="HT23" s="45"/>
      <c r="HU23" s="45"/>
      <c r="HV23" s="45"/>
      <c r="HW23" s="45"/>
      <c r="HX23" s="45"/>
      <c r="HY23" s="45"/>
      <c r="HZ23" s="45"/>
      <c r="IA23" s="45"/>
      <c r="IB23" s="246"/>
      <c r="IC23" s="246"/>
    </row>
    <row r="24" spans="1:237" x14ac:dyDescent="0.35">
      <c r="A24" s="271" t="s">
        <v>8312</v>
      </c>
      <c r="B24" s="271" t="s">
        <v>7202</v>
      </c>
      <c r="C24" s="246">
        <v>1.6697599999999999</v>
      </c>
      <c r="D24" s="246">
        <v>2.3614579999999998</v>
      </c>
      <c r="E24" s="246"/>
      <c r="F24" s="246">
        <v>0.69860600000000006</v>
      </c>
      <c r="G24" s="246"/>
      <c r="H24" s="246"/>
      <c r="I24" s="246">
        <v>2.3107120000000001</v>
      </c>
      <c r="J24" s="246">
        <v>1.0580320000000001</v>
      </c>
      <c r="K24" s="246"/>
      <c r="L24" s="246"/>
      <c r="M24" s="246">
        <v>2.4007619999999998</v>
      </c>
      <c r="N24" s="246"/>
      <c r="O24" s="246">
        <v>1.6001479999999999</v>
      </c>
      <c r="P24" s="246"/>
      <c r="Q24" s="246">
        <v>0.93535000000000001</v>
      </c>
      <c r="R24" s="246">
        <v>0.32960200000000001</v>
      </c>
      <c r="S24" s="246"/>
      <c r="T24" s="246"/>
      <c r="U24" s="246"/>
      <c r="V24" s="246"/>
      <c r="W24" s="246"/>
      <c r="X24" s="246"/>
      <c r="Y24" s="246"/>
      <c r="Z24" s="246"/>
      <c r="AA24" s="246"/>
      <c r="AB24" s="246">
        <v>0.37112200000000001</v>
      </c>
      <c r="AC24" s="246"/>
      <c r="AD24" s="246">
        <v>3.5753059999999999</v>
      </c>
      <c r="AE24" s="246"/>
      <c r="AF24" s="246">
        <v>0.76027</v>
      </c>
      <c r="AG24" s="246"/>
      <c r="AH24" s="246">
        <v>0.88992199999999999</v>
      </c>
      <c r="AI24" s="246"/>
      <c r="AJ24" s="246">
        <v>2.6683500000000002</v>
      </c>
      <c r="AK24" s="246"/>
      <c r="AL24" s="246"/>
      <c r="AM24" s="246"/>
      <c r="AN24" s="246"/>
      <c r="AO24" s="246">
        <v>5.8444739999999999</v>
      </c>
      <c r="AP24" s="246"/>
      <c r="AQ24" s="246"/>
      <c r="AR24" s="246">
        <v>4.8429019999999996</v>
      </c>
      <c r="AS24" s="246"/>
      <c r="AT24" s="246">
        <v>1.78966</v>
      </c>
      <c r="AU24" s="246">
        <v>1.087842</v>
      </c>
      <c r="AV24" s="246"/>
      <c r="AW24" s="246"/>
      <c r="AX24" s="246"/>
      <c r="AY24" s="246"/>
      <c r="AZ24" s="246"/>
      <c r="BA24" s="246"/>
      <c r="BB24" s="246"/>
      <c r="BC24" s="246"/>
      <c r="BD24" s="246"/>
      <c r="BE24" s="246">
        <v>1.13809</v>
      </c>
      <c r="BF24" s="246">
        <v>0.55955999999999995</v>
      </c>
      <c r="BG24" s="246">
        <v>2.4865900000000001</v>
      </c>
      <c r="BH24" s="246"/>
      <c r="BI24" s="246"/>
      <c r="BJ24" s="246"/>
      <c r="BK24" s="246"/>
      <c r="BL24" s="246">
        <v>2.4007619999999998</v>
      </c>
      <c r="BM24" s="246"/>
      <c r="BN24" s="246"/>
      <c r="BO24" s="246"/>
      <c r="BP24" s="246">
        <v>2.8838879999999998</v>
      </c>
      <c r="BQ24" s="246">
        <v>0.43785000000000002</v>
      </c>
      <c r="BR24" s="246">
        <v>0.343304</v>
      </c>
      <c r="BS24" s="246"/>
      <c r="BT24" s="246"/>
      <c r="BU24" s="246"/>
      <c r="BV24" s="246"/>
      <c r="BW24" s="246"/>
      <c r="BX24" s="246"/>
      <c r="BY24" s="246">
        <v>0.41604799999999997</v>
      </c>
      <c r="BZ24" s="246"/>
      <c r="CA24" s="246"/>
      <c r="CB24" s="246"/>
      <c r="CC24" s="246">
        <v>1.7895760000000001</v>
      </c>
      <c r="CD24" s="246">
        <v>0.175148</v>
      </c>
      <c r="CE24" s="246"/>
      <c r="CF24" s="246"/>
      <c r="CG24" s="246">
        <v>3.5139420000000001</v>
      </c>
      <c r="CH24" s="246">
        <v>0.77853399999999995</v>
      </c>
      <c r="CI24" s="246"/>
      <c r="CJ24" s="246">
        <v>9.9755999999999997E-2</v>
      </c>
      <c r="CK24" s="246">
        <v>1.4698599999999999</v>
      </c>
      <c r="CL24" s="246"/>
      <c r="CM24" s="246">
        <v>1.9318960000000001</v>
      </c>
      <c r="CN24" s="246">
        <v>2.115046</v>
      </c>
      <c r="CO24" s="246">
        <v>0.67423999999999995</v>
      </c>
      <c r="CP24" s="246">
        <v>0.51064599999999993</v>
      </c>
      <c r="CQ24" s="246"/>
      <c r="CR24" s="246"/>
      <c r="CS24" s="246"/>
      <c r="CT24" s="246"/>
      <c r="CU24" s="246">
        <v>1.1118380000000001</v>
      </c>
      <c r="CV24" s="246">
        <v>1.634698</v>
      </c>
      <c r="CW24" s="246"/>
      <c r="CX24" s="246"/>
      <c r="CY24" s="246">
        <v>0.55135800000000001</v>
      </c>
      <c r="CZ24" s="246"/>
      <c r="DA24" s="246">
        <v>1.267938</v>
      </c>
      <c r="DB24" s="246"/>
      <c r="DC24" s="246"/>
      <c r="DD24" s="246"/>
      <c r="DE24" s="246"/>
      <c r="DF24" s="246">
        <v>4.048654</v>
      </c>
      <c r="DG24" s="246">
        <v>1.3163800000000001</v>
      </c>
      <c r="DH24" s="246">
        <v>0.8811739999999999</v>
      </c>
      <c r="DI24" s="246">
        <v>1.311104</v>
      </c>
      <c r="DJ24" s="246">
        <v>0.15409999999999999</v>
      </c>
      <c r="DK24" s="246"/>
      <c r="DL24" s="246">
        <v>0.87317800000000001</v>
      </c>
      <c r="DM24" s="246"/>
      <c r="DN24" s="246"/>
      <c r="DO24" s="246"/>
      <c r="DP24" s="246">
        <v>1.7895760000000001</v>
      </c>
      <c r="DQ24" s="246"/>
      <c r="DR24" s="246"/>
      <c r="DS24" s="246"/>
      <c r="DT24" s="246"/>
      <c r="DU24" s="246"/>
      <c r="DV24" s="246"/>
      <c r="DW24" s="246">
        <v>4.81E-3</v>
      </c>
      <c r="DX24" s="246">
        <v>1.313364</v>
      </c>
      <c r="DY24" s="246"/>
      <c r="DZ24" s="246"/>
      <c r="EA24" s="246"/>
      <c r="EB24" s="246"/>
      <c r="EC24" s="246"/>
      <c r="ED24" s="246"/>
      <c r="EE24" s="246"/>
      <c r="EF24" s="246"/>
      <c r="EG24" s="246">
        <v>0.92354199999999997</v>
      </c>
      <c r="EH24" s="246">
        <v>0.68787799999999999</v>
      </c>
      <c r="EI24" s="246"/>
      <c r="EJ24" s="246"/>
      <c r="EK24" s="246">
        <v>5.1973399999999996</v>
      </c>
      <c r="EL24" s="246"/>
      <c r="EM24" s="246"/>
      <c r="EN24" s="246"/>
      <c r="EO24" s="246">
        <v>1.6167579999999999</v>
      </c>
      <c r="EP24" s="246"/>
      <c r="EQ24" s="246"/>
      <c r="ER24" s="246"/>
      <c r="ES24" s="246">
        <v>0.64245600000000003</v>
      </c>
      <c r="ET24" s="246">
        <v>3.8903300000000001</v>
      </c>
      <c r="EU24" s="246"/>
      <c r="EV24" s="246"/>
      <c r="EW24" s="246">
        <v>0.46044200000000002</v>
      </c>
      <c r="EX24" s="246"/>
      <c r="EY24" s="246">
        <v>0.79761800000000005</v>
      </c>
      <c r="EZ24" s="246"/>
      <c r="FA24" s="246">
        <v>1.080492</v>
      </c>
      <c r="FB24" s="246">
        <v>1.61225</v>
      </c>
      <c r="FC24" s="246">
        <v>0.87424199999999996</v>
      </c>
      <c r="FD24" s="246"/>
      <c r="FE24" s="246"/>
      <c r="FF24" s="246"/>
      <c r="FG24" s="246"/>
      <c r="FH24" s="246"/>
      <c r="FI24" s="246"/>
      <c r="FJ24" s="246"/>
      <c r="FK24" s="246"/>
      <c r="FL24" s="246"/>
      <c r="FM24" s="246"/>
      <c r="FN24" s="246"/>
      <c r="FO24" s="246"/>
      <c r="FP24" s="246"/>
      <c r="FQ24" s="246"/>
      <c r="FR24" s="246">
        <v>0.66683399999999993</v>
      </c>
      <c r="FS24" s="246"/>
      <c r="FT24" s="246">
        <v>0.67818600000000007</v>
      </c>
      <c r="FU24" s="246"/>
      <c r="FV24" s="246"/>
      <c r="FW24" s="246"/>
      <c r="FX24" s="246"/>
      <c r="FY24" s="246"/>
      <c r="FZ24" s="246">
        <v>0.54054599999999997</v>
      </c>
      <c r="GA24" s="246"/>
      <c r="GB24" s="246"/>
      <c r="GC24" s="246">
        <v>1.0717859999999999</v>
      </c>
      <c r="GD24" s="246">
        <v>0.53286199999999995</v>
      </c>
      <c r="GE24" s="246"/>
      <c r="GF24" s="246">
        <v>1.687678</v>
      </c>
      <c r="GG24" s="246"/>
      <c r="GH24" s="246"/>
      <c r="GI24" s="246">
        <v>2.577426</v>
      </c>
      <c r="GJ24" s="246"/>
      <c r="GK24" s="246">
        <v>1.2537039999999999</v>
      </c>
      <c r="GL24" s="246"/>
      <c r="GM24" s="246"/>
      <c r="GN24" s="246">
        <v>3.8903300000000001</v>
      </c>
      <c r="GO24" s="246">
        <v>1.744</v>
      </c>
      <c r="GP24" s="246">
        <v>1.1586479999999999</v>
      </c>
      <c r="GQ24" s="246">
        <v>0.53398999999999996</v>
      </c>
      <c r="GR24" s="246"/>
      <c r="GS24" s="246"/>
      <c r="GT24" s="246"/>
      <c r="GU24" s="246"/>
      <c r="GV24" s="246"/>
      <c r="GW24" s="246"/>
      <c r="GX24" s="246"/>
      <c r="GY24" s="246">
        <v>1.3163800000000001</v>
      </c>
      <c r="GZ24" s="246">
        <v>1.3163800000000001</v>
      </c>
      <c r="HA24" s="246">
        <v>3.5139420000000001</v>
      </c>
      <c r="HB24" s="246">
        <v>1.61225</v>
      </c>
      <c r="HC24" s="246">
        <v>0.80777600000000005</v>
      </c>
      <c r="HD24" s="246"/>
      <c r="HE24" s="246">
        <v>3.8516460000000001</v>
      </c>
      <c r="HF24" s="246"/>
      <c r="HG24" s="246">
        <v>0.89507399999999993</v>
      </c>
      <c r="HH24" s="246">
        <v>0.46044200000000002</v>
      </c>
      <c r="HI24" s="45"/>
      <c r="HJ24" s="45"/>
      <c r="HK24" s="45"/>
      <c r="HL24" s="45"/>
      <c r="HM24" s="45"/>
      <c r="HN24" s="45"/>
      <c r="HO24" s="45"/>
      <c r="HP24" s="45"/>
      <c r="HQ24" s="45"/>
      <c r="HR24" s="45"/>
      <c r="HS24" s="45"/>
      <c r="HT24" s="45"/>
      <c r="HU24" s="45"/>
      <c r="HV24" s="45"/>
      <c r="HW24" s="45"/>
      <c r="HX24" s="45"/>
      <c r="HY24" s="45"/>
      <c r="HZ24" s="45"/>
      <c r="IA24" s="45"/>
      <c r="IB24" s="246"/>
      <c r="IC24" s="246"/>
    </row>
    <row r="25" spans="1:237" x14ac:dyDescent="0.35">
      <c r="A25" s="271" t="s">
        <v>8312</v>
      </c>
      <c r="B25" s="271" t="s">
        <v>8237</v>
      </c>
      <c r="C25" s="246">
        <v>1.6477679999999999</v>
      </c>
      <c r="D25" s="246">
        <v>2.1443400000000001</v>
      </c>
      <c r="E25" s="246"/>
      <c r="F25" s="246">
        <v>0.73614399999999991</v>
      </c>
      <c r="G25" s="246"/>
      <c r="H25" s="246"/>
      <c r="I25" s="246">
        <v>1.7917259999999999</v>
      </c>
      <c r="J25" s="246">
        <v>0.69090200000000002</v>
      </c>
      <c r="K25" s="246"/>
      <c r="L25" s="246"/>
      <c r="M25" s="246">
        <v>2.5633319999999999</v>
      </c>
      <c r="N25" s="246"/>
      <c r="O25" s="246">
        <v>1.806662</v>
      </c>
      <c r="P25" s="246"/>
      <c r="Q25" s="246">
        <v>0.90549399999999991</v>
      </c>
      <c r="R25" s="246">
        <v>0.27572799999999997</v>
      </c>
      <c r="S25" s="246"/>
      <c r="T25" s="246"/>
      <c r="U25" s="246"/>
      <c r="V25" s="246"/>
      <c r="W25" s="246"/>
      <c r="X25" s="246"/>
      <c r="Y25" s="246"/>
      <c r="Z25" s="246"/>
      <c r="AA25" s="246"/>
      <c r="AB25" s="246">
        <v>0.49776599999999999</v>
      </c>
      <c r="AC25" s="246"/>
      <c r="AD25" s="246">
        <v>1.436806</v>
      </c>
      <c r="AE25" s="246"/>
      <c r="AF25" s="246">
        <v>9.5990000000000006E-2</v>
      </c>
      <c r="AG25" s="246"/>
      <c r="AH25" s="246">
        <v>0.582704</v>
      </c>
      <c r="AI25" s="246"/>
      <c r="AJ25" s="246">
        <v>1.2555320000000001</v>
      </c>
      <c r="AK25" s="246"/>
      <c r="AL25" s="246"/>
      <c r="AM25" s="246"/>
      <c r="AN25" s="246"/>
      <c r="AO25" s="246">
        <v>5.4588239999999999</v>
      </c>
      <c r="AP25" s="246"/>
      <c r="AQ25" s="246"/>
      <c r="AR25" s="246">
        <v>3.3705980000000002</v>
      </c>
      <c r="AS25" s="246"/>
      <c r="AT25" s="246">
        <v>1.6231279999999999</v>
      </c>
      <c r="AU25" s="246">
        <v>1.4554100000000001</v>
      </c>
      <c r="AV25" s="246"/>
      <c r="AW25" s="246"/>
      <c r="AX25" s="246"/>
      <c r="AY25" s="246"/>
      <c r="AZ25" s="246"/>
      <c r="BA25" s="246"/>
      <c r="BB25" s="246"/>
      <c r="BC25" s="246"/>
      <c r="BD25" s="246"/>
      <c r="BE25" s="246">
        <v>0.899258</v>
      </c>
      <c r="BF25" s="246">
        <v>0.33728799999999998</v>
      </c>
      <c r="BG25" s="246">
        <v>1.53925</v>
      </c>
      <c r="BH25" s="246"/>
      <c r="BI25" s="246"/>
      <c r="BJ25" s="246"/>
      <c r="BK25" s="246"/>
      <c r="BL25" s="246">
        <v>2.5633319999999999</v>
      </c>
      <c r="BM25" s="246"/>
      <c r="BN25" s="246"/>
      <c r="BO25" s="246"/>
      <c r="BP25" s="246">
        <v>1.7228619999999999</v>
      </c>
      <c r="BQ25" s="246"/>
      <c r="BR25" s="246">
        <v>0.65647999999999995</v>
      </c>
      <c r="BS25" s="246"/>
      <c r="BT25" s="246"/>
      <c r="BU25" s="246"/>
      <c r="BV25" s="246"/>
      <c r="BW25" s="246"/>
      <c r="BX25" s="246"/>
      <c r="BY25" s="246"/>
      <c r="BZ25" s="246"/>
      <c r="CA25" s="246"/>
      <c r="CB25" s="246"/>
      <c r="CC25" s="246">
        <v>1.626404</v>
      </c>
      <c r="CD25" s="246"/>
      <c r="CE25" s="246"/>
      <c r="CF25" s="246"/>
      <c r="CG25" s="246">
        <v>2.1407159999999998</v>
      </c>
      <c r="CH25" s="246">
        <v>0.75741399999999992</v>
      </c>
      <c r="CI25" s="246"/>
      <c r="CJ25" s="246">
        <v>0.65551000000000004</v>
      </c>
      <c r="CK25" s="246">
        <v>1.8065640000000001</v>
      </c>
      <c r="CL25" s="246"/>
      <c r="CM25" s="246">
        <v>1.037884</v>
      </c>
      <c r="CN25" s="246">
        <v>2.0371980000000001</v>
      </c>
      <c r="CO25" s="246">
        <v>1.0982860000000001</v>
      </c>
      <c r="CP25" s="246">
        <v>0.214424</v>
      </c>
      <c r="CQ25" s="246"/>
      <c r="CR25" s="246"/>
      <c r="CS25" s="246"/>
      <c r="CT25" s="246"/>
      <c r="CU25" s="246">
        <v>1.0423100000000001</v>
      </c>
      <c r="CV25" s="246">
        <v>2.1835420000000001</v>
      </c>
      <c r="CW25" s="246"/>
      <c r="CX25" s="246"/>
      <c r="CY25" s="246">
        <v>0.70693800000000007</v>
      </c>
      <c r="CZ25" s="246"/>
      <c r="DA25" s="246">
        <v>1.2103139999999999</v>
      </c>
      <c r="DB25" s="246"/>
      <c r="DC25" s="246"/>
      <c r="DD25" s="246"/>
      <c r="DE25" s="246"/>
      <c r="DF25" s="246">
        <v>0.44553799999999999</v>
      </c>
      <c r="DG25" s="246">
        <v>1.0722259999999999</v>
      </c>
      <c r="DH25" s="246">
        <v>0.2387</v>
      </c>
      <c r="DI25" s="246">
        <v>9.7788640000000004</v>
      </c>
      <c r="DJ25" s="246">
        <v>0.14288600000000001</v>
      </c>
      <c r="DK25" s="246"/>
      <c r="DL25" s="246">
        <v>0.24677199999999999</v>
      </c>
      <c r="DM25" s="246"/>
      <c r="DN25" s="246"/>
      <c r="DO25" s="246"/>
      <c r="DP25" s="246">
        <v>1.626404</v>
      </c>
      <c r="DQ25" s="246"/>
      <c r="DR25" s="246"/>
      <c r="DS25" s="246"/>
      <c r="DT25" s="246"/>
      <c r="DU25" s="246"/>
      <c r="DV25" s="246"/>
      <c r="DW25" s="246"/>
      <c r="DX25" s="246">
        <v>0.64325399999999999</v>
      </c>
      <c r="DY25" s="246"/>
      <c r="DZ25" s="246"/>
      <c r="EA25" s="246"/>
      <c r="EB25" s="246"/>
      <c r="EC25" s="246"/>
      <c r="ED25" s="246"/>
      <c r="EE25" s="246"/>
      <c r="EF25" s="246"/>
      <c r="EG25" s="246">
        <v>0.50134400000000001</v>
      </c>
      <c r="EH25" s="246">
        <v>0.97457399999999994</v>
      </c>
      <c r="EI25" s="246"/>
      <c r="EJ25" s="246"/>
      <c r="EK25" s="246">
        <v>5.0869619999999998</v>
      </c>
      <c r="EL25" s="246"/>
      <c r="EM25" s="246"/>
      <c r="EN25" s="246"/>
      <c r="EO25" s="246">
        <v>0.86572600000000011</v>
      </c>
      <c r="EP25" s="246"/>
      <c r="EQ25" s="246"/>
      <c r="ER25" s="246"/>
      <c r="ES25" s="246">
        <v>0.91520399999999991</v>
      </c>
      <c r="ET25" s="246">
        <v>3.7474259999999999</v>
      </c>
      <c r="EU25" s="246"/>
      <c r="EV25" s="246"/>
      <c r="EW25" s="246">
        <v>0.27394000000000002</v>
      </c>
      <c r="EX25" s="246"/>
      <c r="EY25" s="246">
        <v>0.64424999999999999</v>
      </c>
      <c r="EZ25" s="246"/>
      <c r="FA25" s="246"/>
      <c r="FB25" s="246">
        <v>1.01423</v>
      </c>
      <c r="FC25" s="246">
        <v>0.78063600000000011</v>
      </c>
      <c r="FD25" s="246"/>
      <c r="FE25" s="246"/>
      <c r="FF25" s="246"/>
      <c r="FG25" s="246"/>
      <c r="FH25" s="246"/>
      <c r="FI25" s="246"/>
      <c r="FJ25" s="246"/>
      <c r="FK25" s="246"/>
      <c r="FL25" s="246"/>
      <c r="FM25" s="246"/>
      <c r="FN25" s="246"/>
      <c r="FO25" s="246"/>
      <c r="FP25" s="246"/>
      <c r="FQ25" s="246"/>
      <c r="FR25" s="246"/>
      <c r="FS25" s="246"/>
      <c r="FT25" s="246">
        <v>0.49651200000000001</v>
      </c>
      <c r="FU25" s="246"/>
      <c r="FV25" s="246"/>
      <c r="FW25" s="246"/>
      <c r="FX25" s="246"/>
      <c r="FY25" s="246"/>
      <c r="FZ25" s="246"/>
      <c r="GA25" s="246"/>
      <c r="GB25" s="246"/>
      <c r="GC25" s="246"/>
      <c r="GD25" s="246">
        <v>0.41828199999999999</v>
      </c>
      <c r="GE25" s="246"/>
      <c r="GF25" s="246">
        <v>1.901554</v>
      </c>
      <c r="GG25" s="246"/>
      <c r="GH25" s="246"/>
      <c r="GI25" s="246">
        <v>3.881704</v>
      </c>
      <c r="GJ25" s="246">
        <v>0.79269999999999996</v>
      </c>
      <c r="GK25" s="246">
        <v>1.3652359999999999</v>
      </c>
      <c r="GL25" s="246"/>
      <c r="GM25" s="246"/>
      <c r="GN25" s="246">
        <v>3.7474259999999999</v>
      </c>
      <c r="GO25" s="246">
        <v>1.403462</v>
      </c>
      <c r="GP25" s="246">
        <v>1.594374</v>
      </c>
      <c r="GQ25" s="246">
        <v>1.0656779999999999</v>
      </c>
      <c r="GR25" s="246"/>
      <c r="GS25" s="246"/>
      <c r="GT25" s="246"/>
      <c r="GU25" s="246"/>
      <c r="GV25" s="246"/>
      <c r="GW25" s="246"/>
      <c r="GX25" s="246"/>
      <c r="GY25" s="246">
        <v>1.0722259999999999</v>
      </c>
      <c r="GZ25" s="246">
        <v>1.0722259999999999</v>
      </c>
      <c r="HA25" s="246">
        <v>2.1407159999999998</v>
      </c>
      <c r="HB25" s="246">
        <v>1.01423</v>
      </c>
      <c r="HC25" s="246">
        <v>0.50648800000000005</v>
      </c>
      <c r="HD25" s="246"/>
      <c r="HE25" s="246">
        <v>3.4440599999999999</v>
      </c>
      <c r="HF25" s="246"/>
      <c r="HG25" s="246">
        <v>0.152226</v>
      </c>
      <c r="HH25" s="246">
        <v>0.27394000000000002</v>
      </c>
      <c r="HI25" s="45"/>
      <c r="HJ25" s="45"/>
      <c r="HK25" s="45"/>
      <c r="HL25" s="45"/>
      <c r="HM25" s="45"/>
      <c r="HN25" s="45"/>
      <c r="HO25" s="45"/>
      <c r="HP25" s="45"/>
      <c r="HQ25" s="45"/>
      <c r="HR25" s="45"/>
      <c r="HS25" s="45"/>
      <c r="HT25" s="45"/>
      <c r="HU25" s="45"/>
      <c r="HV25" s="45"/>
      <c r="HW25" s="45"/>
      <c r="HX25" s="45"/>
      <c r="HY25" s="45"/>
      <c r="HZ25" s="45"/>
      <c r="IA25" s="45"/>
      <c r="IB25" s="246"/>
      <c r="IC25" s="246"/>
    </row>
    <row r="26" spans="1:237" x14ac:dyDescent="0.35">
      <c r="A26" s="271" t="s">
        <v>8312</v>
      </c>
      <c r="B26" s="271" t="s">
        <v>8238</v>
      </c>
      <c r="C26" s="246">
        <v>0.81135999999999997</v>
      </c>
      <c r="D26" s="246">
        <v>0.65207400000000004</v>
      </c>
      <c r="E26" s="246"/>
      <c r="F26" s="246"/>
      <c r="G26" s="246"/>
      <c r="H26" s="246"/>
      <c r="I26" s="246">
        <v>0.52487400000000006</v>
      </c>
      <c r="J26" s="246">
        <v>0.54997200000000002</v>
      </c>
      <c r="K26" s="246"/>
      <c r="L26" s="246"/>
      <c r="M26" s="246">
        <v>0.85382999999999998</v>
      </c>
      <c r="N26" s="246"/>
      <c r="O26" s="246"/>
      <c r="P26" s="246"/>
      <c r="Q26" s="246">
        <v>0.82427600000000001</v>
      </c>
      <c r="R26" s="246">
        <v>0.54670600000000003</v>
      </c>
      <c r="S26" s="246"/>
      <c r="T26" s="246"/>
      <c r="U26" s="246"/>
      <c r="V26" s="246"/>
      <c r="W26" s="246"/>
      <c r="X26" s="246"/>
      <c r="Y26" s="246"/>
      <c r="Z26" s="246"/>
      <c r="AA26" s="246"/>
      <c r="AB26" s="246">
        <v>0.49732199999999999</v>
      </c>
      <c r="AC26" s="246"/>
      <c r="AD26" s="246">
        <v>0.68609799999999999</v>
      </c>
      <c r="AE26" s="246"/>
      <c r="AF26" s="246"/>
      <c r="AG26" s="246"/>
      <c r="AH26" s="246"/>
      <c r="AI26" s="246"/>
      <c r="AJ26" s="246"/>
      <c r="AK26" s="246"/>
      <c r="AL26" s="246"/>
      <c r="AM26" s="246"/>
      <c r="AN26" s="246"/>
      <c r="AO26" s="246">
        <v>6.9608040000000004</v>
      </c>
      <c r="AP26" s="246"/>
      <c r="AQ26" s="246"/>
      <c r="AR26" s="246">
        <v>0.16590199999999999</v>
      </c>
      <c r="AS26" s="246"/>
      <c r="AT26" s="246">
        <v>0.34142199999999989</v>
      </c>
      <c r="AU26" s="246"/>
      <c r="AV26" s="246"/>
      <c r="AW26" s="246"/>
      <c r="AX26" s="246"/>
      <c r="AY26" s="246"/>
      <c r="AZ26" s="246"/>
      <c r="BA26" s="246"/>
      <c r="BB26" s="246"/>
      <c r="BC26" s="246"/>
      <c r="BD26" s="246"/>
      <c r="BE26" s="246">
        <v>0.56406800000000001</v>
      </c>
      <c r="BF26" s="246"/>
      <c r="BG26" s="246"/>
      <c r="BH26" s="246"/>
      <c r="BI26" s="246"/>
      <c r="BJ26" s="246"/>
      <c r="BK26" s="246"/>
      <c r="BL26" s="246">
        <v>0.85382999999999998</v>
      </c>
      <c r="BM26" s="246"/>
      <c r="BN26" s="246"/>
      <c r="BO26" s="246"/>
      <c r="BP26" s="246"/>
      <c r="BQ26" s="246"/>
      <c r="BR26" s="246">
        <v>0.57750400000000002</v>
      </c>
      <c r="BS26" s="246"/>
      <c r="BT26" s="246"/>
      <c r="BU26" s="246"/>
      <c r="BV26" s="246"/>
      <c r="BW26" s="246"/>
      <c r="BX26" s="246"/>
      <c r="BY26" s="246"/>
      <c r="BZ26" s="246"/>
      <c r="CA26" s="246"/>
      <c r="CB26" s="246"/>
      <c r="CC26" s="246">
        <v>0.34142199999999989</v>
      </c>
      <c r="CD26" s="246"/>
      <c r="CE26" s="246"/>
      <c r="CF26" s="246"/>
      <c r="CG26" s="246">
        <v>2.9984320000000002</v>
      </c>
      <c r="CH26" s="246"/>
      <c r="CI26" s="246"/>
      <c r="CJ26" s="246">
        <v>0.548184</v>
      </c>
      <c r="CK26" s="246">
        <v>1.109502</v>
      </c>
      <c r="CL26" s="246"/>
      <c r="CM26" s="246"/>
      <c r="CN26" s="246">
        <v>0.53917800000000005</v>
      </c>
      <c r="CO26" s="246"/>
      <c r="CP26" s="246">
        <v>0.71679800000000005</v>
      </c>
      <c r="CQ26" s="246"/>
      <c r="CR26" s="246"/>
      <c r="CS26" s="246"/>
      <c r="CT26" s="246"/>
      <c r="CU26" s="246"/>
      <c r="CV26" s="246"/>
      <c r="CW26" s="246"/>
      <c r="CX26" s="246"/>
      <c r="CY26" s="246">
        <v>0.55293199999999998</v>
      </c>
      <c r="CZ26" s="246"/>
      <c r="DA26" s="246"/>
      <c r="DB26" s="246"/>
      <c r="DC26" s="246"/>
      <c r="DD26" s="246"/>
      <c r="DE26" s="246"/>
      <c r="DF26" s="246"/>
      <c r="DG26" s="246">
        <v>1.1828939999999999</v>
      </c>
      <c r="DH26" s="246">
        <v>0.24362400000000001</v>
      </c>
      <c r="DI26" s="246"/>
      <c r="DJ26" s="246"/>
      <c r="DK26" s="246"/>
      <c r="DL26" s="246">
        <v>1.034316</v>
      </c>
      <c r="DM26" s="246"/>
      <c r="DN26" s="246"/>
      <c r="DO26" s="246"/>
      <c r="DP26" s="246">
        <v>0.34142199999999989</v>
      </c>
      <c r="DQ26" s="246"/>
      <c r="DR26" s="246"/>
      <c r="DS26" s="246"/>
      <c r="DT26" s="246"/>
      <c r="DU26" s="246"/>
      <c r="DV26" s="246"/>
      <c r="DW26" s="246"/>
      <c r="DX26" s="246">
        <v>0.796238</v>
      </c>
      <c r="DY26" s="246"/>
      <c r="DZ26" s="246"/>
      <c r="EA26" s="246"/>
      <c r="EB26" s="246"/>
      <c r="EC26" s="246"/>
      <c r="ED26" s="246"/>
      <c r="EE26" s="246"/>
      <c r="EF26" s="246"/>
      <c r="EG26" s="246"/>
      <c r="EH26" s="246"/>
      <c r="EI26" s="246"/>
      <c r="EJ26" s="246"/>
      <c r="EK26" s="246">
        <v>1.180194</v>
      </c>
      <c r="EL26" s="246"/>
      <c r="EM26" s="246"/>
      <c r="EN26" s="246"/>
      <c r="EO26" s="246">
        <v>0.941048</v>
      </c>
      <c r="EP26" s="246"/>
      <c r="EQ26" s="246"/>
      <c r="ER26" s="246"/>
      <c r="ES26" s="246"/>
      <c r="ET26" s="246"/>
      <c r="EU26" s="246"/>
      <c r="EV26" s="246"/>
      <c r="EW26" s="246">
        <v>0.36944199999999999</v>
      </c>
      <c r="EX26" s="246"/>
      <c r="EY26" s="246"/>
      <c r="EZ26" s="246"/>
      <c r="FA26" s="246"/>
      <c r="FB26" s="246">
        <v>0.70356399999999997</v>
      </c>
      <c r="FC26" s="246">
        <v>1.074346</v>
      </c>
      <c r="FD26" s="246"/>
      <c r="FE26" s="246"/>
      <c r="FF26" s="246"/>
      <c r="FG26" s="246"/>
      <c r="FH26" s="246"/>
      <c r="FI26" s="246"/>
      <c r="FJ26" s="246"/>
      <c r="FK26" s="246"/>
      <c r="FL26" s="246"/>
      <c r="FM26" s="246"/>
      <c r="FN26" s="246"/>
      <c r="FO26" s="246"/>
      <c r="FP26" s="246"/>
      <c r="FQ26" s="246"/>
      <c r="FR26" s="246"/>
      <c r="FS26" s="246"/>
      <c r="FT26" s="246">
        <v>0.63481399999999999</v>
      </c>
      <c r="FU26" s="246"/>
      <c r="FV26" s="246"/>
      <c r="FW26" s="246"/>
      <c r="FX26" s="246"/>
      <c r="FY26" s="246"/>
      <c r="FZ26" s="246"/>
      <c r="GA26" s="246"/>
      <c r="GB26" s="246"/>
      <c r="GC26" s="246"/>
      <c r="GD26" s="246">
        <v>0.92630000000000001</v>
      </c>
      <c r="GE26" s="246"/>
      <c r="GF26" s="246">
        <v>2.1863959999999998</v>
      </c>
      <c r="GG26" s="246"/>
      <c r="GH26" s="246"/>
      <c r="GI26" s="246">
        <v>0.34142199999999989</v>
      </c>
      <c r="GJ26" s="246"/>
      <c r="GK26" s="246">
        <v>0.95578399999999997</v>
      </c>
      <c r="GL26" s="246"/>
      <c r="GM26" s="246"/>
      <c r="GN26" s="246"/>
      <c r="GO26" s="246">
        <v>2.3901840000000001</v>
      </c>
      <c r="GP26" s="246">
        <v>1.72468</v>
      </c>
      <c r="GQ26" s="246"/>
      <c r="GR26" s="246"/>
      <c r="GS26" s="246"/>
      <c r="GT26" s="246"/>
      <c r="GU26" s="246"/>
      <c r="GV26" s="246"/>
      <c r="GW26" s="246"/>
      <c r="GX26" s="246"/>
      <c r="GY26" s="246">
        <v>1.1828939999999999</v>
      </c>
      <c r="GZ26" s="246">
        <v>1.1828939999999999</v>
      </c>
      <c r="HA26" s="246">
        <v>2.9984320000000002</v>
      </c>
      <c r="HB26" s="246">
        <v>0.70356399999999997</v>
      </c>
      <c r="HC26" s="246">
        <v>0.55364599999999997</v>
      </c>
      <c r="HD26" s="246"/>
      <c r="HE26" s="246">
        <v>0.57821800000000001</v>
      </c>
      <c r="HF26" s="246"/>
      <c r="HG26" s="246"/>
      <c r="HH26" s="246">
        <v>0.36944199999999999</v>
      </c>
      <c r="HI26" s="45"/>
      <c r="HJ26" s="45"/>
      <c r="HK26" s="45"/>
      <c r="HL26" s="45"/>
      <c r="HM26" s="45"/>
      <c r="HN26" s="45"/>
      <c r="HO26" s="45"/>
      <c r="HP26" s="45"/>
      <c r="HQ26" s="45"/>
      <c r="HR26" s="45"/>
      <c r="HS26" s="45"/>
      <c r="HT26" s="45"/>
      <c r="HU26" s="45"/>
      <c r="HV26" s="45"/>
      <c r="HW26" s="45"/>
      <c r="HX26" s="45"/>
      <c r="HY26" s="45"/>
      <c r="HZ26" s="45"/>
      <c r="IA26" s="45"/>
      <c r="IB26" s="246"/>
      <c r="IC26" s="246"/>
    </row>
    <row r="27" spans="1:237" x14ac:dyDescent="0.35">
      <c r="A27" s="271" t="s">
        <v>8312</v>
      </c>
      <c r="B27" s="271" t="s">
        <v>7203</v>
      </c>
      <c r="C27" s="246">
        <v>0.73796200000000001</v>
      </c>
      <c r="D27" s="246">
        <v>1.2812859999999999</v>
      </c>
      <c r="E27" s="246"/>
      <c r="F27" s="246">
        <v>0.66439199999999998</v>
      </c>
      <c r="G27" s="246"/>
      <c r="H27" s="246"/>
      <c r="I27" s="246">
        <v>1.4968220000000001</v>
      </c>
      <c r="J27" s="246">
        <v>0.83606199999999997</v>
      </c>
      <c r="K27" s="246"/>
      <c r="L27" s="246"/>
      <c r="M27" s="246">
        <v>1.1444019999999999</v>
      </c>
      <c r="N27" s="246"/>
      <c r="O27" s="246">
        <v>0.14580399999999999</v>
      </c>
      <c r="P27" s="246"/>
      <c r="Q27" s="246">
        <v>0.85850800000000005</v>
      </c>
      <c r="R27" s="246">
        <v>0.16852600000000001</v>
      </c>
      <c r="S27" s="246"/>
      <c r="T27" s="246"/>
      <c r="U27" s="246"/>
      <c r="V27" s="246"/>
      <c r="W27" s="246"/>
      <c r="X27" s="246"/>
      <c r="Y27" s="246"/>
      <c r="Z27" s="246"/>
      <c r="AA27" s="246"/>
      <c r="AB27" s="246"/>
      <c r="AC27" s="246"/>
      <c r="AD27" s="246"/>
      <c r="AE27" s="246"/>
      <c r="AF27" s="246"/>
      <c r="AG27" s="246"/>
      <c r="AH27" s="246"/>
      <c r="AI27" s="246"/>
      <c r="AJ27" s="246">
        <v>0.97895399999999999</v>
      </c>
      <c r="AK27" s="246"/>
      <c r="AL27" s="246"/>
      <c r="AM27" s="246"/>
      <c r="AN27" s="246"/>
      <c r="AO27" s="246">
        <v>1.315002</v>
      </c>
      <c r="AP27" s="246"/>
      <c r="AQ27" s="246"/>
      <c r="AR27" s="246">
        <v>1.0169440000000001</v>
      </c>
      <c r="AS27" s="246">
        <v>0.52473599999999998</v>
      </c>
      <c r="AT27" s="246">
        <v>0.29549799999999998</v>
      </c>
      <c r="AU27" s="246"/>
      <c r="AV27" s="246"/>
      <c r="AW27" s="246"/>
      <c r="AX27" s="246"/>
      <c r="AY27" s="246"/>
      <c r="AZ27" s="246"/>
      <c r="BA27" s="246"/>
      <c r="BB27" s="246"/>
      <c r="BC27" s="246"/>
      <c r="BD27" s="246"/>
      <c r="BE27" s="246">
        <v>0.65022800000000003</v>
      </c>
      <c r="BF27" s="246">
        <v>0.50048000000000004</v>
      </c>
      <c r="BG27" s="246">
        <v>1.55938</v>
      </c>
      <c r="BH27" s="246"/>
      <c r="BI27" s="246"/>
      <c r="BJ27" s="246"/>
      <c r="BK27" s="246"/>
      <c r="BL27" s="246">
        <v>1.1444019999999999</v>
      </c>
      <c r="BM27" s="246"/>
      <c r="BN27" s="246"/>
      <c r="BO27" s="246"/>
      <c r="BP27" s="246"/>
      <c r="BQ27" s="246"/>
      <c r="BR27" s="246">
        <v>0.105314</v>
      </c>
      <c r="BS27" s="246"/>
      <c r="BT27" s="246"/>
      <c r="BU27" s="246"/>
      <c r="BV27" s="246"/>
      <c r="BW27" s="246"/>
      <c r="BX27" s="246"/>
      <c r="BY27" s="246"/>
      <c r="BZ27" s="246"/>
      <c r="CA27" s="246"/>
      <c r="CB27" s="246"/>
      <c r="CC27" s="246">
        <v>0.34612599999999999</v>
      </c>
      <c r="CD27" s="246"/>
      <c r="CE27" s="246"/>
      <c r="CF27" s="246"/>
      <c r="CG27" s="246">
        <v>1.097324</v>
      </c>
      <c r="CH27" s="246">
        <v>0.28326600000000002</v>
      </c>
      <c r="CI27" s="246"/>
      <c r="CJ27" s="246">
        <v>0.48690199999999989</v>
      </c>
      <c r="CK27" s="246">
        <v>0.52846400000000004</v>
      </c>
      <c r="CL27" s="246"/>
      <c r="CM27" s="246">
        <v>1.036802</v>
      </c>
      <c r="CN27" s="246">
        <v>0.64637800000000001</v>
      </c>
      <c r="CO27" s="246">
        <v>0.469584</v>
      </c>
      <c r="CP27" s="246">
        <v>0.312166</v>
      </c>
      <c r="CQ27" s="246"/>
      <c r="CR27" s="246"/>
      <c r="CS27" s="246"/>
      <c r="CT27" s="246"/>
      <c r="CU27" s="246"/>
      <c r="CV27" s="246"/>
      <c r="CW27" s="246"/>
      <c r="CX27" s="246"/>
      <c r="CY27" s="246">
        <v>0.53432199999999996</v>
      </c>
      <c r="CZ27" s="246"/>
      <c r="DA27" s="246">
        <v>0.42638199999999998</v>
      </c>
      <c r="DB27" s="246"/>
      <c r="DC27" s="246"/>
      <c r="DD27" s="246"/>
      <c r="DE27" s="246"/>
      <c r="DF27" s="246">
        <v>0.566168</v>
      </c>
      <c r="DG27" s="246">
        <v>0.80249800000000004</v>
      </c>
      <c r="DH27" s="246">
        <v>0.39747800000000011</v>
      </c>
      <c r="DI27" s="246"/>
      <c r="DJ27" s="246">
        <v>0.8176739999999999</v>
      </c>
      <c r="DK27" s="246"/>
      <c r="DL27" s="246">
        <v>0.92582199999999992</v>
      </c>
      <c r="DM27" s="246"/>
      <c r="DN27" s="246"/>
      <c r="DO27" s="246"/>
      <c r="DP27" s="246">
        <v>0.34612599999999999</v>
      </c>
      <c r="DQ27" s="246"/>
      <c r="DR27" s="246"/>
      <c r="DS27" s="246"/>
      <c r="DT27" s="246"/>
      <c r="DU27" s="246"/>
      <c r="DV27" s="246"/>
      <c r="DW27" s="246"/>
      <c r="DX27" s="246">
        <v>0.53920999999999997</v>
      </c>
      <c r="DY27" s="246"/>
      <c r="DZ27" s="246"/>
      <c r="EA27" s="246"/>
      <c r="EB27" s="246"/>
      <c r="EC27" s="246"/>
      <c r="ED27" s="246"/>
      <c r="EE27" s="246"/>
      <c r="EF27" s="246"/>
      <c r="EG27" s="246"/>
      <c r="EH27" s="246">
        <v>0.75292399999999993</v>
      </c>
      <c r="EI27" s="246"/>
      <c r="EJ27" s="246"/>
      <c r="EK27" s="246">
        <v>0.72609999999999997</v>
      </c>
      <c r="EL27" s="246"/>
      <c r="EM27" s="246"/>
      <c r="EN27" s="246"/>
      <c r="EO27" s="246">
        <v>0.23351</v>
      </c>
      <c r="EP27" s="246"/>
      <c r="EQ27" s="246"/>
      <c r="ER27" s="246"/>
      <c r="ES27" s="246">
        <v>0.63468199999999997</v>
      </c>
      <c r="ET27" s="246">
        <v>1.0728260000000001</v>
      </c>
      <c r="EU27" s="246"/>
      <c r="EV27" s="246"/>
      <c r="EW27" s="246">
        <v>0.25327</v>
      </c>
      <c r="EX27" s="246"/>
      <c r="EY27" s="246"/>
      <c r="EZ27" s="246"/>
      <c r="FA27" s="246"/>
      <c r="FB27" s="246">
        <v>0.53495000000000004</v>
      </c>
      <c r="FC27" s="246">
        <v>0.55737199999999998</v>
      </c>
      <c r="FD27" s="246"/>
      <c r="FE27" s="246"/>
      <c r="FF27" s="246"/>
      <c r="FG27" s="246"/>
      <c r="FH27" s="246"/>
      <c r="FI27" s="246"/>
      <c r="FJ27" s="246"/>
      <c r="FK27" s="246"/>
      <c r="FL27" s="246"/>
      <c r="FM27" s="246"/>
      <c r="FN27" s="246"/>
      <c r="FO27" s="246"/>
      <c r="FP27" s="246"/>
      <c r="FQ27" s="246"/>
      <c r="FR27" s="246"/>
      <c r="FS27" s="246"/>
      <c r="FT27" s="246">
        <v>0.22930200000000001</v>
      </c>
      <c r="FU27" s="246"/>
      <c r="FV27" s="246"/>
      <c r="FW27" s="246"/>
      <c r="FX27" s="246"/>
      <c r="FY27" s="246"/>
      <c r="FZ27" s="246">
        <v>0.28532000000000002</v>
      </c>
      <c r="GA27" s="246"/>
      <c r="GB27" s="246"/>
      <c r="GC27" s="246">
        <v>1.291134</v>
      </c>
      <c r="GD27" s="246">
        <v>0.47284999999999999</v>
      </c>
      <c r="GE27" s="246"/>
      <c r="GF27" s="246">
        <v>0.55496199999999996</v>
      </c>
      <c r="GG27" s="246"/>
      <c r="GH27" s="246"/>
      <c r="GI27" s="246">
        <v>0.91356999999999999</v>
      </c>
      <c r="GJ27" s="246"/>
      <c r="GK27" s="246">
        <v>1.0401499999999999</v>
      </c>
      <c r="GL27" s="246"/>
      <c r="GM27" s="246"/>
      <c r="GN27" s="246">
        <v>1.0728260000000001</v>
      </c>
      <c r="GO27" s="246"/>
      <c r="GP27" s="246">
        <v>1.2670699999999999</v>
      </c>
      <c r="GQ27" s="246"/>
      <c r="GR27" s="246"/>
      <c r="GS27" s="246"/>
      <c r="GT27" s="246"/>
      <c r="GU27" s="246"/>
      <c r="GV27" s="246"/>
      <c r="GW27" s="246"/>
      <c r="GX27" s="246"/>
      <c r="GY27" s="246">
        <v>0.80249800000000004</v>
      </c>
      <c r="GZ27" s="246">
        <v>0.80249800000000004</v>
      </c>
      <c r="HA27" s="246">
        <v>1.097324</v>
      </c>
      <c r="HB27" s="246">
        <v>0.53495000000000004</v>
      </c>
      <c r="HC27" s="246">
        <v>0.22028800000000001</v>
      </c>
      <c r="HD27" s="246"/>
      <c r="HE27" s="246">
        <v>0.89537199999999995</v>
      </c>
      <c r="HF27" s="246"/>
      <c r="HG27" s="246">
        <v>0.20324200000000001</v>
      </c>
      <c r="HH27" s="246">
        <v>0.25327</v>
      </c>
      <c r="HI27" s="45"/>
      <c r="HJ27" s="45"/>
      <c r="HK27" s="45"/>
      <c r="HL27" s="45"/>
      <c r="HM27" s="45"/>
      <c r="HN27" s="45"/>
      <c r="HO27" s="45"/>
      <c r="HP27" s="45"/>
      <c r="HQ27" s="45"/>
      <c r="HR27" s="45"/>
      <c r="HS27" s="45"/>
      <c r="HT27" s="45"/>
      <c r="HU27" s="45"/>
      <c r="HV27" s="45"/>
      <c r="HW27" s="45"/>
      <c r="HX27" s="45"/>
      <c r="HY27" s="45"/>
      <c r="HZ27" s="45"/>
      <c r="IA27" s="45"/>
      <c r="IB27" s="246"/>
      <c r="IC27" s="246"/>
    </row>
    <row r="28" spans="1:237" x14ac:dyDescent="0.35">
      <c r="A28" s="271" t="s">
        <v>8312</v>
      </c>
      <c r="B28" s="271" t="s">
        <v>8239</v>
      </c>
      <c r="C28" s="246">
        <v>0.64115599999999995</v>
      </c>
      <c r="D28" s="246">
        <v>0.55337999999999998</v>
      </c>
      <c r="E28" s="246"/>
      <c r="F28" s="246"/>
      <c r="G28" s="246"/>
      <c r="H28" s="246"/>
      <c r="I28" s="246">
        <v>0.57688200000000001</v>
      </c>
      <c r="J28" s="246">
        <v>0.51022599999999996</v>
      </c>
      <c r="K28" s="246"/>
      <c r="L28" s="246"/>
      <c r="M28" s="246"/>
      <c r="N28" s="246"/>
      <c r="O28" s="246"/>
      <c r="P28" s="246"/>
      <c r="Q28" s="246">
        <v>0.80346600000000001</v>
      </c>
      <c r="R28" s="246">
        <v>0.18740200000000001</v>
      </c>
      <c r="S28" s="246"/>
      <c r="T28" s="246"/>
      <c r="U28" s="246"/>
      <c r="V28" s="246"/>
      <c r="W28" s="246"/>
      <c r="X28" s="246"/>
      <c r="Y28" s="246"/>
      <c r="Z28" s="246"/>
      <c r="AA28" s="246"/>
      <c r="AB28" s="246">
        <v>0.12651599999999999</v>
      </c>
      <c r="AC28" s="246"/>
      <c r="AD28" s="246"/>
      <c r="AE28" s="246"/>
      <c r="AF28" s="246"/>
      <c r="AG28" s="246"/>
      <c r="AH28" s="246">
        <v>0.40273199999999998</v>
      </c>
      <c r="AI28" s="246"/>
      <c r="AJ28" s="246">
        <v>0.59910200000000002</v>
      </c>
      <c r="AK28" s="246"/>
      <c r="AL28" s="246"/>
      <c r="AM28" s="246"/>
      <c r="AN28" s="246"/>
      <c r="AO28" s="246"/>
      <c r="AP28" s="246"/>
      <c r="AQ28" s="246"/>
      <c r="AR28" s="246">
        <v>1.007414</v>
      </c>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6"/>
      <c r="CE28" s="246"/>
      <c r="CF28" s="246"/>
      <c r="CG28" s="246"/>
      <c r="CH28" s="246"/>
      <c r="CI28" s="246"/>
      <c r="CJ28" s="246"/>
      <c r="CK28" s="246">
        <v>0.47090799999999999</v>
      </c>
      <c r="CL28" s="246"/>
      <c r="CM28" s="246"/>
      <c r="CN28" s="246"/>
      <c r="CO28" s="246"/>
      <c r="CP28" s="246"/>
      <c r="CQ28" s="246"/>
      <c r="CR28" s="246"/>
      <c r="CS28" s="246"/>
      <c r="CT28" s="246"/>
      <c r="CU28" s="246"/>
      <c r="CV28" s="246"/>
      <c r="CW28" s="246"/>
      <c r="CX28" s="246"/>
      <c r="CY28" s="246">
        <v>0.54361800000000005</v>
      </c>
      <c r="CZ28" s="246"/>
      <c r="DA28" s="246"/>
      <c r="DB28" s="246"/>
      <c r="DC28" s="246"/>
      <c r="DD28" s="246"/>
      <c r="DE28" s="246"/>
      <c r="DF28" s="246"/>
      <c r="DG28" s="246"/>
      <c r="DH28" s="246">
        <v>0.17763999999999999</v>
      </c>
      <c r="DI28" s="246"/>
      <c r="DJ28" s="246"/>
      <c r="DK28" s="246"/>
      <c r="DL28" s="246">
        <v>0.468582</v>
      </c>
      <c r="DM28" s="246"/>
      <c r="DN28" s="246"/>
      <c r="DO28" s="246"/>
      <c r="DP28" s="246"/>
      <c r="DQ28" s="246"/>
      <c r="DR28" s="246"/>
      <c r="DS28" s="246"/>
      <c r="DT28" s="246"/>
      <c r="DU28" s="246"/>
      <c r="DV28" s="246"/>
      <c r="DW28" s="246"/>
      <c r="DX28" s="246"/>
      <c r="DY28" s="246"/>
      <c r="DZ28" s="246"/>
      <c r="EA28" s="246"/>
      <c r="EB28" s="246"/>
      <c r="EC28" s="246"/>
      <c r="ED28" s="246"/>
      <c r="EE28" s="246"/>
      <c r="EF28" s="246"/>
      <c r="EG28" s="246"/>
      <c r="EH28" s="246"/>
      <c r="EI28" s="246"/>
      <c r="EJ28" s="246"/>
      <c r="EK28" s="246"/>
      <c r="EL28" s="246"/>
      <c r="EM28" s="246"/>
      <c r="EN28" s="246"/>
      <c r="EO28" s="246">
        <v>0.61591399999999996</v>
      </c>
      <c r="EP28" s="246"/>
      <c r="EQ28" s="246"/>
      <c r="ER28" s="246"/>
      <c r="ES28" s="246"/>
      <c r="ET28" s="246">
        <v>0.87031600000000009</v>
      </c>
      <c r="EU28" s="246"/>
      <c r="EV28" s="246"/>
      <c r="EW28" s="246"/>
      <c r="EX28" s="246"/>
      <c r="EY28" s="246"/>
      <c r="EZ28" s="246"/>
      <c r="FA28" s="246"/>
      <c r="FB28" s="246">
        <v>0.62088599999999994</v>
      </c>
      <c r="FC28" s="246">
        <v>0.55680399999999997</v>
      </c>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v>0.85140800000000005</v>
      </c>
      <c r="GG28" s="246"/>
      <c r="GH28" s="246"/>
      <c r="GI28" s="246"/>
      <c r="GJ28" s="246"/>
      <c r="GK28" s="246">
        <v>0.93731600000000004</v>
      </c>
      <c r="GL28" s="246"/>
      <c r="GM28" s="246"/>
      <c r="GN28" s="246">
        <v>0.87031600000000009</v>
      </c>
      <c r="GO28" s="246"/>
      <c r="GP28" s="246">
        <v>1.08754</v>
      </c>
      <c r="GQ28" s="246"/>
      <c r="GR28" s="246"/>
      <c r="GS28" s="246"/>
      <c r="GT28" s="246"/>
      <c r="GU28" s="246"/>
      <c r="GV28" s="246"/>
      <c r="GW28" s="246"/>
      <c r="GX28" s="246"/>
      <c r="GY28" s="246"/>
      <c r="GZ28" s="246"/>
      <c r="HA28" s="246"/>
      <c r="HB28" s="246">
        <v>0.62088599999999994</v>
      </c>
      <c r="HC28" s="246"/>
      <c r="HD28" s="246"/>
      <c r="HE28" s="246"/>
      <c r="HF28" s="246"/>
      <c r="HG28" s="246"/>
      <c r="HH28" s="246"/>
      <c r="HI28" s="45"/>
      <c r="HJ28" s="45"/>
      <c r="HK28" s="45"/>
      <c r="HL28" s="45"/>
      <c r="HM28" s="45"/>
      <c r="HN28" s="45"/>
      <c r="HO28" s="45"/>
      <c r="HP28" s="45"/>
      <c r="HQ28" s="45"/>
      <c r="HR28" s="45"/>
      <c r="HS28" s="45"/>
      <c r="HT28" s="45"/>
      <c r="HU28" s="45"/>
      <c r="HV28" s="45"/>
      <c r="HW28" s="45"/>
      <c r="HX28" s="45"/>
      <c r="HY28" s="45"/>
      <c r="HZ28" s="45"/>
      <c r="IA28" s="45"/>
      <c r="IB28" s="246"/>
      <c r="IC28" s="246"/>
    </row>
    <row r="29" spans="1:237" x14ac:dyDescent="0.35">
      <c r="A29" s="271" t="s">
        <v>8312</v>
      </c>
      <c r="B29" s="271" t="s">
        <v>8240</v>
      </c>
      <c r="C29" s="246">
        <v>0.55584999999999996</v>
      </c>
      <c r="D29" s="246">
        <v>0.46595399999999998</v>
      </c>
      <c r="E29" s="246"/>
      <c r="F29" s="246"/>
      <c r="G29" s="246"/>
      <c r="H29" s="246"/>
      <c r="I29" s="246">
        <v>0.93854399999999993</v>
      </c>
      <c r="J29" s="246">
        <v>0.74121999999999999</v>
      </c>
      <c r="K29" s="246"/>
      <c r="L29" s="246"/>
      <c r="M29" s="246">
        <v>0.301342</v>
      </c>
      <c r="N29" s="246"/>
      <c r="O29" s="246">
        <v>0.64894200000000002</v>
      </c>
      <c r="P29" s="246"/>
      <c r="Q29" s="246">
        <v>0.52352199999999993</v>
      </c>
      <c r="R29" s="246">
        <v>0.16930600000000001</v>
      </c>
      <c r="S29" s="246"/>
      <c r="T29" s="246"/>
      <c r="U29" s="246"/>
      <c r="V29" s="246"/>
      <c r="W29" s="246"/>
      <c r="X29" s="246"/>
      <c r="Y29" s="246"/>
      <c r="Z29" s="246"/>
      <c r="AA29" s="246"/>
      <c r="AB29" s="246">
        <v>0.217358</v>
      </c>
      <c r="AC29" s="246"/>
      <c r="AD29" s="246"/>
      <c r="AE29" s="246"/>
      <c r="AF29" s="246"/>
      <c r="AG29" s="246"/>
      <c r="AH29" s="246">
        <v>0.80629600000000001</v>
      </c>
      <c r="AI29" s="246"/>
      <c r="AJ29" s="246">
        <v>1.105826</v>
      </c>
      <c r="AK29" s="246"/>
      <c r="AL29" s="246"/>
      <c r="AM29" s="246"/>
      <c r="AN29" s="246"/>
      <c r="AO29" s="246">
        <v>1.342762</v>
      </c>
      <c r="AP29" s="246"/>
      <c r="AQ29" s="246"/>
      <c r="AR29" s="246">
        <v>0.51239199999999996</v>
      </c>
      <c r="AS29" s="246"/>
      <c r="AT29" s="246">
        <v>0.41789399999999999</v>
      </c>
      <c r="AU29" s="246"/>
      <c r="AV29" s="246"/>
      <c r="AW29" s="246"/>
      <c r="AX29" s="246"/>
      <c r="AY29" s="246"/>
      <c r="AZ29" s="246"/>
      <c r="BA29" s="246"/>
      <c r="BB29" s="246"/>
      <c r="BC29" s="246"/>
      <c r="BD29" s="246"/>
      <c r="BE29" s="246">
        <v>0.230296</v>
      </c>
      <c r="BF29" s="246"/>
      <c r="BG29" s="246"/>
      <c r="BH29" s="246"/>
      <c r="BI29" s="246"/>
      <c r="BJ29" s="246"/>
      <c r="BK29" s="246"/>
      <c r="BL29" s="246">
        <v>0.301342</v>
      </c>
      <c r="BM29" s="246"/>
      <c r="BN29" s="246"/>
      <c r="BO29" s="246"/>
      <c r="BP29" s="246">
        <v>0.56787599999999994</v>
      </c>
      <c r="BQ29" s="246"/>
      <c r="BR29" s="246">
        <v>0.32384800000000002</v>
      </c>
      <c r="BS29" s="246"/>
      <c r="BT29" s="246"/>
      <c r="BU29" s="246"/>
      <c r="BV29" s="246"/>
      <c r="BW29" s="246"/>
      <c r="BX29" s="246"/>
      <c r="BY29" s="246"/>
      <c r="BZ29" s="246"/>
      <c r="CA29" s="246"/>
      <c r="CB29" s="246">
        <v>3.4228860000000001</v>
      </c>
      <c r="CC29" s="246">
        <v>0.41789399999999999</v>
      </c>
      <c r="CD29" s="246"/>
      <c r="CE29" s="246"/>
      <c r="CF29" s="246"/>
      <c r="CG29" s="246">
        <v>0.76820999999999995</v>
      </c>
      <c r="CH29" s="246">
        <v>0.30595800000000001</v>
      </c>
      <c r="CI29" s="246"/>
      <c r="CJ29" s="246"/>
      <c r="CK29" s="246">
        <v>0.73605600000000004</v>
      </c>
      <c r="CL29" s="246"/>
      <c r="CM29" s="246">
        <v>0.51956800000000003</v>
      </c>
      <c r="CN29" s="246">
        <v>0.42715799999999998</v>
      </c>
      <c r="CO29" s="246"/>
      <c r="CP29" s="246">
        <v>0.38721</v>
      </c>
      <c r="CQ29" s="246"/>
      <c r="CR29" s="246"/>
      <c r="CS29" s="246"/>
      <c r="CT29" s="246"/>
      <c r="CU29" s="246"/>
      <c r="CV29" s="246"/>
      <c r="CW29" s="246"/>
      <c r="CX29" s="246"/>
      <c r="CY29" s="246">
        <v>0.29148200000000002</v>
      </c>
      <c r="CZ29" s="246"/>
      <c r="DA29" s="246">
        <v>0.28594799999999998</v>
      </c>
      <c r="DB29" s="246"/>
      <c r="DC29" s="246"/>
      <c r="DD29" s="246"/>
      <c r="DE29" s="246"/>
      <c r="DF29" s="246"/>
      <c r="DG29" s="246">
        <v>0.60274400000000006</v>
      </c>
      <c r="DH29" s="246">
        <v>0.31824799999999998</v>
      </c>
      <c r="DI29" s="246">
        <v>0.28503800000000001</v>
      </c>
      <c r="DJ29" s="246"/>
      <c r="DK29" s="246"/>
      <c r="DL29" s="246">
        <v>0.103196</v>
      </c>
      <c r="DM29" s="246"/>
      <c r="DN29" s="246"/>
      <c r="DO29" s="246"/>
      <c r="DP29" s="246">
        <v>0.41789399999999999</v>
      </c>
      <c r="DQ29" s="246"/>
      <c r="DR29" s="246"/>
      <c r="DS29" s="246"/>
      <c r="DT29" s="246"/>
      <c r="DU29" s="246"/>
      <c r="DV29" s="246"/>
      <c r="DW29" s="246"/>
      <c r="DX29" s="246">
        <v>0.324878</v>
      </c>
      <c r="DY29" s="246"/>
      <c r="DZ29" s="246"/>
      <c r="EA29" s="246"/>
      <c r="EB29" s="246"/>
      <c r="EC29" s="246"/>
      <c r="ED29" s="246"/>
      <c r="EE29" s="246"/>
      <c r="EF29" s="246"/>
      <c r="EG29" s="246">
        <v>0.404692</v>
      </c>
      <c r="EH29" s="246"/>
      <c r="EI29" s="246"/>
      <c r="EJ29" s="246"/>
      <c r="EK29" s="246">
        <v>0.34942000000000001</v>
      </c>
      <c r="EL29" s="246"/>
      <c r="EM29" s="246"/>
      <c r="EN29" s="246"/>
      <c r="EO29" s="246">
        <v>0.36799999999999999</v>
      </c>
      <c r="EP29" s="246"/>
      <c r="EQ29" s="246"/>
      <c r="ER29" s="246"/>
      <c r="ES29" s="246">
        <v>0.18861600000000001</v>
      </c>
      <c r="ET29" s="246">
        <v>0.92401</v>
      </c>
      <c r="EU29" s="246"/>
      <c r="EV29" s="246"/>
      <c r="EW29" s="246">
        <v>0.59137600000000001</v>
      </c>
      <c r="EX29" s="246"/>
      <c r="EY29" s="246"/>
      <c r="EZ29" s="246"/>
      <c r="FA29" s="246"/>
      <c r="FB29" s="246">
        <v>0.52136800000000005</v>
      </c>
      <c r="FC29" s="246">
        <v>0.440386</v>
      </c>
      <c r="FD29" s="246"/>
      <c r="FE29" s="246"/>
      <c r="FF29" s="246"/>
      <c r="FG29" s="246"/>
      <c r="FH29" s="246"/>
      <c r="FI29" s="246"/>
      <c r="FJ29" s="246"/>
      <c r="FK29" s="246"/>
      <c r="FL29" s="246"/>
      <c r="FM29" s="246"/>
      <c r="FN29" s="246">
        <v>2.4042379999999999</v>
      </c>
      <c r="FO29" s="246"/>
      <c r="FP29" s="246"/>
      <c r="FQ29" s="246"/>
      <c r="FR29" s="246"/>
      <c r="FS29" s="246"/>
      <c r="FT29" s="246">
        <v>0.18377399999999999</v>
      </c>
      <c r="FU29" s="246"/>
      <c r="FV29" s="246"/>
      <c r="FW29" s="246"/>
      <c r="FX29" s="246"/>
      <c r="FY29" s="246"/>
      <c r="FZ29" s="246"/>
      <c r="GA29" s="246"/>
      <c r="GB29" s="246"/>
      <c r="GC29" s="246"/>
      <c r="GD29" s="246">
        <v>0.500386</v>
      </c>
      <c r="GE29" s="246"/>
      <c r="GF29" s="246">
        <v>0.68482799999999999</v>
      </c>
      <c r="GG29" s="246"/>
      <c r="GH29" s="246"/>
      <c r="GI29" s="246">
        <v>0.41789399999999999</v>
      </c>
      <c r="GJ29" s="246"/>
      <c r="GK29" s="246">
        <v>0.69815600000000011</v>
      </c>
      <c r="GL29" s="246"/>
      <c r="GM29" s="246"/>
      <c r="GN29" s="246">
        <v>0.92401</v>
      </c>
      <c r="GO29" s="246"/>
      <c r="GP29" s="246">
        <v>1.2463360000000001</v>
      </c>
      <c r="GQ29" s="246"/>
      <c r="GR29" s="246"/>
      <c r="GS29" s="246"/>
      <c r="GT29" s="246"/>
      <c r="GU29" s="246"/>
      <c r="GV29" s="246"/>
      <c r="GW29" s="246"/>
      <c r="GX29" s="246"/>
      <c r="GY29" s="246">
        <v>0.60274400000000006</v>
      </c>
      <c r="GZ29" s="246">
        <v>0.60274400000000006</v>
      </c>
      <c r="HA29" s="246">
        <v>0.76820999999999995</v>
      </c>
      <c r="HB29" s="246">
        <v>0.52136800000000005</v>
      </c>
      <c r="HC29" s="246"/>
      <c r="HD29" s="246"/>
      <c r="HE29" s="246">
        <v>0.191828</v>
      </c>
      <c r="HF29" s="246"/>
      <c r="HG29" s="246"/>
      <c r="HH29" s="246">
        <v>0.59137600000000001</v>
      </c>
      <c r="HI29" s="45"/>
      <c r="HJ29" s="45"/>
      <c r="HK29" s="45"/>
      <c r="HL29" s="45"/>
      <c r="HM29" s="45"/>
      <c r="HN29" s="45"/>
      <c r="HO29" s="45"/>
      <c r="HP29" s="45"/>
      <c r="HQ29" s="45"/>
      <c r="HR29" s="45"/>
      <c r="HS29" s="45"/>
      <c r="HT29" s="45"/>
      <c r="HU29" s="45"/>
      <c r="HV29" s="45"/>
      <c r="HW29" s="45"/>
      <c r="HX29" s="45"/>
      <c r="HY29" s="45"/>
      <c r="HZ29" s="45"/>
      <c r="IA29" s="45"/>
      <c r="IB29" s="246"/>
      <c r="IC29" s="246"/>
    </row>
    <row r="30" spans="1:237" x14ac:dyDescent="0.35">
      <c r="A30" s="271" t="s">
        <v>8312</v>
      </c>
      <c r="B30" s="271" t="s">
        <v>8241</v>
      </c>
      <c r="C30" s="246">
        <v>1.4922260000000001</v>
      </c>
      <c r="D30" s="246">
        <v>1.755852</v>
      </c>
      <c r="E30" s="246"/>
      <c r="F30" s="246">
        <v>0.76169199999999992</v>
      </c>
      <c r="G30" s="246"/>
      <c r="H30" s="246"/>
      <c r="I30" s="246">
        <v>1.49769</v>
      </c>
      <c r="J30" s="246">
        <v>1.296346</v>
      </c>
      <c r="K30" s="246">
        <v>2.8209460000000002</v>
      </c>
      <c r="L30" s="246"/>
      <c r="M30" s="246">
        <v>1.6167100000000001</v>
      </c>
      <c r="N30" s="246"/>
      <c r="O30" s="246">
        <v>0.69000800000000007</v>
      </c>
      <c r="P30" s="246">
        <v>2.8209460000000002</v>
      </c>
      <c r="Q30" s="246">
        <v>0.601244</v>
      </c>
      <c r="R30" s="246">
        <v>0.40355200000000002</v>
      </c>
      <c r="S30" s="246"/>
      <c r="T30" s="246"/>
      <c r="U30" s="246"/>
      <c r="V30" s="246"/>
      <c r="W30" s="246"/>
      <c r="X30" s="246"/>
      <c r="Y30" s="246"/>
      <c r="Z30" s="246"/>
      <c r="AA30" s="246"/>
      <c r="AB30" s="246">
        <v>0.65455399999999997</v>
      </c>
      <c r="AC30" s="246">
        <v>2.8209460000000002</v>
      </c>
      <c r="AD30" s="246">
        <v>1.243716</v>
      </c>
      <c r="AE30" s="246"/>
      <c r="AF30" s="246">
        <v>0.136624</v>
      </c>
      <c r="AG30" s="246"/>
      <c r="AH30" s="246"/>
      <c r="AI30" s="246"/>
      <c r="AJ30" s="246">
        <v>1.0931139999999999</v>
      </c>
      <c r="AK30" s="246"/>
      <c r="AL30" s="246"/>
      <c r="AM30" s="246"/>
      <c r="AN30" s="246"/>
      <c r="AO30" s="246">
        <v>2.1441279999999998</v>
      </c>
      <c r="AP30" s="246"/>
      <c r="AQ30" s="246"/>
      <c r="AR30" s="246">
        <v>1.993892</v>
      </c>
      <c r="AS30" s="246">
        <v>0.67502399999999996</v>
      </c>
      <c r="AT30" s="246">
        <v>1.7411799999999999</v>
      </c>
      <c r="AU30" s="246">
        <v>1.395548</v>
      </c>
      <c r="AV30" s="246"/>
      <c r="AW30" s="246"/>
      <c r="AX30" s="246"/>
      <c r="AY30" s="246">
        <v>2.8209460000000002</v>
      </c>
      <c r="AZ30" s="246"/>
      <c r="BA30" s="246"/>
      <c r="BB30" s="246"/>
      <c r="BC30" s="246"/>
      <c r="BD30" s="246"/>
      <c r="BE30" s="246">
        <v>0.91609600000000002</v>
      </c>
      <c r="BF30" s="246">
        <v>0.36692200000000003</v>
      </c>
      <c r="BG30" s="246">
        <v>1.33344</v>
      </c>
      <c r="BH30" s="246"/>
      <c r="BI30" s="246"/>
      <c r="BJ30" s="246">
        <v>0.55836799999999998</v>
      </c>
      <c r="BK30" s="246"/>
      <c r="BL30" s="246">
        <v>1.6167100000000001</v>
      </c>
      <c r="BM30" s="246"/>
      <c r="BN30" s="246"/>
      <c r="BO30" s="246"/>
      <c r="BP30" s="246"/>
      <c r="BQ30" s="246"/>
      <c r="BR30" s="246">
        <v>0.49149999999999999</v>
      </c>
      <c r="BS30" s="246"/>
      <c r="BT30" s="246"/>
      <c r="BU30" s="246"/>
      <c r="BV30" s="246"/>
      <c r="BW30" s="246"/>
      <c r="BX30" s="246"/>
      <c r="BY30" s="246">
        <v>1.490694</v>
      </c>
      <c r="BZ30" s="246"/>
      <c r="CA30" s="246"/>
      <c r="CB30" s="246"/>
      <c r="CC30" s="246">
        <v>1.7395959999999999</v>
      </c>
      <c r="CD30" s="246"/>
      <c r="CE30" s="246"/>
      <c r="CF30" s="246"/>
      <c r="CG30" s="246">
        <v>1.553334</v>
      </c>
      <c r="CH30" s="246">
        <v>0.70588200000000001</v>
      </c>
      <c r="CI30" s="246"/>
      <c r="CJ30" s="246">
        <v>0.52995599999999998</v>
      </c>
      <c r="CK30" s="246">
        <v>1.490084</v>
      </c>
      <c r="CL30" s="246"/>
      <c r="CM30" s="246">
        <v>2.0053879999999999</v>
      </c>
      <c r="CN30" s="246">
        <v>1.2833859999999999</v>
      </c>
      <c r="CO30" s="246">
        <v>0.99161999999999995</v>
      </c>
      <c r="CP30" s="246">
        <v>0.46131199999999989</v>
      </c>
      <c r="CQ30" s="246"/>
      <c r="CR30" s="246"/>
      <c r="CS30" s="246"/>
      <c r="CT30" s="246"/>
      <c r="CU30" s="246">
        <v>0.484234</v>
      </c>
      <c r="CV30" s="246">
        <v>1.1014679999999999</v>
      </c>
      <c r="CW30" s="246"/>
      <c r="CX30" s="246"/>
      <c r="CY30" s="246">
        <v>0.40116600000000002</v>
      </c>
      <c r="CZ30" s="246"/>
      <c r="DA30" s="246">
        <v>1.024956</v>
      </c>
      <c r="DB30" s="246"/>
      <c r="DC30" s="246"/>
      <c r="DD30" s="246"/>
      <c r="DE30" s="246"/>
      <c r="DF30" s="246">
        <v>0.79644999999999999</v>
      </c>
      <c r="DG30" s="246">
        <v>1.211678</v>
      </c>
      <c r="DH30" s="246">
        <v>0.29752000000000001</v>
      </c>
      <c r="DI30" s="246">
        <v>1.6091759999999999</v>
      </c>
      <c r="DJ30" s="246">
        <v>0.30151800000000001</v>
      </c>
      <c r="DK30" s="246"/>
      <c r="DL30" s="246">
        <v>0.76984600000000003</v>
      </c>
      <c r="DM30" s="246"/>
      <c r="DN30" s="246"/>
      <c r="DO30" s="246"/>
      <c r="DP30" s="246">
        <v>1.7395959999999999</v>
      </c>
      <c r="DQ30" s="246"/>
      <c r="DR30" s="246"/>
      <c r="DS30" s="246"/>
      <c r="DT30" s="246"/>
      <c r="DU30" s="246"/>
      <c r="DV30" s="246"/>
      <c r="DW30" s="246">
        <v>7.62E-3</v>
      </c>
      <c r="DX30" s="246">
        <v>0.60701800000000006</v>
      </c>
      <c r="DY30" s="246"/>
      <c r="DZ30" s="246"/>
      <c r="EA30" s="246"/>
      <c r="EB30" s="246"/>
      <c r="EC30" s="246"/>
      <c r="ED30" s="246"/>
      <c r="EE30" s="246"/>
      <c r="EF30" s="246"/>
      <c r="EG30" s="246"/>
      <c r="EH30" s="246">
        <v>0.68496600000000007</v>
      </c>
      <c r="EI30" s="246"/>
      <c r="EJ30" s="246"/>
      <c r="EK30" s="246">
        <v>0.71361200000000002</v>
      </c>
      <c r="EL30" s="246"/>
      <c r="EM30" s="246"/>
      <c r="EN30" s="246"/>
      <c r="EO30" s="246">
        <v>0.8696839999999999</v>
      </c>
      <c r="EP30" s="246"/>
      <c r="EQ30" s="246"/>
      <c r="ER30" s="246"/>
      <c r="ES30" s="246">
        <v>0.49271599999999999</v>
      </c>
      <c r="ET30" s="246">
        <v>1.877672</v>
      </c>
      <c r="EU30" s="246"/>
      <c r="EV30" s="246"/>
      <c r="EW30" s="246">
        <v>0.576878</v>
      </c>
      <c r="EX30" s="246"/>
      <c r="EY30" s="246">
        <v>0.69080399999999997</v>
      </c>
      <c r="EZ30" s="246"/>
      <c r="FA30" s="246">
        <v>0.95927399999999996</v>
      </c>
      <c r="FB30" s="246">
        <v>1.152606</v>
      </c>
      <c r="FC30" s="246">
        <v>0.60635600000000001</v>
      </c>
      <c r="FD30" s="246"/>
      <c r="FE30" s="246"/>
      <c r="FF30" s="246"/>
      <c r="FG30" s="246"/>
      <c r="FH30" s="246"/>
      <c r="FI30" s="246"/>
      <c r="FJ30" s="246"/>
      <c r="FK30" s="246"/>
      <c r="FL30" s="246"/>
      <c r="FM30" s="246"/>
      <c r="FN30" s="246"/>
      <c r="FO30" s="246"/>
      <c r="FP30" s="246"/>
      <c r="FQ30" s="246"/>
      <c r="FR30" s="246"/>
      <c r="FS30" s="246"/>
      <c r="FT30" s="246">
        <v>0.75288600000000006</v>
      </c>
      <c r="FU30" s="246"/>
      <c r="FV30" s="246"/>
      <c r="FW30" s="246"/>
      <c r="FX30" s="246"/>
      <c r="FY30" s="246"/>
      <c r="FZ30" s="246">
        <v>0.23812800000000001</v>
      </c>
      <c r="GA30" s="246"/>
      <c r="GB30" s="246"/>
      <c r="GC30" s="246">
        <v>1.449044</v>
      </c>
      <c r="GD30" s="246">
        <v>0.93107200000000001</v>
      </c>
      <c r="GE30" s="246"/>
      <c r="GF30" s="246">
        <v>1.536864</v>
      </c>
      <c r="GG30" s="246"/>
      <c r="GH30" s="246"/>
      <c r="GI30" s="246">
        <v>2.8852799999999998</v>
      </c>
      <c r="GJ30" s="246"/>
      <c r="GK30" s="246">
        <v>0.59736999999999996</v>
      </c>
      <c r="GL30" s="246"/>
      <c r="GM30" s="246"/>
      <c r="GN30" s="246">
        <v>1.877672</v>
      </c>
      <c r="GO30" s="246">
        <v>1.051766</v>
      </c>
      <c r="GP30" s="246">
        <v>1.0745880000000001</v>
      </c>
      <c r="GQ30" s="246"/>
      <c r="GR30" s="246">
        <v>2.8209460000000002</v>
      </c>
      <c r="GS30" s="246"/>
      <c r="GT30" s="246"/>
      <c r="GU30" s="246"/>
      <c r="GV30" s="246"/>
      <c r="GW30" s="246"/>
      <c r="GX30" s="246"/>
      <c r="GY30" s="246">
        <v>1.211678</v>
      </c>
      <c r="GZ30" s="246">
        <v>1.211678</v>
      </c>
      <c r="HA30" s="246">
        <v>1.553334</v>
      </c>
      <c r="HB30" s="246">
        <v>1.152606</v>
      </c>
      <c r="HC30" s="246">
        <v>0.61844599999999994</v>
      </c>
      <c r="HD30" s="246"/>
      <c r="HE30" s="246">
        <v>1.7556659999999999</v>
      </c>
      <c r="HF30" s="246"/>
      <c r="HG30" s="246">
        <v>0.50181399999999998</v>
      </c>
      <c r="HH30" s="246">
        <v>0.576878</v>
      </c>
      <c r="HI30" s="45"/>
      <c r="HJ30" s="45"/>
      <c r="HK30" s="45"/>
      <c r="HL30" s="45"/>
      <c r="HM30" s="45"/>
      <c r="HN30" s="45"/>
      <c r="HO30" s="45"/>
      <c r="HP30" s="45"/>
      <c r="HQ30" s="45"/>
      <c r="HR30" s="45"/>
      <c r="HS30" s="45"/>
      <c r="HT30" s="45"/>
      <c r="HU30" s="45"/>
      <c r="HV30" s="45"/>
      <c r="HW30" s="45"/>
      <c r="HX30" s="45"/>
      <c r="HY30" s="45"/>
      <c r="HZ30" s="45"/>
      <c r="IA30" s="45"/>
      <c r="IB30" s="246"/>
      <c r="IC30" s="246"/>
    </row>
    <row r="31" spans="1:237" x14ac:dyDescent="0.35">
      <c r="A31" s="271" t="s">
        <v>8312</v>
      </c>
      <c r="B31" s="271" t="s">
        <v>7204</v>
      </c>
      <c r="C31" s="246">
        <v>0.45972200000000002</v>
      </c>
      <c r="D31" s="246">
        <v>0.95250999999999997</v>
      </c>
      <c r="E31" s="246"/>
      <c r="F31" s="246">
        <v>0.67052800000000001</v>
      </c>
      <c r="G31" s="246"/>
      <c r="H31" s="246"/>
      <c r="I31" s="246">
        <v>1.59901</v>
      </c>
      <c r="J31" s="246">
        <v>0.86699999999999999</v>
      </c>
      <c r="K31" s="246"/>
      <c r="L31" s="246"/>
      <c r="M31" s="246">
        <v>0.74725399999999997</v>
      </c>
      <c r="N31" s="246"/>
      <c r="O31" s="246">
        <v>0.626502</v>
      </c>
      <c r="P31" s="246"/>
      <c r="Q31" s="246">
        <v>0.71067000000000002</v>
      </c>
      <c r="R31" s="246">
        <v>0.19405600000000001</v>
      </c>
      <c r="S31" s="246"/>
      <c r="T31" s="246"/>
      <c r="U31" s="246"/>
      <c r="V31" s="246"/>
      <c r="W31" s="246"/>
      <c r="X31" s="246"/>
      <c r="Y31" s="246"/>
      <c r="Z31" s="246"/>
      <c r="AA31" s="246"/>
      <c r="AB31" s="246">
        <v>0.93936199999999992</v>
      </c>
      <c r="AC31" s="246"/>
      <c r="AD31" s="246"/>
      <c r="AE31" s="246"/>
      <c r="AF31" s="246">
        <v>0.17938000000000001</v>
      </c>
      <c r="AG31" s="246"/>
      <c r="AH31" s="246">
        <v>0.262876</v>
      </c>
      <c r="AI31" s="246"/>
      <c r="AJ31" s="246">
        <v>0.71032600000000001</v>
      </c>
      <c r="AK31" s="246"/>
      <c r="AL31" s="246"/>
      <c r="AM31" s="246"/>
      <c r="AN31" s="246"/>
      <c r="AO31" s="246">
        <v>2.0197180000000001</v>
      </c>
      <c r="AP31" s="246"/>
      <c r="AQ31" s="246"/>
      <c r="AR31" s="246">
        <v>1.6876180000000001</v>
      </c>
      <c r="AS31" s="246">
        <v>0.50620599999999993</v>
      </c>
      <c r="AT31" s="246">
        <v>0.34819</v>
      </c>
      <c r="AU31" s="246">
        <v>1.128628</v>
      </c>
      <c r="AV31" s="246"/>
      <c r="AW31" s="246"/>
      <c r="AX31" s="246"/>
      <c r="AY31" s="246"/>
      <c r="AZ31" s="246"/>
      <c r="BA31" s="246"/>
      <c r="BB31" s="246"/>
      <c r="BC31" s="246"/>
      <c r="BD31" s="246"/>
      <c r="BE31" s="246">
        <v>0.64831800000000006</v>
      </c>
      <c r="BF31" s="246">
        <v>0.72853199999999996</v>
      </c>
      <c r="BG31" s="246">
        <v>1.3163579999999999</v>
      </c>
      <c r="BH31" s="246"/>
      <c r="BI31" s="246"/>
      <c r="BJ31" s="246"/>
      <c r="BK31" s="246"/>
      <c r="BL31" s="246">
        <v>0.74725399999999997</v>
      </c>
      <c r="BM31" s="246"/>
      <c r="BN31" s="246"/>
      <c r="BO31" s="246"/>
      <c r="BP31" s="246">
        <v>1.4083619999999999</v>
      </c>
      <c r="BQ31" s="246">
        <v>0.35725000000000001</v>
      </c>
      <c r="BR31" s="246">
        <v>0.25914199999999998</v>
      </c>
      <c r="BS31" s="246"/>
      <c r="BT31" s="246"/>
      <c r="BU31" s="246"/>
      <c r="BV31" s="246"/>
      <c r="BW31" s="246"/>
      <c r="BX31" s="246"/>
      <c r="BY31" s="246"/>
      <c r="BZ31" s="246"/>
      <c r="CA31" s="246"/>
      <c r="CB31" s="246"/>
      <c r="CC31" s="246">
        <v>0.348634</v>
      </c>
      <c r="CD31" s="246"/>
      <c r="CE31" s="246"/>
      <c r="CF31" s="246"/>
      <c r="CG31" s="246">
        <v>1.70842</v>
      </c>
      <c r="CH31" s="246">
        <v>0.82767600000000008</v>
      </c>
      <c r="CI31" s="246"/>
      <c r="CJ31" s="246">
        <v>0.58035800000000004</v>
      </c>
      <c r="CK31" s="246">
        <v>0.730958</v>
      </c>
      <c r="CL31" s="246"/>
      <c r="CM31" s="246">
        <v>1.1494660000000001</v>
      </c>
      <c r="CN31" s="246">
        <v>0.76937199999999994</v>
      </c>
      <c r="CO31" s="246">
        <v>0.88528200000000001</v>
      </c>
      <c r="CP31" s="246">
        <v>0.63345600000000002</v>
      </c>
      <c r="CQ31" s="246"/>
      <c r="CR31" s="246"/>
      <c r="CS31" s="246"/>
      <c r="CT31" s="246"/>
      <c r="CU31" s="246"/>
      <c r="CV31" s="246">
        <v>0.89505800000000002</v>
      </c>
      <c r="CW31" s="246"/>
      <c r="CX31" s="246"/>
      <c r="CY31" s="246">
        <v>0.479464</v>
      </c>
      <c r="CZ31" s="246"/>
      <c r="DA31" s="246">
        <v>1.1344799999999999</v>
      </c>
      <c r="DB31" s="246"/>
      <c r="DC31" s="246"/>
      <c r="DD31" s="246"/>
      <c r="DE31" s="246"/>
      <c r="DF31" s="246">
        <v>0.55561800000000006</v>
      </c>
      <c r="DG31" s="246">
        <v>0.965638</v>
      </c>
      <c r="DH31" s="246">
        <v>0.54027000000000003</v>
      </c>
      <c r="DI31" s="246">
        <v>3.8763040000000002</v>
      </c>
      <c r="DJ31" s="246">
        <v>0.48881999999999998</v>
      </c>
      <c r="DK31" s="246"/>
      <c r="DL31" s="246">
        <v>0.44720399999999999</v>
      </c>
      <c r="DM31" s="246"/>
      <c r="DN31" s="246"/>
      <c r="DO31" s="246"/>
      <c r="DP31" s="246">
        <v>0.348634</v>
      </c>
      <c r="DQ31" s="246"/>
      <c r="DR31" s="246"/>
      <c r="DS31" s="246"/>
      <c r="DT31" s="246"/>
      <c r="DU31" s="246"/>
      <c r="DV31" s="246"/>
      <c r="DW31" s="246"/>
      <c r="DX31" s="246">
        <v>0.52924800000000005</v>
      </c>
      <c r="DY31" s="246"/>
      <c r="DZ31" s="246"/>
      <c r="EA31" s="246"/>
      <c r="EB31" s="246"/>
      <c r="EC31" s="246"/>
      <c r="ED31" s="246"/>
      <c r="EE31" s="246"/>
      <c r="EF31" s="246"/>
      <c r="EG31" s="246">
        <v>0.38436599999999999</v>
      </c>
      <c r="EH31" s="246">
        <v>0.69701800000000003</v>
      </c>
      <c r="EI31" s="246"/>
      <c r="EJ31" s="246"/>
      <c r="EK31" s="246">
        <v>0.56435000000000002</v>
      </c>
      <c r="EL31" s="246"/>
      <c r="EM31" s="246"/>
      <c r="EN31" s="246"/>
      <c r="EO31" s="246">
        <v>0.47046800000000011</v>
      </c>
      <c r="EP31" s="246"/>
      <c r="EQ31" s="246"/>
      <c r="ER31" s="246"/>
      <c r="ES31" s="246">
        <v>0.76223200000000002</v>
      </c>
      <c r="ET31" s="246">
        <v>1.42764</v>
      </c>
      <c r="EU31" s="246"/>
      <c r="EV31" s="246"/>
      <c r="EW31" s="246">
        <v>0.308558</v>
      </c>
      <c r="EX31" s="246"/>
      <c r="EY31" s="246">
        <v>0.60525200000000001</v>
      </c>
      <c r="EZ31" s="246"/>
      <c r="FA31" s="246"/>
      <c r="FB31" s="246">
        <v>0.53822599999999998</v>
      </c>
      <c r="FC31" s="246">
        <v>0.40051399999999998</v>
      </c>
      <c r="FD31" s="246"/>
      <c r="FE31" s="246"/>
      <c r="FF31" s="246"/>
      <c r="FG31" s="246"/>
      <c r="FH31" s="246"/>
      <c r="FI31" s="246"/>
      <c r="FJ31" s="246"/>
      <c r="FK31" s="246"/>
      <c r="FL31" s="246"/>
      <c r="FM31" s="246"/>
      <c r="FN31" s="246"/>
      <c r="FO31" s="246"/>
      <c r="FP31" s="246"/>
      <c r="FQ31" s="246"/>
      <c r="FR31" s="246"/>
      <c r="FS31" s="246"/>
      <c r="FT31" s="246">
        <v>0.68399600000000005</v>
      </c>
      <c r="FU31" s="246">
        <v>0.55482399999999998</v>
      </c>
      <c r="FV31" s="246"/>
      <c r="FW31" s="246"/>
      <c r="FX31" s="246"/>
      <c r="FY31" s="246"/>
      <c r="FZ31" s="246">
        <v>3.5349999999999999E-2</v>
      </c>
      <c r="GA31" s="246"/>
      <c r="GB31" s="246"/>
      <c r="GC31" s="246">
        <v>1.8642860000000001</v>
      </c>
      <c r="GD31" s="246">
        <v>0.54335800000000001</v>
      </c>
      <c r="GE31" s="246"/>
      <c r="GF31" s="246">
        <v>1.3849560000000001</v>
      </c>
      <c r="GG31" s="246"/>
      <c r="GH31" s="246"/>
      <c r="GI31" s="246">
        <v>1.214094</v>
      </c>
      <c r="GJ31" s="246">
        <v>0.65079799999999999</v>
      </c>
      <c r="GK31" s="246">
        <v>1.016216</v>
      </c>
      <c r="GL31" s="246"/>
      <c r="GM31" s="246"/>
      <c r="GN31" s="246">
        <v>1.42764</v>
      </c>
      <c r="GO31" s="246">
        <v>0.70516800000000002</v>
      </c>
      <c r="GP31" s="246">
        <v>0.94142999999999999</v>
      </c>
      <c r="GQ31" s="246"/>
      <c r="GR31" s="246"/>
      <c r="GS31" s="246"/>
      <c r="GT31" s="246"/>
      <c r="GU31" s="246"/>
      <c r="GV31" s="246"/>
      <c r="GW31" s="246"/>
      <c r="GX31" s="246"/>
      <c r="GY31" s="246">
        <v>0.965638</v>
      </c>
      <c r="GZ31" s="246">
        <v>0.965638</v>
      </c>
      <c r="HA31" s="246">
        <v>1.70842</v>
      </c>
      <c r="HB31" s="246">
        <v>0.53822599999999998</v>
      </c>
      <c r="HC31" s="246"/>
      <c r="HD31" s="246"/>
      <c r="HE31" s="246">
        <v>0.86248600000000009</v>
      </c>
      <c r="HF31" s="246"/>
      <c r="HG31" s="246">
        <v>0.31458199999999997</v>
      </c>
      <c r="HH31" s="246">
        <v>0.308558</v>
      </c>
      <c r="HI31" s="45"/>
      <c r="HJ31" s="45"/>
      <c r="HK31" s="45"/>
      <c r="HL31" s="45"/>
      <c r="HM31" s="45"/>
      <c r="HN31" s="45"/>
      <c r="HO31" s="45"/>
      <c r="HP31" s="45"/>
      <c r="HQ31" s="45"/>
      <c r="HR31" s="45"/>
      <c r="HS31" s="45"/>
      <c r="HT31" s="45"/>
      <c r="HU31" s="45"/>
      <c r="HV31" s="45"/>
      <c r="HW31" s="45"/>
      <c r="HX31" s="45"/>
      <c r="HY31" s="45"/>
      <c r="HZ31" s="45"/>
      <c r="IA31" s="45"/>
      <c r="IB31" s="246"/>
      <c r="IC31" s="246"/>
    </row>
    <row r="32" spans="1:237" x14ac:dyDescent="0.35">
      <c r="A32" s="271" t="s">
        <v>8312</v>
      </c>
      <c r="B32" s="271" t="s">
        <v>2684</v>
      </c>
      <c r="C32" s="246">
        <v>0.87800293333333335</v>
      </c>
      <c r="D32" s="246">
        <v>10.428055999999998</v>
      </c>
      <c r="E32" s="246">
        <v>3.298724</v>
      </c>
      <c r="F32" s="246">
        <v>3.0025560000000002</v>
      </c>
      <c r="G32" s="246">
        <v>0.69163600000000003</v>
      </c>
      <c r="H32" s="246">
        <v>0.69163600000000003</v>
      </c>
      <c r="I32" s="246">
        <v>10.019857999999999</v>
      </c>
      <c r="J32" s="246">
        <v>2.4990060000000001</v>
      </c>
      <c r="K32" s="246">
        <v>4.8608659999999997</v>
      </c>
      <c r="L32" s="246">
        <v>2.6065960000000001</v>
      </c>
      <c r="M32" s="246">
        <v>2.931686</v>
      </c>
      <c r="N32" s="246">
        <v>1.849634</v>
      </c>
      <c r="O32" s="246">
        <v>7.287884</v>
      </c>
      <c r="P32" s="246">
        <v>4.8608659999999997</v>
      </c>
      <c r="Q32" s="246">
        <v>5.541588</v>
      </c>
      <c r="R32" s="246">
        <v>2.7839200000000002</v>
      </c>
      <c r="S32" s="246">
        <v>1.999382</v>
      </c>
      <c r="T32" s="246">
        <v>3.2479819999999999</v>
      </c>
      <c r="U32" s="246">
        <v>1.2006299999999999</v>
      </c>
      <c r="V32" s="246">
        <v>1.2299800000000001</v>
      </c>
      <c r="W32" s="246">
        <v>1.201552</v>
      </c>
      <c r="X32" s="246">
        <v>1.2010959999999999</v>
      </c>
      <c r="Y32" s="246">
        <v>0.69163600000000003</v>
      </c>
      <c r="Z32" s="246">
        <v>3.1307239999999998</v>
      </c>
      <c r="AA32" s="246">
        <v>0.87231400000000003</v>
      </c>
      <c r="AB32" s="246">
        <v>1.995244</v>
      </c>
      <c r="AC32" s="246">
        <v>4.8608659999999997</v>
      </c>
      <c r="AD32" s="246">
        <v>4.9826320000000006</v>
      </c>
      <c r="AE32" s="246">
        <v>2.1012819999999999</v>
      </c>
      <c r="AF32" s="246">
        <v>1.4384920000000001</v>
      </c>
      <c r="AG32" s="246">
        <v>0.64121600000000001</v>
      </c>
      <c r="AH32" s="246">
        <v>1.994848</v>
      </c>
      <c r="AI32" s="246">
        <v>1.770276</v>
      </c>
      <c r="AJ32" s="246">
        <v>6.362114</v>
      </c>
      <c r="AK32" s="246">
        <v>3.936966</v>
      </c>
      <c r="AL32" s="246">
        <v>1.258794</v>
      </c>
      <c r="AM32" s="246">
        <v>0.38949</v>
      </c>
      <c r="AN32" s="246">
        <v>1.1843080000000001</v>
      </c>
      <c r="AO32" s="246">
        <v>14.035228</v>
      </c>
      <c r="AP32" s="246">
        <v>0.88787199999999999</v>
      </c>
      <c r="AQ32" s="246">
        <v>0.44775799999999999</v>
      </c>
      <c r="AR32" s="246">
        <v>10.256305999999999</v>
      </c>
      <c r="AS32" s="246">
        <v>2.4440119999999999</v>
      </c>
      <c r="AT32" s="246">
        <v>8.0700020000000006</v>
      </c>
      <c r="AU32" s="246">
        <v>6.1978219999999995</v>
      </c>
      <c r="AV32" s="246">
        <v>9.0324040000000014</v>
      </c>
      <c r="AW32" s="246">
        <v>2.8502320000000001</v>
      </c>
      <c r="AX32" s="246">
        <v>2.011368</v>
      </c>
      <c r="AY32" s="246">
        <v>4.8608659999999997</v>
      </c>
      <c r="AZ32" s="246">
        <v>3.936966</v>
      </c>
      <c r="BA32" s="246"/>
      <c r="BB32" s="246"/>
      <c r="BC32" s="246">
        <v>1.311696</v>
      </c>
      <c r="BD32" s="246">
        <v>3.5468160000000002</v>
      </c>
      <c r="BE32" s="246">
        <v>6.6144799999999995</v>
      </c>
      <c r="BF32" s="246">
        <v>5.0009699999999997</v>
      </c>
      <c r="BG32" s="246">
        <v>10.106294</v>
      </c>
      <c r="BH32" s="246">
        <v>0.57649799999999995</v>
      </c>
      <c r="BI32" s="246">
        <v>1.306276</v>
      </c>
      <c r="BJ32" s="246">
        <v>1.6324040000000002</v>
      </c>
      <c r="BK32" s="246">
        <v>1.435786</v>
      </c>
      <c r="BL32" s="246">
        <v>2.931686</v>
      </c>
      <c r="BM32" s="246">
        <v>0.59367799999999993</v>
      </c>
      <c r="BN32" s="246"/>
      <c r="BO32" s="246">
        <v>0.71471799999999996</v>
      </c>
      <c r="BP32" s="246">
        <v>8.0883579999999995</v>
      </c>
      <c r="BQ32" s="246">
        <v>0.91160000000000008</v>
      </c>
      <c r="BR32" s="246">
        <v>1.6330019999999998</v>
      </c>
      <c r="BS32" s="246">
        <v>1.5758939999999999</v>
      </c>
      <c r="BT32" s="246">
        <v>1.7496560000000001</v>
      </c>
      <c r="BU32" s="246">
        <v>1.0429900000000001</v>
      </c>
      <c r="BV32" s="246">
        <v>0.42736400000000002</v>
      </c>
      <c r="BW32" s="246">
        <v>1.735978</v>
      </c>
      <c r="BX32" s="246">
        <v>0.49504199999999998</v>
      </c>
      <c r="BY32" s="246">
        <v>5.5273859999999999</v>
      </c>
      <c r="BZ32" s="246">
        <v>3.7960199999999999</v>
      </c>
      <c r="CA32" s="246">
        <v>1.2069719999999999</v>
      </c>
      <c r="CB32" s="246">
        <v>1.617982</v>
      </c>
      <c r="CC32" s="246">
        <v>10.761657999999999</v>
      </c>
      <c r="CD32" s="246">
        <v>4.5416400000000001</v>
      </c>
      <c r="CE32" s="246">
        <v>1.226918</v>
      </c>
      <c r="CF32" s="246">
        <v>3.936966</v>
      </c>
      <c r="CG32" s="246">
        <v>13.598354</v>
      </c>
      <c r="CH32" s="246">
        <v>3.0587360000000006</v>
      </c>
      <c r="CI32" s="246">
        <v>1.9226619999999999</v>
      </c>
      <c r="CJ32" s="246">
        <v>0.89498199999999994</v>
      </c>
      <c r="CK32" s="246">
        <v>8.2578560000000003</v>
      </c>
      <c r="CL32" s="246">
        <v>1.2688839999999999</v>
      </c>
      <c r="CM32" s="246">
        <v>8.3503679999999996</v>
      </c>
      <c r="CN32" s="246">
        <v>7.5945719999999994</v>
      </c>
      <c r="CO32" s="246">
        <v>4.1560119999999996</v>
      </c>
      <c r="CP32" s="246">
        <v>4.8602860000000003</v>
      </c>
      <c r="CQ32" s="246">
        <v>1.2198899999999999</v>
      </c>
      <c r="CR32" s="246">
        <v>0.58914599999999995</v>
      </c>
      <c r="CS32" s="246">
        <v>1.0545360000000001</v>
      </c>
      <c r="CT32" s="246">
        <v>0.73504199999999997</v>
      </c>
      <c r="CU32" s="246">
        <v>1.1287120000000002</v>
      </c>
      <c r="CV32" s="246">
        <v>8.4921520000000008</v>
      </c>
      <c r="CW32" s="246">
        <v>10.079272</v>
      </c>
      <c r="CX32" s="246">
        <v>1.394498</v>
      </c>
      <c r="CY32" s="246">
        <v>3.6518479999999998</v>
      </c>
      <c r="CZ32" s="246">
        <v>3.2083880000000002</v>
      </c>
      <c r="DA32" s="246">
        <v>2.9910019999999999</v>
      </c>
      <c r="DB32" s="246">
        <v>1.7370680000000001</v>
      </c>
      <c r="DC32" s="246">
        <v>1.5928439999999999</v>
      </c>
      <c r="DD32" s="246">
        <v>0.52473999999999998</v>
      </c>
      <c r="DE32" s="246">
        <v>0.74018799999999996</v>
      </c>
      <c r="DF32" s="246">
        <v>1.3779300000000001</v>
      </c>
      <c r="DG32" s="246">
        <v>9.9952079999999999</v>
      </c>
      <c r="DH32" s="246">
        <v>1.314916</v>
      </c>
      <c r="DI32" s="246">
        <v>4.1444080000000003</v>
      </c>
      <c r="DJ32" s="246">
        <v>1.470756</v>
      </c>
      <c r="DK32" s="246"/>
      <c r="DL32" s="246">
        <v>3.745476</v>
      </c>
      <c r="DM32" s="246">
        <v>2.2260780000000002</v>
      </c>
      <c r="DN32" s="246">
        <v>0.89916400000000007</v>
      </c>
      <c r="DO32" s="246">
        <v>9.9159999999999998E-2</v>
      </c>
      <c r="DP32" s="246">
        <v>8.0867939999999994</v>
      </c>
      <c r="DQ32" s="246">
        <v>1.435786</v>
      </c>
      <c r="DR32" s="246">
        <v>2.8705219999999998</v>
      </c>
      <c r="DS32" s="246">
        <v>0.57649799999999995</v>
      </c>
      <c r="DT32" s="246">
        <v>2.3067100000000003</v>
      </c>
      <c r="DU32" s="246">
        <v>2.200288</v>
      </c>
      <c r="DV32" s="246">
        <v>1.9226619999999999</v>
      </c>
      <c r="DW32" s="246">
        <v>1.8045459999999998</v>
      </c>
      <c r="DX32" s="246">
        <v>12.287762000000001</v>
      </c>
      <c r="DY32" s="246">
        <v>2.1122160000000001</v>
      </c>
      <c r="DZ32" s="246">
        <v>1.133548</v>
      </c>
      <c r="EA32" s="246">
        <v>1.27159</v>
      </c>
      <c r="EB32" s="246">
        <v>0.33706000000000003</v>
      </c>
      <c r="EC32" s="246">
        <v>1.1625040000000002</v>
      </c>
      <c r="ED32" s="246">
        <v>1.435786</v>
      </c>
      <c r="EE32" s="246">
        <v>1.2883</v>
      </c>
      <c r="EF32" s="246">
        <v>1.5840720000000001</v>
      </c>
      <c r="EG32" s="246">
        <v>2.4402279999999998</v>
      </c>
      <c r="EH32" s="246">
        <v>2.6630180000000001</v>
      </c>
      <c r="EI32" s="246">
        <v>0.48385</v>
      </c>
      <c r="EJ32" s="246">
        <v>0.10824</v>
      </c>
      <c r="EK32" s="246">
        <v>15.825660000000001</v>
      </c>
      <c r="EL32" s="246">
        <v>1.372752</v>
      </c>
      <c r="EM32" s="246">
        <v>1.851534</v>
      </c>
      <c r="EN32" s="246"/>
      <c r="EO32" s="246">
        <v>4.873176</v>
      </c>
      <c r="EP32" s="246">
        <v>1.978974</v>
      </c>
      <c r="EQ32" s="246">
        <v>2.46001</v>
      </c>
      <c r="ER32" s="246">
        <v>1.8710399999999998</v>
      </c>
      <c r="ES32" s="246">
        <v>1.8562940000000001</v>
      </c>
      <c r="ET32" s="246">
        <v>17.210612000000001</v>
      </c>
      <c r="EU32" s="246">
        <v>1.435786</v>
      </c>
      <c r="EV32" s="246">
        <v>3.1093539999999997</v>
      </c>
      <c r="EW32" s="246">
        <v>4.5903919999999996</v>
      </c>
      <c r="EX32" s="246">
        <v>1.435786</v>
      </c>
      <c r="EY32" s="246">
        <v>2.8229059999999997</v>
      </c>
      <c r="EZ32" s="246">
        <v>1.420844</v>
      </c>
      <c r="FA32" s="246">
        <v>3.5898720000000002</v>
      </c>
      <c r="FB32" s="246">
        <v>2.7405154999999999</v>
      </c>
      <c r="FC32" s="246">
        <v>4.523142</v>
      </c>
      <c r="FD32" s="246">
        <v>1.4045079999999999</v>
      </c>
      <c r="FE32" s="246">
        <v>1.809596</v>
      </c>
      <c r="FF32" s="246">
        <v>3.0115160000000003</v>
      </c>
      <c r="FG32" s="246">
        <v>4.6142799999999999</v>
      </c>
      <c r="FH32" s="246">
        <v>1.86375</v>
      </c>
      <c r="FI32" s="246">
        <v>0.51439599999999996</v>
      </c>
      <c r="FJ32" s="246">
        <v>1.435786</v>
      </c>
      <c r="FK32" s="246">
        <v>1.0661400000000001</v>
      </c>
      <c r="FL32" s="246">
        <v>1.3152239999999999</v>
      </c>
      <c r="FM32" s="246">
        <v>2.041372</v>
      </c>
      <c r="FN32" s="246">
        <v>2.403556</v>
      </c>
      <c r="FO32" s="246">
        <v>1.2288299999999999</v>
      </c>
      <c r="FP32" s="246">
        <v>5.7061479999999998</v>
      </c>
      <c r="FQ32" s="246"/>
      <c r="FR32" s="246">
        <v>2.2021480000000002</v>
      </c>
      <c r="FS32" s="246">
        <v>0.69163600000000003</v>
      </c>
      <c r="FT32" s="246">
        <v>3.2734399999999999</v>
      </c>
      <c r="FU32" s="246">
        <v>1.5614079999999999</v>
      </c>
      <c r="FV32" s="246">
        <v>0.69163600000000003</v>
      </c>
      <c r="FW32" s="246">
        <v>0.69829600000000003</v>
      </c>
      <c r="FX32" s="246">
        <v>1.284184</v>
      </c>
      <c r="FY32" s="246">
        <v>2.9804720000000002</v>
      </c>
      <c r="FZ32" s="246">
        <v>1.22116</v>
      </c>
      <c r="GA32" s="246">
        <v>1.4749540000000001</v>
      </c>
      <c r="GB32" s="246">
        <v>0.95804999999999996</v>
      </c>
      <c r="GC32" s="246">
        <v>1.1836500000000001</v>
      </c>
      <c r="GD32" s="246">
        <v>7.0846380000000009</v>
      </c>
      <c r="GE32" s="246">
        <v>0.18973399999999999</v>
      </c>
      <c r="GF32" s="246">
        <v>8.7402859999999993</v>
      </c>
      <c r="GG32" s="246">
        <v>1.17547</v>
      </c>
      <c r="GH32" s="246">
        <v>1.0601020000000001</v>
      </c>
      <c r="GI32" s="246">
        <v>14.420905999999999</v>
      </c>
      <c r="GJ32" s="246">
        <v>1.2322679999999999</v>
      </c>
      <c r="GK32" s="246">
        <v>6.3179239999999997</v>
      </c>
      <c r="GL32" s="246">
        <v>1.1105019999999999</v>
      </c>
      <c r="GM32" s="246"/>
      <c r="GN32" s="246">
        <v>17.210612000000001</v>
      </c>
      <c r="GO32" s="246">
        <v>2.3545639999999999</v>
      </c>
      <c r="GP32" s="246">
        <v>11.195372000000001</v>
      </c>
      <c r="GQ32" s="246">
        <v>3.0571639999999998</v>
      </c>
      <c r="GR32" s="246">
        <v>4.8608659999999997</v>
      </c>
      <c r="GS32" s="246">
        <v>0.69163600000000003</v>
      </c>
      <c r="GT32" s="246">
        <v>0.69163600000000003</v>
      </c>
      <c r="GU32" s="246">
        <v>3.4768119999999998</v>
      </c>
      <c r="GV32" s="246">
        <v>1.6503019999999999</v>
      </c>
      <c r="GW32" s="246">
        <v>3.4213620000000002</v>
      </c>
      <c r="GX32" s="246">
        <v>0.53241800000000006</v>
      </c>
      <c r="GY32" s="246">
        <v>9.9952079999999999</v>
      </c>
      <c r="GZ32" s="246">
        <v>9.9952079999999999</v>
      </c>
      <c r="HA32" s="246">
        <v>13.598354</v>
      </c>
      <c r="HB32" s="246">
        <v>2.7405154999999999</v>
      </c>
      <c r="HC32" s="246">
        <v>2.3356580000000005</v>
      </c>
      <c r="HD32" s="246"/>
      <c r="HE32" s="246">
        <v>5.4671859999999999</v>
      </c>
      <c r="HF32" s="246">
        <v>0.82764799999999994</v>
      </c>
      <c r="HG32" s="246">
        <v>3.0227899999999996</v>
      </c>
      <c r="HH32" s="246">
        <v>4.5903919999999996</v>
      </c>
      <c r="HI32" s="45"/>
      <c r="HJ32" s="45"/>
      <c r="HK32" s="45"/>
      <c r="HL32" s="45"/>
      <c r="HM32" s="45"/>
      <c r="HN32" s="45"/>
      <c r="HO32" s="45"/>
      <c r="HP32" s="45"/>
      <c r="HQ32" s="45"/>
      <c r="HR32" s="45"/>
      <c r="HS32" s="45"/>
      <c r="HT32" s="45"/>
      <c r="HU32" s="45"/>
      <c r="HV32" s="45"/>
      <c r="HW32" s="45"/>
      <c r="HX32" s="45"/>
      <c r="HY32" s="45"/>
      <c r="HZ32" s="45"/>
      <c r="IA32" s="45"/>
      <c r="IB32" s="246"/>
      <c r="IC32" s="246"/>
    </row>
    <row r="33" spans="1:237" x14ac:dyDescent="0.35">
      <c r="A33" s="271" t="s">
        <v>8312</v>
      </c>
      <c r="B33" s="271" t="s">
        <v>2694</v>
      </c>
      <c r="C33" s="246">
        <v>8.8416000000000008E-2</v>
      </c>
      <c r="D33" s="246"/>
      <c r="E33" s="246"/>
      <c r="F33" s="246"/>
      <c r="G33" s="246"/>
      <c r="H33" s="246"/>
      <c r="I33" s="246"/>
      <c r="J33" s="246"/>
      <c r="K33" s="246">
        <v>3.3647999999999997E-2</v>
      </c>
      <c r="L33" s="246">
        <v>2.9954000000000001E-2</v>
      </c>
      <c r="M33" s="246"/>
      <c r="N33" s="246">
        <v>5.3069999999999999E-2</v>
      </c>
      <c r="O33" s="246"/>
      <c r="P33" s="246">
        <v>3.3647999999999997E-2</v>
      </c>
      <c r="Q33" s="246"/>
      <c r="R33" s="246"/>
      <c r="S33" s="246"/>
      <c r="T33" s="246"/>
      <c r="U33" s="246"/>
      <c r="V33" s="246"/>
      <c r="W33" s="246">
        <v>9.4200000000000006E-2</v>
      </c>
      <c r="X33" s="246">
        <v>1.8610000000000002E-2</v>
      </c>
      <c r="Y33" s="246"/>
      <c r="Z33" s="246"/>
      <c r="AA33" s="246"/>
      <c r="AB33" s="246">
        <v>9.0473999999999999E-2</v>
      </c>
      <c r="AC33" s="246">
        <v>3.3647999999999997E-2</v>
      </c>
      <c r="AD33" s="246">
        <v>0.15304599999999999</v>
      </c>
      <c r="AE33" s="246"/>
      <c r="AF33" s="246"/>
      <c r="AG33" s="246"/>
      <c r="AH33" s="246"/>
      <c r="AI33" s="246">
        <v>0.12803200000000001</v>
      </c>
      <c r="AJ33" s="246"/>
      <c r="AK33" s="246">
        <v>5.3573999999999997E-2</v>
      </c>
      <c r="AL33" s="246">
        <v>3.9244000000000001E-2</v>
      </c>
      <c r="AM33" s="246">
        <v>2.691E-2</v>
      </c>
      <c r="AN33" s="246">
        <v>3.091E-2</v>
      </c>
      <c r="AO33" s="246"/>
      <c r="AP33" s="246">
        <v>1.4696000000000001E-2</v>
      </c>
      <c r="AQ33" s="246">
        <v>7.5733999999999996E-2</v>
      </c>
      <c r="AR33" s="246"/>
      <c r="AS33" s="246">
        <v>3.1147999999999999E-2</v>
      </c>
      <c r="AT33" s="246">
        <v>0.27873799999999999</v>
      </c>
      <c r="AU33" s="246">
        <v>9.7594E-2</v>
      </c>
      <c r="AV33" s="246">
        <v>0.10835</v>
      </c>
      <c r="AW33" s="246">
        <v>3.2073999999999998E-2</v>
      </c>
      <c r="AX33" s="246">
        <v>2.0294E-2</v>
      </c>
      <c r="AY33" s="246">
        <v>3.3647999999999997E-2</v>
      </c>
      <c r="AZ33" s="246">
        <v>5.3573999999999997E-2</v>
      </c>
      <c r="BA33" s="246"/>
      <c r="BB33" s="246"/>
      <c r="BC33" s="246">
        <v>3.7583999999999999E-2</v>
      </c>
      <c r="BD33" s="246">
        <v>1.4945999999999999E-2</v>
      </c>
      <c r="BE33" s="246"/>
      <c r="BF33" s="246">
        <v>1.4636E-2</v>
      </c>
      <c r="BG33" s="246"/>
      <c r="BH33" s="246"/>
      <c r="BI33" s="246"/>
      <c r="BJ33" s="246">
        <v>6.9505999999999998E-2</v>
      </c>
      <c r="BK33" s="246">
        <v>5.3069999999999999E-2</v>
      </c>
      <c r="BL33" s="246"/>
      <c r="BM33" s="246"/>
      <c r="BN33" s="246"/>
      <c r="BO33" s="246">
        <v>3.4354000000000003E-2</v>
      </c>
      <c r="BP33" s="246"/>
      <c r="BQ33" s="246"/>
      <c r="BR33" s="246"/>
      <c r="BS33" s="246"/>
      <c r="BT33" s="246">
        <v>0.16203999999999999</v>
      </c>
      <c r="BU33" s="246"/>
      <c r="BV33" s="246">
        <v>4.1942E-2</v>
      </c>
      <c r="BW33" s="246">
        <v>9.0273999999999993E-2</v>
      </c>
      <c r="BX33" s="246">
        <v>3.6844000000000002E-2</v>
      </c>
      <c r="BY33" s="246">
        <v>8.5612000000000008E-2</v>
      </c>
      <c r="BZ33" s="246">
        <v>5.3069999999999999E-2</v>
      </c>
      <c r="CA33" s="246"/>
      <c r="CB33" s="246">
        <v>7.7551999999999996E-2</v>
      </c>
      <c r="CC33" s="246">
        <v>0.27873799999999999</v>
      </c>
      <c r="CD33" s="246">
        <v>0.113288</v>
      </c>
      <c r="CE33" s="246">
        <v>5.1737999999999999E-2</v>
      </c>
      <c r="CF33" s="246">
        <v>5.3573999999999997E-2</v>
      </c>
      <c r="CG33" s="246"/>
      <c r="CH33" s="246">
        <v>7.6050000000000006E-2</v>
      </c>
      <c r="CI33" s="246"/>
      <c r="CJ33" s="246"/>
      <c r="CK33" s="246"/>
      <c r="CL33" s="246">
        <v>7.6413999999999996E-2</v>
      </c>
      <c r="CM33" s="246"/>
      <c r="CN33" s="246"/>
      <c r="CO33" s="246">
        <v>3.8381999999999999E-2</v>
      </c>
      <c r="CP33" s="246"/>
      <c r="CQ33" s="246">
        <v>8.003600000000001E-2</v>
      </c>
      <c r="CR33" s="246"/>
      <c r="CS33" s="246">
        <v>1.3696E-2</v>
      </c>
      <c r="CT33" s="246"/>
      <c r="CU33" s="246"/>
      <c r="CV33" s="246"/>
      <c r="CW33" s="246"/>
      <c r="CX33" s="246">
        <v>7.6413999999999996E-2</v>
      </c>
      <c r="CY33" s="246"/>
      <c r="CZ33" s="246">
        <v>0.17693800000000001</v>
      </c>
      <c r="DA33" s="246"/>
      <c r="DB33" s="246"/>
      <c r="DC33" s="246">
        <v>7.9009999999999997E-2</v>
      </c>
      <c r="DD33" s="246">
        <v>2.3688000000000001E-2</v>
      </c>
      <c r="DE33" s="246"/>
      <c r="DF33" s="246"/>
      <c r="DG33" s="246"/>
      <c r="DH33" s="246"/>
      <c r="DI33" s="246"/>
      <c r="DJ33" s="246">
        <v>5.3449999999999998E-2</v>
      </c>
      <c r="DK33" s="246"/>
      <c r="DL33" s="246"/>
      <c r="DM33" s="246"/>
      <c r="DN33" s="246">
        <v>7.0358000000000004E-2</v>
      </c>
      <c r="DO33" s="246"/>
      <c r="DP33" s="246">
        <v>0.27873799999999999</v>
      </c>
      <c r="DQ33" s="246">
        <v>5.3069999999999999E-2</v>
      </c>
      <c r="DR33" s="246">
        <v>0.107156</v>
      </c>
      <c r="DS33" s="246"/>
      <c r="DT33" s="246"/>
      <c r="DU33" s="246"/>
      <c r="DV33" s="246"/>
      <c r="DW33" s="246">
        <v>0.178956</v>
      </c>
      <c r="DX33" s="246">
        <v>2.6367999999999999E-2</v>
      </c>
      <c r="DY33" s="246">
        <v>0.32806800000000003</v>
      </c>
      <c r="DZ33" s="246">
        <v>9.4119999999999995E-2</v>
      </c>
      <c r="EA33" s="246"/>
      <c r="EB33" s="246">
        <v>1.3408E-2</v>
      </c>
      <c r="EC33" s="246"/>
      <c r="ED33" s="246">
        <v>5.3069999999999999E-2</v>
      </c>
      <c r="EE33" s="246">
        <v>0.12625400000000001</v>
      </c>
      <c r="EF33" s="246">
        <v>9.2992000000000005E-2</v>
      </c>
      <c r="EG33" s="246"/>
      <c r="EH33" s="246">
        <v>1.9852000000000002E-2</v>
      </c>
      <c r="EI33" s="246"/>
      <c r="EJ33" s="246"/>
      <c r="EK33" s="246"/>
      <c r="EL33" s="246"/>
      <c r="EM33" s="246">
        <v>4.4676E-2</v>
      </c>
      <c r="EN33" s="246"/>
      <c r="EO33" s="246">
        <v>7.2510000000000005E-2</v>
      </c>
      <c r="EP33" s="246">
        <v>2.2216E-2</v>
      </c>
      <c r="EQ33" s="246">
        <v>0.105998</v>
      </c>
      <c r="ER33" s="246">
        <v>5.9198000000000001E-2</v>
      </c>
      <c r="ES33" s="246"/>
      <c r="ET33" s="246">
        <v>7.9531999999999992E-2</v>
      </c>
      <c r="EU33" s="246">
        <v>5.3069999999999999E-2</v>
      </c>
      <c r="EV33" s="246">
        <v>6.0566000000000002E-2</v>
      </c>
      <c r="EW33" s="246"/>
      <c r="EX33" s="246">
        <v>5.3069999999999999E-2</v>
      </c>
      <c r="EY33" s="246">
        <v>0.13411400000000001</v>
      </c>
      <c r="EZ33" s="246"/>
      <c r="FA33" s="246"/>
      <c r="FB33" s="246"/>
      <c r="FC33" s="246"/>
      <c r="FD33" s="246">
        <v>4.6789999999999998E-2</v>
      </c>
      <c r="FE33" s="246"/>
      <c r="FF33" s="246"/>
      <c r="FG33" s="246"/>
      <c r="FH33" s="246"/>
      <c r="FI33" s="246"/>
      <c r="FJ33" s="246">
        <v>5.3069999999999999E-2</v>
      </c>
      <c r="FK33" s="246">
        <v>0.221196</v>
      </c>
      <c r="FL33" s="246"/>
      <c r="FM33" s="246"/>
      <c r="FN33" s="246">
        <v>2.1299999999999999E-3</v>
      </c>
      <c r="FO33" s="246"/>
      <c r="FP33" s="246">
        <v>4.914E-3</v>
      </c>
      <c r="FQ33" s="246"/>
      <c r="FR33" s="246">
        <v>3.4804000000000002E-2</v>
      </c>
      <c r="FS33" s="246"/>
      <c r="FT33" s="246"/>
      <c r="FU33" s="246"/>
      <c r="FV33" s="246"/>
      <c r="FW33" s="246"/>
      <c r="FX33" s="246">
        <v>3.1314000000000002E-2</v>
      </c>
      <c r="FY33" s="246">
        <v>7.6041999999999998E-2</v>
      </c>
      <c r="FZ33" s="246"/>
      <c r="GA33" s="246"/>
      <c r="GB33" s="246">
        <v>1.9456000000000001E-2</v>
      </c>
      <c r="GC33" s="246"/>
      <c r="GD33" s="246"/>
      <c r="GE33" s="246">
        <v>0.148538</v>
      </c>
      <c r="GF33" s="246"/>
      <c r="GG33" s="246">
        <v>1.4496E-2</v>
      </c>
      <c r="GH33" s="246"/>
      <c r="GI33" s="246">
        <v>0.27873799999999999</v>
      </c>
      <c r="GJ33" s="246">
        <v>2.631E-2</v>
      </c>
      <c r="GK33" s="246"/>
      <c r="GL33" s="246">
        <v>5.3850000000000002E-2</v>
      </c>
      <c r="GM33" s="246"/>
      <c r="GN33" s="246">
        <v>7.9531999999999992E-2</v>
      </c>
      <c r="GO33" s="246"/>
      <c r="GP33" s="246"/>
      <c r="GQ33" s="246">
        <v>3.1579999999999997E-2</v>
      </c>
      <c r="GR33" s="246">
        <v>3.3647999999999997E-2</v>
      </c>
      <c r="GS33" s="246"/>
      <c r="GT33" s="246"/>
      <c r="GU33" s="246">
        <v>0.24879000000000001</v>
      </c>
      <c r="GV33" s="246">
        <v>6.1446000000000001E-2</v>
      </c>
      <c r="GW33" s="246">
        <v>5.3069999999999999E-2</v>
      </c>
      <c r="GX33" s="246">
        <v>2.9961999999999999E-2</v>
      </c>
      <c r="GY33" s="246"/>
      <c r="GZ33" s="246"/>
      <c r="HA33" s="246"/>
      <c r="HB33" s="246"/>
      <c r="HC33" s="246">
        <v>5.6661999999999997E-2</v>
      </c>
      <c r="HD33" s="246"/>
      <c r="HE33" s="246"/>
      <c r="HF33" s="246">
        <v>9.0387999999999996E-2</v>
      </c>
      <c r="HG33" s="246">
        <v>2.4351999999999999E-2</v>
      </c>
      <c r="HH33" s="246"/>
      <c r="HI33" s="45"/>
      <c r="HJ33" s="45"/>
      <c r="HK33" s="45"/>
      <c r="HL33" s="45"/>
      <c r="HM33" s="45"/>
      <c r="HN33" s="45"/>
      <c r="HO33" s="45"/>
      <c r="HP33" s="45"/>
      <c r="HQ33" s="45"/>
      <c r="HR33" s="45"/>
      <c r="HS33" s="45"/>
      <c r="HT33" s="45"/>
      <c r="HU33" s="45"/>
      <c r="HV33" s="45"/>
      <c r="HW33" s="45"/>
      <c r="HX33" s="45"/>
      <c r="HY33" s="45"/>
      <c r="HZ33" s="45"/>
      <c r="IA33" s="45"/>
      <c r="IB33" s="246"/>
      <c r="IC33" s="246"/>
    </row>
    <row r="34" spans="1:237" x14ac:dyDescent="0.35">
      <c r="A34" s="271" t="s">
        <v>8312</v>
      </c>
      <c r="B34" s="271" t="s">
        <v>2696</v>
      </c>
      <c r="C34" s="246">
        <v>0.149006</v>
      </c>
      <c r="D34" s="246">
        <v>0.43486599999999997</v>
      </c>
      <c r="E34" s="246"/>
      <c r="F34" s="246"/>
      <c r="G34" s="246"/>
      <c r="H34" s="246"/>
      <c r="I34" s="246"/>
      <c r="J34" s="246"/>
      <c r="K34" s="246"/>
      <c r="L34" s="246"/>
      <c r="M34" s="246">
        <v>0.209838</v>
      </c>
      <c r="N34" s="246"/>
      <c r="O34" s="246"/>
      <c r="P34" s="246"/>
      <c r="Q34" s="246">
        <v>0.12573799999999999</v>
      </c>
      <c r="R34" s="246"/>
      <c r="S34" s="246"/>
      <c r="T34" s="246">
        <v>0.118352</v>
      </c>
      <c r="U34" s="246"/>
      <c r="V34" s="246"/>
      <c r="W34" s="246">
        <v>0.52176199999999995</v>
      </c>
      <c r="X34" s="246"/>
      <c r="Y34" s="246"/>
      <c r="Z34" s="246"/>
      <c r="AA34" s="246"/>
      <c r="AB34" s="246">
        <v>0.42986400000000002</v>
      </c>
      <c r="AC34" s="246"/>
      <c r="AD34" s="246">
        <v>0.238484</v>
      </c>
      <c r="AE34" s="246"/>
      <c r="AF34" s="246"/>
      <c r="AG34" s="246"/>
      <c r="AH34" s="246"/>
      <c r="AI34" s="246"/>
      <c r="AJ34" s="246"/>
      <c r="AK34" s="246">
        <v>0.1231</v>
      </c>
      <c r="AL34" s="246">
        <v>2.9956E-2</v>
      </c>
      <c r="AM34" s="246"/>
      <c r="AN34" s="246"/>
      <c r="AO34" s="246"/>
      <c r="AP34" s="246"/>
      <c r="AQ34" s="246"/>
      <c r="AR34" s="246"/>
      <c r="AS34" s="246">
        <v>0.26642199999999999</v>
      </c>
      <c r="AT34" s="246">
        <v>0.10900799999999999</v>
      </c>
      <c r="AU34" s="246">
        <v>0.24444399999999999</v>
      </c>
      <c r="AV34" s="246"/>
      <c r="AW34" s="246"/>
      <c r="AX34" s="246"/>
      <c r="AY34" s="246"/>
      <c r="AZ34" s="246">
        <v>0.1231</v>
      </c>
      <c r="BA34" s="246"/>
      <c r="BB34" s="246"/>
      <c r="BC34" s="246"/>
      <c r="BD34" s="246"/>
      <c r="BE34" s="246"/>
      <c r="BF34" s="246">
        <v>0.21426200000000001</v>
      </c>
      <c r="BG34" s="246"/>
      <c r="BH34" s="246"/>
      <c r="BI34" s="246"/>
      <c r="BJ34" s="246">
        <v>0.10867599999999999</v>
      </c>
      <c r="BK34" s="246"/>
      <c r="BL34" s="246">
        <v>0.209838</v>
      </c>
      <c r="BM34" s="246"/>
      <c r="BN34" s="246"/>
      <c r="BO34" s="246"/>
      <c r="BP34" s="246"/>
      <c r="BQ34" s="246"/>
      <c r="BR34" s="246">
        <v>0.100438</v>
      </c>
      <c r="BS34" s="246"/>
      <c r="BT34" s="246"/>
      <c r="BU34" s="246"/>
      <c r="BV34" s="246"/>
      <c r="BW34" s="246"/>
      <c r="BX34" s="246"/>
      <c r="BY34" s="246">
        <v>4.5780000000000001E-2</v>
      </c>
      <c r="BZ34" s="246"/>
      <c r="CA34" s="246"/>
      <c r="CB34" s="246"/>
      <c r="CC34" s="246">
        <v>0.10908</v>
      </c>
      <c r="CD34" s="246"/>
      <c r="CE34" s="246"/>
      <c r="CF34" s="246">
        <v>0.1231</v>
      </c>
      <c r="CG34" s="246"/>
      <c r="CH34" s="246">
        <v>0.212258</v>
      </c>
      <c r="CI34" s="246"/>
      <c r="CJ34" s="246"/>
      <c r="CK34" s="246">
        <v>0.65962399999999999</v>
      </c>
      <c r="CL34" s="246"/>
      <c r="CM34" s="246"/>
      <c r="CN34" s="246">
        <v>0.18811</v>
      </c>
      <c r="CO34" s="246">
        <v>0.204814</v>
      </c>
      <c r="CP34" s="246"/>
      <c r="CQ34" s="246"/>
      <c r="CR34" s="246"/>
      <c r="CS34" s="246"/>
      <c r="CT34" s="246"/>
      <c r="CU34" s="246"/>
      <c r="CV34" s="246">
        <v>0.10913399999999999</v>
      </c>
      <c r="CW34" s="246"/>
      <c r="CX34" s="246"/>
      <c r="CY34" s="246"/>
      <c r="CZ34" s="246">
        <v>0.181454</v>
      </c>
      <c r="DA34" s="246"/>
      <c r="DB34" s="246"/>
      <c r="DC34" s="246">
        <v>0.14735200000000001</v>
      </c>
      <c r="DD34" s="246"/>
      <c r="DE34" s="246"/>
      <c r="DF34" s="246"/>
      <c r="DG34" s="246"/>
      <c r="DH34" s="246"/>
      <c r="DI34" s="246">
        <v>8.0549999999999997E-2</v>
      </c>
      <c r="DJ34" s="246">
        <v>4.9733999999999987E-2</v>
      </c>
      <c r="DK34" s="246"/>
      <c r="DL34" s="246"/>
      <c r="DM34" s="246">
        <v>8.7916000000000008E-2</v>
      </c>
      <c r="DN34" s="246">
        <v>0.11927</v>
      </c>
      <c r="DO34" s="246"/>
      <c r="DP34" s="246">
        <v>0.10908</v>
      </c>
      <c r="DQ34" s="246"/>
      <c r="DR34" s="246"/>
      <c r="DS34" s="246"/>
      <c r="DT34" s="246"/>
      <c r="DU34" s="246">
        <v>0.22254599999999999</v>
      </c>
      <c r="DV34" s="246"/>
      <c r="DW34" s="246">
        <v>0.26573000000000002</v>
      </c>
      <c r="DX34" s="246"/>
      <c r="DY34" s="246">
        <v>0.56503999999999999</v>
      </c>
      <c r="DZ34" s="246">
        <v>0.14010800000000001</v>
      </c>
      <c r="EA34" s="246"/>
      <c r="EB34" s="246"/>
      <c r="EC34" s="246"/>
      <c r="ED34" s="246"/>
      <c r="EE34" s="246"/>
      <c r="EF34" s="246"/>
      <c r="EG34" s="246"/>
      <c r="EH34" s="246">
        <v>0.102008</v>
      </c>
      <c r="EI34" s="246"/>
      <c r="EJ34" s="246"/>
      <c r="EK34" s="246"/>
      <c r="EL34" s="246"/>
      <c r="EM34" s="246"/>
      <c r="EN34" s="246"/>
      <c r="EO34" s="246">
        <v>0.14172799999999999</v>
      </c>
      <c r="EP34" s="246"/>
      <c r="EQ34" s="246">
        <v>0.14363400000000001</v>
      </c>
      <c r="ER34" s="246"/>
      <c r="ES34" s="246"/>
      <c r="ET34" s="246"/>
      <c r="EU34" s="246"/>
      <c r="EV34" s="246"/>
      <c r="EW34" s="246"/>
      <c r="EX34" s="246"/>
      <c r="EY34" s="246"/>
      <c r="EZ34" s="246"/>
      <c r="FA34" s="246">
        <v>0.14618800000000001</v>
      </c>
      <c r="FB34" s="246"/>
      <c r="FC34" s="246">
        <v>6.6543999999999992E-2</v>
      </c>
      <c r="FD34" s="246">
        <v>0.14901400000000001</v>
      </c>
      <c r="FE34" s="246"/>
      <c r="FF34" s="246"/>
      <c r="FG34" s="246">
        <v>4.6682000000000001E-2</v>
      </c>
      <c r="FH34" s="246"/>
      <c r="FI34" s="246"/>
      <c r="FJ34" s="246"/>
      <c r="FK34" s="246"/>
      <c r="FL34" s="246"/>
      <c r="FM34" s="246"/>
      <c r="FN34" s="246"/>
      <c r="FO34" s="246"/>
      <c r="FP34" s="246"/>
      <c r="FQ34" s="246"/>
      <c r="FR34" s="246">
        <v>0.191998</v>
      </c>
      <c r="FS34" s="246"/>
      <c r="FT34" s="246"/>
      <c r="FU34" s="246"/>
      <c r="FV34" s="246"/>
      <c r="FW34" s="246"/>
      <c r="FX34" s="246"/>
      <c r="FY34" s="246">
        <v>0.52371000000000001</v>
      </c>
      <c r="FZ34" s="246"/>
      <c r="GA34" s="246"/>
      <c r="GB34" s="246"/>
      <c r="GC34" s="246"/>
      <c r="GD34" s="246"/>
      <c r="GE34" s="246"/>
      <c r="GF34" s="246">
        <v>0.30760599999999999</v>
      </c>
      <c r="GG34" s="246"/>
      <c r="GH34" s="246"/>
      <c r="GI34" s="246">
        <v>0.23096800000000001</v>
      </c>
      <c r="GJ34" s="246">
        <v>0.19917799999999999</v>
      </c>
      <c r="GK34" s="246"/>
      <c r="GL34" s="246">
        <v>0.215562</v>
      </c>
      <c r="GM34" s="246"/>
      <c r="GN34" s="246"/>
      <c r="GO34" s="246"/>
      <c r="GP34" s="246"/>
      <c r="GQ34" s="246"/>
      <c r="GR34" s="246"/>
      <c r="GS34" s="246"/>
      <c r="GT34" s="246"/>
      <c r="GU34" s="246">
        <v>0.20852999999999999</v>
      </c>
      <c r="GV34" s="246"/>
      <c r="GW34" s="246"/>
      <c r="GX34" s="246"/>
      <c r="GY34" s="246"/>
      <c r="GZ34" s="246"/>
      <c r="HA34" s="246"/>
      <c r="HB34" s="246"/>
      <c r="HC34" s="246"/>
      <c r="HD34" s="246"/>
      <c r="HE34" s="246">
        <v>0.205258</v>
      </c>
      <c r="HF34" s="246">
        <v>0.142628</v>
      </c>
      <c r="HG34" s="246">
        <v>0.346524</v>
      </c>
      <c r="HH34" s="246"/>
      <c r="HI34" s="45"/>
      <c r="HJ34" s="45"/>
      <c r="HK34" s="45"/>
      <c r="HL34" s="45"/>
      <c r="HM34" s="45"/>
      <c r="HN34" s="45"/>
      <c r="HO34" s="45"/>
      <c r="HP34" s="45"/>
      <c r="HQ34" s="45"/>
      <c r="HR34" s="45"/>
      <c r="HS34" s="45"/>
      <c r="HT34" s="45"/>
      <c r="HU34" s="45"/>
      <c r="HV34" s="45"/>
      <c r="HW34" s="45"/>
      <c r="HX34" s="45"/>
      <c r="HY34" s="45"/>
      <c r="HZ34" s="45"/>
      <c r="IA34" s="45"/>
      <c r="IB34" s="246"/>
      <c r="IC34" s="246"/>
    </row>
    <row r="35" spans="1:237" x14ac:dyDescent="0.35">
      <c r="A35" s="271" t="s">
        <v>8312</v>
      </c>
      <c r="B35" s="271" t="s">
        <v>8242</v>
      </c>
      <c r="C35" s="246">
        <v>0.37691000000000002</v>
      </c>
      <c r="D35" s="246"/>
      <c r="E35" s="246"/>
      <c r="F35" s="246"/>
      <c r="G35" s="246"/>
      <c r="H35" s="246"/>
      <c r="I35" s="246"/>
      <c r="J35" s="246"/>
      <c r="K35" s="246"/>
      <c r="L35" s="246"/>
      <c r="M35" s="246">
        <v>0.16886599999999999</v>
      </c>
      <c r="N35" s="246"/>
      <c r="O35" s="246"/>
      <c r="P35" s="246"/>
      <c r="Q35" s="246"/>
      <c r="R35" s="246"/>
      <c r="S35" s="246"/>
      <c r="T35" s="246"/>
      <c r="U35" s="246"/>
      <c r="V35" s="246"/>
      <c r="W35" s="246"/>
      <c r="X35" s="246"/>
      <c r="Y35" s="246"/>
      <c r="Z35" s="246"/>
      <c r="AA35" s="246"/>
      <c r="AB35" s="246"/>
      <c r="AC35" s="246"/>
      <c r="AD35" s="246">
        <v>0.82449800000000006</v>
      </c>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246"/>
      <c r="BC35" s="246"/>
      <c r="BD35" s="246"/>
      <c r="BE35" s="246"/>
      <c r="BF35" s="246"/>
      <c r="BG35" s="246"/>
      <c r="BH35" s="246"/>
      <c r="BI35" s="246"/>
      <c r="BJ35" s="246"/>
      <c r="BK35" s="246"/>
      <c r="BL35" s="246">
        <v>0.16886599999999999</v>
      </c>
      <c r="BM35" s="246"/>
      <c r="BN35" s="246"/>
      <c r="BO35" s="246"/>
      <c r="BP35" s="246"/>
      <c r="BQ35" s="246"/>
      <c r="BR35" s="246"/>
      <c r="BS35" s="246"/>
      <c r="BT35" s="246"/>
      <c r="BU35" s="246"/>
      <c r="BV35" s="246"/>
      <c r="BW35" s="246"/>
      <c r="BX35" s="246"/>
      <c r="BY35" s="246"/>
      <c r="BZ35" s="246"/>
      <c r="CA35" s="246"/>
      <c r="CB35" s="246"/>
      <c r="CC35" s="246"/>
      <c r="CD35" s="246"/>
      <c r="CE35" s="246"/>
      <c r="CF35" s="246"/>
      <c r="CG35" s="246"/>
      <c r="CH35" s="246"/>
      <c r="CI35" s="246"/>
      <c r="CJ35" s="246"/>
      <c r="CK35" s="246"/>
      <c r="CL35" s="246"/>
      <c r="CM35" s="246"/>
      <c r="CN35" s="246"/>
      <c r="CO35" s="246"/>
      <c r="CP35" s="246"/>
      <c r="CQ35" s="246"/>
      <c r="CR35" s="246"/>
      <c r="CS35" s="246"/>
      <c r="CT35" s="246"/>
      <c r="CU35" s="246"/>
      <c r="CV35" s="246"/>
      <c r="CW35" s="246"/>
      <c r="CX35" s="246"/>
      <c r="CY35" s="246"/>
      <c r="CZ35" s="246"/>
      <c r="DA35" s="246"/>
      <c r="DB35" s="246"/>
      <c r="DC35" s="246"/>
      <c r="DD35" s="246"/>
      <c r="DE35" s="246"/>
      <c r="DF35" s="246"/>
      <c r="DG35" s="246"/>
      <c r="DH35" s="246"/>
      <c r="DI35" s="246"/>
      <c r="DJ35" s="246"/>
      <c r="DK35" s="246"/>
      <c r="DL35" s="246"/>
      <c r="DM35" s="246"/>
      <c r="DN35" s="246"/>
      <c r="DO35" s="246"/>
      <c r="DP35" s="246"/>
      <c r="DQ35" s="246"/>
      <c r="DR35" s="246"/>
      <c r="DS35" s="246"/>
      <c r="DT35" s="246"/>
      <c r="DU35" s="246"/>
      <c r="DV35" s="246"/>
      <c r="DW35" s="246"/>
      <c r="DX35" s="246"/>
      <c r="DY35" s="246"/>
      <c r="DZ35" s="246"/>
      <c r="EA35" s="246"/>
      <c r="EB35" s="246"/>
      <c r="EC35" s="246"/>
      <c r="ED35" s="246"/>
      <c r="EE35" s="246"/>
      <c r="EF35" s="246"/>
      <c r="EG35" s="246"/>
      <c r="EH35" s="246"/>
      <c r="EI35" s="246"/>
      <c r="EJ35" s="246"/>
      <c r="EK35" s="246"/>
      <c r="EL35" s="246"/>
      <c r="EM35" s="246"/>
      <c r="EN35" s="246"/>
      <c r="EO35" s="246"/>
      <c r="EP35" s="246"/>
      <c r="EQ35" s="246"/>
      <c r="ER35" s="246"/>
      <c r="ES35" s="246"/>
      <c r="ET35" s="246"/>
      <c r="EU35" s="246"/>
      <c r="EV35" s="246"/>
      <c r="EW35" s="246"/>
      <c r="EX35" s="246"/>
      <c r="EY35" s="246">
        <v>0.49875599999999998</v>
      </c>
      <c r="EZ35" s="246"/>
      <c r="FA35" s="246"/>
      <c r="FB35" s="246"/>
      <c r="FC35" s="246"/>
      <c r="FD35" s="246"/>
      <c r="FE35" s="246"/>
      <c r="FF35" s="246"/>
      <c r="FG35" s="246"/>
      <c r="FH35" s="246"/>
      <c r="FI35" s="246"/>
      <c r="FJ35" s="246"/>
      <c r="FK35" s="246"/>
      <c r="FL35" s="246"/>
      <c r="FM35" s="246"/>
      <c r="FN35" s="246"/>
      <c r="FO35" s="246"/>
      <c r="FP35" s="246"/>
      <c r="FQ35" s="246"/>
      <c r="FR35" s="246"/>
      <c r="FS35" s="246"/>
      <c r="FT35" s="246"/>
      <c r="FU35" s="246"/>
      <c r="FV35" s="246"/>
      <c r="FW35" s="246"/>
      <c r="FX35" s="246"/>
      <c r="FY35" s="246"/>
      <c r="FZ35" s="246"/>
      <c r="GA35" s="246"/>
      <c r="GB35" s="246"/>
      <c r="GC35" s="246"/>
      <c r="GD35" s="246"/>
      <c r="GE35" s="246"/>
      <c r="GF35" s="246"/>
      <c r="GG35" s="246"/>
      <c r="GH35" s="246"/>
      <c r="GI35" s="246"/>
      <c r="GJ35" s="246"/>
      <c r="GK35" s="246"/>
      <c r="GL35" s="246"/>
      <c r="GM35" s="246"/>
      <c r="GN35" s="246"/>
      <c r="GO35" s="246"/>
      <c r="GP35" s="246"/>
      <c r="GQ35" s="246"/>
      <c r="GR35" s="246"/>
      <c r="GS35" s="246"/>
      <c r="GT35" s="246"/>
      <c r="GU35" s="246"/>
      <c r="GV35" s="246"/>
      <c r="GW35" s="246"/>
      <c r="GX35" s="246"/>
      <c r="GY35" s="246"/>
      <c r="GZ35" s="246"/>
      <c r="HA35" s="246"/>
      <c r="HB35" s="246"/>
      <c r="HC35" s="246"/>
      <c r="HD35" s="246"/>
      <c r="HE35" s="246"/>
      <c r="HF35" s="246"/>
      <c r="HG35" s="246"/>
      <c r="HH35" s="246"/>
      <c r="HI35" s="45"/>
      <c r="HJ35" s="45"/>
      <c r="HK35" s="45"/>
      <c r="HL35" s="45"/>
      <c r="HM35" s="45"/>
      <c r="HN35" s="45"/>
      <c r="HO35" s="45"/>
      <c r="HP35" s="45"/>
      <c r="HQ35" s="45"/>
      <c r="HR35" s="45"/>
      <c r="HS35" s="45"/>
      <c r="HT35" s="45"/>
      <c r="HU35" s="45"/>
      <c r="HV35" s="45"/>
      <c r="HW35" s="45"/>
      <c r="HX35" s="45"/>
      <c r="HY35" s="45"/>
      <c r="HZ35" s="45"/>
      <c r="IA35" s="45"/>
      <c r="IB35" s="246"/>
      <c r="IC35" s="246"/>
    </row>
    <row r="36" spans="1:237" x14ac:dyDescent="0.35">
      <c r="A36" s="271" t="s">
        <v>8312</v>
      </c>
      <c r="B36" s="271" t="s">
        <v>8243</v>
      </c>
      <c r="C36" s="246">
        <v>7.8760000000000011E-3</v>
      </c>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246"/>
      <c r="AE36" s="246"/>
      <c r="AF36" s="246"/>
      <c r="AG36" s="246"/>
      <c r="AH36" s="246"/>
      <c r="AI36" s="246"/>
      <c r="AJ36" s="246"/>
      <c r="AK36" s="246">
        <v>1.4668E-2</v>
      </c>
      <c r="AL36" s="246"/>
      <c r="AM36" s="246"/>
      <c r="AN36" s="246"/>
      <c r="AO36" s="246"/>
      <c r="AP36" s="246"/>
      <c r="AQ36" s="246">
        <v>9.4697999999999991E-2</v>
      </c>
      <c r="AR36" s="246"/>
      <c r="AS36" s="246"/>
      <c r="AT36" s="246">
        <v>1.5025999999999999E-2</v>
      </c>
      <c r="AU36" s="246"/>
      <c r="AV36" s="246"/>
      <c r="AW36" s="246"/>
      <c r="AX36" s="246"/>
      <c r="AY36" s="246"/>
      <c r="AZ36" s="246">
        <v>1.4668E-2</v>
      </c>
      <c r="BA36" s="246"/>
      <c r="BB36" s="246"/>
      <c r="BC36" s="246"/>
      <c r="BD36" s="246"/>
      <c r="BE36" s="246"/>
      <c r="BF36" s="246"/>
      <c r="BG36" s="246"/>
      <c r="BH36" s="246"/>
      <c r="BI36" s="246"/>
      <c r="BJ36" s="246"/>
      <c r="BK36" s="246"/>
      <c r="BL36" s="246"/>
      <c r="BM36" s="246"/>
      <c r="BN36" s="246"/>
      <c r="BO36" s="246"/>
      <c r="BP36" s="246"/>
      <c r="BQ36" s="246"/>
      <c r="BR36" s="246"/>
      <c r="BS36" s="246"/>
      <c r="BT36" s="246"/>
      <c r="BU36" s="246"/>
      <c r="BV36" s="246"/>
      <c r="BW36" s="246">
        <v>2.6842000000000001E-2</v>
      </c>
      <c r="BX36" s="246"/>
      <c r="BY36" s="246"/>
      <c r="BZ36" s="246"/>
      <c r="CA36" s="246"/>
      <c r="CB36" s="246"/>
      <c r="CC36" s="246">
        <v>1.5025999999999999E-2</v>
      </c>
      <c r="CD36" s="246"/>
      <c r="CE36" s="246"/>
      <c r="CF36" s="246">
        <v>1.4668E-2</v>
      </c>
      <c r="CG36" s="246"/>
      <c r="CH36" s="246"/>
      <c r="CI36" s="246"/>
      <c r="CJ36" s="246"/>
      <c r="CK36" s="246"/>
      <c r="CL36" s="246"/>
      <c r="CM36" s="246"/>
      <c r="CN36" s="246"/>
      <c r="CO36" s="246">
        <v>7.0552000000000004E-2</v>
      </c>
      <c r="CP36" s="246"/>
      <c r="CQ36" s="246"/>
      <c r="CR36" s="246"/>
      <c r="CS36" s="246">
        <v>2.4257999999999998E-2</v>
      </c>
      <c r="CT36" s="246"/>
      <c r="CU36" s="246"/>
      <c r="CV36" s="246"/>
      <c r="CW36" s="246"/>
      <c r="CX36" s="246"/>
      <c r="CY36" s="246"/>
      <c r="CZ36" s="246"/>
      <c r="DA36" s="246"/>
      <c r="DB36" s="246"/>
      <c r="DC36" s="246"/>
      <c r="DD36" s="246"/>
      <c r="DE36" s="246"/>
      <c r="DF36" s="246"/>
      <c r="DG36" s="246"/>
      <c r="DH36" s="246"/>
      <c r="DI36" s="246"/>
      <c r="DJ36" s="246">
        <v>4.2160000000000001E-3</v>
      </c>
      <c r="DK36" s="246"/>
      <c r="DL36" s="246"/>
      <c r="DM36" s="246"/>
      <c r="DN36" s="246"/>
      <c r="DO36" s="246"/>
      <c r="DP36" s="246">
        <v>1.5025999999999999E-2</v>
      </c>
      <c r="DQ36" s="246"/>
      <c r="DR36" s="246"/>
      <c r="DS36" s="246"/>
      <c r="DT36" s="246"/>
      <c r="DU36" s="246"/>
      <c r="DV36" s="246"/>
      <c r="DW36" s="246">
        <v>2.5919999999999999E-2</v>
      </c>
      <c r="DX36" s="246">
        <v>5.1856000000000013E-2</v>
      </c>
      <c r="DY36" s="246"/>
      <c r="DZ36" s="246"/>
      <c r="EA36" s="246"/>
      <c r="EB36" s="246"/>
      <c r="EC36" s="246"/>
      <c r="ED36" s="246"/>
      <c r="EE36" s="246"/>
      <c r="EF36" s="246"/>
      <c r="EG36" s="246"/>
      <c r="EH36" s="246"/>
      <c r="EI36" s="246"/>
      <c r="EJ36" s="246"/>
      <c r="EK36" s="246"/>
      <c r="EL36" s="246"/>
      <c r="EM36" s="246"/>
      <c r="EN36" s="246"/>
      <c r="EO36" s="246"/>
      <c r="EP36" s="246">
        <v>1.1302E-2</v>
      </c>
      <c r="EQ36" s="246">
        <v>2.6714000000000002E-2</v>
      </c>
      <c r="ER36" s="246"/>
      <c r="ES36" s="246"/>
      <c r="ET36" s="246"/>
      <c r="EU36" s="246"/>
      <c r="EV36" s="246"/>
      <c r="EW36" s="246"/>
      <c r="EX36" s="246"/>
      <c r="EY36" s="246"/>
      <c r="EZ36" s="246"/>
      <c r="FA36" s="246">
        <v>6.7460000000000003E-3</v>
      </c>
      <c r="FB36" s="246"/>
      <c r="FC36" s="246"/>
      <c r="FD36" s="246"/>
      <c r="FE36" s="246"/>
      <c r="FF36" s="246"/>
      <c r="FG36" s="246"/>
      <c r="FH36" s="246"/>
      <c r="FI36" s="246"/>
      <c r="FJ36" s="246"/>
      <c r="FK36" s="246"/>
      <c r="FL36" s="246"/>
      <c r="FM36" s="246"/>
      <c r="FN36" s="246"/>
      <c r="FO36" s="246"/>
      <c r="FP36" s="246"/>
      <c r="FQ36" s="246"/>
      <c r="FR36" s="246"/>
      <c r="FS36" s="246"/>
      <c r="FT36" s="246"/>
      <c r="FU36" s="246"/>
      <c r="FV36" s="246"/>
      <c r="FW36" s="246"/>
      <c r="FX36" s="246"/>
      <c r="FY36" s="246"/>
      <c r="FZ36" s="246"/>
      <c r="GA36" s="246"/>
      <c r="GB36" s="246"/>
      <c r="GC36" s="246"/>
      <c r="GD36" s="246"/>
      <c r="GE36" s="246">
        <v>6.904600000000001E-2</v>
      </c>
      <c r="GF36" s="246"/>
      <c r="GG36" s="246"/>
      <c r="GH36" s="246"/>
      <c r="GI36" s="246">
        <v>1.5025999999999999E-2</v>
      </c>
      <c r="GJ36" s="246"/>
      <c r="GK36" s="246"/>
      <c r="GL36" s="246">
        <v>5.0361999999999997E-2</v>
      </c>
      <c r="GM36" s="246"/>
      <c r="GN36" s="246"/>
      <c r="GO36" s="246"/>
      <c r="GP36" s="246"/>
      <c r="GQ36" s="246"/>
      <c r="GR36" s="246"/>
      <c r="GS36" s="246"/>
      <c r="GT36" s="246"/>
      <c r="GU36" s="246"/>
      <c r="GV36" s="246"/>
      <c r="GW36" s="246"/>
      <c r="GX36" s="246"/>
      <c r="GY36" s="246"/>
      <c r="GZ36" s="246"/>
      <c r="HA36" s="246"/>
      <c r="HB36" s="246"/>
      <c r="HC36" s="246"/>
      <c r="HD36" s="246"/>
      <c r="HE36" s="246"/>
      <c r="HF36" s="246"/>
      <c r="HG36" s="246">
        <v>4.4412E-2</v>
      </c>
      <c r="HH36" s="246"/>
      <c r="HI36" s="45"/>
      <c r="HJ36" s="45"/>
      <c r="HK36" s="45"/>
      <c r="HL36" s="45"/>
      <c r="HM36" s="45"/>
      <c r="HN36" s="45"/>
      <c r="HO36" s="45"/>
      <c r="HP36" s="45"/>
      <c r="HQ36" s="45"/>
      <c r="HR36" s="45"/>
      <c r="HS36" s="45"/>
      <c r="HT36" s="45"/>
      <c r="HU36" s="45"/>
      <c r="HV36" s="45"/>
      <c r="HW36" s="45"/>
      <c r="HX36" s="45"/>
      <c r="HY36" s="45"/>
      <c r="HZ36" s="45"/>
      <c r="IA36" s="45"/>
      <c r="IB36" s="246"/>
      <c r="IC36" s="246"/>
    </row>
    <row r="37" spans="1:237" x14ac:dyDescent="0.35">
      <c r="A37" s="271" t="s">
        <v>8312</v>
      </c>
      <c r="B37" s="271" t="s">
        <v>2702</v>
      </c>
      <c r="C37" s="246">
        <v>8.3256000000000011E-2</v>
      </c>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246"/>
      <c r="AE37" s="246"/>
      <c r="AF37" s="246"/>
      <c r="AG37" s="246"/>
      <c r="AH37" s="246"/>
      <c r="AI37" s="246"/>
      <c r="AJ37" s="246"/>
      <c r="AK37" s="246">
        <v>8.1551999999999999E-2</v>
      </c>
      <c r="AL37" s="246"/>
      <c r="AM37" s="246"/>
      <c r="AN37" s="246"/>
      <c r="AO37" s="246"/>
      <c r="AP37" s="246"/>
      <c r="AQ37" s="246"/>
      <c r="AR37" s="246"/>
      <c r="AS37" s="246"/>
      <c r="AT37" s="246">
        <v>0.18818399999999999</v>
      </c>
      <c r="AU37" s="246"/>
      <c r="AV37" s="246"/>
      <c r="AW37" s="246"/>
      <c r="AX37" s="246"/>
      <c r="AY37" s="246"/>
      <c r="AZ37" s="246">
        <v>8.1551999999999999E-2</v>
      </c>
      <c r="BA37" s="246"/>
      <c r="BB37" s="246"/>
      <c r="BC37" s="246">
        <v>5.4556E-2</v>
      </c>
      <c r="BD37" s="246"/>
      <c r="BE37" s="246"/>
      <c r="BF37" s="246"/>
      <c r="BG37" s="246"/>
      <c r="BH37" s="246"/>
      <c r="BI37" s="246"/>
      <c r="BJ37" s="246"/>
      <c r="BK37" s="246"/>
      <c r="BL37" s="246"/>
      <c r="BM37" s="246"/>
      <c r="BN37" s="246"/>
      <c r="BO37" s="246"/>
      <c r="BP37" s="246"/>
      <c r="BQ37" s="246"/>
      <c r="BR37" s="246"/>
      <c r="BS37" s="246"/>
      <c r="BT37" s="246"/>
      <c r="BU37" s="246"/>
      <c r="BV37" s="246"/>
      <c r="BW37" s="246"/>
      <c r="BX37" s="246"/>
      <c r="BY37" s="246"/>
      <c r="BZ37" s="246"/>
      <c r="CA37" s="246"/>
      <c r="CB37" s="246"/>
      <c r="CC37" s="246">
        <v>0.18818399999999999</v>
      </c>
      <c r="CD37" s="246"/>
      <c r="CE37" s="246"/>
      <c r="CF37" s="246">
        <v>8.1551999999999999E-2</v>
      </c>
      <c r="CG37" s="246"/>
      <c r="CH37" s="246"/>
      <c r="CI37" s="246"/>
      <c r="CJ37" s="246"/>
      <c r="CK37" s="246"/>
      <c r="CL37" s="246"/>
      <c r="CM37" s="246"/>
      <c r="CN37" s="246"/>
      <c r="CO37" s="246"/>
      <c r="CP37" s="246"/>
      <c r="CQ37" s="246"/>
      <c r="CR37" s="246"/>
      <c r="CS37" s="246"/>
      <c r="CT37" s="246"/>
      <c r="CU37" s="246"/>
      <c r="CV37" s="246"/>
      <c r="CW37" s="246"/>
      <c r="CX37" s="246"/>
      <c r="CY37" s="246"/>
      <c r="CZ37" s="246"/>
      <c r="DA37" s="246"/>
      <c r="DB37" s="246"/>
      <c r="DC37" s="246">
        <v>7.2155999999999998E-2</v>
      </c>
      <c r="DD37" s="246"/>
      <c r="DE37" s="246"/>
      <c r="DF37" s="246"/>
      <c r="DG37" s="246"/>
      <c r="DH37" s="246"/>
      <c r="DI37" s="246"/>
      <c r="DJ37" s="246">
        <v>0.175126</v>
      </c>
      <c r="DK37" s="246"/>
      <c r="DL37" s="246"/>
      <c r="DM37" s="246"/>
      <c r="DN37" s="246"/>
      <c r="DO37" s="246"/>
      <c r="DP37" s="246">
        <v>0.18818399999999999</v>
      </c>
      <c r="DQ37" s="246"/>
      <c r="DR37" s="246"/>
      <c r="DS37" s="246"/>
      <c r="DT37" s="246"/>
      <c r="DU37" s="246"/>
      <c r="DV37" s="246"/>
      <c r="DW37" s="246"/>
      <c r="DX37" s="246"/>
      <c r="DY37" s="246"/>
      <c r="DZ37" s="246"/>
      <c r="EA37" s="246"/>
      <c r="EB37" s="246"/>
      <c r="EC37" s="246"/>
      <c r="ED37" s="246"/>
      <c r="EE37" s="246"/>
      <c r="EF37" s="246"/>
      <c r="EG37" s="246"/>
      <c r="EH37" s="246"/>
      <c r="EI37" s="246"/>
      <c r="EJ37" s="246"/>
      <c r="EK37" s="246"/>
      <c r="EL37" s="246"/>
      <c r="EM37" s="246"/>
      <c r="EN37" s="246"/>
      <c r="EO37" s="246"/>
      <c r="EP37" s="246"/>
      <c r="EQ37" s="246"/>
      <c r="ER37" s="246"/>
      <c r="ES37" s="246"/>
      <c r="ET37" s="246"/>
      <c r="EU37" s="246"/>
      <c r="EV37" s="246"/>
      <c r="EW37" s="246"/>
      <c r="EX37" s="246"/>
      <c r="EY37" s="246"/>
      <c r="EZ37" s="246"/>
      <c r="FA37" s="246"/>
      <c r="FB37" s="246"/>
      <c r="FC37" s="246"/>
      <c r="FD37" s="246"/>
      <c r="FE37" s="246"/>
      <c r="FF37" s="246"/>
      <c r="FG37" s="246">
        <v>5.3899999999999998E-3</v>
      </c>
      <c r="FH37" s="246"/>
      <c r="FI37" s="246"/>
      <c r="FJ37" s="246"/>
      <c r="FK37" s="246"/>
      <c r="FL37" s="246"/>
      <c r="FM37" s="246"/>
      <c r="FN37" s="246"/>
      <c r="FO37" s="246"/>
      <c r="FP37" s="246">
        <v>2.4965999999999999E-2</v>
      </c>
      <c r="FQ37" s="246"/>
      <c r="FR37" s="246"/>
      <c r="FS37" s="246"/>
      <c r="FT37" s="246"/>
      <c r="FU37" s="246"/>
      <c r="FV37" s="246"/>
      <c r="FW37" s="246"/>
      <c r="FX37" s="246"/>
      <c r="FY37" s="246"/>
      <c r="FZ37" s="246"/>
      <c r="GA37" s="246"/>
      <c r="GB37" s="246"/>
      <c r="GC37" s="246"/>
      <c r="GD37" s="246"/>
      <c r="GE37" s="246"/>
      <c r="GF37" s="246"/>
      <c r="GG37" s="246"/>
      <c r="GH37" s="246"/>
      <c r="GI37" s="246">
        <v>0.18818399999999999</v>
      </c>
      <c r="GJ37" s="246"/>
      <c r="GK37" s="246"/>
      <c r="GL37" s="246"/>
      <c r="GM37" s="246"/>
      <c r="GN37" s="246"/>
      <c r="GO37" s="246"/>
      <c r="GP37" s="246"/>
      <c r="GQ37" s="246"/>
      <c r="GR37" s="246"/>
      <c r="GS37" s="246"/>
      <c r="GT37" s="246"/>
      <c r="GU37" s="246">
        <v>3.5902000000000003E-2</v>
      </c>
      <c r="GV37" s="246"/>
      <c r="GW37" s="246"/>
      <c r="GX37" s="246"/>
      <c r="GY37" s="246"/>
      <c r="GZ37" s="246"/>
      <c r="HA37" s="246"/>
      <c r="HB37" s="246"/>
      <c r="HC37" s="246"/>
      <c r="HD37" s="246"/>
      <c r="HE37" s="246"/>
      <c r="HF37" s="246"/>
      <c r="HG37" s="246"/>
      <c r="HH37" s="246"/>
      <c r="HI37" s="45"/>
      <c r="HJ37" s="45"/>
      <c r="HK37" s="45"/>
      <c r="HL37" s="45"/>
      <c r="HM37" s="45"/>
      <c r="HN37" s="45"/>
      <c r="HO37" s="45"/>
      <c r="HP37" s="45"/>
      <c r="HQ37" s="45"/>
      <c r="HR37" s="45"/>
      <c r="HS37" s="45"/>
      <c r="HT37" s="45"/>
      <c r="HU37" s="45"/>
      <c r="HV37" s="45"/>
      <c r="HW37" s="45"/>
      <c r="HX37" s="45"/>
      <c r="HY37" s="45"/>
      <c r="HZ37" s="45"/>
      <c r="IA37" s="45"/>
      <c r="IB37" s="246"/>
      <c r="IC37" s="246"/>
    </row>
    <row r="38" spans="1:237" x14ac:dyDescent="0.35">
      <c r="A38" s="271" t="s">
        <v>8312</v>
      </c>
      <c r="B38" s="271" t="s">
        <v>8244</v>
      </c>
      <c r="C38" s="246">
        <v>2.7227999999999999E-2</v>
      </c>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246"/>
      <c r="AE38" s="246"/>
      <c r="AF38" s="246"/>
      <c r="AG38" s="246"/>
      <c r="AH38" s="246"/>
      <c r="AI38" s="246"/>
      <c r="AJ38" s="246"/>
      <c r="AK38" s="246">
        <v>2.4086E-2</v>
      </c>
      <c r="AL38" s="246"/>
      <c r="AM38" s="246"/>
      <c r="AN38" s="246"/>
      <c r="AO38" s="246"/>
      <c r="AP38" s="246"/>
      <c r="AQ38" s="246"/>
      <c r="AR38" s="246"/>
      <c r="AS38" s="246"/>
      <c r="AT38" s="246">
        <v>0.12829599999999999</v>
      </c>
      <c r="AU38" s="246"/>
      <c r="AV38" s="246"/>
      <c r="AW38" s="246"/>
      <c r="AX38" s="246"/>
      <c r="AY38" s="246"/>
      <c r="AZ38" s="246">
        <v>2.4086E-2</v>
      </c>
      <c r="BA38" s="246"/>
      <c r="BB38" s="246"/>
      <c r="BC38" s="246"/>
      <c r="BD38" s="246"/>
      <c r="BE38" s="246"/>
      <c r="BF38" s="246"/>
      <c r="BG38" s="246"/>
      <c r="BH38" s="246"/>
      <c r="BI38" s="246"/>
      <c r="BJ38" s="246"/>
      <c r="BK38" s="246"/>
      <c r="BL38" s="246"/>
      <c r="BM38" s="246"/>
      <c r="BN38" s="246"/>
      <c r="BO38" s="246"/>
      <c r="BP38" s="246"/>
      <c r="BQ38" s="246"/>
      <c r="BR38" s="246"/>
      <c r="BS38" s="246"/>
      <c r="BT38" s="246"/>
      <c r="BU38" s="246"/>
      <c r="BV38" s="246"/>
      <c r="BW38" s="246"/>
      <c r="BX38" s="246"/>
      <c r="BY38" s="246"/>
      <c r="BZ38" s="246"/>
      <c r="CA38" s="246"/>
      <c r="CB38" s="246"/>
      <c r="CC38" s="246">
        <v>0.12829599999999999</v>
      </c>
      <c r="CD38" s="246"/>
      <c r="CE38" s="246"/>
      <c r="CF38" s="246">
        <v>2.4086E-2</v>
      </c>
      <c r="CG38" s="246"/>
      <c r="CH38" s="246"/>
      <c r="CI38" s="246"/>
      <c r="CJ38" s="246"/>
      <c r="CK38" s="246"/>
      <c r="CL38" s="246"/>
      <c r="CM38" s="246"/>
      <c r="CN38" s="246"/>
      <c r="CO38" s="246">
        <v>9.9656000000000008E-2</v>
      </c>
      <c r="CP38" s="246"/>
      <c r="CQ38" s="246"/>
      <c r="CR38" s="246"/>
      <c r="CS38" s="246">
        <v>2.7556000000000001E-2</v>
      </c>
      <c r="CT38" s="246"/>
      <c r="CU38" s="246"/>
      <c r="CV38" s="246"/>
      <c r="CW38" s="246"/>
      <c r="CX38" s="246"/>
      <c r="CY38" s="246"/>
      <c r="CZ38" s="246"/>
      <c r="DA38" s="246"/>
      <c r="DB38" s="246"/>
      <c r="DC38" s="246">
        <v>9.6953999999999999E-2</v>
      </c>
      <c r="DD38" s="246"/>
      <c r="DE38" s="246"/>
      <c r="DF38" s="246"/>
      <c r="DG38" s="246"/>
      <c r="DH38" s="246"/>
      <c r="DI38" s="246"/>
      <c r="DJ38" s="246">
        <v>3.0700000000000002E-2</v>
      </c>
      <c r="DK38" s="246"/>
      <c r="DL38" s="246"/>
      <c r="DM38" s="246"/>
      <c r="DN38" s="246"/>
      <c r="DO38" s="246"/>
      <c r="DP38" s="246">
        <v>0.12829599999999999</v>
      </c>
      <c r="DQ38" s="246"/>
      <c r="DR38" s="246"/>
      <c r="DS38" s="246"/>
      <c r="DT38" s="246"/>
      <c r="DU38" s="246"/>
      <c r="DV38" s="246"/>
      <c r="DW38" s="246"/>
      <c r="DX38" s="246"/>
      <c r="DY38" s="246">
        <v>2.2696000000000001E-2</v>
      </c>
      <c r="DZ38" s="246"/>
      <c r="EA38" s="246"/>
      <c r="EB38" s="246"/>
      <c r="EC38" s="246"/>
      <c r="ED38" s="246"/>
      <c r="EE38" s="246"/>
      <c r="EF38" s="246"/>
      <c r="EG38" s="246"/>
      <c r="EH38" s="246"/>
      <c r="EI38" s="246"/>
      <c r="EJ38" s="246"/>
      <c r="EK38" s="246"/>
      <c r="EL38" s="246"/>
      <c r="EM38" s="246"/>
      <c r="EN38" s="246"/>
      <c r="EO38" s="246"/>
      <c r="EP38" s="246"/>
      <c r="EQ38" s="246"/>
      <c r="ER38" s="246"/>
      <c r="ES38" s="246"/>
      <c r="ET38" s="246"/>
      <c r="EU38" s="246"/>
      <c r="EV38" s="246"/>
      <c r="EW38" s="246"/>
      <c r="EX38" s="246"/>
      <c r="EY38" s="246"/>
      <c r="EZ38" s="246"/>
      <c r="FA38" s="246"/>
      <c r="FB38" s="246"/>
      <c r="FC38" s="246"/>
      <c r="FD38" s="246"/>
      <c r="FE38" s="246"/>
      <c r="FF38" s="246"/>
      <c r="FG38" s="246"/>
      <c r="FH38" s="246"/>
      <c r="FI38" s="246"/>
      <c r="FJ38" s="246"/>
      <c r="FK38" s="246"/>
      <c r="FL38" s="246"/>
      <c r="FM38" s="246"/>
      <c r="FN38" s="246"/>
      <c r="FO38" s="246"/>
      <c r="FP38" s="246"/>
      <c r="FQ38" s="246"/>
      <c r="FR38" s="246"/>
      <c r="FS38" s="246"/>
      <c r="FT38" s="246"/>
      <c r="FU38" s="246"/>
      <c r="FV38" s="246"/>
      <c r="FW38" s="246"/>
      <c r="FX38" s="246"/>
      <c r="FY38" s="246"/>
      <c r="FZ38" s="246"/>
      <c r="GA38" s="246"/>
      <c r="GB38" s="246"/>
      <c r="GC38" s="246"/>
      <c r="GD38" s="246"/>
      <c r="GE38" s="246"/>
      <c r="GF38" s="246"/>
      <c r="GG38" s="246"/>
      <c r="GH38" s="246"/>
      <c r="GI38" s="246">
        <v>0.12829599999999999</v>
      </c>
      <c r="GJ38" s="246">
        <v>0.122824</v>
      </c>
      <c r="GK38" s="246"/>
      <c r="GL38" s="246"/>
      <c r="GM38" s="246"/>
      <c r="GN38" s="246"/>
      <c r="GO38" s="246"/>
      <c r="GP38" s="246"/>
      <c r="GQ38" s="246"/>
      <c r="GR38" s="246"/>
      <c r="GS38" s="246"/>
      <c r="GT38" s="246"/>
      <c r="GU38" s="246"/>
      <c r="GV38" s="246"/>
      <c r="GW38" s="246"/>
      <c r="GX38" s="246"/>
      <c r="GY38" s="246"/>
      <c r="GZ38" s="246"/>
      <c r="HA38" s="246"/>
      <c r="HB38" s="246"/>
      <c r="HC38" s="246"/>
      <c r="HD38" s="246"/>
      <c r="HE38" s="246"/>
      <c r="HF38" s="246"/>
      <c r="HG38" s="246"/>
      <c r="HH38" s="246"/>
      <c r="HI38" s="45"/>
      <c r="HJ38" s="45"/>
      <c r="HK38" s="45"/>
      <c r="HL38" s="45"/>
      <c r="HM38" s="45"/>
      <c r="HN38" s="45"/>
      <c r="HO38" s="45"/>
      <c r="HP38" s="45"/>
      <c r="HQ38" s="45"/>
      <c r="HR38" s="45"/>
      <c r="HS38" s="45"/>
      <c r="HT38" s="45"/>
      <c r="HU38" s="45"/>
      <c r="HV38" s="45"/>
      <c r="HW38" s="45"/>
      <c r="HX38" s="45"/>
      <c r="HY38" s="45"/>
      <c r="HZ38" s="45"/>
      <c r="IA38" s="45"/>
      <c r="IB38" s="246"/>
      <c r="IC38" s="246"/>
    </row>
    <row r="39" spans="1:237" x14ac:dyDescent="0.35">
      <c r="A39" s="271" t="s">
        <v>8312</v>
      </c>
      <c r="B39" s="271" t="s">
        <v>2705</v>
      </c>
      <c r="C39" s="246">
        <v>3.0098E-2</v>
      </c>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46"/>
      <c r="AE39" s="246"/>
      <c r="AF39" s="246">
        <v>3.9958E-2</v>
      </c>
      <c r="AG39" s="246"/>
      <c r="AH39" s="246"/>
      <c r="AI39" s="246"/>
      <c r="AJ39" s="246"/>
      <c r="AK39" s="246">
        <v>1.9460000000000002E-2</v>
      </c>
      <c r="AL39" s="246"/>
      <c r="AM39" s="246"/>
      <c r="AN39" s="246"/>
      <c r="AO39" s="246"/>
      <c r="AP39" s="246"/>
      <c r="AQ39" s="246"/>
      <c r="AR39" s="246"/>
      <c r="AS39" s="246"/>
      <c r="AT39" s="246"/>
      <c r="AU39" s="246"/>
      <c r="AV39" s="246"/>
      <c r="AW39" s="246"/>
      <c r="AX39" s="246"/>
      <c r="AY39" s="246"/>
      <c r="AZ39" s="246">
        <v>1.9460000000000002E-2</v>
      </c>
      <c r="BA39" s="246"/>
      <c r="BB39" s="246"/>
      <c r="BC39" s="246">
        <v>0.14638999999999999</v>
      </c>
      <c r="BD39" s="246"/>
      <c r="BE39" s="246"/>
      <c r="BF39" s="246"/>
      <c r="BG39" s="246"/>
      <c r="BH39" s="246"/>
      <c r="BI39" s="246"/>
      <c r="BJ39" s="246">
        <v>3.9098000000000001E-2</v>
      </c>
      <c r="BK39" s="246"/>
      <c r="BL39" s="246"/>
      <c r="BM39" s="246"/>
      <c r="BN39" s="246"/>
      <c r="BO39" s="246"/>
      <c r="BP39" s="246"/>
      <c r="BQ39" s="246">
        <v>0.05</v>
      </c>
      <c r="BR39" s="246"/>
      <c r="BS39" s="246"/>
      <c r="BT39" s="246"/>
      <c r="BU39" s="246"/>
      <c r="BV39" s="246"/>
      <c r="BW39" s="246"/>
      <c r="BX39" s="246"/>
      <c r="BY39" s="246">
        <v>4.9621999999999999E-2</v>
      </c>
      <c r="BZ39" s="246"/>
      <c r="CA39" s="246"/>
      <c r="CB39" s="246"/>
      <c r="CC39" s="246"/>
      <c r="CD39" s="246">
        <v>4.5226000000000002E-2</v>
      </c>
      <c r="CE39" s="246"/>
      <c r="CF39" s="246">
        <v>1.9460000000000002E-2</v>
      </c>
      <c r="CG39" s="246"/>
      <c r="CH39" s="246">
        <v>2.8393999999999999E-2</v>
      </c>
      <c r="CI39" s="246"/>
      <c r="CJ39" s="246"/>
      <c r="CK39" s="246"/>
      <c r="CL39" s="246"/>
      <c r="CM39" s="246"/>
      <c r="CN39" s="246"/>
      <c r="CO39" s="246">
        <v>6.4463999999999994E-2</v>
      </c>
      <c r="CP39" s="246"/>
      <c r="CQ39" s="246"/>
      <c r="CR39" s="246"/>
      <c r="CS39" s="246"/>
      <c r="CT39" s="246"/>
      <c r="CU39" s="246"/>
      <c r="CV39" s="246"/>
      <c r="CW39" s="246"/>
      <c r="CX39" s="246"/>
      <c r="CY39" s="246"/>
      <c r="CZ39" s="246">
        <v>3.5378E-2</v>
      </c>
      <c r="DA39" s="246"/>
      <c r="DB39" s="246">
        <v>3.7041999999999999E-2</v>
      </c>
      <c r="DC39" s="246">
        <v>0.14754200000000001</v>
      </c>
      <c r="DD39" s="246"/>
      <c r="DE39" s="246"/>
      <c r="DF39" s="246"/>
      <c r="DG39" s="246"/>
      <c r="DH39" s="246"/>
      <c r="DI39" s="246"/>
      <c r="DJ39" s="246">
        <v>0.103476</v>
      </c>
      <c r="DK39" s="246"/>
      <c r="DL39" s="246"/>
      <c r="DM39" s="246"/>
      <c r="DN39" s="246"/>
      <c r="DO39" s="246"/>
      <c r="DP39" s="246"/>
      <c r="DQ39" s="246"/>
      <c r="DR39" s="246"/>
      <c r="DS39" s="246"/>
      <c r="DT39" s="246"/>
      <c r="DU39" s="246"/>
      <c r="DV39" s="246"/>
      <c r="DW39" s="246">
        <v>5.6270000000000001E-2</v>
      </c>
      <c r="DX39" s="246"/>
      <c r="DY39" s="246">
        <v>0.29885800000000001</v>
      </c>
      <c r="DZ39" s="246"/>
      <c r="EA39" s="246"/>
      <c r="EB39" s="246"/>
      <c r="EC39" s="246"/>
      <c r="ED39" s="246"/>
      <c r="EE39" s="246"/>
      <c r="EF39" s="246"/>
      <c r="EG39" s="246"/>
      <c r="EH39" s="246">
        <v>4.9156000000000012E-2</v>
      </c>
      <c r="EI39" s="246"/>
      <c r="EJ39" s="246"/>
      <c r="EK39" s="246"/>
      <c r="EL39" s="246"/>
      <c r="EM39" s="246"/>
      <c r="EN39" s="246"/>
      <c r="EO39" s="246"/>
      <c r="EP39" s="246"/>
      <c r="EQ39" s="246">
        <v>4.6725999999999997E-2</v>
      </c>
      <c r="ER39" s="246"/>
      <c r="ES39" s="246"/>
      <c r="ET39" s="246"/>
      <c r="EU39" s="246"/>
      <c r="EV39" s="246"/>
      <c r="EW39" s="246"/>
      <c r="EX39" s="246"/>
      <c r="EY39" s="246"/>
      <c r="EZ39" s="246"/>
      <c r="FA39" s="246"/>
      <c r="FB39" s="246"/>
      <c r="FC39" s="246"/>
      <c r="FD39" s="246"/>
      <c r="FE39" s="246"/>
      <c r="FF39" s="246"/>
      <c r="FG39" s="246"/>
      <c r="FH39" s="246"/>
      <c r="FI39" s="246"/>
      <c r="FJ39" s="246"/>
      <c r="FK39" s="246"/>
      <c r="FL39" s="246"/>
      <c r="FM39" s="246"/>
      <c r="FN39" s="246"/>
      <c r="FO39" s="246"/>
      <c r="FP39" s="246"/>
      <c r="FQ39" s="246"/>
      <c r="FR39" s="246"/>
      <c r="FS39" s="246"/>
      <c r="FT39" s="246"/>
      <c r="FU39" s="246"/>
      <c r="FV39" s="246"/>
      <c r="FW39" s="246"/>
      <c r="FX39" s="246">
        <v>9.5662000000000011E-2</v>
      </c>
      <c r="FY39" s="246"/>
      <c r="FZ39" s="246"/>
      <c r="GA39" s="246"/>
      <c r="GB39" s="246"/>
      <c r="GC39" s="246"/>
      <c r="GD39" s="246"/>
      <c r="GE39" s="246"/>
      <c r="GF39" s="246"/>
      <c r="GG39" s="246">
        <v>5.7610000000000001E-2</v>
      </c>
      <c r="GH39" s="246"/>
      <c r="GI39" s="246"/>
      <c r="GJ39" s="246">
        <v>4.6122000000000003E-2</v>
      </c>
      <c r="GK39" s="246"/>
      <c r="GL39" s="246"/>
      <c r="GM39" s="246"/>
      <c r="GN39" s="246"/>
      <c r="GO39" s="246"/>
      <c r="GP39" s="246"/>
      <c r="GQ39" s="246">
        <v>6.7395999999999998E-2</v>
      </c>
      <c r="GR39" s="246"/>
      <c r="GS39" s="246"/>
      <c r="GT39" s="246"/>
      <c r="GU39" s="246"/>
      <c r="GV39" s="246"/>
      <c r="GW39" s="246"/>
      <c r="GX39" s="246"/>
      <c r="GY39" s="246"/>
      <c r="GZ39" s="246"/>
      <c r="HA39" s="246"/>
      <c r="HB39" s="246"/>
      <c r="HC39" s="246"/>
      <c r="HD39" s="246"/>
      <c r="HE39" s="246"/>
      <c r="HF39" s="246"/>
      <c r="HG39" s="246"/>
      <c r="HH39" s="246"/>
      <c r="HI39" s="45"/>
      <c r="HJ39" s="45"/>
      <c r="HK39" s="45"/>
      <c r="HL39" s="45"/>
      <c r="HM39" s="45"/>
      <c r="HN39" s="45"/>
      <c r="HO39" s="45"/>
      <c r="HP39" s="45"/>
      <c r="HQ39" s="45"/>
      <c r="HR39" s="45"/>
      <c r="HS39" s="45"/>
      <c r="HT39" s="45"/>
      <c r="HU39" s="45"/>
      <c r="HV39" s="45"/>
      <c r="HW39" s="45"/>
      <c r="HX39" s="45"/>
      <c r="HY39" s="45"/>
      <c r="HZ39" s="45"/>
      <c r="IA39" s="45"/>
      <c r="IB39" s="246"/>
      <c r="IC39" s="246"/>
    </row>
    <row r="40" spans="1:237" x14ac:dyDescent="0.35">
      <c r="A40" s="271" t="s">
        <v>8312</v>
      </c>
      <c r="B40" s="271" t="s">
        <v>2707</v>
      </c>
      <c r="C40" s="246">
        <v>9.0149999999999994E-2</v>
      </c>
      <c r="D40" s="246">
        <v>9.6756000000000009E-2</v>
      </c>
      <c r="E40" s="246"/>
      <c r="F40" s="246">
        <v>7.0788000000000004E-2</v>
      </c>
      <c r="G40" s="246"/>
      <c r="H40" s="246"/>
      <c r="I40" s="246"/>
      <c r="J40" s="246"/>
      <c r="K40" s="246"/>
      <c r="L40" s="246"/>
      <c r="M40" s="246">
        <v>8.746799999999999E-2</v>
      </c>
      <c r="N40" s="246"/>
      <c r="O40" s="246">
        <v>0.11666600000000001</v>
      </c>
      <c r="P40" s="246"/>
      <c r="Q40" s="246"/>
      <c r="R40" s="246">
        <v>0.10647</v>
      </c>
      <c r="S40" s="246"/>
      <c r="T40" s="246"/>
      <c r="U40" s="246"/>
      <c r="V40" s="246"/>
      <c r="W40" s="246"/>
      <c r="X40" s="246"/>
      <c r="Y40" s="246"/>
      <c r="Z40" s="246"/>
      <c r="AA40" s="246"/>
      <c r="AB40" s="246"/>
      <c r="AC40" s="246"/>
      <c r="AD40" s="246"/>
      <c r="AE40" s="246"/>
      <c r="AF40" s="246"/>
      <c r="AG40" s="246"/>
      <c r="AH40" s="246"/>
      <c r="AI40" s="246"/>
      <c r="AJ40" s="246">
        <v>8.7340000000000001E-2</v>
      </c>
      <c r="AK40" s="246"/>
      <c r="AL40" s="246"/>
      <c r="AM40" s="246"/>
      <c r="AN40" s="246"/>
      <c r="AO40" s="246"/>
      <c r="AP40" s="246"/>
      <c r="AQ40" s="246"/>
      <c r="AR40" s="246"/>
      <c r="AS40" s="246"/>
      <c r="AT40" s="246">
        <v>0.13099</v>
      </c>
      <c r="AU40" s="246"/>
      <c r="AV40" s="246"/>
      <c r="AW40" s="246"/>
      <c r="AX40" s="246"/>
      <c r="AY40" s="246"/>
      <c r="AZ40" s="246"/>
      <c r="BA40" s="246"/>
      <c r="BB40" s="246"/>
      <c r="BC40" s="246"/>
      <c r="BD40" s="246"/>
      <c r="BE40" s="246"/>
      <c r="BF40" s="246">
        <v>3.9978E-2</v>
      </c>
      <c r="BG40" s="246">
        <v>8.8967999999999992E-2</v>
      </c>
      <c r="BH40" s="246"/>
      <c r="BI40" s="246"/>
      <c r="BJ40" s="246">
        <v>8.1119999999999998E-2</v>
      </c>
      <c r="BK40" s="246"/>
      <c r="BL40" s="246">
        <v>8.746799999999999E-2</v>
      </c>
      <c r="BM40" s="246"/>
      <c r="BN40" s="246"/>
      <c r="BO40" s="246"/>
      <c r="BP40" s="246"/>
      <c r="BQ40" s="246"/>
      <c r="BR40" s="246"/>
      <c r="BS40" s="246"/>
      <c r="BT40" s="246"/>
      <c r="BU40" s="246"/>
      <c r="BV40" s="246"/>
      <c r="BW40" s="246"/>
      <c r="BX40" s="246"/>
      <c r="BY40" s="246">
        <v>0.20427000000000001</v>
      </c>
      <c r="BZ40" s="246"/>
      <c r="CA40" s="246"/>
      <c r="CB40" s="246"/>
      <c r="CC40" s="246">
        <v>0.13099</v>
      </c>
      <c r="CD40" s="246"/>
      <c r="CE40" s="246"/>
      <c r="CF40" s="246"/>
      <c r="CG40" s="246"/>
      <c r="CH40" s="246">
        <v>7.4611999999999998E-2</v>
      </c>
      <c r="CI40" s="246"/>
      <c r="CJ40" s="246"/>
      <c r="CK40" s="246">
        <v>0.95931999999999995</v>
      </c>
      <c r="CL40" s="246"/>
      <c r="CM40" s="246"/>
      <c r="CN40" s="246"/>
      <c r="CO40" s="246">
        <v>3.8878000000000003E-2</v>
      </c>
      <c r="CP40" s="246"/>
      <c r="CQ40" s="246"/>
      <c r="CR40" s="246"/>
      <c r="CS40" s="246"/>
      <c r="CT40" s="246"/>
      <c r="CU40" s="246"/>
      <c r="CV40" s="246"/>
      <c r="CW40" s="246"/>
      <c r="CX40" s="246"/>
      <c r="CY40" s="246"/>
      <c r="CZ40" s="246"/>
      <c r="DA40" s="246">
        <v>0.184946</v>
      </c>
      <c r="DB40" s="246"/>
      <c r="DC40" s="246"/>
      <c r="DD40" s="246"/>
      <c r="DE40" s="246"/>
      <c r="DF40" s="246"/>
      <c r="DG40" s="246">
        <v>0.108962</v>
      </c>
      <c r="DH40" s="246"/>
      <c r="DI40" s="246"/>
      <c r="DJ40" s="246">
        <v>0.13919400000000001</v>
      </c>
      <c r="DK40" s="246"/>
      <c r="DL40" s="246"/>
      <c r="DM40" s="246"/>
      <c r="DN40" s="246"/>
      <c r="DO40" s="246"/>
      <c r="DP40" s="246">
        <v>0.13099</v>
      </c>
      <c r="DQ40" s="246"/>
      <c r="DR40" s="246"/>
      <c r="DS40" s="246"/>
      <c r="DT40" s="246"/>
      <c r="DU40" s="246"/>
      <c r="DV40" s="246"/>
      <c r="DW40" s="246">
        <v>5.7189999999999998E-2</v>
      </c>
      <c r="DX40" s="246">
        <v>1.310568</v>
      </c>
      <c r="DY40" s="246"/>
      <c r="DZ40" s="246"/>
      <c r="EA40" s="246"/>
      <c r="EB40" s="246"/>
      <c r="EC40" s="246"/>
      <c r="ED40" s="246"/>
      <c r="EE40" s="246"/>
      <c r="EF40" s="246"/>
      <c r="EG40" s="246"/>
      <c r="EH40" s="246"/>
      <c r="EI40" s="246"/>
      <c r="EJ40" s="246"/>
      <c r="EK40" s="246"/>
      <c r="EL40" s="246"/>
      <c r="EM40" s="246"/>
      <c r="EN40" s="246"/>
      <c r="EO40" s="246">
        <v>7.5941999999999996E-2</v>
      </c>
      <c r="EP40" s="246"/>
      <c r="EQ40" s="246"/>
      <c r="ER40" s="246"/>
      <c r="ES40" s="246"/>
      <c r="ET40" s="246"/>
      <c r="EU40" s="246"/>
      <c r="EV40" s="246"/>
      <c r="EW40" s="246">
        <v>7.2986000000000009E-2</v>
      </c>
      <c r="EX40" s="246"/>
      <c r="EY40" s="246"/>
      <c r="EZ40" s="246"/>
      <c r="FA40" s="246"/>
      <c r="FB40" s="246">
        <v>0.13055800000000001</v>
      </c>
      <c r="FC40" s="246">
        <v>8.0984E-2</v>
      </c>
      <c r="FD40" s="246"/>
      <c r="FE40" s="246"/>
      <c r="FF40" s="246"/>
      <c r="FG40" s="246"/>
      <c r="FH40" s="246"/>
      <c r="FI40" s="246"/>
      <c r="FJ40" s="246"/>
      <c r="FK40" s="246"/>
      <c r="FL40" s="246"/>
      <c r="FM40" s="246"/>
      <c r="FN40" s="246"/>
      <c r="FO40" s="246"/>
      <c r="FP40" s="246"/>
      <c r="FQ40" s="246"/>
      <c r="FR40" s="246"/>
      <c r="FS40" s="246"/>
      <c r="FT40" s="246">
        <v>4.9709999999999997E-2</v>
      </c>
      <c r="FU40" s="246"/>
      <c r="FV40" s="246"/>
      <c r="FW40" s="246"/>
      <c r="FX40" s="246"/>
      <c r="FY40" s="246"/>
      <c r="FZ40" s="246"/>
      <c r="GA40" s="246"/>
      <c r="GB40" s="246"/>
      <c r="GC40" s="246"/>
      <c r="GD40" s="246">
        <v>7.9166E-2</v>
      </c>
      <c r="GE40" s="246"/>
      <c r="GF40" s="246">
        <v>7.1083999999999994E-2</v>
      </c>
      <c r="GG40" s="246"/>
      <c r="GH40" s="246"/>
      <c r="GI40" s="246">
        <v>0.13099</v>
      </c>
      <c r="GJ40" s="246">
        <v>9.399600000000001E-2</v>
      </c>
      <c r="GK40" s="246">
        <v>8.4923999999999999E-2</v>
      </c>
      <c r="GL40" s="246"/>
      <c r="GM40" s="246"/>
      <c r="GN40" s="246"/>
      <c r="GO40" s="246"/>
      <c r="GP40" s="246"/>
      <c r="GQ40" s="246"/>
      <c r="GR40" s="246"/>
      <c r="GS40" s="246"/>
      <c r="GT40" s="246"/>
      <c r="GU40" s="246">
        <v>6.4329999999999998E-2</v>
      </c>
      <c r="GV40" s="246"/>
      <c r="GW40" s="246"/>
      <c r="GX40" s="246"/>
      <c r="GY40" s="246">
        <v>0.108962</v>
      </c>
      <c r="GZ40" s="246">
        <v>0.108962</v>
      </c>
      <c r="HA40" s="246"/>
      <c r="HB40" s="246">
        <v>0.13055800000000001</v>
      </c>
      <c r="HC40" s="246"/>
      <c r="HD40" s="246"/>
      <c r="HE40" s="246"/>
      <c r="HF40" s="246"/>
      <c r="HG40" s="246">
        <v>7.3401999999999995E-2</v>
      </c>
      <c r="HH40" s="246">
        <v>7.2986000000000009E-2</v>
      </c>
      <c r="HI40" s="45"/>
      <c r="HJ40" s="45"/>
      <c r="HK40" s="45"/>
      <c r="HL40" s="45"/>
      <c r="HM40" s="45"/>
      <c r="HN40" s="45"/>
      <c r="HO40" s="45"/>
      <c r="HP40" s="45"/>
      <c r="HQ40" s="45"/>
      <c r="HR40" s="45"/>
      <c r="HS40" s="45"/>
      <c r="HT40" s="45"/>
      <c r="HU40" s="45"/>
      <c r="HV40" s="45"/>
      <c r="HW40" s="45"/>
      <c r="HX40" s="45"/>
      <c r="HY40" s="45"/>
      <c r="HZ40" s="45"/>
      <c r="IA40" s="45"/>
      <c r="IB40" s="246"/>
      <c r="IC40" s="246"/>
    </row>
    <row r="41" spans="1:237" x14ac:dyDescent="0.35">
      <c r="A41" s="271" t="s">
        <v>8312</v>
      </c>
      <c r="B41" s="271" t="s">
        <v>2709</v>
      </c>
      <c r="C41" s="246">
        <v>0.50832599999999994</v>
      </c>
      <c r="D41" s="246">
        <v>0.17504400000000001</v>
      </c>
      <c r="E41" s="246"/>
      <c r="F41" s="246">
        <v>4.1800000000000002E-4</v>
      </c>
      <c r="G41" s="246"/>
      <c r="H41" s="246"/>
      <c r="I41" s="246">
        <v>8.7606000000000003E-2</v>
      </c>
      <c r="J41" s="246"/>
      <c r="K41" s="246"/>
      <c r="L41" s="246"/>
      <c r="M41" s="246">
        <v>0.11108</v>
      </c>
      <c r="N41" s="246">
        <v>2.6914440000000002</v>
      </c>
      <c r="O41" s="246"/>
      <c r="P41" s="246"/>
      <c r="Q41" s="246"/>
      <c r="R41" s="246"/>
      <c r="S41" s="246"/>
      <c r="T41" s="246">
        <v>1.1836600000000002</v>
      </c>
      <c r="U41" s="246">
        <v>0.18745200000000001</v>
      </c>
      <c r="V41" s="246"/>
      <c r="W41" s="246"/>
      <c r="X41" s="246"/>
      <c r="Y41" s="246"/>
      <c r="Z41" s="246"/>
      <c r="AA41" s="246"/>
      <c r="AB41" s="246">
        <v>5.8173999999999997E-2</v>
      </c>
      <c r="AC41" s="246"/>
      <c r="AD41" s="246"/>
      <c r="AE41" s="246"/>
      <c r="AF41" s="246">
        <v>1.291804</v>
      </c>
      <c r="AG41" s="246"/>
      <c r="AH41" s="246"/>
      <c r="AI41" s="246"/>
      <c r="AJ41" s="246"/>
      <c r="AK41" s="246">
        <v>4.2214499999999999</v>
      </c>
      <c r="AL41" s="246"/>
      <c r="AM41" s="246"/>
      <c r="AN41" s="246"/>
      <c r="AO41" s="246"/>
      <c r="AP41" s="246">
        <v>1.393734</v>
      </c>
      <c r="AQ41" s="246"/>
      <c r="AR41" s="246"/>
      <c r="AS41" s="246">
        <v>0.96675999999999995</v>
      </c>
      <c r="AT41" s="246">
        <v>1.420396</v>
      </c>
      <c r="AU41" s="246">
        <v>0.84780800000000001</v>
      </c>
      <c r="AV41" s="246">
        <v>1.1596820000000001</v>
      </c>
      <c r="AW41" s="246"/>
      <c r="AX41" s="246"/>
      <c r="AY41" s="246"/>
      <c r="AZ41" s="246">
        <v>4.2214499999999999</v>
      </c>
      <c r="BA41" s="246"/>
      <c r="BB41" s="246"/>
      <c r="BC41" s="246">
        <v>0.43791000000000002</v>
      </c>
      <c r="BD41" s="246">
        <v>0.457316</v>
      </c>
      <c r="BE41" s="246"/>
      <c r="BF41" s="246">
        <v>9.1917999999999986E-2</v>
      </c>
      <c r="BG41" s="246"/>
      <c r="BH41" s="246"/>
      <c r="BI41" s="246">
        <v>0.103368</v>
      </c>
      <c r="BJ41" s="246">
        <v>0.413686</v>
      </c>
      <c r="BK41" s="246">
        <v>2.6914440000000002</v>
      </c>
      <c r="BL41" s="246">
        <v>0.11108</v>
      </c>
      <c r="BM41" s="246"/>
      <c r="BN41" s="246"/>
      <c r="BO41" s="246"/>
      <c r="BP41" s="246"/>
      <c r="BQ41" s="246">
        <v>5.7623999999999988E-2</v>
      </c>
      <c r="BR41" s="246">
        <v>0.19215199999999999</v>
      </c>
      <c r="BS41" s="246"/>
      <c r="BT41" s="246">
        <v>0.118674</v>
      </c>
      <c r="BU41" s="246"/>
      <c r="BV41" s="246"/>
      <c r="BW41" s="246"/>
      <c r="BX41" s="246"/>
      <c r="BY41" s="246">
        <v>6.6954E-2</v>
      </c>
      <c r="BZ41" s="246">
        <v>2.6914440000000002</v>
      </c>
      <c r="CA41" s="246"/>
      <c r="CB41" s="246">
        <v>5.9564800000000009</v>
      </c>
      <c r="CC41" s="246">
        <v>2.2290000000000001</v>
      </c>
      <c r="CD41" s="246"/>
      <c r="CE41" s="246"/>
      <c r="CF41" s="246">
        <v>4.2214499999999999</v>
      </c>
      <c r="CG41" s="246"/>
      <c r="CH41" s="246">
        <v>0.77703199999999994</v>
      </c>
      <c r="CI41" s="246"/>
      <c r="CJ41" s="246"/>
      <c r="CK41" s="246"/>
      <c r="CL41" s="246">
        <v>0.85186200000000001</v>
      </c>
      <c r="CM41" s="246"/>
      <c r="CN41" s="246">
        <v>2.7295539999999998</v>
      </c>
      <c r="CO41" s="246">
        <v>0.97723399999999994</v>
      </c>
      <c r="CP41" s="246">
        <v>0.35633199999999998</v>
      </c>
      <c r="CQ41" s="246"/>
      <c r="CR41" s="246"/>
      <c r="CS41" s="246">
        <v>0.120864</v>
      </c>
      <c r="CT41" s="246"/>
      <c r="CU41" s="246"/>
      <c r="CV41" s="246">
        <v>0.26893600000000001</v>
      </c>
      <c r="CW41" s="246">
        <v>0.87032199999999993</v>
      </c>
      <c r="CX41" s="246">
        <v>0.85186200000000001</v>
      </c>
      <c r="CY41" s="246"/>
      <c r="CZ41" s="246"/>
      <c r="DA41" s="246">
        <v>0.16247</v>
      </c>
      <c r="DB41" s="246">
        <v>0.183532</v>
      </c>
      <c r="DC41" s="246">
        <v>1.7126700000000001</v>
      </c>
      <c r="DD41" s="246"/>
      <c r="DE41" s="246"/>
      <c r="DF41" s="246"/>
      <c r="DG41" s="246">
        <v>9.5627999999999991E-2</v>
      </c>
      <c r="DH41" s="246"/>
      <c r="DI41" s="246"/>
      <c r="DJ41" s="246">
        <v>0.53269200000000005</v>
      </c>
      <c r="DK41" s="246"/>
      <c r="DL41" s="246"/>
      <c r="DM41" s="246">
        <v>1.333056</v>
      </c>
      <c r="DN41" s="246">
        <v>0.18928400000000001</v>
      </c>
      <c r="DO41" s="246"/>
      <c r="DP41" s="246">
        <v>1.4509720000000002</v>
      </c>
      <c r="DQ41" s="246">
        <v>2.6914440000000002</v>
      </c>
      <c r="DR41" s="246"/>
      <c r="DS41" s="246"/>
      <c r="DT41" s="246"/>
      <c r="DU41" s="246">
        <v>2.8976160000000002</v>
      </c>
      <c r="DV41" s="246"/>
      <c r="DW41" s="246">
        <v>8.4262000000000004E-2</v>
      </c>
      <c r="DX41" s="246">
        <v>1.5440420000000001</v>
      </c>
      <c r="DY41" s="246">
        <v>2.2550559999999997</v>
      </c>
      <c r="DZ41" s="246"/>
      <c r="EA41" s="246"/>
      <c r="EB41" s="246"/>
      <c r="EC41" s="246">
        <v>0.15446799999999999</v>
      </c>
      <c r="ED41" s="246">
        <v>2.6914440000000002</v>
      </c>
      <c r="EE41" s="246">
        <v>0.60987999999999998</v>
      </c>
      <c r="EF41" s="246"/>
      <c r="EG41" s="246"/>
      <c r="EH41" s="246">
        <v>1.8947919999999998</v>
      </c>
      <c r="EI41" s="246"/>
      <c r="EJ41" s="246"/>
      <c r="EK41" s="246"/>
      <c r="EL41" s="246"/>
      <c r="EM41" s="246"/>
      <c r="EN41" s="246"/>
      <c r="EO41" s="246">
        <v>1.0259860000000001</v>
      </c>
      <c r="EP41" s="246"/>
      <c r="EQ41" s="246">
        <v>7.9098000000000002E-2</v>
      </c>
      <c r="ER41" s="246">
        <v>0.70380799999999999</v>
      </c>
      <c r="ES41" s="246">
        <v>0.46268599999999999</v>
      </c>
      <c r="ET41" s="246">
        <v>3.3551820000000001</v>
      </c>
      <c r="EU41" s="246">
        <v>2.6914440000000002</v>
      </c>
      <c r="EV41" s="246">
        <v>0.52329199999999998</v>
      </c>
      <c r="EW41" s="246">
        <v>0.82357600000000009</v>
      </c>
      <c r="EX41" s="246">
        <v>2.6914440000000002</v>
      </c>
      <c r="EY41" s="246"/>
      <c r="EZ41" s="246"/>
      <c r="FA41" s="246">
        <v>0.92672600000000005</v>
      </c>
      <c r="FB41" s="246"/>
      <c r="FC41" s="246"/>
      <c r="FD41" s="246">
        <v>0.23146</v>
      </c>
      <c r="FE41" s="246"/>
      <c r="FF41" s="246">
        <v>0.31834600000000002</v>
      </c>
      <c r="FG41" s="246"/>
      <c r="FH41" s="246"/>
      <c r="FI41" s="246"/>
      <c r="FJ41" s="246">
        <v>2.6914440000000002</v>
      </c>
      <c r="FK41" s="246">
        <v>0.40181</v>
      </c>
      <c r="FL41" s="246"/>
      <c r="FM41" s="246"/>
      <c r="FN41" s="246"/>
      <c r="FO41" s="246"/>
      <c r="FP41" s="246"/>
      <c r="FQ41" s="246"/>
      <c r="FR41" s="246"/>
      <c r="FS41" s="246"/>
      <c r="FT41" s="246">
        <v>6.7571999999999993E-2</v>
      </c>
      <c r="FU41" s="246"/>
      <c r="FV41" s="246"/>
      <c r="FW41" s="246"/>
      <c r="FX41" s="246">
        <v>0.1031</v>
      </c>
      <c r="FY41" s="246">
        <v>1.8284320000000001</v>
      </c>
      <c r="FZ41" s="246"/>
      <c r="GA41" s="246"/>
      <c r="GB41" s="246">
        <v>9.5866000000000007E-2</v>
      </c>
      <c r="GC41" s="246"/>
      <c r="GD41" s="246">
        <v>0.103002</v>
      </c>
      <c r="GE41" s="246">
        <v>0.28744199999999998</v>
      </c>
      <c r="GF41" s="246">
        <v>0.48392600000000002</v>
      </c>
      <c r="GG41" s="246">
        <v>0.22719400000000001</v>
      </c>
      <c r="GH41" s="246"/>
      <c r="GI41" s="246">
        <v>4.0926260000000001</v>
      </c>
      <c r="GJ41" s="246">
        <v>0.235016</v>
      </c>
      <c r="GK41" s="246"/>
      <c r="GL41" s="246">
        <v>0.32540799999999998</v>
      </c>
      <c r="GM41" s="246"/>
      <c r="GN41" s="246">
        <v>3.3551820000000001</v>
      </c>
      <c r="GO41" s="246"/>
      <c r="GP41" s="246">
        <v>0.105998</v>
      </c>
      <c r="GQ41" s="246">
        <v>0.72687199999999996</v>
      </c>
      <c r="GR41" s="246"/>
      <c r="GS41" s="246"/>
      <c r="GT41" s="246"/>
      <c r="GU41" s="246"/>
      <c r="GV41" s="246">
        <v>1.571844</v>
      </c>
      <c r="GW41" s="246">
        <v>2.791804</v>
      </c>
      <c r="GX41" s="246">
        <v>0.10052</v>
      </c>
      <c r="GY41" s="246">
        <v>9.5627999999999991E-2</v>
      </c>
      <c r="GZ41" s="246">
        <v>9.5627999999999991E-2</v>
      </c>
      <c r="HA41" s="246"/>
      <c r="HB41" s="246"/>
      <c r="HC41" s="246"/>
      <c r="HD41" s="246"/>
      <c r="HE41" s="246"/>
      <c r="HF41" s="246">
        <v>0.102424</v>
      </c>
      <c r="HG41" s="246">
        <v>0.100122</v>
      </c>
      <c r="HH41" s="246">
        <v>0.82357600000000009</v>
      </c>
      <c r="HI41" s="45"/>
      <c r="HJ41" s="45"/>
      <c r="HK41" s="45"/>
      <c r="HL41" s="45"/>
      <c r="HM41" s="45"/>
      <c r="HN41" s="45"/>
      <c r="HO41" s="45"/>
      <c r="HP41" s="45"/>
      <c r="HQ41" s="45"/>
      <c r="HR41" s="45"/>
      <c r="HS41" s="45"/>
      <c r="HT41" s="45"/>
      <c r="HU41" s="45"/>
      <c r="HV41" s="45"/>
      <c r="HW41" s="45"/>
      <c r="HX41" s="45"/>
      <c r="HY41" s="45"/>
      <c r="HZ41" s="45"/>
      <c r="IA41" s="45"/>
      <c r="IB41" s="246"/>
      <c r="IC41" s="246"/>
    </row>
    <row r="42" spans="1:237" x14ac:dyDescent="0.35">
      <c r="A42" s="271" t="s">
        <v>8312</v>
      </c>
      <c r="B42" s="271" t="s">
        <v>2712</v>
      </c>
      <c r="C42" s="246">
        <v>0.34034599999999998</v>
      </c>
      <c r="D42" s="246">
        <v>0.57076800000000005</v>
      </c>
      <c r="E42" s="246"/>
      <c r="F42" s="246">
        <v>0.20888200000000001</v>
      </c>
      <c r="G42" s="246"/>
      <c r="H42" s="246"/>
      <c r="I42" s="246">
        <v>0.39161200000000002</v>
      </c>
      <c r="J42" s="246">
        <v>0.296294</v>
      </c>
      <c r="K42" s="246">
        <v>0.29803200000000002</v>
      </c>
      <c r="L42" s="246">
        <v>0.101942</v>
      </c>
      <c r="M42" s="246">
        <v>0.29638999999999999</v>
      </c>
      <c r="N42" s="246"/>
      <c r="O42" s="246">
        <v>0.208508</v>
      </c>
      <c r="P42" s="246">
        <v>0.29803200000000002</v>
      </c>
      <c r="Q42" s="246">
        <v>0.28643000000000002</v>
      </c>
      <c r="R42" s="246">
        <v>0.37756800000000001</v>
      </c>
      <c r="S42" s="246"/>
      <c r="T42" s="246">
        <v>0.30873200000000001</v>
      </c>
      <c r="U42" s="246"/>
      <c r="V42" s="246"/>
      <c r="W42" s="246">
        <v>6.8580000000000002E-2</v>
      </c>
      <c r="X42" s="246"/>
      <c r="Y42" s="246"/>
      <c r="Z42" s="246"/>
      <c r="AA42" s="246"/>
      <c r="AB42" s="246">
        <v>0.13231799999999999</v>
      </c>
      <c r="AC42" s="246">
        <v>0.29803200000000002</v>
      </c>
      <c r="AD42" s="246">
        <v>0.24989</v>
      </c>
      <c r="AE42" s="246"/>
      <c r="AF42" s="246">
        <v>0.19095799999999999</v>
      </c>
      <c r="AG42" s="246"/>
      <c r="AH42" s="246">
        <v>0.35205399999999998</v>
      </c>
      <c r="AI42" s="246"/>
      <c r="AJ42" s="246">
        <v>0.322156</v>
      </c>
      <c r="AK42" s="246"/>
      <c r="AL42" s="246">
        <v>0.129388</v>
      </c>
      <c r="AM42" s="246"/>
      <c r="AN42" s="246"/>
      <c r="AO42" s="246">
        <v>0.56886999999999999</v>
      </c>
      <c r="AP42" s="246"/>
      <c r="AQ42" s="246"/>
      <c r="AR42" s="246">
        <v>0.58484999999999998</v>
      </c>
      <c r="AS42" s="246">
        <v>0.132966</v>
      </c>
      <c r="AT42" s="246">
        <v>0.53861000000000003</v>
      </c>
      <c r="AU42" s="246">
        <v>0.163632</v>
      </c>
      <c r="AV42" s="246"/>
      <c r="AW42" s="246"/>
      <c r="AX42" s="246"/>
      <c r="AY42" s="246">
        <v>0.29803200000000002</v>
      </c>
      <c r="AZ42" s="246"/>
      <c r="BA42" s="246"/>
      <c r="BB42" s="246"/>
      <c r="BC42" s="246"/>
      <c r="BD42" s="246"/>
      <c r="BE42" s="246">
        <v>0.14360600000000001</v>
      </c>
      <c r="BF42" s="246">
        <v>0.12737000000000001</v>
      </c>
      <c r="BG42" s="246">
        <v>0.65894799999999998</v>
      </c>
      <c r="BH42" s="246">
        <v>0.20962</v>
      </c>
      <c r="BI42" s="246">
        <v>0.106612</v>
      </c>
      <c r="BJ42" s="246">
        <v>0.265044</v>
      </c>
      <c r="BK42" s="246"/>
      <c r="BL42" s="246">
        <v>0.29638999999999999</v>
      </c>
      <c r="BM42" s="246"/>
      <c r="BN42" s="246"/>
      <c r="BO42" s="246"/>
      <c r="BP42" s="246">
        <v>0.82957000000000003</v>
      </c>
      <c r="BQ42" s="246"/>
      <c r="BR42" s="246">
        <v>0.22387799999999999</v>
      </c>
      <c r="BS42" s="246"/>
      <c r="BT42" s="246"/>
      <c r="BU42" s="246"/>
      <c r="BV42" s="246"/>
      <c r="BW42" s="246"/>
      <c r="BX42" s="246"/>
      <c r="BY42" s="246">
        <v>0.21429400000000001</v>
      </c>
      <c r="BZ42" s="246"/>
      <c r="CA42" s="246"/>
      <c r="CB42" s="246"/>
      <c r="CC42" s="246">
        <v>0.53857999999999995</v>
      </c>
      <c r="CD42" s="246">
        <v>5.5259999999999997E-2</v>
      </c>
      <c r="CE42" s="246"/>
      <c r="CF42" s="246"/>
      <c r="CG42" s="246">
        <v>0.249274</v>
      </c>
      <c r="CH42" s="246">
        <v>0.30998199999999998</v>
      </c>
      <c r="CI42" s="246"/>
      <c r="CJ42" s="246">
        <v>0.28271800000000002</v>
      </c>
      <c r="CK42" s="246">
        <v>0.20952399999999999</v>
      </c>
      <c r="CL42" s="246"/>
      <c r="CM42" s="246">
        <v>0.13838400000000001</v>
      </c>
      <c r="CN42" s="246">
        <v>0.40579399999999999</v>
      </c>
      <c r="CO42" s="246">
        <v>0.17188999999999999</v>
      </c>
      <c r="CP42" s="246">
        <v>0.22675200000000001</v>
      </c>
      <c r="CQ42" s="246"/>
      <c r="CR42" s="246"/>
      <c r="CS42" s="246"/>
      <c r="CT42" s="246"/>
      <c r="CU42" s="246">
        <v>0.139878</v>
      </c>
      <c r="CV42" s="246">
        <v>0.34556999999999999</v>
      </c>
      <c r="CW42" s="246">
        <v>0.34401199999999998</v>
      </c>
      <c r="CX42" s="246"/>
      <c r="CY42" s="246">
        <v>0.119204</v>
      </c>
      <c r="CZ42" s="246"/>
      <c r="DA42" s="246">
        <v>0.33938600000000002</v>
      </c>
      <c r="DB42" s="246"/>
      <c r="DC42" s="246"/>
      <c r="DD42" s="246"/>
      <c r="DE42" s="246">
        <v>9.3806E-2</v>
      </c>
      <c r="DF42" s="246">
        <v>7.7179999999999999E-2</v>
      </c>
      <c r="DG42" s="246">
        <v>0.199632</v>
      </c>
      <c r="DH42" s="246">
        <v>0.32364999999999999</v>
      </c>
      <c r="DI42" s="246">
        <v>0.30725200000000003</v>
      </c>
      <c r="DJ42" s="246">
        <v>0.23988799999999999</v>
      </c>
      <c r="DK42" s="246"/>
      <c r="DL42" s="246">
        <v>0.32980999999999999</v>
      </c>
      <c r="DM42" s="246">
        <v>0.39902799999999999</v>
      </c>
      <c r="DN42" s="246">
        <v>0.17180799999999999</v>
      </c>
      <c r="DO42" s="246">
        <v>0.109306</v>
      </c>
      <c r="DP42" s="246">
        <v>0.53857999999999995</v>
      </c>
      <c r="DQ42" s="246"/>
      <c r="DR42" s="246"/>
      <c r="DS42" s="246">
        <v>0.20962</v>
      </c>
      <c r="DT42" s="246"/>
      <c r="DU42" s="246"/>
      <c r="DV42" s="246"/>
      <c r="DW42" s="246">
        <v>0.12151000000000001</v>
      </c>
      <c r="DX42" s="246">
        <v>0.51583800000000002</v>
      </c>
      <c r="DY42" s="246"/>
      <c r="DZ42" s="246">
        <v>0.111646</v>
      </c>
      <c r="EA42" s="246">
        <v>0.55566800000000005</v>
      </c>
      <c r="EB42" s="246">
        <v>0.13503000000000001</v>
      </c>
      <c r="EC42" s="246">
        <v>0.246064</v>
      </c>
      <c r="ED42" s="246"/>
      <c r="EE42" s="246">
        <v>0.100178</v>
      </c>
      <c r="EF42" s="246"/>
      <c r="EG42" s="246">
        <v>0.45454</v>
      </c>
      <c r="EH42" s="246">
        <v>0.25454599999999999</v>
      </c>
      <c r="EI42" s="246"/>
      <c r="EJ42" s="246"/>
      <c r="EK42" s="246">
        <v>0.90639999999999998</v>
      </c>
      <c r="EL42" s="246">
        <v>0.38144400000000001</v>
      </c>
      <c r="EM42" s="246"/>
      <c r="EN42" s="246"/>
      <c r="EO42" s="246">
        <v>0.15312999999999999</v>
      </c>
      <c r="EP42" s="246"/>
      <c r="EQ42" s="246"/>
      <c r="ER42" s="246"/>
      <c r="ES42" s="246">
        <v>0.28304200000000002</v>
      </c>
      <c r="ET42" s="246">
        <v>0.31451800000000002</v>
      </c>
      <c r="EU42" s="246"/>
      <c r="EV42" s="246"/>
      <c r="EW42" s="246">
        <v>0.22799</v>
      </c>
      <c r="EX42" s="246"/>
      <c r="EY42" s="246">
        <v>0.18557199999999999</v>
      </c>
      <c r="EZ42" s="246">
        <v>0.23955000000000001</v>
      </c>
      <c r="FA42" s="246"/>
      <c r="FB42" s="246">
        <v>0.43153399999999997</v>
      </c>
      <c r="FC42" s="246">
        <v>0.26843400000000001</v>
      </c>
      <c r="FD42" s="246">
        <v>0.14807400000000001</v>
      </c>
      <c r="FE42" s="246">
        <v>0.61827399999999999</v>
      </c>
      <c r="FF42" s="246"/>
      <c r="FG42" s="246"/>
      <c r="FH42" s="246">
        <v>0.26411200000000001</v>
      </c>
      <c r="FI42" s="246"/>
      <c r="FJ42" s="246"/>
      <c r="FK42" s="246"/>
      <c r="FL42" s="246"/>
      <c r="FM42" s="246">
        <v>3.9699999999999999E-2</v>
      </c>
      <c r="FN42" s="246"/>
      <c r="FO42" s="246"/>
      <c r="FP42" s="246"/>
      <c r="FQ42" s="246"/>
      <c r="FR42" s="246"/>
      <c r="FS42" s="246"/>
      <c r="FT42" s="246">
        <v>0.191436</v>
      </c>
      <c r="FU42" s="246">
        <v>0.180282</v>
      </c>
      <c r="FV42" s="246"/>
      <c r="FW42" s="246">
        <v>0.17827200000000001</v>
      </c>
      <c r="FX42" s="246"/>
      <c r="FY42" s="246">
        <v>0.106252</v>
      </c>
      <c r="FZ42" s="246">
        <v>0.305564</v>
      </c>
      <c r="GA42" s="246"/>
      <c r="GB42" s="246"/>
      <c r="GC42" s="246">
        <v>0.11615</v>
      </c>
      <c r="GD42" s="246">
        <v>0.174426</v>
      </c>
      <c r="GE42" s="246"/>
      <c r="GF42" s="246">
        <v>0.27133400000000002</v>
      </c>
      <c r="GG42" s="246"/>
      <c r="GH42" s="246"/>
      <c r="GI42" s="246">
        <v>0.80802200000000002</v>
      </c>
      <c r="GJ42" s="246">
        <v>0.113234</v>
      </c>
      <c r="GK42" s="246">
        <v>0.39861200000000002</v>
      </c>
      <c r="GL42" s="246">
        <v>0.156726</v>
      </c>
      <c r="GM42" s="246"/>
      <c r="GN42" s="246">
        <v>0.31451800000000002</v>
      </c>
      <c r="GO42" s="246">
        <v>0.31018200000000001</v>
      </c>
      <c r="GP42" s="246">
        <v>0.45688800000000002</v>
      </c>
      <c r="GQ42" s="246"/>
      <c r="GR42" s="246">
        <v>0.29803200000000002</v>
      </c>
      <c r="GS42" s="246"/>
      <c r="GT42" s="246"/>
      <c r="GU42" s="246"/>
      <c r="GV42" s="246"/>
      <c r="GW42" s="246"/>
      <c r="GX42" s="246"/>
      <c r="GY42" s="246">
        <v>0.199632</v>
      </c>
      <c r="GZ42" s="246">
        <v>0.199632</v>
      </c>
      <c r="HA42" s="246">
        <v>0.249274</v>
      </c>
      <c r="HB42" s="246">
        <v>0.43153399999999997</v>
      </c>
      <c r="HC42" s="246">
        <v>0.16283600000000001</v>
      </c>
      <c r="HD42" s="246"/>
      <c r="HE42" s="246">
        <v>0.34498800000000002</v>
      </c>
      <c r="HF42" s="246">
        <v>0.66322600000000009</v>
      </c>
      <c r="HG42" s="246">
        <v>0.19828999999999999</v>
      </c>
      <c r="HH42" s="246">
        <v>0.22799</v>
      </c>
      <c r="HI42" s="45"/>
      <c r="HJ42" s="45"/>
      <c r="HK42" s="45"/>
      <c r="HL42" s="45"/>
      <c r="HM42" s="45"/>
      <c r="HN42" s="45"/>
      <c r="HO42" s="45"/>
      <c r="HP42" s="45"/>
      <c r="HQ42" s="45"/>
      <c r="HR42" s="45"/>
      <c r="HS42" s="45"/>
      <c r="HT42" s="45"/>
      <c r="HU42" s="45"/>
      <c r="HV42" s="45"/>
      <c r="HW42" s="45"/>
      <c r="HX42" s="45"/>
      <c r="HY42" s="45"/>
      <c r="HZ42" s="45"/>
      <c r="IA42" s="45"/>
      <c r="IB42" s="246"/>
      <c r="IC42" s="246"/>
    </row>
    <row r="43" spans="1:237" x14ac:dyDescent="0.35">
      <c r="A43" s="271" t="s">
        <v>8312</v>
      </c>
      <c r="B43" s="271" t="s">
        <v>8245</v>
      </c>
      <c r="C43" s="246">
        <v>0.29256399999999999</v>
      </c>
      <c r="D43" s="246">
        <v>0.37900400000000001</v>
      </c>
      <c r="E43" s="246"/>
      <c r="F43" s="246"/>
      <c r="G43" s="246"/>
      <c r="H43" s="246"/>
      <c r="I43" s="246">
        <v>0.22731199999999999</v>
      </c>
      <c r="J43" s="246">
        <v>0.24693000000000001</v>
      </c>
      <c r="K43" s="246"/>
      <c r="L43" s="246"/>
      <c r="M43" s="246">
        <v>0.18221200000000001</v>
      </c>
      <c r="N43" s="246"/>
      <c r="O43" s="246">
        <v>6.9328000000000001E-2</v>
      </c>
      <c r="P43" s="246"/>
      <c r="Q43" s="246">
        <v>0.22456400000000001</v>
      </c>
      <c r="R43" s="246">
        <v>0.29487799999999997</v>
      </c>
      <c r="S43" s="246"/>
      <c r="T43" s="246"/>
      <c r="U43" s="246"/>
      <c r="V43" s="246"/>
      <c r="W43" s="246"/>
      <c r="X43" s="246"/>
      <c r="Y43" s="246"/>
      <c r="Z43" s="246"/>
      <c r="AA43" s="246"/>
      <c r="AB43" s="246">
        <v>7.6151999999999997E-2</v>
      </c>
      <c r="AC43" s="246"/>
      <c r="AD43" s="246">
        <v>0.15454599999999999</v>
      </c>
      <c r="AE43" s="246"/>
      <c r="AF43" s="246"/>
      <c r="AG43" s="246"/>
      <c r="AH43" s="246">
        <v>0.26095000000000002</v>
      </c>
      <c r="AI43" s="246"/>
      <c r="AJ43" s="246">
        <v>0.287022</v>
      </c>
      <c r="AK43" s="246"/>
      <c r="AL43" s="246"/>
      <c r="AM43" s="246"/>
      <c r="AN43" s="246"/>
      <c r="AO43" s="246">
        <v>0.577654</v>
      </c>
      <c r="AP43" s="246"/>
      <c r="AQ43" s="246"/>
      <c r="AR43" s="246">
        <v>0.47756399999999999</v>
      </c>
      <c r="AS43" s="246"/>
      <c r="AT43" s="246">
        <v>0.35150799999999999</v>
      </c>
      <c r="AU43" s="246"/>
      <c r="AV43" s="246"/>
      <c r="AW43" s="246"/>
      <c r="AX43" s="246"/>
      <c r="AY43" s="246"/>
      <c r="AZ43" s="246"/>
      <c r="BA43" s="246"/>
      <c r="BB43" s="246"/>
      <c r="BC43" s="246"/>
      <c r="BD43" s="246"/>
      <c r="BE43" s="246"/>
      <c r="BF43" s="246">
        <v>6.2803999999999999E-2</v>
      </c>
      <c r="BG43" s="246">
        <v>0.20014000000000001</v>
      </c>
      <c r="BH43" s="246"/>
      <c r="BI43" s="246"/>
      <c r="BJ43" s="246"/>
      <c r="BK43" s="246"/>
      <c r="BL43" s="246">
        <v>0.18221200000000001</v>
      </c>
      <c r="BM43" s="246"/>
      <c r="BN43" s="246"/>
      <c r="BO43" s="246"/>
      <c r="BP43" s="246">
        <v>0.29077799999999998</v>
      </c>
      <c r="BQ43" s="246"/>
      <c r="BR43" s="246">
        <v>0.112584</v>
      </c>
      <c r="BS43" s="246"/>
      <c r="BT43" s="246"/>
      <c r="BU43" s="246"/>
      <c r="BV43" s="246"/>
      <c r="BW43" s="246"/>
      <c r="BX43" s="246"/>
      <c r="BY43" s="246"/>
      <c r="BZ43" s="246"/>
      <c r="CA43" s="246"/>
      <c r="CB43" s="246"/>
      <c r="CC43" s="246">
        <v>0.35150799999999999</v>
      </c>
      <c r="CD43" s="246"/>
      <c r="CE43" s="246"/>
      <c r="CF43" s="246"/>
      <c r="CG43" s="246"/>
      <c r="CH43" s="246"/>
      <c r="CI43" s="246"/>
      <c r="CJ43" s="246"/>
      <c r="CK43" s="246">
        <v>8.7786000000000003E-2</v>
      </c>
      <c r="CL43" s="246"/>
      <c r="CM43" s="246"/>
      <c r="CN43" s="246"/>
      <c r="CO43" s="246"/>
      <c r="CP43" s="246">
        <v>0.25519999999999998</v>
      </c>
      <c r="CQ43" s="246"/>
      <c r="CR43" s="246"/>
      <c r="CS43" s="246"/>
      <c r="CT43" s="246"/>
      <c r="CU43" s="246">
        <v>0.122636</v>
      </c>
      <c r="CV43" s="246">
        <v>0.16367599999999999</v>
      </c>
      <c r="CW43" s="246"/>
      <c r="CX43" s="246"/>
      <c r="CY43" s="246">
        <v>0.116094</v>
      </c>
      <c r="CZ43" s="246"/>
      <c r="DA43" s="246"/>
      <c r="DB43" s="246"/>
      <c r="DC43" s="246"/>
      <c r="DD43" s="246"/>
      <c r="DE43" s="246"/>
      <c r="DF43" s="246"/>
      <c r="DG43" s="246">
        <v>6.5748000000000001E-2</v>
      </c>
      <c r="DH43" s="246">
        <v>0.275532</v>
      </c>
      <c r="DI43" s="246">
        <v>0.233316</v>
      </c>
      <c r="DJ43" s="246"/>
      <c r="DK43" s="246"/>
      <c r="DL43" s="246">
        <v>0.23181399999999999</v>
      </c>
      <c r="DM43" s="246"/>
      <c r="DN43" s="246"/>
      <c r="DO43" s="246"/>
      <c r="DP43" s="246">
        <v>0.35150799999999999</v>
      </c>
      <c r="DQ43" s="246"/>
      <c r="DR43" s="246"/>
      <c r="DS43" s="246"/>
      <c r="DT43" s="246"/>
      <c r="DU43" s="246"/>
      <c r="DV43" s="246"/>
      <c r="DW43" s="246"/>
      <c r="DX43" s="246">
        <v>0.14224999999999999</v>
      </c>
      <c r="DY43" s="246"/>
      <c r="DZ43" s="246"/>
      <c r="EA43" s="246"/>
      <c r="EB43" s="246"/>
      <c r="EC43" s="246"/>
      <c r="ED43" s="246"/>
      <c r="EE43" s="246"/>
      <c r="EF43" s="246"/>
      <c r="EG43" s="246">
        <v>0.51865600000000001</v>
      </c>
      <c r="EH43" s="246"/>
      <c r="EI43" s="246"/>
      <c r="EJ43" s="246"/>
      <c r="EK43" s="246"/>
      <c r="EL43" s="246"/>
      <c r="EM43" s="246"/>
      <c r="EN43" s="246"/>
      <c r="EO43" s="246">
        <v>0.105632</v>
      </c>
      <c r="EP43" s="246"/>
      <c r="EQ43" s="246"/>
      <c r="ER43" s="246"/>
      <c r="ES43" s="246"/>
      <c r="ET43" s="246">
        <v>0.19165199999999999</v>
      </c>
      <c r="EU43" s="246"/>
      <c r="EV43" s="246"/>
      <c r="EW43" s="246"/>
      <c r="EX43" s="246"/>
      <c r="EY43" s="246"/>
      <c r="EZ43" s="246"/>
      <c r="FA43" s="246"/>
      <c r="FB43" s="246">
        <v>0.25054799999999999</v>
      </c>
      <c r="FC43" s="246">
        <v>0.19295200000000001</v>
      </c>
      <c r="FD43" s="246"/>
      <c r="FE43" s="246"/>
      <c r="FF43" s="246"/>
      <c r="FG43" s="246"/>
      <c r="FH43" s="246"/>
      <c r="FI43" s="246"/>
      <c r="FJ43" s="246"/>
      <c r="FK43" s="246"/>
      <c r="FL43" s="246"/>
      <c r="FM43" s="246"/>
      <c r="FN43" s="246"/>
      <c r="FO43" s="246"/>
      <c r="FP43" s="246"/>
      <c r="FQ43" s="246"/>
      <c r="FR43" s="246"/>
      <c r="FS43" s="246"/>
      <c r="FT43" s="246"/>
      <c r="FU43" s="246"/>
      <c r="FV43" s="246"/>
      <c r="FW43" s="246"/>
      <c r="FX43" s="246"/>
      <c r="FY43" s="246"/>
      <c r="FZ43" s="246">
        <v>0.20883599999999999</v>
      </c>
      <c r="GA43" s="246"/>
      <c r="GB43" s="246"/>
      <c r="GC43" s="246"/>
      <c r="GD43" s="246"/>
      <c r="GE43" s="246"/>
      <c r="GF43" s="246">
        <v>0.28565000000000002</v>
      </c>
      <c r="GG43" s="246"/>
      <c r="GH43" s="246"/>
      <c r="GI43" s="246">
        <v>0.35150799999999999</v>
      </c>
      <c r="GJ43" s="246"/>
      <c r="GK43" s="246">
        <v>0.27051599999999998</v>
      </c>
      <c r="GL43" s="246"/>
      <c r="GM43" s="246"/>
      <c r="GN43" s="246">
        <v>0.19165199999999999</v>
      </c>
      <c r="GO43" s="246"/>
      <c r="GP43" s="246">
        <v>0.78048600000000001</v>
      </c>
      <c r="GQ43" s="246"/>
      <c r="GR43" s="246"/>
      <c r="GS43" s="246"/>
      <c r="GT43" s="246"/>
      <c r="GU43" s="246"/>
      <c r="GV43" s="246"/>
      <c r="GW43" s="246"/>
      <c r="GX43" s="246"/>
      <c r="GY43" s="246">
        <v>6.5748000000000001E-2</v>
      </c>
      <c r="GZ43" s="246">
        <v>6.5748000000000001E-2</v>
      </c>
      <c r="HA43" s="246"/>
      <c r="HB43" s="246">
        <v>0.25054799999999999</v>
      </c>
      <c r="HC43" s="246"/>
      <c r="HD43" s="246"/>
      <c r="HE43" s="246">
        <v>0.115134</v>
      </c>
      <c r="HF43" s="246"/>
      <c r="HG43" s="246"/>
      <c r="HH43" s="246"/>
      <c r="HI43" s="45"/>
      <c r="HJ43" s="45"/>
      <c r="HK43" s="45"/>
      <c r="HL43" s="45"/>
      <c r="HM43" s="45"/>
      <c r="HN43" s="45"/>
      <c r="HO43" s="45"/>
      <c r="HP43" s="45"/>
      <c r="HQ43" s="45"/>
      <c r="HR43" s="45"/>
      <c r="HS43" s="45"/>
      <c r="HT43" s="45"/>
      <c r="HU43" s="45"/>
      <c r="HV43" s="45"/>
      <c r="HW43" s="45"/>
      <c r="HX43" s="45"/>
      <c r="HY43" s="45"/>
      <c r="HZ43" s="45"/>
      <c r="IA43" s="45"/>
      <c r="IB43" s="246"/>
      <c r="IC43" s="246"/>
    </row>
    <row r="44" spans="1:237" x14ac:dyDescent="0.35">
      <c r="A44" s="271" t="s">
        <v>8312</v>
      </c>
      <c r="B44" s="271" t="s">
        <v>8246</v>
      </c>
      <c r="C44" s="246">
        <v>0.29937000000000002</v>
      </c>
      <c r="D44" s="246">
        <v>0.48677199999999998</v>
      </c>
      <c r="E44" s="246">
        <v>0.80022800000000005</v>
      </c>
      <c r="F44" s="246">
        <v>0.12791</v>
      </c>
      <c r="G44" s="246"/>
      <c r="H44" s="246"/>
      <c r="I44" s="246">
        <v>0.283804</v>
      </c>
      <c r="J44" s="246">
        <v>0.25009799999999999</v>
      </c>
      <c r="K44" s="246"/>
      <c r="L44" s="246"/>
      <c r="M44" s="246">
        <v>0.37941999999999998</v>
      </c>
      <c r="N44" s="246"/>
      <c r="O44" s="246">
        <v>0.23505000000000001</v>
      </c>
      <c r="P44" s="246"/>
      <c r="Q44" s="246">
        <v>0.25441999999999998</v>
      </c>
      <c r="R44" s="246">
        <v>0.32117400000000002</v>
      </c>
      <c r="S44" s="246"/>
      <c r="T44" s="246">
        <v>9.078E-2</v>
      </c>
      <c r="U44" s="246"/>
      <c r="V44" s="246"/>
      <c r="W44" s="246"/>
      <c r="X44" s="246"/>
      <c r="Y44" s="246"/>
      <c r="Z44" s="246"/>
      <c r="AA44" s="246"/>
      <c r="AB44" s="246">
        <v>8.5742000000000013E-2</v>
      </c>
      <c r="AC44" s="246"/>
      <c r="AD44" s="246">
        <v>0.29774400000000001</v>
      </c>
      <c r="AE44" s="246"/>
      <c r="AF44" s="246">
        <v>0.15067</v>
      </c>
      <c r="AG44" s="246"/>
      <c r="AH44" s="246">
        <v>0.30929200000000001</v>
      </c>
      <c r="AI44" s="246"/>
      <c r="AJ44" s="246">
        <v>0.35855199999999998</v>
      </c>
      <c r="AK44" s="246"/>
      <c r="AL44" s="246">
        <v>6.7982000000000001E-2</v>
      </c>
      <c r="AM44" s="246"/>
      <c r="AN44" s="246"/>
      <c r="AO44" s="246">
        <v>0.673072</v>
      </c>
      <c r="AP44" s="246"/>
      <c r="AQ44" s="246"/>
      <c r="AR44" s="246">
        <v>0.60827600000000004</v>
      </c>
      <c r="AS44" s="246"/>
      <c r="AT44" s="246">
        <v>0.404754</v>
      </c>
      <c r="AU44" s="246">
        <v>0.22060399999999999</v>
      </c>
      <c r="AV44" s="246"/>
      <c r="AW44" s="246"/>
      <c r="AX44" s="246"/>
      <c r="AY44" s="246"/>
      <c r="AZ44" s="246"/>
      <c r="BA44" s="246"/>
      <c r="BB44" s="246"/>
      <c r="BC44" s="246"/>
      <c r="BD44" s="246"/>
      <c r="BE44" s="246">
        <v>0.10982</v>
      </c>
      <c r="BF44" s="246">
        <v>0.118114</v>
      </c>
      <c r="BG44" s="246">
        <v>0.30279400000000001</v>
      </c>
      <c r="BH44" s="246">
        <v>0.34287400000000001</v>
      </c>
      <c r="BI44" s="246">
        <v>0.14530799999999999</v>
      </c>
      <c r="BJ44" s="246">
        <v>0.21068000000000001</v>
      </c>
      <c r="BK44" s="246"/>
      <c r="BL44" s="246">
        <v>0.37941999999999998</v>
      </c>
      <c r="BM44" s="246"/>
      <c r="BN44" s="246"/>
      <c r="BO44" s="246"/>
      <c r="BP44" s="246">
        <v>0.61671799999999999</v>
      </c>
      <c r="BQ44" s="246"/>
      <c r="BR44" s="246">
        <v>0.18577199999999999</v>
      </c>
      <c r="BS44" s="246"/>
      <c r="BT44" s="246"/>
      <c r="BU44" s="246"/>
      <c r="BV44" s="246"/>
      <c r="BW44" s="246"/>
      <c r="BX44" s="246"/>
      <c r="BY44" s="246">
        <v>0.20850199999999999</v>
      </c>
      <c r="BZ44" s="246"/>
      <c r="CA44" s="246"/>
      <c r="CB44" s="246"/>
      <c r="CC44" s="246">
        <v>0.404754</v>
      </c>
      <c r="CD44" s="246"/>
      <c r="CE44" s="246"/>
      <c r="CF44" s="246"/>
      <c r="CG44" s="246">
        <v>0.239478</v>
      </c>
      <c r="CH44" s="246">
        <v>0.255998</v>
      </c>
      <c r="CI44" s="246"/>
      <c r="CJ44" s="246">
        <v>0.16114200000000001</v>
      </c>
      <c r="CK44" s="246">
        <v>0.189246</v>
      </c>
      <c r="CL44" s="246"/>
      <c r="CM44" s="246">
        <v>9.9519999999999997E-2</v>
      </c>
      <c r="CN44" s="246">
        <v>0.28707199999999999</v>
      </c>
      <c r="CO44" s="246">
        <v>0.36085200000000001</v>
      </c>
      <c r="CP44" s="246">
        <v>0.20172399999999999</v>
      </c>
      <c r="CQ44" s="246"/>
      <c r="CR44" s="246"/>
      <c r="CS44" s="246"/>
      <c r="CT44" s="246"/>
      <c r="CU44" s="246">
        <v>0.14219799999999999</v>
      </c>
      <c r="CV44" s="246">
        <v>0.23760999999999999</v>
      </c>
      <c r="CW44" s="246">
        <v>0.45753800000000011</v>
      </c>
      <c r="CX44" s="246"/>
      <c r="CY44" s="246">
        <v>0.14915600000000001</v>
      </c>
      <c r="CZ44" s="246"/>
      <c r="DA44" s="246">
        <v>0.27106200000000003</v>
      </c>
      <c r="DB44" s="246"/>
      <c r="DC44" s="246"/>
      <c r="DD44" s="246"/>
      <c r="DE44" s="246">
        <v>2.7494000000000001E-2</v>
      </c>
      <c r="DF44" s="246">
        <v>5.0856000000000012E-2</v>
      </c>
      <c r="DG44" s="246">
        <v>0.125996</v>
      </c>
      <c r="DH44" s="246">
        <v>0.26631199999999999</v>
      </c>
      <c r="DI44" s="246">
        <v>0.26999200000000001</v>
      </c>
      <c r="DJ44" s="246"/>
      <c r="DK44" s="246"/>
      <c r="DL44" s="246">
        <v>0.29811199999999999</v>
      </c>
      <c r="DM44" s="246"/>
      <c r="DN44" s="246"/>
      <c r="DO44" s="246">
        <v>7.6322000000000001E-2</v>
      </c>
      <c r="DP44" s="246">
        <v>0.404754</v>
      </c>
      <c r="DQ44" s="246"/>
      <c r="DR44" s="246"/>
      <c r="DS44" s="246">
        <v>0.29167199999999999</v>
      </c>
      <c r="DT44" s="246"/>
      <c r="DU44" s="246"/>
      <c r="DV44" s="246"/>
      <c r="DW44" s="246"/>
      <c r="DX44" s="246">
        <v>0.27411200000000002</v>
      </c>
      <c r="DY44" s="246"/>
      <c r="DZ44" s="246"/>
      <c r="EA44" s="246"/>
      <c r="EB44" s="246"/>
      <c r="EC44" s="246"/>
      <c r="ED44" s="246"/>
      <c r="EE44" s="246"/>
      <c r="EF44" s="246"/>
      <c r="EG44" s="246">
        <v>0.39789000000000002</v>
      </c>
      <c r="EH44" s="246">
        <v>0.121534</v>
      </c>
      <c r="EI44" s="246"/>
      <c r="EJ44" s="246"/>
      <c r="EK44" s="246">
        <v>0.69016</v>
      </c>
      <c r="EL44" s="246">
        <v>0.28433399999999998</v>
      </c>
      <c r="EM44" s="246"/>
      <c r="EN44" s="246"/>
      <c r="EO44" s="246">
        <v>0.15288599999999999</v>
      </c>
      <c r="EP44" s="246"/>
      <c r="EQ44" s="246"/>
      <c r="ER44" s="246"/>
      <c r="ES44" s="246">
        <v>9.3843999999999997E-2</v>
      </c>
      <c r="ET44" s="246">
        <v>0.39809800000000001</v>
      </c>
      <c r="EU44" s="246"/>
      <c r="EV44" s="246"/>
      <c r="EW44" s="246">
        <v>0.20527200000000001</v>
      </c>
      <c r="EX44" s="246"/>
      <c r="EY44" s="246"/>
      <c r="EZ44" s="246">
        <v>0.31641200000000003</v>
      </c>
      <c r="FA44" s="246"/>
      <c r="FB44" s="246">
        <v>0.38281799999999999</v>
      </c>
      <c r="FC44" s="246">
        <v>0.227962</v>
      </c>
      <c r="FD44" s="246"/>
      <c r="FE44" s="246">
        <v>0.65511199999999992</v>
      </c>
      <c r="FF44" s="246"/>
      <c r="FG44" s="246"/>
      <c r="FH44" s="246"/>
      <c r="FI44" s="246"/>
      <c r="FJ44" s="246"/>
      <c r="FK44" s="246"/>
      <c r="FL44" s="246"/>
      <c r="FM44" s="246"/>
      <c r="FN44" s="246"/>
      <c r="FO44" s="246"/>
      <c r="FP44" s="246"/>
      <c r="FQ44" s="246"/>
      <c r="FR44" s="246"/>
      <c r="FS44" s="246"/>
      <c r="FT44" s="246">
        <v>5.0363999999999999E-2</v>
      </c>
      <c r="FU44" s="246"/>
      <c r="FV44" s="246"/>
      <c r="FW44" s="246"/>
      <c r="FX44" s="246"/>
      <c r="FY44" s="246">
        <v>0.21468999999999999</v>
      </c>
      <c r="FZ44" s="246">
        <v>0.17127200000000001</v>
      </c>
      <c r="GA44" s="246"/>
      <c r="GB44" s="246"/>
      <c r="GC44" s="246">
        <v>0.12436800000000001</v>
      </c>
      <c r="GD44" s="246">
        <v>0.10199</v>
      </c>
      <c r="GE44" s="246"/>
      <c r="GF44" s="246">
        <v>0.26617600000000002</v>
      </c>
      <c r="GG44" s="246"/>
      <c r="GH44" s="246"/>
      <c r="GI44" s="246">
        <v>0.404754</v>
      </c>
      <c r="GJ44" s="246">
        <v>0.181504</v>
      </c>
      <c r="GK44" s="246">
        <v>0.31074200000000002</v>
      </c>
      <c r="GL44" s="246"/>
      <c r="GM44" s="246"/>
      <c r="GN44" s="246">
        <v>0.39809800000000001</v>
      </c>
      <c r="GO44" s="246">
        <v>0.32841399999999998</v>
      </c>
      <c r="GP44" s="246">
        <v>0.147142</v>
      </c>
      <c r="GQ44" s="246"/>
      <c r="GR44" s="246"/>
      <c r="GS44" s="246"/>
      <c r="GT44" s="246"/>
      <c r="GU44" s="246"/>
      <c r="GV44" s="246"/>
      <c r="GW44" s="246"/>
      <c r="GX44" s="246"/>
      <c r="GY44" s="246">
        <v>0.125996</v>
      </c>
      <c r="GZ44" s="246">
        <v>0.125996</v>
      </c>
      <c r="HA44" s="246">
        <v>0.239478</v>
      </c>
      <c r="HB44" s="246">
        <v>0.38281799999999999</v>
      </c>
      <c r="HC44" s="246">
        <v>6.9162000000000001E-2</v>
      </c>
      <c r="HD44" s="246"/>
      <c r="HE44" s="246">
        <v>0.35987799999999998</v>
      </c>
      <c r="HF44" s="246">
        <v>0.102786</v>
      </c>
      <c r="HG44" s="246">
        <v>0.54732400000000003</v>
      </c>
      <c r="HH44" s="246">
        <v>0.20527200000000001</v>
      </c>
      <c r="HI44" s="45"/>
      <c r="HJ44" s="45"/>
      <c r="HK44" s="45"/>
      <c r="HL44" s="45"/>
      <c r="HM44" s="45"/>
      <c r="HN44" s="45"/>
      <c r="HO44" s="45"/>
      <c r="HP44" s="45"/>
      <c r="HQ44" s="45"/>
      <c r="HR44" s="45"/>
      <c r="HS44" s="45"/>
      <c r="HT44" s="45"/>
      <c r="HU44" s="45"/>
      <c r="HV44" s="45"/>
      <c r="HW44" s="45"/>
      <c r="HX44" s="45"/>
      <c r="HY44" s="45"/>
      <c r="HZ44" s="45"/>
      <c r="IA44" s="45"/>
      <c r="IB44" s="246"/>
      <c r="IC44" s="246"/>
    </row>
    <row r="45" spans="1:237" x14ac:dyDescent="0.35">
      <c r="A45" s="271" t="s">
        <v>8312</v>
      </c>
      <c r="B45" s="271" t="s">
        <v>8247</v>
      </c>
      <c r="C45" s="246">
        <v>0.24291599999999999</v>
      </c>
      <c r="D45" s="246">
        <v>0.30510999999999999</v>
      </c>
      <c r="E45" s="246"/>
      <c r="F45" s="246"/>
      <c r="G45" s="246"/>
      <c r="H45" s="246"/>
      <c r="I45" s="246">
        <v>0.21360399999999999</v>
      </c>
      <c r="J45" s="246">
        <v>0.25896400000000003</v>
      </c>
      <c r="K45" s="246"/>
      <c r="L45" s="246"/>
      <c r="M45" s="246">
        <v>0.229772</v>
      </c>
      <c r="N45" s="246"/>
      <c r="O45" s="246">
        <v>0.16696800000000001</v>
      </c>
      <c r="P45" s="246"/>
      <c r="Q45" s="246">
        <v>0.22044</v>
      </c>
      <c r="R45" s="246">
        <v>0.26130199999999998</v>
      </c>
      <c r="S45" s="246"/>
      <c r="T45" s="246"/>
      <c r="U45" s="246"/>
      <c r="V45" s="246"/>
      <c r="W45" s="246"/>
      <c r="X45" s="246"/>
      <c r="Y45" s="246"/>
      <c r="Z45" s="246"/>
      <c r="AA45" s="246"/>
      <c r="AB45" s="246">
        <v>0.16064200000000001</v>
      </c>
      <c r="AC45" s="246"/>
      <c r="AD45" s="246">
        <v>0.19794200000000001</v>
      </c>
      <c r="AE45" s="246"/>
      <c r="AF45" s="246"/>
      <c r="AG45" s="246"/>
      <c r="AH45" s="246">
        <v>0.290404</v>
      </c>
      <c r="AI45" s="246"/>
      <c r="AJ45" s="246">
        <v>0.33805200000000002</v>
      </c>
      <c r="AK45" s="246"/>
      <c r="AL45" s="246"/>
      <c r="AM45" s="246"/>
      <c r="AN45" s="246"/>
      <c r="AO45" s="246">
        <v>0.50427</v>
      </c>
      <c r="AP45" s="246"/>
      <c r="AQ45" s="246"/>
      <c r="AR45" s="246">
        <v>0.492006</v>
      </c>
      <c r="AS45" s="246"/>
      <c r="AT45" s="246">
        <v>0.33816000000000002</v>
      </c>
      <c r="AU45" s="246">
        <v>0.13176399999999999</v>
      </c>
      <c r="AV45" s="246"/>
      <c r="AW45" s="246"/>
      <c r="AX45" s="246"/>
      <c r="AY45" s="246"/>
      <c r="AZ45" s="246"/>
      <c r="BA45" s="246"/>
      <c r="BB45" s="246"/>
      <c r="BC45" s="246"/>
      <c r="BD45" s="246"/>
      <c r="BE45" s="246">
        <v>9.9996000000000002E-2</v>
      </c>
      <c r="BF45" s="246">
        <v>7.3191999999999993E-2</v>
      </c>
      <c r="BG45" s="246"/>
      <c r="BH45" s="246"/>
      <c r="BI45" s="246"/>
      <c r="BJ45" s="246">
        <v>0.19864999999999999</v>
      </c>
      <c r="BK45" s="246"/>
      <c r="BL45" s="246">
        <v>0.229772</v>
      </c>
      <c r="BM45" s="246"/>
      <c r="BN45" s="246"/>
      <c r="BO45" s="246"/>
      <c r="BP45" s="246">
        <v>0.56534200000000001</v>
      </c>
      <c r="BQ45" s="246"/>
      <c r="BR45" s="246">
        <v>0.15686</v>
      </c>
      <c r="BS45" s="246"/>
      <c r="BT45" s="246">
        <v>9.0069999999999997E-2</v>
      </c>
      <c r="BU45" s="246"/>
      <c r="BV45" s="246"/>
      <c r="BW45" s="246"/>
      <c r="BX45" s="246"/>
      <c r="BY45" s="246"/>
      <c r="BZ45" s="246"/>
      <c r="CA45" s="246"/>
      <c r="CB45" s="246"/>
      <c r="CC45" s="246">
        <v>0.33816000000000002</v>
      </c>
      <c r="CD45" s="246"/>
      <c r="CE45" s="246"/>
      <c r="CF45" s="246"/>
      <c r="CG45" s="246">
        <v>2.8374E-2</v>
      </c>
      <c r="CH45" s="246"/>
      <c r="CI45" s="246"/>
      <c r="CJ45" s="246">
        <v>0.30629000000000001</v>
      </c>
      <c r="CK45" s="246"/>
      <c r="CL45" s="246"/>
      <c r="CM45" s="246"/>
      <c r="CN45" s="246">
        <v>0.19209200000000001</v>
      </c>
      <c r="CO45" s="246">
        <v>9.6183999999999992E-2</v>
      </c>
      <c r="CP45" s="246">
        <v>0.221308</v>
      </c>
      <c r="CQ45" s="246"/>
      <c r="CR45" s="246"/>
      <c r="CS45" s="246"/>
      <c r="CT45" s="246"/>
      <c r="CU45" s="246">
        <v>0.131184</v>
      </c>
      <c r="CV45" s="246"/>
      <c r="CW45" s="246"/>
      <c r="CX45" s="246"/>
      <c r="CY45" s="246">
        <v>0.13458999999999999</v>
      </c>
      <c r="CZ45" s="246"/>
      <c r="DA45" s="246">
        <v>0.11004800000000001</v>
      </c>
      <c r="DB45" s="246"/>
      <c r="DC45" s="246"/>
      <c r="DD45" s="246"/>
      <c r="DE45" s="246">
        <v>0.15134</v>
      </c>
      <c r="DF45" s="246"/>
      <c r="DG45" s="246">
        <v>0.110832</v>
      </c>
      <c r="DH45" s="246">
        <v>0.16397400000000001</v>
      </c>
      <c r="DI45" s="246">
        <v>0.25946000000000002</v>
      </c>
      <c r="DJ45" s="246"/>
      <c r="DK45" s="246"/>
      <c r="DL45" s="246">
        <v>0.19364000000000001</v>
      </c>
      <c r="DM45" s="246"/>
      <c r="DN45" s="246"/>
      <c r="DO45" s="246">
        <v>0.105036</v>
      </c>
      <c r="DP45" s="246">
        <v>0.33816000000000002</v>
      </c>
      <c r="DQ45" s="246"/>
      <c r="DR45" s="246"/>
      <c r="DS45" s="246"/>
      <c r="DT45" s="246"/>
      <c r="DU45" s="246"/>
      <c r="DV45" s="246"/>
      <c r="DW45" s="246"/>
      <c r="DX45" s="246">
        <v>0.18141599999999999</v>
      </c>
      <c r="DY45" s="246"/>
      <c r="DZ45" s="246"/>
      <c r="EA45" s="246"/>
      <c r="EB45" s="246"/>
      <c r="EC45" s="246"/>
      <c r="ED45" s="246"/>
      <c r="EE45" s="246"/>
      <c r="EF45" s="246"/>
      <c r="EG45" s="246">
        <v>0.38889200000000002</v>
      </c>
      <c r="EH45" s="246"/>
      <c r="EI45" s="246"/>
      <c r="EJ45" s="246"/>
      <c r="EK45" s="246">
        <v>0.54274800000000001</v>
      </c>
      <c r="EL45" s="246"/>
      <c r="EM45" s="246"/>
      <c r="EN45" s="246"/>
      <c r="EO45" s="246">
        <v>0.12995399999999999</v>
      </c>
      <c r="EP45" s="246"/>
      <c r="EQ45" s="246"/>
      <c r="ER45" s="246"/>
      <c r="ES45" s="246"/>
      <c r="ET45" s="246">
        <v>0.237154</v>
      </c>
      <c r="EU45" s="246"/>
      <c r="EV45" s="246"/>
      <c r="EW45" s="246"/>
      <c r="EX45" s="246"/>
      <c r="EY45" s="246"/>
      <c r="EZ45" s="246"/>
      <c r="FA45" s="246"/>
      <c r="FB45" s="246">
        <v>0.26827200000000001</v>
      </c>
      <c r="FC45" s="246">
        <v>0.174762</v>
      </c>
      <c r="FD45" s="246"/>
      <c r="FE45" s="246"/>
      <c r="FF45" s="246"/>
      <c r="FG45" s="246"/>
      <c r="FH45" s="246"/>
      <c r="FI45" s="246"/>
      <c r="FJ45" s="246"/>
      <c r="FK45" s="246"/>
      <c r="FL45" s="246"/>
      <c r="FM45" s="246"/>
      <c r="FN45" s="246"/>
      <c r="FO45" s="246"/>
      <c r="FP45" s="246"/>
      <c r="FQ45" s="246"/>
      <c r="FR45" s="246"/>
      <c r="FS45" s="246"/>
      <c r="FT45" s="246">
        <v>0.14285999999999999</v>
      </c>
      <c r="FU45" s="246"/>
      <c r="FV45" s="246"/>
      <c r="FW45" s="246"/>
      <c r="FX45" s="246"/>
      <c r="FY45" s="246"/>
      <c r="FZ45" s="246">
        <v>0.11502800000000001</v>
      </c>
      <c r="GA45" s="246"/>
      <c r="GB45" s="246"/>
      <c r="GC45" s="246"/>
      <c r="GD45" s="246">
        <v>3.6372000000000002E-2</v>
      </c>
      <c r="GE45" s="246"/>
      <c r="GF45" s="246">
        <v>0.231932</v>
      </c>
      <c r="GG45" s="246"/>
      <c r="GH45" s="246"/>
      <c r="GI45" s="246">
        <v>0.33816000000000002</v>
      </c>
      <c r="GJ45" s="246"/>
      <c r="GK45" s="246">
        <v>0.23503599999999999</v>
      </c>
      <c r="GL45" s="246"/>
      <c r="GM45" s="246"/>
      <c r="GN45" s="246">
        <v>0.237154</v>
      </c>
      <c r="GO45" s="246">
        <v>0.181754</v>
      </c>
      <c r="GP45" s="246"/>
      <c r="GQ45" s="246"/>
      <c r="GR45" s="246"/>
      <c r="GS45" s="246"/>
      <c r="GT45" s="246"/>
      <c r="GU45" s="246"/>
      <c r="GV45" s="246"/>
      <c r="GW45" s="246"/>
      <c r="GX45" s="246"/>
      <c r="GY45" s="246">
        <v>0.110832</v>
      </c>
      <c r="GZ45" s="246">
        <v>0.110832</v>
      </c>
      <c r="HA45" s="246">
        <v>2.8374E-2</v>
      </c>
      <c r="HB45" s="246">
        <v>0.26827200000000001</v>
      </c>
      <c r="HC45" s="246"/>
      <c r="HD45" s="246"/>
      <c r="HE45" s="246">
        <v>0.15840599999999999</v>
      </c>
      <c r="HF45" s="246"/>
      <c r="HG45" s="246">
        <v>0.209144</v>
      </c>
      <c r="HH45" s="246"/>
      <c r="HI45" s="45"/>
      <c r="HJ45" s="45"/>
      <c r="HK45" s="45"/>
      <c r="HL45" s="45"/>
      <c r="HM45" s="45"/>
      <c r="HN45" s="45"/>
      <c r="HO45" s="45"/>
      <c r="HP45" s="45"/>
      <c r="HQ45" s="45"/>
      <c r="HR45" s="45"/>
      <c r="HS45" s="45"/>
      <c r="HT45" s="45"/>
      <c r="HU45" s="45"/>
      <c r="HV45" s="45"/>
      <c r="HW45" s="45"/>
      <c r="HX45" s="45"/>
      <c r="HY45" s="45"/>
      <c r="HZ45" s="45"/>
      <c r="IA45" s="45"/>
      <c r="IB45" s="246"/>
      <c r="IC45" s="246"/>
    </row>
    <row r="46" spans="1:237" x14ac:dyDescent="0.35">
      <c r="A46" s="271" t="s">
        <v>8312</v>
      </c>
      <c r="B46" s="271" t="s">
        <v>2717</v>
      </c>
      <c r="C46" s="246">
        <v>0.57396000000000003</v>
      </c>
      <c r="D46" s="246">
        <v>0.76381399999999999</v>
      </c>
      <c r="E46" s="246">
        <v>2.8438880000000002</v>
      </c>
      <c r="F46" s="246">
        <v>0.18908</v>
      </c>
      <c r="G46" s="246">
        <v>0.15836600000000001</v>
      </c>
      <c r="H46" s="246">
        <v>0.15836600000000001</v>
      </c>
      <c r="I46" s="246">
        <v>0.68293999999999999</v>
      </c>
      <c r="J46" s="246">
        <v>0.61524400000000001</v>
      </c>
      <c r="K46" s="246">
        <v>0.33202999999999999</v>
      </c>
      <c r="L46" s="246">
        <v>9.4717999999999997E-2</v>
      </c>
      <c r="M46" s="246">
        <v>0.7051360000000001</v>
      </c>
      <c r="N46" s="246">
        <v>0.26009199999999999</v>
      </c>
      <c r="O46" s="246">
        <v>0.74072600000000011</v>
      </c>
      <c r="P46" s="246">
        <v>0.33202999999999999</v>
      </c>
      <c r="Q46" s="246">
        <v>0.64123799999999997</v>
      </c>
      <c r="R46" s="246">
        <v>0.504436</v>
      </c>
      <c r="S46" s="246">
        <v>0.28309200000000001</v>
      </c>
      <c r="T46" s="246">
        <v>0.74340399999999995</v>
      </c>
      <c r="U46" s="246">
        <v>0.17464199999999999</v>
      </c>
      <c r="V46" s="246"/>
      <c r="W46" s="246">
        <v>0.139016</v>
      </c>
      <c r="X46" s="246">
        <v>0.13364200000000001</v>
      </c>
      <c r="Y46" s="246">
        <v>0.15836600000000001</v>
      </c>
      <c r="Z46" s="246"/>
      <c r="AA46" s="246"/>
      <c r="AB46" s="246">
        <v>0.24074799999999999</v>
      </c>
      <c r="AC46" s="246">
        <v>0.33202999999999999</v>
      </c>
      <c r="AD46" s="246">
        <v>0.514436</v>
      </c>
      <c r="AE46" s="246">
        <v>0.84779199999999999</v>
      </c>
      <c r="AF46" s="246">
        <v>0.34023199999999998</v>
      </c>
      <c r="AG46" s="246">
        <v>2.3872000000000001E-2</v>
      </c>
      <c r="AH46" s="246">
        <v>0.55047999999999997</v>
      </c>
      <c r="AI46" s="246">
        <v>0.36519200000000002</v>
      </c>
      <c r="AJ46" s="246">
        <v>1.0032000000000001</v>
      </c>
      <c r="AK46" s="246">
        <v>0.51982200000000001</v>
      </c>
      <c r="AL46" s="246">
        <v>7.7603999999999992E-2</v>
      </c>
      <c r="AM46" s="246">
        <v>8.2116000000000008E-2</v>
      </c>
      <c r="AN46" s="246">
        <v>8.3736000000000005E-2</v>
      </c>
      <c r="AO46" s="246">
        <v>1.0082279999999999</v>
      </c>
      <c r="AP46" s="246">
        <v>0.212866</v>
      </c>
      <c r="AQ46" s="246"/>
      <c r="AR46" s="246">
        <v>1.152622</v>
      </c>
      <c r="AS46" s="246">
        <v>0.17821400000000001</v>
      </c>
      <c r="AT46" s="246">
        <v>0.59767000000000003</v>
      </c>
      <c r="AU46" s="246">
        <v>0.34715400000000002</v>
      </c>
      <c r="AV46" s="246">
        <v>0.172704</v>
      </c>
      <c r="AW46" s="246">
        <v>0.23733799999999999</v>
      </c>
      <c r="AX46" s="246">
        <v>1.5372E-2</v>
      </c>
      <c r="AY46" s="246">
        <v>0.33202999999999999</v>
      </c>
      <c r="AZ46" s="246">
        <v>0.51982200000000001</v>
      </c>
      <c r="BA46" s="246"/>
      <c r="BB46" s="246">
        <v>0.204682</v>
      </c>
      <c r="BC46" s="246">
        <v>0.160138</v>
      </c>
      <c r="BD46" s="246">
        <v>0.16003800000000001</v>
      </c>
      <c r="BE46" s="246">
        <v>0.28388600000000003</v>
      </c>
      <c r="BF46" s="246">
        <v>0.38183800000000001</v>
      </c>
      <c r="BG46" s="246">
        <v>0.76615600000000006</v>
      </c>
      <c r="BH46" s="246">
        <v>6.7378000000000007E-2</v>
      </c>
      <c r="BI46" s="246">
        <v>9.9337999999999996E-2</v>
      </c>
      <c r="BJ46" s="246">
        <v>0.35713199999999989</v>
      </c>
      <c r="BK46" s="246">
        <v>0.26009199999999999</v>
      </c>
      <c r="BL46" s="246">
        <v>0.7051360000000001</v>
      </c>
      <c r="BM46" s="246">
        <v>0.147226</v>
      </c>
      <c r="BN46" s="246"/>
      <c r="BO46" s="246">
        <v>0.15698000000000001</v>
      </c>
      <c r="BP46" s="246"/>
      <c r="BQ46" s="246">
        <v>0.100536</v>
      </c>
      <c r="BR46" s="246">
        <v>0.22389999999999999</v>
      </c>
      <c r="BS46" s="246">
        <v>0.50029599999999996</v>
      </c>
      <c r="BT46" s="246">
        <v>0.19119</v>
      </c>
      <c r="BU46" s="246">
        <v>8.8597999999999996E-2</v>
      </c>
      <c r="BV46" s="246">
        <v>0.12795400000000001</v>
      </c>
      <c r="BW46" s="246"/>
      <c r="BX46" s="246"/>
      <c r="BY46" s="246">
        <v>0.213394</v>
      </c>
      <c r="BZ46" s="246">
        <v>0.52310800000000002</v>
      </c>
      <c r="CA46" s="246">
        <v>0.105226</v>
      </c>
      <c r="CB46" s="246">
        <v>0.13714599999999999</v>
      </c>
      <c r="CC46" s="246">
        <v>0.59766399999999997</v>
      </c>
      <c r="CD46" s="246">
        <v>0.18176200000000001</v>
      </c>
      <c r="CE46" s="246">
        <v>8.2813999999999999E-2</v>
      </c>
      <c r="CF46" s="246">
        <v>0.51982200000000001</v>
      </c>
      <c r="CG46" s="246">
        <v>2.5660660000000002</v>
      </c>
      <c r="CH46" s="246">
        <v>0.27932400000000002</v>
      </c>
      <c r="CI46" s="246">
        <v>0.46861399999999998</v>
      </c>
      <c r="CJ46" s="246">
        <v>0.35161799999999999</v>
      </c>
      <c r="CK46" s="246">
        <v>0.71018999999999999</v>
      </c>
      <c r="CL46" s="246">
        <v>0.11329400000000001</v>
      </c>
      <c r="CM46" s="246">
        <v>2.3558479999999999</v>
      </c>
      <c r="CN46" s="246">
        <v>0.26552999999999999</v>
      </c>
      <c r="CO46" s="246">
        <v>0.17096600000000001</v>
      </c>
      <c r="CP46" s="246">
        <v>0.63472800000000007</v>
      </c>
      <c r="CQ46" s="246">
        <v>0.47267399999999998</v>
      </c>
      <c r="CR46" s="246"/>
      <c r="CS46" s="246">
        <v>0.203268</v>
      </c>
      <c r="CT46" s="246"/>
      <c r="CU46" s="246">
        <v>0.4108</v>
      </c>
      <c r="CV46" s="246">
        <v>0.49778</v>
      </c>
      <c r="CW46" s="246">
        <v>1.4117120000000001</v>
      </c>
      <c r="CX46" s="246">
        <v>0.11329400000000001</v>
      </c>
      <c r="CY46" s="246">
        <v>0.55480200000000002</v>
      </c>
      <c r="CZ46" s="246">
        <v>0.58901999999999999</v>
      </c>
      <c r="DA46" s="246">
        <v>0.37230999999999997</v>
      </c>
      <c r="DB46" s="246"/>
      <c r="DC46" s="246">
        <v>0.36558400000000002</v>
      </c>
      <c r="DD46" s="246"/>
      <c r="DE46" s="246">
        <v>7.2592000000000004E-2</v>
      </c>
      <c r="DF46" s="246">
        <v>0.22044</v>
      </c>
      <c r="DG46" s="246">
        <v>8.2512000000000002E-2</v>
      </c>
      <c r="DH46" s="246">
        <v>0.32954199999999989</v>
      </c>
      <c r="DI46" s="246">
        <v>0.44133199999999989</v>
      </c>
      <c r="DJ46" s="246">
        <v>0.166684</v>
      </c>
      <c r="DK46" s="246"/>
      <c r="DL46" s="246">
        <v>0.44640000000000002</v>
      </c>
      <c r="DM46" s="246">
        <v>0.25836799999999999</v>
      </c>
      <c r="DN46" s="246">
        <v>0.37647399999999998</v>
      </c>
      <c r="DO46" s="246"/>
      <c r="DP46" s="246">
        <v>0.59766399999999997</v>
      </c>
      <c r="DQ46" s="246">
        <v>0.26009199999999999</v>
      </c>
      <c r="DR46" s="246"/>
      <c r="DS46" s="246">
        <v>6.7378000000000007E-2</v>
      </c>
      <c r="DT46" s="246">
        <v>0.85853200000000007</v>
      </c>
      <c r="DU46" s="246">
        <v>0.715036</v>
      </c>
      <c r="DV46" s="246">
        <v>0.46861399999999998</v>
      </c>
      <c r="DW46" s="246">
        <v>0.180284</v>
      </c>
      <c r="DX46" s="246">
        <v>0.36192000000000002</v>
      </c>
      <c r="DY46" s="246">
        <v>0.66338600000000003</v>
      </c>
      <c r="DZ46" s="246">
        <v>8.6776000000000006E-2</v>
      </c>
      <c r="EA46" s="246">
        <v>0.202546</v>
      </c>
      <c r="EB46" s="246">
        <v>0.80381999999999998</v>
      </c>
      <c r="EC46" s="246">
        <v>0.141794</v>
      </c>
      <c r="ED46" s="246">
        <v>0.26009199999999999</v>
      </c>
      <c r="EE46" s="246">
        <v>0.17171400000000001</v>
      </c>
      <c r="EF46" s="246">
        <v>0.121554</v>
      </c>
      <c r="EG46" s="246"/>
      <c r="EH46" s="246">
        <v>0.25079000000000001</v>
      </c>
      <c r="EI46" s="246"/>
      <c r="EJ46" s="246"/>
      <c r="EK46" s="246">
        <v>1.1048819999999999</v>
      </c>
      <c r="EL46" s="246">
        <v>0.82154600000000011</v>
      </c>
      <c r="EM46" s="246">
        <v>0.21279200000000001</v>
      </c>
      <c r="EN46" s="246"/>
      <c r="EO46" s="246">
        <v>0.33321600000000001</v>
      </c>
      <c r="EP46" s="246"/>
      <c r="EQ46" s="246">
        <v>0.52905800000000003</v>
      </c>
      <c r="ER46" s="246">
        <v>0.30022599999999999</v>
      </c>
      <c r="ES46" s="246">
        <v>0.45599000000000001</v>
      </c>
      <c r="ET46" s="246">
        <v>1.13575</v>
      </c>
      <c r="EU46" s="246">
        <v>0.26009199999999999</v>
      </c>
      <c r="EV46" s="246">
        <v>0.24424000000000001</v>
      </c>
      <c r="EW46" s="246"/>
      <c r="EX46" s="246">
        <v>0.26009199999999999</v>
      </c>
      <c r="EY46" s="246">
        <v>0.50190599999999996</v>
      </c>
      <c r="EZ46" s="246">
        <v>1.2539419999999999</v>
      </c>
      <c r="FA46" s="246">
        <v>0.78597399999999995</v>
      </c>
      <c r="FB46" s="246">
        <v>0.63903799999999999</v>
      </c>
      <c r="FC46" s="246">
        <v>0.48980200000000002</v>
      </c>
      <c r="FD46" s="246">
        <v>0.16398599999999999</v>
      </c>
      <c r="FE46" s="246">
        <v>0.58223999999999998</v>
      </c>
      <c r="FF46" s="246"/>
      <c r="FG46" s="246"/>
      <c r="FH46" s="246">
        <v>0.12574199999999999</v>
      </c>
      <c r="FI46" s="246"/>
      <c r="FJ46" s="246">
        <v>0.26009199999999999</v>
      </c>
      <c r="FK46" s="246">
        <v>0.11655</v>
      </c>
      <c r="FL46" s="246">
        <v>0.14718999999999999</v>
      </c>
      <c r="FM46" s="246">
        <v>7.9348000000000002E-2</v>
      </c>
      <c r="FN46" s="246">
        <v>0.24241399999999999</v>
      </c>
      <c r="FO46" s="246">
        <v>5.3351999999999997E-2</v>
      </c>
      <c r="FP46" s="246">
        <v>0.20535600000000001</v>
      </c>
      <c r="FQ46" s="246"/>
      <c r="FR46" s="246">
        <v>0.27755600000000002</v>
      </c>
      <c r="FS46" s="246">
        <v>0.15836600000000001</v>
      </c>
      <c r="FT46" s="246">
        <v>0.29592400000000002</v>
      </c>
      <c r="FU46" s="246">
        <v>0.11118400000000001</v>
      </c>
      <c r="FV46" s="246">
        <v>0.15836600000000001</v>
      </c>
      <c r="FW46" s="246">
        <v>0.12089999999999999</v>
      </c>
      <c r="FX46" s="246">
        <v>0.125586</v>
      </c>
      <c r="FY46" s="246">
        <v>0.43307200000000001</v>
      </c>
      <c r="FZ46" s="246">
        <v>1.2838039999999999</v>
      </c>
      <c r="GA46" s="246"/>
      <c r="GB46" s="246">
        <v>0.23671400000000001</v>
      </c>
      <c r="GC46" s="246">
        <v>0.12674199999999999</v>
      </c>
      <c r="GD46" s="246"/>
      <c r="GE46" s="246"/>
      <c r="GF46" s="246">
        <v>0.93415000000000004</v>
      </c>
      <c r="GG46" s="246">
        <v>0.2432</v>
      </c>
      <c r="GH46" s="246"/>
      <c r="GI46" s="246">
        <v>1.19095</v>
      </c>
      <c r="GJ46" s="246">
        <v>0.15099000000000001</v>
      </c>
      <c r="GK46" s="246">
        <v>0.63646800000000003</v>
      </c>
      <c r="GL46" s="246">
        <v>0.24796599999999999</v>
      </c>
      <c r="GM46" s="246"/>
      <c r="GN46" s="246">
        <v>1.13575</v>
      </c>
      <c r="GO46" s="246">
        <v>0.57404199999999994</v>
      </c>
      <c r="GP46" s="246">
        <v>1.129858</v>
      </c>
      <c r="GQ46" s="246">
        <v>2.590204</v>
      </c>
      <c r="GR46" s="246">
        <v>0.33202999999999999</v>
      </c>
      <c r="GS46" s="246">
        <v>0.15836600000000001</v>
      </c>
      <c r="GT46" s="246">
        <v>0.15836600000000001</v>
      </c>
      <c r="GU46" s="246">
        <v>0.45749600000000001</v>
      </c>
      <c r="GV46" s="246">
        <v>6.1148000000000001E-2</v>
      </c>
      <c r="GW46" s="246">
        <v>0.26009199999999999</v>
      </c>
      <c r="GX46" s="246"/>
      <c r="GY46" s="246">
        <v>8.2512000000000002E-2</v>
      </c>
      <c r="GZ46" s="246">
        <v>8.2512000000000002E-2</v>
      </c>
      <c r="HA46" s="246">
        <v>2.5660660000000002</v>
      </c>
      <c r="HB46" s="246">
        <v>0.63903799999999999</v>
      </c>
      <c r="HC46" s="246">
        <v>0.11809</v>
      </c>
      <c r="HD46" s="246"/>
      <c r="HE46" s="246">
        <v>0.49685600000000002</v>
      </c>
      <c r="HF46" s="246">
        <v>0.26026199999999999</v>
      </c>
      <c r="HG46" s="246">
        <v>6.2458E-2</v>
      </c>
      <c r="HH46" s="246"/>
      <c r="HI46" s="45"/>
      <c r="HJ46" s="45"/>
      <c r="HK46" s="45"/>
      <c r="HL46" s="45"/>
      <c r="HM46" s="45"/>
      <c r="HN46" s="45"/>
      <c r="HO46" s="45"/>
      <c r="HP46" s="45"/>
      <c r="HQ46" s="45"/>
      <c r="HR46" s="45"/>
      <c r="HS46" s="45"/>
      <c r="HT46" s="45"/>
      <c r="HU46" s="45"/>
      <c r="HV46" s="45"/>
      <c r="HW46" s="45"/>
      <c r="HX46" s="45"/>
      <c r="HY46" s="45"/>
      <c r="HZ46" s="45"/>
      <c r="IA46" s="45"/>
      <c r="IB46" s="246"/>
      <c r="IC46" s="246"/>
    </row>
    <row r="47" spans="1:237" x14ac:dyDescent="0.35">
      <c r="A47" s="271" t="s">
        <v>8312</v>
      </c>
      <c r="B47" s="271" t="s">
        <v>8248</v>
      </c>
      <c r="C47" s="246">
        <v>0.14551</v>
      </c>
      <c r="D47" s="246">
        <v>0.55722400000000005</v>
      </c>
      <c r="E47" s="246"/>
      <c r="F47" s="246"/>
      <c r="G47" s="246"/>
      <c r="H47" s="246"/>
      <c r="I47" s="246"/>
      <c r="J47" s="246"/>
      <c r="K47" s="246">
        <v>0.210592</v>
      </c>
      <c r="L47" s="246">
        <v>2.3789999999999999E-2</v>
      </c>
      <c r="M47" s="246">
        <v>0.43678600000000001</v>
      </c>
      <c r="N47" s="246">
        <v>0.340862</v>
      </c>
      <c r="O47" s="246">
        <v>0.28575200000000001</v>
      </c>
      <c r="P47" s="246">
        <v>0.210592</v>
      </c>
      <c r="Q47" s="246">
        <v>0.376004</v>
      </c>
      <c r="R47" s="246"/>
      <c r="S47" s="246"/>
      <c r="T47" s="246">
        <v>0.111334</v>
      </c>
      <c r="U47" s="246">
        <v>9.7734000000000001E-2</v>
      </c>
      <c r="V47" s="246"/>
      <c r="W47" s="246">
        <v>7.7266000000000001E-2</v>
      </c>
      <c r="X47" s="246">
        <v>0.100732</v>
      </c>
      <c r="Y47" s="246"/>
      <c r="Z47" s="246"/>
      <c r="AA47" s="246"/>
      <c r="AB47" s="246">
        <v>0.25657799999999997</v>
      </c>
      <c r="AC47" s="246">
        <v>0.210592</v>
      </c>
      <c r="AD47" s="246">
        <v>0.27093</v>
      </c>
      <c r="AE47" s="246"/>
      <c r="AF47" s="246"/>
      <c r="AG47" s="246">
        <v>6.6751999999999992E-2</v>
      </c>
      <c r="AH47" s="246"/>
      <c r="AI47" s="246">
        <v>0.24181</v>
      </c>
      <c r="AJ47" s="246"/>
      <c r="AK47" s="246"/>
      <c r="AL47" s="246">
        <v>6.6839999999999997E-2</v>
      </c>
      <c r="AM47" s="246">
        <v>9.6827999999999997E-2</v>
      </c>
      <c r="AN47" s="246"/>
      <c r="AO47" s="246"/>
      <c r="AP47" s="246">
        <v>6.9552000000000003E-2</v>
      </c>
      <c r="AQ47" s="246"/>
      <c r="AR47" s="246"/>
      <c r="AS47" s="246">
        <v>0.15937599999999999</v>
      </c>
      <c r="AT47" s="246">
        <v>0.46057599999999999</v>
      </c>
      <c r="AU47" s="246">
        <v>0.347806</v>
      </c>
      <c r="AV47" s="246"/>
      <c r="AW47" s="246">
        <v>0.15553400000000001</v>
      </c>
      <c r="AX47" s="246"/>
      <c r="AY47" s="246">
        <v>0.210592</v>
      </c>
      <c r="AZ47" s="246"/>
      <c r="BA47" s="246"/>
      <c r="BB47" s="246"/>
      <c r="BC47" s="246"/>
      <c r="BD47" s="246">
        <v>0.141238</v>
      </c>
      <c r="BE47" s="246">
        <v>1.469908</v>
      </c>
      <c r="BF47" s="246">
        <v>0.16169600000000001</v>
      </c>
      <c r="BG47" s="246">
        <v>0.51322400000000001</v>
      </c>
      <c r="BH47" s="246">
        <v>4.4198000000000001E-2</v>
      </c>
      <c r="BI47" s="246">
        <v>5.1547999999999997E-2</v>
      </c>
      <c r="BJ47" s="246">
        <v>0.25487199999999999</v>
      </c>
      <c r="BK47" s="246">
        <v>0.340862</v>
      </c>
      <c r="BL47" s="246">
        <v>0.43678600000000001</v>
      </c>
      <c r="BM47" s="246">
        <v>0.240734</v>
      </c>
      <c r="BN47" s="246"/>
      <c r="BO47" s="246"/>
      <c r="BP47" s="246"/>
      <c r="BQ47" s="246"/>
      <c r="BR47" s="246"/>
      <c r="BS47" s="246"/>
      <c r="BT47" s="246">
        <v>0.109488</v>
      </c>
      <c r="BU47" s="246">
        <v>8.6722000000000007E-2</v>
      </c>
      <c r="BV47" s="246">
        <v>0.120642</v>
      </c>
      <c r="BW47" s="246"/>
      <c r="BX47" s="246"/>
      <c r="BY47" s="246">
        <v>0.183782</v>
      </c>
      <c r="BZ47" s="246">
        <v>0.340862</v>
      </c>
      <c r="CA47" s="246">
        <v>9.5799999999999996E-2</v>
      </c>
      <c r="CB47" s="246"/>
      <c r="CC47" s="246">
        <v>0.45940199999999998</v>
      </c>
      <c r="CD47" s="246">
        <v>0.104088</v>
      </c>
      <c r="CE47" s="246">
        <v>8.9217999999999992E-2</v>
      </c>
      <c r="CF47" s="246"/>
      <c r="CG47" s="246">
        <v>0.58928599999999998</v>
      </c>
      <c r="CH47" s="246">
        <v>8.6396000000000001E-2</v>
      </c>
      <c r="CI47" s="246">
        <v>0.11822199999999999</v>
      </c>
      <c r="CJ47" s="246">
        <v>0.13154399999999999</v>
      </c>
      <c r="CK47" s="246"/>
      <c r="CL47" s="246"/>
      <c r="CM47" s="246">
        <v>2.3249659999999999</v>
      </c>
      <c r="CN47" s="246"/>
      <c r="CO47" s="246">
        <v>8.2024E-2</v>
      </c>
      <c r="CP47" s="246">
        <v>0.17762800000000001</v>
      </c>
      <c r="CQ47" s="246"/>
      <c r="CR47" s="246"/>
      <c r="CS47" s="246"/>
      <c r="CT47" s="246"/>
      <c r="CU47" s="246">
        <v>0.131244</v>
      </c>
      <c r="CV47" s="246">
        <v>0.17213600000000001</v>
      </c>
      <c r="CW47" s="246"/>
      <c r="CX47" s="246"/>
      <c r="CY47" s="246">
        <v>6.7977999999999997E-2</v>
      </c>
      <c r="CZ47" s="246"/>
      <c r="DA47" s="246">
        <v>0.20846000000000001</v>
      </c>
      <c r="DB47" s="246"/>
      <c r="DC47" s="246">
        <v>0.17604600000000001</v>
      </c>
      <c r="DD47" s="246"/>
      <c r="DE47" s="246">
        <v>4.7933999999999997E-2</v>
      </c>
      <c r="DF47" s="246"/>
      <c r="DG47" s="246">
        <v>9.5282000000000006E-2</v>
      </c>
      <c r="DH47" s="246">
        <v>0.330764</v>
      </c>
      <c r="DI47" s="246"/>
      <c r="DJ47" s="246">
        <v>5.7290000000000001E-2</v>
      </c>
      <c r="DK47" s="246"/>
      <c r="DL47" s="246">
        <v>0.12270399999999999</v>
      </c>
      <c r="DM47" s="246">
        <v>9.9353999999999998E-2</v>
      </c>
      <c r="DN47" s="246">
        <v>0.101558</v>
      </c>
      <c r="DO47" s="246"/>
      <c r="DP47" s="246">
        <v>0.45940199999999998</v>
      </c>
      <c r="DQ47" s="246">
        <v>0.340862</v>
      </c>
      <c r="DR47" s="246"/>
      <c r="DS47" s="246">
        <v>4.4198000000000001E-2</v>
      </c>
      <c r="DT47" s="246"/>
      <c r="DU47" s="246"/>
      <c r="DV47" s="246">
        <v>0.11822199999999999</v>
      </c>
      <c r="DW47" s="246">
        <v>8.1903999999999991E-2</v>
      </c>
      <c r="DX47" s="246">
        <v>0.34983599999999998</v>
      </c>
      <c r="DY47" s="246"/>
      <c r="DZ47" s="246">
        <v>4.7157999999999999E-2</v>
      </c>
      <c r="EA47" s="246">
        <v>1.6752E-2</v>
      </c>
      <c r="EB47" s="246">
        <v>5.4649999999999997E-2</v>
      </c>
      <c r="EC47" s="246">
        <v>5.0206000000000001E-2</v>
      </c>
      <c r="ED47" s="246">
        <v>0.340862</v>
      </c>
      <c r="EE47" s="246">
        <v>0.116936</v>
      </c>
      <c r="EF47" s="246">
        <v>0.16656399999999999</v>
      </c>
      <c r="EG47" s="246"/>
      <c r="EH47" s="246"/>
      <c r="EI47" s="246"/>
      <c r="EJ47" s="246"/>
      <c r="EK47" s="246"/>
      <c r="EL47" s="246">
        <v>2.5442840000000002</v>
      </c>
      <c r="EM47" s="246">
        <v>0.37118600000000002</v>
      </c>
      <c r="EN47" s="246"/>
      <c r="EO47" s="246">
        <v>0.39651799999999998</v>
      </c>
      <c r="EP47" s="246"/>
      <c r="EQ47" s="246">
        <v>0.42345800000000011</v>
      </c>
      <c r="ER47" s="246">
        <v>0.53086</v>
      </c>
      <c r="ES47" s="246">
        <v>5.9356000000000013E-2</v>
      </c>
      <c r="ET47" s="246">
        <v>0.45867000000000002</v>
      </c>
      <c r="EU47" s="246">
        <v>0.340862</v>
      </c>
      <c r="EV47" s="246"/>
      <c r="EW47" s="246">
        <v>0.11547200000000001</v>
      </c>
      <c r="EX47" s="246">
        <v>0.340862</v>
      </c>
      <c r="EY47" s="246">
        <v>0.34830199999999989</v>
      </c>
      <c r="EZ47" s="246"/>
      <c r="FA47" s="246"/>
      <c r="FB47" s="246">
        <v>0.302624</v>
      </c>
      <c r="FC47" s="246">
        <v>0.12717000000000001</v>
      </c>
      <c r="FD47" s="246">
        <v>0.103188</v>
      </c>
      <c r="FE47" s="246">
        <v>0.26155600000000001</v>
      </c>
      <c r="FF47" s="246"/>
      <c r="FG47" s="246"/>
      <c r="FH47" s="246">
        <v>6.5498000000000001E-2</v>
      </c>
      <c r="FI47" s="246"/>
      <c r="FJ47" s="246">
        <v>0.340862</v>
      </c>
      <c r="FK47" s="246">
        <v>9.2740000000000003E-2</v>
      </c>
      <c r="FL47" s="246">
        <v>8.6814000000000002E-2</v>
      </c>
      <c r="FM47" s="246">
        <v>5.0208000000000003E-2</v>
      </c>
      <c r="FN47" s="246"/>
      <c r="FO47" s="246">
        <v>9.3640000000000001E-2</v>
      </c>
      <c r="FP47" s="246"/>
      <c r="FQ47" s="246"/>
      <c r="FR47" s="246">
        <v>0.14955199999999999</v>
      </c>
      <c r="FS47" s="246"/>
      <c r="FT47" s="246">
        <v>0.18076200000000001</v>
      </c>
      <c r="FU47" s="246">
        <v>6.7986000000000005E-2</v>
      </c>
      <c r="FV47" s="246"/>
      <c r="FW47" s="246">
        <v>8.2855999999999999E-2</v>
      </c>
      <c r="FX47" s="246">
        <v>8.8905999999999999E-2</v>
      </c>
      <c r="FY47" s="246">
        <v>0.19894400000000001</v>
      </c>
      <c r="FZ47" s="246">
        <v>0.28173399999999998</v>
      </c>
      <c r="GA47" s="246"/>
      <c r="GB47" s="246"/>
      <c r="GC47" s="246"/>
      <c r="GD47" s="246">
        <v>5.1102000000000002E-2</v>
      </c>
      <c r="GE47" s="246"/>
      <c r="GF47" s="246">
        <v>0.34100000000000003</v>
      </c>
      <c r="GG47" s="246"/>
      <c r="GH47" s="246"/>
      <c r="GI47" s="246">
        <v>0.58289400000000002</v>
      </c>
      <c r="GJ47" s="246">
        <v>9.8902000000000004E-2</v>
      </c>
      <c r="GK47" s="246">
        <v>0.35486800000000002</v>
      </c>
      <c r="GL47" s="246">
        <v>7.5516E-2</v>
      </c>
      <c r="GM47" s="246"/>
      <c r="GN47" s="246">
        <v>0.45867000000000002</v>
      </c>
      <c r="GO47" s="246">
        <v>0.37481999999999999</v>
      </c>
      <c r="GP47" s="246">
        <v>0.9</v>
      </c>
      <c r="GQ47" s="246"/>
      <c r="GR47" s="246">
        <v>0.210592</v>
      </c>
      <c r="GS47" s="246"/>
      <c r="GT47" s="246"/>
      <c r="GU47" s="246"/>
      <c r="GV47" s="246"/>
      <c r="GW47" s="246">
        <v>0.340862</v>
      </c>
      <c r="GX47" s="246"/>
      <c r="GY47" s="246">
        <v>9.5282000000000006E-2</v>
      </c>
      <c r="GZ47" s="246">
        <v>9.5282000000000006E-2</v>
      </c>
      <c r="HA47" s="246">
        <v>0.58928599999999998</v>
      </c>
      <c r="HB47" s="246">
        <v>0.302624</v>
      </c>
      <c r="HC47" s="246">
        <v>6.2508000000000008E-2</v>
      </c>
      <c r="HD47" s="246"/>
      <c r="HE47" s="246">
        <v>0.28220200000000001</v>
      </c>
      <c r="HF47" s="246">
        <v>6.8778000000000006E-2</v>
      </c>
      <c r="HG47" s="246">
        <v>4.0534000000000001E-2</v>
      </c>
      <c r="HH47" s="246">
        <v>0.11547200000000001</v>
      </c>
      <c r="HI47" s="45"/>
      <c r="HJ47" s="45"/>
      <c r="HK47" s="45"/>
      <c r="HL47" s="45"/>
      <c r="HM47" s="45"/>
      <c r="HN47" s="45"/>
      <c r="HO47" s="45"/>
      <c r="HP47" s="45"/>
      <c r="HQ47" s="45"/>
      <c r="HR47" s="45"/>
      <c r="HS47" s="45"/>
      <c r="HT47" s="45"/>
      <c r="HU47" s="45"/>
      <c r="HV47" s="45"/>
      <c r="HW47" s="45"/>
      <c r="HX47" s="45"/>
      <c r="HY47" s="45"/>
      <c r="HZ47" s="45"/>
      <c r="IA47" s="45"/>
      <c r="IB47" s="246"/>
      <c r="IC47" s="246"/>
    </row>
    <row r="48" spans="1:237" x14ac:dyDescent="0.35">
      <c r="A48" s="271" t="s">
        <v>8312</v>
      </c>
      <c r="B48" s="271" t="s">
        <v>2722</v>
      </c>
      <c r="C48" s="246">
        <v>0.16572100000000001</v>
      </c>
      <c r="D48" s="246">
        <v>1.5380020000000001</v>
      </c>
      <c r="E48" s="246"/>
      <c r="F48" s="246">
        <v>0.31402799999999997</v>
      </c>
      <c r="G48" s="246"/>
      <c r="H48" s="246"/>
      <c r="I48" s="246"/>
      <c r="J48" s="246">
        <v>0.21576000000000001</v>
      </c>
      <c r="K48" s="246"/>
      <c r="L48" s="246">
        <v>2.4372000000000001E-2</v>
      </c>
      <c r="M48" s="246">
        <v>0.38459000000000004</v>
      </c>
      <c r="N48" s="246"/>
      <c r="O48" s="246">
        <v>0.348914</v>
      </c>
      <c r="P48" s="246"/>
      <c r="Q48" s="246">
        <v>1.0574600000000001</v>
      </c>
      <c r="R48" s="246">
        <v>0.46016400000000002</v>
      </c>
      <c r="S48" s="246"/>
      <c r="T48" s="246">
        <v>8.5807999999999995E-2</v>
      </c>
      <c r="U48" s="246">
        <v>0.15439600000000001</v>
      </c>
      <c r="V48" s="246"/>
      <c r="W48" s="246">
        <v>0.19755800000000001</v>
      </c>
      <c r="X48" s="246">
        <v>0.15461</v>
      </c>
      <c r="Y48" s="246"/>
      <c r="Z48" s="246"/>
      <c r="AA48" s="246"/>
      <c r="AB48" s="246">
        <v>0.122446</v>
      </c>
      <c r="AC48" s="246"/>
      <c r="AD48" s="246">
        <v>0.37091799999999997</v>
      </c>
      <c r="AE48" s="246"/>
      <c r="AF48" s="246">
        <v>0.42022399999999999</v>
      </c>
      <c r="AG48" s="246">
        <v>0.16426200000000002</v>
      </c>
      <c r="AH48" s="246">
        <v>0.87414199999999997</v>
      </c>
      <c r="AI48" s="246"/>
      <c r="AJ48" s="246">
        <v>0.79381100000000004</v>
      </c>
      <c r="AK48" s="246"/>
      <c r="AL48" s="246">
        <v>6.6902000000000003E-2</v>
      </c>
      <c r="AM48" s="246">
        <v>0.109524</v>
      </c>
      <c r="AN48" s="246">
        <v>0.15623799999999999</v>
      </c>
      <c r="AO48" s="246">
        <v>1.6222439999999998</v>
      </c>
      <c r="AP48" s="246">
        <v>0.21437200000000001</v>
      </c>
      <c r="AQ48" s="246"/>
      <c r="AR48" s="246">
        <v>0.58034399999999997</v>
      </c>
      <c r="AS48" s="246">
        <v>0.13112799999999999</v>
      </c>
      <c r="AT48" s="246">
        <v>0.7837900000000001</v>
      </c>
      <c r="AU48" s="246">
        <v>0.22697200000000001</v>
      </c>
      <c r="AV48" s="246"/>
      <c r="AW48" s="246"/>
      <c r="AX48" s="246"/>
      <c r="AY48" s="246"/>
      <c r="AZ48" s="246"/>
      <c r="BA48" s="246"/>
      <c r="BB48" s="246"/>
      <c r="BC48" s="246"/>
      <c r="BD48" s="246"/>
      <c r="BE48" s="246">
        <v>0.15154666666666669</v>
      </c>
      <c r="BF48" s="246">
        <v>0.13894400000000001</v>
      </c>
      <c r="BG48" s="246"/>
      <c r="BH48" s="246">
        <v>2.6357999999999999E-2</v>
      </c>
      <c r="BI48" s="246">
        <v>0.110332</v>
      </c>
      <c r="BJ48" s="246">
        <v>0.37302199999999996</v>
      </c>
      <c r="BK48" s="246"/>
      <c r="BL48" s="246">
        <v>0.38459000000000004</v>
      </c>
      <c r="BM48" s="246"/>
      <c r="BN48" s="246"/>
      <c r="BO48" s="246"/>
      <c r="BP48" s="246">
        <v>0.89374799999999988</v>
      </c>
      <c r="BQ48" s="246"/>
      <c r="BR48" s="246">
        <v>0.47399000000000002</v>
      </c>
      <c r="BS48" s="246"/>
      <c r="BT48" s="246">
        <v>9.8366000000000009E-2</v>
      </c>
      <c r="BU48" s="246">
        <v>0.10625199999999999</v>
      </c>
      <c r="BV48" s="246">
        <v>0.193852</v>
      </c>
      <c r="BW48" s="246"/>
      <c r="BX48" s="246"/>
      <c r="BY48" s="246"/>
      <c r="BZ48" s="246"/>
      <c r="CA48" s="246">
        <v>0.23145000000000002</v>
      </c>
      <c r="CB48" s="246"/>
      <c r="CC48" s="246">
        <v>0.78351199999999999</v>
      </c>
      <c r="CD48" s="246"/>
      <c r="CE48" s="246"/>
      <c r="CF48" s="246"/>
      <c r="CG48" s="246"/>
      <c r="CH48" s="246">
        <v>0.123338</v>
      </c>
      <c r="CI48" s="246">
        <v>0.102382</v>
      </c>
      <c r="CJ48" s="246">
        <v>0.187364</v>
      </c>
      <c r="CK48" s="246">
        <v>0.19012200000000001</v>
      </c>
      <c r="CL48" s="246"/>
      <c r="CM48" s="246">
        <v>0.1401</v>
      </c>
      <c r="CN48" s="246">
        <v>0.13350200000000001</v>
      </c>
      <c r="CO48" s="246">
        <v>7.9326000000000008E-2</v>
      </c>
      <c r="CP48" s="246">
        <v>0.79021000000000008</v>
      </c>
      <c r="CQ48" s="246"/>
      <c r="CR48" s="246"/>
      <c r="CS48" s="246"/>
      <c r="CT48" s="246"/>
      <c r="CU48" s="246">
        <v>0.105758</v>
      </c>
      <c r="CV48" s="246">
        <v>0.33872400000000003</v>
      </c>
      <c r="CW48" s="246"/>
      <c r="CX48" s="246"/>
      <c r="CY48" s="246">
        <v>0.32764799999999999</v>
      </c>
      <c r="CZ48" s="246"/>
      <c r="DA48" s="246"/>
      <c r="DB48" s="246"/>
      <c r="DC48" s="246">
        <v>0.11218599999999999</v>
      </c>
      <c r="DD48" s="246"/>
      <c r="DE48" s="246"/>
      <c r="DF48" s="246">
        <v>0.13536599999999999</v>
      </c>
      <c r="DG48" s="246">
        <v>0.58400399999999997</v>
      </c>
      <c r="DH48" s="246">
        <v>0.50852600000000003</v>
      </c>
      <c r="DI48" s="246"/>
      <c r="DJ48" s="246"/>
      <c r="DK48" s="246"/>
      <c r="DL48" s="246">
        <v>0.136846</v>
      </c>
      <c r="DM48" s="246">
        <v>0.19977800000000001</v>
      </c>
      <c r="DN48" s="246">
        <v>0.17383000000000001</v>
      </c>
      <c r="DO48" s="246">
        <v>4.0677999999999999E-2</v>
      </c>
      <c r="DP48" s="246">
        <v>0.78351199999999999</v>
      </c>
      <c r="DQ48" s="246"/>
      <c r="DR48" s="246"/>
      <c r="DS48" s="246">
        <v>2.6357999999999999E-2</v>
      </c>
      <c r="DT48" s="246"/>
      <c r="DU48" s="246"/>
      <c r="DV48" s="246">
        <v>0.102382</v>
      </c>
      <c r="DW48" s="246">
        <v>6.2092000000000001E-2</v>
      </c>
      <c r="DX48" s="246">
        <v>0.96914900000000004</v>
      </c>
      <c r="DY48" s="246"/>
      <c r="DZ48" s="246">
        <v>4.5726000000000003E-2</v>
      </c>
      <c r="EA48" s="246">
        <v>1.7356E-2</v>
      </c>
      <c r="EB48" s="246"/>
      <c r="EC48" s="246">
        <v>0.140348</v>
      </c>
      <c r="ED48" s="246"/>
      <c r="EE48" s="246">
        <v>0.13117800000000002</v>
      </c>
      <c r="EF48" s="246"/>
      <c r="EG48" s="246">
        <v>0.32890399999999997</v>
      </c>
      <c r="EH48" s="246">
        <v>0.220444</v>
      </c>
      <c r="EI48" s="246"/>
      <c r="EJ48" s="246"/>
      <c r="EK48" s="246">
        <v>0.59222399999999997</v>
      </c>
      <c r="EL48" s="246">
        <v>0.24326</v>
      </c>
      <c r="EM48" s="246"/>
      <c r="EN48" s="246"/>
      <c r="EO48" s="246">
        <v>0.22457199999999999</v>
      </c>
      <c r="EP48" s="246"/>
      <c r="EQ48" s="246"/>
      <c r="ER48" s="246"/>
      <c r="ES48" s="246">
        <v>6.7302000000000001E-2</v>
      </c>
      <c r="ET48" s="246">
        <v>0.30888399999999999</v>
      </c>
      <c r="EU48" s="246"/>
      <c r="EV48" s="246"/>
      <c r="EW48" s="246">
        <v>0.30546200000000001</v>
      </c>
      <c r="EX48" s="246"/>
      <c r="EY48" s="246"/>
      <c r="EZ48" s="246">
        <v>0.58357999999999999</v>
      </c>
      <c r="FA48" s="246"/>
      <c r="FB48" s="246">
        <v>1.0479339999999999</v>
      </c>
      <c r="FC48" s="246">
        <v>0.54547599999999996</v>
      </c>
      <c r="FD48" s="246">
        <v>4.4802000000000002E-2</v>
      </c>
      <c r="FE48" s="246">
        <v>0.17857600000000001</v>
      </c>
      <c r="FF48" s="246"/>
      <c r="FG48" s="246"/>
      <c r="FH48" s="246">
        <v>4.4912000000000001E-2</v>
      </c>
      <c r="FI48" s="246"/>
      <c r="FJ48" s="246"/>
      <c r="FK48" s="246">
        <v>0.18652199999999999</v>
      </c>
      <c r="FL48" s="246">
        <v>0.14191999999999999</v>
      </c>
      <c r="FM48" s="246"/>
      <c r="FN48" s="246"/>
      <c r="FO48" s="246">
        <v>7.8067999999999999E-2</v>
      </c>
      <c r="FP48" s="246"/>
      <c r="FQ48" s="246"/>
      <c r="FR48" s="246"/>
      <c r="FS48" s="246"/>
      <c r="FT48" s="246">
        <v>0.16228400000000001</v>
      </c>
      <c r="FU48" s="246"/>
      <c r="FV48" s="246"/>
      <c r="FW48" s="246">
        <v>0.161824</v>
      </c>
      <c r="FX48" s="246">
        <v>0.165654</v>
      </c>
      <c r="FY48" s="246">
        <v>0.29263</v>
      </c>
      <c r="FZ48" s="246">
        <v>1.1915739999999999</v>
      </c>
      <c r="GA48" s="246"/>
      <c r="GB48" s="246"/>
      <c r="GC48" s="246"/>
      <c r="GD48" s="246">
        <v>0.35555000000000003</v>
      </c>
      <c r="GE48" s="246"/>
      <c r="GF48" s="246">
        <v>0.87155099999999996</v>
      </c>
      <c r="GG48" s="246"/>
      <c r="GH48" s="246"/>
      <c r="GI48" s="246">
        <v>1.1495139999999999</v>
      </c>
      <c r="GJ48" s="246">
        <v>0.30468600000000001</v>
      </c>
      <c r="GK48" s="246">
        <v>0.65669599999999995</v>
      </c>
      <c r="GL48" s="246">
        <v>0.13910600000000001</v>
      </c>
      <c r="GM48" s="246"/>
      <c r="GN48" s="246">
        <v>0.30888399999999999</v>
      </c>
      <c r="GO48" s="246">
        <v>9.8650000000000002E-2</v>
      </c>
      <c r="GP48" s="246">
        <v>1.095262</v>
      </c>
      <c r="GQ48" s="246"/>
      <c r="GR48" s="246"/>
      <c r="GS48" s="246"/>
      <c r="GT48" s="246"/>
      <c r="GU48" s="246">
        <v>0.18751599999999999</v>
      </c>
      <c r="GV48" s="246"/>
      <c r="GW48" s="246"/>
      <c r="GX48" s="246"/>
      <c r="GY48" s="246">
        <v>0.58400399999999997</v>
      </c>
      <c r="GZ48" s="246">
        <v>0.58400399999999997</v>
      </c>
      <c r="HA48" s="246"/>
      <c r="HB48" s="246">
        <v>1.0479339999999999</v>
      </c>
      <c r="HC48" s="246">
        <v>5.6526000000000007E-2</v>
      </c>
      <c r="HD48" s="246"/>
      <c r="HE48" s="246">
        <v>0.13935</v>
      </c>
      <c r="HF48" s="246">
        <v>7.8408000000000005E-2</v>
      </c>
      <c r="HG48" s="246">
        <v>0.12470000000000001</v>
      </c>
      <c r="HH48" s="246">
        <v>0.30546200000000001</v>
      </c>
      <c r="HI48" s="45"/>
      <c r="HJ48" s="45"/>
      <c r="HK48" s="45"/>
      <c r="HL48" s="45"/>
      <c r="HM48" s="45"/>
      <c r="HN48" s="45"/>
      <c r="HO48" s="45"/>
      <c r="HP48" s="45"/>
      <c r="HQ48" s="45"/>
      <c r="HR48" s="45"/>
      <c r="HS48" s="45"/>
      <c r="HT48" s="45"/>
      <c r="HU48" s="45"/>
      <c r="HV48" s="45"/>
      <c r="HW48" s="45"/>
      <c r="HX48" s="45"/>
      <c r="HY48" s="45"/>
      <c r="HZ48" s="45"/>
      <c r="IA48" s="45"/>
      <c r="IB48" s="246"/>
      <c r="IC48" s="246"/>
    </row>
    <row r="49" spans="1:237" x14ac:dyDescent="0.35">
      <c r="A49" s="271" t="s">
        <v>8312</v>
      </c>
      <c r="B49" s="271" t="s">
        <v>8249</v>
      </c>
      <c r="C49" s="246">
        <v>0.27351799999999998</v>
      </c>
      <c r="D49" s="246">
        <v>0.292908</v>
      </c>
      <c r="E49" s="246"/>
      <c r="F49" s="246"/>
      <c r="G49" s="246"/>
      <c r="H49" s="246"/>
      <c r="I49" s="246">
        <v>0.236986</v>
      </c>
      <c r="J49" s="246"/>
      <c r="K49" s="246">
        <v>0.10706599999999999</v>
      </c>
      <c r="L49" s="246">
        <v>5.101E-2</v>
      </c>
      <c r="M49" s="246">
        <v>0.28900199999999998</v>
      </c>
      <c r="N49" s="246"/>
      <c r="O49" s="246">
        <v>0.188864</v>
      </c>
      <c r="P49" s="246">
        <v>0.10706599999999999</v>
      </c>
      <c r="Q49" s="246">
        <v>5.824E-2</v>
      </c>
      <c r="R49" s="246">
        <v>0.21041000000000001</v>
      </c>
      <c r="S49" s="246"/>
      <c r="T49" s="246">
        <v>0.175702</v>
      </c>
      <c r="U49" s="246">
        <v>0.11076</v>
      </c>
      <c r="V49" s="246"/>
      <c r="W49" s="246">
        <v>5.9760000000000001E-2</v>
      </c>
      <c r="X49" s="246">
        <v>0.102544</v>
      </c>
      <c r="Y49" s="246"/>
      <c r="Z49" s="246"/>
      <c r="AA49" s="246"/>
      <c r="AB49" s="246">
        <v>0.22425400000000001</v>
      </c>
      <c r="AC49" s="246">
        <v>0.10706599999999999</v>
      </c>
      <c r="AD49" s="246">
        <v>0.31136399999999997</v>
      </c>
      <c r="AE49" s="246"/>
      <c r="AF49" s="246">
        <v>9.4366000000000005E-2</v>
      </c>
      <c r="AG49" s="246"/>
      <c r="AH49" s="246"/>
      <c r="AI49" s="246">
        <v>0.16264999999999999</v>
      </c>
      <c r="AJ49" s="246">
        <v>0.28033799999999998</v>
      </c>
      <c r="AK49" s="246">
        <v>0.14882999999999999</v>
      </c>
      <c r="AL49" s="246">
        <v>4.8071999999999997E-2</v>
      </c>
      <c r="AM49" s="246"/>
      <c r="AN49" s="246"/>
      <c r="AO49" s="246">
        <v>0.28082400000000002</v>
      </c>
      <c r="AP49" s="246">
        <v>0.14548</v>
      </c>
      <c r="AQ49" s="246"/>
      <c r="AR49" s="246"/>
      <c r="AS49" s="246">
        <v>0.13423199999999999</v>
      </c>
      <c r="AT49" s="246">
        <v>0.179366</v>
      </c>
      <c r="AU49" s="246">
        <v>0.265822</v>
      </c>
      <c r="AV49" s="246"/>
      <c r="AW49" s="246"/>
      <c r="AX49" s="246"/>
      <c r="AY49" s="246">
        <v>0.10706599999999999</v>
      </c>
      <c r="AZ49" s="246">
        <v>0.14882999999999999</v>
      </c>
      <c r="BA49" s="246"/>
      <c r="BB49" s="246"/>
      <c r="BC49" s="246"/>
      <c r="BD49" s="246"/>
      <c r="BE49" s="246"/>
      <c r="BF49" s="246">
        <v>0.13255600000000001</v>
      </c>
      <c r="BG49" s="246">
        <v>0.31978800000000002</v>
      </c>
      <c r="BH49" s="246"/>
      <c r="BI49" s="246"/>
      <c r="BJ49" s="246">
        <v>0.223084</v>
      </c>
      <c r="BK49" s="246"/>
      <c r="BL49" s="246">
        <v>0.28900199999999998</v>
      </c>
      <c r="BM49" s="246"/>
      <c r="BN49" s="246"/>
      <c r="BO49" s="246">
        <v>8.7293999999999997E-2</v>
      </c>
      <c r="BP49" s="246"/>
      <c r="BQ49" s="246"/>
      <c r="BR49" s="246">
        <v>0.32846799999999998</v>
      </c>
      <c r="BS49" s="246"/>
      <c r="BT49" s="246">
        <v>0.16567999999999999</v>
      </c>
      <c r="BU49" s="246"/>
      <c r="BV49" s="246"/>
      <c r="BW49" s="246"/>
      <c r="BX49" s="246"/>
      <c r="BY49" s="246">
        <v>0.25333</v>
      </c>
      <c r="BZ49" s="246"/>
      <c r="CA49" s="246"/>
      <c r="CB49" s="246"/>
      <c r="CC49" s="246">
        <v>0.17935799999999999</v>
      </c>
      <c r="CD49" s="246">
        <v>0.21051600000000001</v>
      </c>
      <c r="CE49" s="246"/>
      <c r="CF49" s="246">
        <v>0.14882999999999999</v>
      </c>
      <c r="CG49" s="246"/>
      <c r="CH49" s="246">
        <v>0.10201399999999999</v>
      </c>
      <c r="CI49" s="246"/>
      <c r="CJ49" s="246">
        <v>7.893E-2</v>
      </c>
      <c r="CK49" s="246">
        <v>0.23774999999999999</v>
      </c>
      <c r="CL49" s="246"/>
      <c r="CM49" s="246"/>
      <c r="CN49" s="246">
        <v>0.163716</v>
      </c>
      <c r="CO49" s="246">
        <v>9.5686000000000007E-2</v>
      </c>
      <c r="CP49" s="246">
        <v>0.14893799999999999</v>
      </c>
      <c r="CQ49" s="246">
        <v>0.15998000000000001</v>
      </c>
      <c r="CR49" s="246"/>
      <c r="CS49" s="246"/>
      <c r="CT49" s="246"/>
      <c r="CU49" s="246">
        <v>0.12648000000000001</v>
      </c>
      <c r="CV49" s="246">
        <v>0.17754200000000001</v>
      </c>
      <c r="CW49" s="246"/>
      <c r="CX49" s="246"/>
      <c r="CY49" s="246">
        <v>0.204124</v>
      </c>
      <c r="CZ49" s="246">
        <v>0.16700000000000001</v>
      </c>
      <c r="DA49" s="246"/>
      <c r="DB49" s="246"/>
      <c r="DC49" s="246">
        <v>0.148678</v>
      </c>
      <c r="DD49" s="246">
        <v>4.2459999999999998E-2</v>
      </c>
      <c r="DE49" s="246"/>
      <c r="DF49" s="246"/>
      <c r="DG49" s="246">
        <v>9.8323999999999995E-2</v>
      </c>
      <c r="DH49" s="246">
        <v>0.14979600000000001</v>
      </c>
      <c r="DI49" s="246"/>
      <c r="DJ49" s="246">
        <v>5.8819999999999997E-2</v>
      </c>
      <c r="DK49" s="246"/>
      <c r="DL49" s="246">
        <v>0.13611799999999999</v>
      </c>
      <c r="DM49" s="246">
        <v>5.5432000000000002E-2</v>
      </c>
      <c r="DN49" s="246">
        <v>0.116232</v>
      </c>
      <c r="DO49" s="246"/>
      <c r="DP49" s="246">
        <v>0.17935799999999999</v>
      </c>
      <c r="DQ49" s="246"/>
      <c r="DR49" s="246"/>
      <c r="DS49" s="246"/>
      <c r="DT49" s="246"/>
      <c r="DU49" s="246"/>
      <c r="DV49" s="246"/>
      <c r="DW49" s="246">
        <v>9.8507999999999998E-2</v>
      </c>
      <c r="DX49" s="246">
        <v>0.16858600000000001</v>
      </c>
      <c r="DY49" s="246"/>
      <c r="DZ49" s="246"/>
      <c r="EA49" s="246"/>
      <c r="EB49" s="246"/>
      <c r="EC49" s="246"/>
      <c r="ED49" s="246"/>
      <c r="EE49" s="246">
        <v>9.7037999999999999E-2</v>
      </c>
      <c r="EF49" s="246">
        <v>0.1857</v>
      </c>
      <c r="EG49" s="246"/>
      <c r="EH49" s="246">
        <v>0.12239800000000001</v>
      </c>
      <c r="EI49" s="246"/>
      <c r="EJ49" s="246"/>
      <c r="EK49" s="246"/>
      <c r="EL49" s="246"/>
      <c r="EM49" s="246">
        <v>3.8996000000000003E-2</v>
      </c>
      <c r="EN49" s="246"/>
      <c r="EO49" s="246">
        <v>0.186334</v>
      </c>
      <c r="EP49" s="246"/>
      <c r="EQ49" s="246"/>
      <c r="ER49" s="246">
        <v>0.120768</v>
      </c>
      <c r="ES49" s="246">
        <v>7.6703999999999994E-2</v>
      </c>
      <c r="ET49" s="246">
        <v>0.334032</v>
      </c>
      <c r="EU49" s="246"/>
      <c r="EV49" s="246"/>
      <c r="EW49" s="246"/>
      <c r="EX49" s="246"/>
      <c r="EY49" s="246">
        <v>0.286356</v>
      </c>
      <c r="EZ49" s="246"/>
      <c r="FA49" s="246"/>
      <c r="FB49" s="246">
        <v>0.294628</v>
      </c>
      <c r="FC49" s="246">
        <v>0.13783799999999999</v>
      </c>
      <c r="FD49" s="246">
        <v>4.6330000000000003E-2</v>
      </c>
      <c r="FE49" s="246"/>
      <c r="FF49" s="246"/>
      <c r="FG49" s="246"/>
      <c r="FH49" s="246"/>
      <c r="FI49" s="246"/>
      <c r="FJ49" s="246"/>
      <c r="FK49" s="246"/>
      <c r="FL49" s="246"/>
      <c r="FM49" s="246"/>
      <c r="FN49" s="246">
        <v>0.1</v>
      </c>
      <c r="FO49" s="246"/>
      <c r="FP49" s="246"/>
      <c r="FQ49" s="246"/>
      <c r="FR49" s="246">
        <v>0.18505199999999999</v>
      </c>
      <c r="FS49" s="246"/>
      <c r="FT49" s="246">
        <v>0.23052600000000001</v>
      </c>
      <c r="FU49" s="246"/>
      <c r="FV49" s="246"/>
      <c r="FW49" s="246"/>
      <c r="FX49" s="246">
        <v>4.4578E-2</v>
      </c>
      <c r="FY49" s="246">
        <v>0.17102999999999999</v>
      </c>
      <c r="FZ49" s="246">
        <v>3.4076000000000002E-2</v>
      </c>
      <c r="GA49" s="246"/>
      <c r="GB49" s="246">
        <v>0.141678</v>
      </c>
      <c r="GC49" s="246"/>
      <c r="GD49" s="246"/>
      <c r="GE49" s="246"/>
      <c r="GF49" s="246">
        <v>0.43551000000000001</v>
      </c>
      <c r="GG49" s="246"/>
      <c r="GH49" s="246"/>
      <c r="GI49" s="246">
        <v>0.33516599999999996</v>
      </c>
      <c r="GJ49" s="246">
        <v>0.103286</v>
      </c>
      <c r="GK49" s="246">
        <v>0.21707599999999999</v>
      </c>
      <c r="GL49" s="246">
        <v>5.8976000000000001E-2</v>
      </c>
      <c r="GM49" s="246"/>
      <c r="GN49" s="246">
        <v>0.334032</v>
      </c>
      <c r="GO49" s="246">
        <v>0.18129200000000001</v>
      </c>
      <c r="GP49" s="246">
        <v>0.21128666666666671</v>
      </c>
      <c r="GQ49" s="246"/>
      <c r="GR49" s="246">
        <v>0.10706599999999999</v>
      </c>
      <c r="GS49" s="246"/>
      <c r="GT49" s="246"/>
      <c r="GU49" s="246">
        <v>0.150446</v>
      </c>
      <c r="GV49" s="246"/>
      <c r="GW49" s="246"/>
      <c r="GX49" s="246"/>
      <c r="GY49" s="246">
        <v>9.8323999999999995E-2</v>
      </c>
      <c r="GZ49" s="246">
        <v>9.8323999999999995E-2</v>
      </c>
      <c r="HA49" s="246"/>
      <c r="HB49" s="246">
        <v>0.294628</v>
      </c>
      <c r="HC49" s="246"/>
      <c r="HD49" s="246"/>
      <c r="HE49" s="246">
        <v>0.183336</v>
      </c>
      <c r="HF49" s="246">
        <v>0.17959600000000001</v>
      </c>
      <c r="HG49" s="246">
        <v>0.12664600000000001</v>
      </c>
      <c r="HH49" s="246"/>
      <c r="HI49" s="45"/>
      <c r="HJ49" s="45"/>
      <c r="HK49" s="45"/>
      <c r="HL49" s="45"/>
      <c r="HM49" s="45"/>
      <c r="HN49" s="45"/>
      <c r="HO49" s="45"/>
      <c r="HP49" s="45"/>
      <c r="HQ49" s="45"/>
      <c r="HR49" s="45"/>
      <c r="HS49" s="45"/>
      <c r="HT49" s="45"/>
      <c r="HU49" s="45"/>
      <c r="HV49" s="45"/>
      <c r="HW49" s="45"/>
      <c r="HX49" s="45"/>
      <c r="HY49" s="45"/>
      <c r="HZ49" s="45"/>
      <c r="IA49" s="45"/>
      <c r="IB49" s="246"/>
      <c r="IC49" s="246"/>
    </row>
    <row r="50" spans="1:237" x14ac:dyDescent="0.35">
      <c r="A50" s="271" t="s">
        <v>8312</v>
      </c>
      <c r="B50" s="271" t="s">
        <v>2743</v>
      </c>
      <c r="C50" s="246">
        <v>0.16542399999999999</v>
      </c>
      <c r="D50" s="246">
        <v>0.28859800000000002</v>
      </c>
      <c r="E50" s="246"/>
      <c r="F50" s="246"/>
      <c r="G50" s="246"/>
      <c r="H50" s="246"/>
      <c r="I50" s="246"/>
      <c r="J50" s="246"/>
      <c r="K50" s="246">
        <v>0.23829800000000001</v>
      </c>
      <c r="L50" s="246">
        <v>5.8456000000000001E-2</v>
      </c>
      <c r="M50" s="246">
        <v>0.26639200000000002</v>
      </c>
      <c r="N50" s="246">
        <v>8.4062000000000012E-2</v>
      </c>
      <c r="O50" s="246">
        <v>0.313718</v>
      </c>
      <c r="P50" s="246">
        <v>0.23829800000000001</v>
      </c>
      <c r="Q50" s="246"/>
      <c r="R50" s="246"/>
      <c r="S50" s="246">
        <v>0.18861600000000001</v>
      </c>
      <c r="T50" s="246">
        <v>0.17970800000000001</v>
      </c>
      <c r="U50" s="246">
        <v>8.1129999999999994E-2</v>
      </c>
      <c r="V50" s="246"/>
      <c r="W50" s="246">
        <v>6.3808000000000004E-2</v>
      </c>
      <c r="X50" s="246">
        <v>8.8982000000000006E-2</v>
      </c>
      <c r="Y50" s="246"/>
      <c r="Z50" s="246"/>
      <c r="AA50" s="246"/>
      <c r="AB50" s="246">
        <v>0.125198</v>
      </c>
      <c r="AC50" s="246">
        <v>0.23829800000000001</v>
      </c>
      <c r="AD50" s="246">
        <v>0.341588</v>
      </c>
      <c r="AE50" s="246"/>
      <c r="AF50" s="246">
        <v>5.1889999999999999E-2</v>
      </c>
      <c r="AG50" s="246">
        <v>3.2548000000000001E-2</v>
      </c>
      <c r="AH50" s="246"/>
      <c r="AI50" s="246">
        <v>0.117092</v>
      </c>
      <c r="AJ50" s="246"/>
      <c r="AK50" s="246">
        <v>0.13070200000000001</v>
      </c>
      <c r="AL50" s="246">
        <v>7.2043999999999997E-2</v>
      </c>
      <c r="AM50" s="246">
        <v>0.123408</v>
      </c>
      <c r="AN50" s="246">
        <v>5.1824000000000002E-2</v>
      </c>
      <c r="AO50" s="246"/>
      <c r="AP50" s="246">
        <v>0.14358399999999999</v>
      </c>
      <c r="AQ50" s="246"/>
      <c r="AR50" s="246"/>
      <c r="AS50" s="246">
        <v>0.13725000000000001</v>
      </c>
      <c r="AT50" s="246">
        <v>0.36717</v>
      </c>
      <c r="AU50" s="246">
        <v>0.107172</v>
      </c>
      <c r="AV50" s="246">
        <v>0.11067</v>
      </c>
      <c r="AW50" s="246">
        <v>0.10524799999999999</v>
      </c>
      <c r="AX50" s="246">
        <v>6.6604999999999998E-2</v>
      </c>
      <c r="AY50" s="246">
        <v>0.23829800000000001</v>
      </c>
      <c r="AZ50" s="246">
        <v>0.13070200000000001</v>
      </c>
      <c r="BA50" s="246"/>
      <c r="BB50" s="246"/>
      <c r="BC50" s="246"/>
      <c r="BD50" s="246">
        <v>0.13279199999999999</v>
      </c>
      <c r="BE50" s="246">
        <v>0.21026</v>
      </c>
      <c r="BF50" s="246">
        <v>0.121088</v>
      </c>
      <c r="BG50" s="246">
        <v>0.34093800000000002</v>
      </c>
      <c r="BH50" s="246">
        <v>7.9826000000000008E-2</v>
      </c>
      <c r="BI50" s="246">
        <v>7.5063999999999992E-2</v>
      </c>
      <c r="BJ50" s="246">
        <v>0.170152</v>
      </c>
      <c r="BK50" s="246">
        <v>8.4062000000000012E-2</v>
      </c>
      <c r="BL50" s="246">
        <v>0.26639200000000002</v>
      </c>
      <c r="BM50" s="246"/>
      <c r="BN50" s="246"/>
      <c r="BO50" s="246">
        <v>0.10289</v>
      </c>
      <c r="BP50" s="246"/>
      <c r="BQ50" s="246"/>
      <c r="BR50" s="246">
        <v>8.855600000000001E-2</v>
      </c>
      <c r="BS50" s="246"/>
      <c r="BT50" s="246">
        <v>0.12773599999999999</v>
      </c>
      <c r="BU50" s="246">
        <v>9.4637999999999986E-2</v>
      </c>
      <c r="BV50" s="246">
        <v>8.6332000000000006E-2</v>
      </c>
      <c r="BW50" s="246"/>
      <c r="BX50" s="246"/>
      <c r="BY50" s="246">
        <v>0.46850000000000003</v>
      </c>
      <c r="BZ50" s="246">
        <v>8.4062000000000012E-2</v>
      </c>
      <c r="CA50" s="246">
        <v>0.115384</v>
      </c>
      <c r="CB50" s="246">
        <v>0.99194000000000004</v>
      </c>
      <c r="CC50" s="246">
        <v>0.36682399999999998</v>
      </c>
      <c r="CD50" s="246">
        <v>5.4011999999999998E-2</v>
      </c>
      <c r="CE50" s="246">
        <v>8.7072000000000011E-2</v>
      </c>
      <c r="CF50" s="246">
        <v>0.13070200000000001</v>
      </c>
      <c r="CG50" s="246">
        <v>0.58592999999999995</v>
      </c>
      <c r="CH50" s="246">
        <v>0.15403</v>
      </c>
      <c r="CI50" s="246"/>
      <c r="CJ50" s="246">
        <v>0.32940999999999998</v>
      </c>
      <c r="CK50" s="246">
        <v>0.487516</v>
      </c>
      <c r="CL50" s="246">
        <v>0.117426</v>
      </c>
      <c r="CM50" s="246"/>
      <c r="CN50" s="246">
        <v>0.228076</v>
      </c>
      <c r="CO50" s="246">
        <v>0.24667800000000001</v>
      </c>
      <c r="CP50" s="246">
        <v>0.18243599999999999</v>
      </c>
      <c r="CQ50" s="246">
        <v>0.136714</v>
      </c>
      <c r="CR50" s="246"/>
      <c r="CS50" s="246">
        <v>8.4409999999999999E-2</v>
      </c>
      <c r="CT50" s="246">
        <v>0.15381400000000001</v>
      </c>
      <c r="CU50" s="246"/>
      <c r="CV50" s="246">
        <v>0.27434999999999998</v>
      </c>
      <c r="CW50" s="246"/>
      <c r="CX50" s="246">
        <v>0.117426</v>
      </c>
      <c r="CY50" s="246">
        <v>0.163548</v>
      </c>
      <c r="CZ50" s="246">
        <v>0.25448799999999999</v>
      </c>
      <c r="DA50" s="246">
        <v>0.39365800000000001</v>
      </c>
      <c r="DB50" s="246"/>
      <c r="DC50" s="246">
        <v>0.16136800000000001</v>
      </c>
      <c r="DD50" s="246">
        <v>7.9549999999999996E-2</v>
      </c>
      <c r="DE50" s="246"/>
      <c r="DF50" s="246">
        <v>0.17122399999999999</v>
      </c>
      <c r="DG50" s="246">
        <v>0.24471000000000001</v>
      </c>
      <c r="DH50" s="246"/>
      <c r="DI50" s="246"/>
      <c r="DJ50" s="246">
        <v>8.2222000000000003E-2</v>
      </c>
      <c r="DK50" s="246"/>
      <c r="DL50" s="246"/>
      <c r="DM50" s="246">
        <v>0.100244</v>
      </c>
      <c r="DN50" s="246">
        <v>0.157084</v>
      </c>
      <c r="DO50" s="246"/>
      <c r="DP50" s="246">
        <v>0.36682399999999998</v>
      </c>
      <c r="DQ50" s="246">
        <v>8.4062000000000012E-2</v>
      </c>
      <c r="DR50" s="246"/>
      <c r="DS50" s="246">
        <v>7.9826000000000008E-2</v>
      </c>
      <c r="DT50" s="246"/>
      <c r="DU50" s="246">
        <v>0.25121199999999999</v>
      </c>
      <c r="DV50" s="246"/>
      <c r="DW50" s="246">
        <v>8.771799999999999E-2</v>
      </c>
      <c r="DX50" s="246">
        <v>0.16782</v>
      </c>
      <c r="DY50" s="246">
        <v>0.51329400000000003</v>
      </c>
      <c r="DZ50" s="246">
        <v>2.5586000000000001E-2</v>
      </c>
      <c r="EA50" s="246">
        <v>3.4841999999999998E-2</v>
      </c>
      <c r="EB50" s="246"/>
      <c r="EC50" s="246">
        <v>5.6958000000000002E-2</v>
      </c>
      <c r="ED50" s="246">
        <v>8.4062000000000012E-2</v>
      </c>
      <c r="EE50" s="246">
        <v>0.112758</v>
      </c>
      <c r="EF50" s="246">
        <v>0.416576</v>
      </c>
      <c r="EG50" s="246"/>
      <c r="EH50" s="246"/>
      <c r="EI50" s="246"/>
      <c r="EJ50" s="246"/>
      <c r="EK50" s="246"/>
      <c r="EL50" s="246"/>
      <c r="EM50" s="246"/>
      <c r="EN50" s="246"/>
      <c r="EO50" s="246">
        <v>0.16103999999999999</v>
      </c>
      <c r="EP50" s="246"/>
      <c r="EQ50" s="246">
        <v>0.103376</v>
      </c>
      <c r="ER50" s="246">
        <v>0.120144</v>
      </c>
      <c r="ES50" s="246">
        <v>9.0953999999999993E-2</v>
      </c>
      <c r="ET50" s="246">
        <v>0.437552</v>
      </c>
      <c r="EU50" s="246">
        <v>8.4062000000000012E-2</v>
      </c>
      <c r="EV50" s="246"/>
      <c r="EW50" s="246">
        <v>0.51757399999999998</v>
      </c>
      <c r="EX50" s="246">
        <v>8.4062000000000012E-2</v>
      </c>
      <c r="EY50" s="246">
        <v>0.10265000000000001</v>
      </c>
      <c r="EZ50" s="246"/>
      <c r="FA50" s="246">
        <v>0.130576</v>
      </c>
      <c r="FB50" s="246"/>
      <c r="FC50" s="246"/>
      <c r="FD50" s="246">
        <v>4.2581999999999988E-2</v>
      </c>
      <c r="FE50" s="246">
        <v>0.40597</v>
      </c>
      <c r="FF50" s="246"/>
      <c r="FG50" s="246"/>
      <c r="FH50" s="246">
        <v>8.0839999999999995E-2</v>
      </c>
      <c r="FI50" s="246"/>
      <c r="FJ50" s="246">
        <v>8.4062000000000012E-2</v>
      </c>
      <c r="FK50" s="246">
        <v>6.9190000000000002E-2</v>
      </c>
      <c r="FL50" s="246">
        <v>8.7113999999999997E-2</v>
      </c>
      <c r="FM50" s="246">
        <v>0.106202</v>
      </c>
      <c r="FN50" s="246">
        <v>0.14202400000000001</v>
      </c>
      <c r="FO50" s="246">
        <v>5.7998000000000001E-2</v>
      </c>
      <c r="FP50" s="246"/>
      <c r="FQ50" s="246"/>
      <c r="FR50" s="246"/>
      <c r="FS50" s="246"/>
      <c r="FT50" s="246">
        <v>0.26696999999999999</v>
      </c>
      <c r="FU50" s="246">
        <v>4.2712E-2</v>
      </c>
      <c r="FV50" s="246"/>
      <c r="FW50" s="246">
        <v>0.112762</v>
      </c>
      <c r="FX50" s="246">
        <v>7.0157999999999998E-2</v>
      </c>
      <c r="FY50" s="246">
        <v>0.13095799999999999</v>
      </c>
      <c r="FZ50" s="246">
        <v>0.30553599999999997</v>
      </c>
      <c r="GA50" s="246"/>
      <c r="GB50" s="246">
        <v>0.126946</v>
      </c>
      <c r="GC50" s="246"/>
      <c r="GD50" s="246"/>
      <c r="GE50" s="246">
        <v>6.0376000000000013E-2</v>
      </c>
      <c r="GF50" s="246">
        <v>0.38734400000000002</v>
      </c>
      <c r="GG50" s="246"/>
      <c r="GH50" s="246"/>
      <c r="GI50" s="246">
        <v>0.65997799999999995</v>
      </c>
      <c r="GJ50" s="246">
        <v>9.4022000000000008E-2</v>
      </c>
      <c r="GK50" s="246"/>
      <c r="GL50" s="246">
        <v>5.4723999999999988E-2</v>
      </c>
      <c r="GM50" s="246"/>
      <c r="GN50" s="246">
        <v>0.437552</v>
      </c>
      <c r="GO50" s="246">
        <v>5.3151999999999998E-2</v>
      </c>
      <c r="GP50" s="246">
        <v>1.117858</v>
      </c>
      <c r="GQ50" s="246">
        <v>0.34079999999999999</v>
      </c>
      <c r="GR50" s="246">
        <v>0.23829800000000001</v>
      </c>
      <c r="GS50" s="246"/>
      <c r="GT50" s="246"/>
      <c r="GU50" s="246">
        <v>0.23122000000000001</v>
      </c>
      <c r="GV50" s="246">
        <v>0.11434</v>
      </c>
      <c r="GW50" s="246">
        <v>8.4062000000000012E-2</v>
      </c>
      <c r="GX50" s="246"/>
      <c r="GY50" s="246">
        <v>0.24471000000000001</v>
      </c>
      <c r="GZ50" s="246">
        <v>0.24471000000000001</v>
      </c>
      <c r="HA50" s="246">
        <v>0.58592999999999995</v>
      </c>
      <c r="HB50" s="246"/>
      <c r="HC50" s="246"/>
      <c r="HD50" s="246"/>
      <c r="HE50" s="246">
        <v>0.118838</v>
      </c>
      <c r="HF50" s="246">
        <v>6.5813999999999998E-2</v>
      </c>
      <c r="HG50" s="246">
        <v>3.4950000000000002E-2</v>
      </c>
      <c r="HH50" s="246">
        <v>0.51757399999999998</v>
      </c>
      <c r="HI50" s="45"/>
      <c r="HJ50" s="45"/>
      <c r="HK50" s="45"/>
      <c r="HL50" s="45"/>
      <c r="HM50" s="45"/>
      <c r="HN50" s="45"/>
      <c r="HO50" s="45"/>
      <c r="HP50" s="45"/>
      <c r="HQ50" s="45"/>
      <c r="HR50" s="45"/>
      <c r="HS50" s="45"/>
      <c r="HT50" s="45"/>
      <c r="HU50" s="45"/>
      <c r="HV50" s="45"/>
      <c r="HW50" s="45"/>
      <c r="HX50" s="45"/>
      <c r="HY50" s="45"/>
      <c r="HZ50" s="45"/>
      <c r="IA50" s="45"/>
      <c r="IB50" s="246"/>
      <c r="IC50" s="246"/>
    </row>
    <row r="51" spans="1:237" x14ac:dyDescent="0.35">
      <c r="A51" s="271" t="s">
        <v>8312</v>
      </c>
      <c r="B51" s="271" t="s">
        <v>8250</v>
      </c>
      <c r="C51" s="246">
        <v>0.10301200000000001</v>
      </c>
      <c r="D51" s="246">
        <v>0.14952399999999999</v>
      </c>
      <c r="E51" s="246"/>
      <c r="F51" s="246">
        <v>5.1617999999999997E-2</v>
      </c>
      <c r="G51" s="246"/>
      <c r="H51" s="246"/>
      <c r="I51" s="246"/>
      <c r="J51" s="246">
        <v>0.14027200000000001</v>
      </c>
      <c r="K51" s="246"/>
      <c r="L51" s="246"/>
      <c r="M51" s="246">
        <v>0.12195400000000001</v>
      </c>
      <c r="N51" s="246"/>
      <c r="O51" s="246">
        <v>9.4283999999999993E-2</v>
      </c>
      <c r="P51" s="246"/>
      <c r="Q51" s="246"/>
      <c r="R51" s="246"/>
      <c r="S51" s="246"/>
      <c r="T51" s="246">
        <v>7.9133999999999996E-2</v>
      </c>
      <c r="U51" s="246"/>
      <c r="V51" s="246"/>
      <c r="W51" s="246"/>
      <c r="X51" s="246"/>
      <c r="Y51" s="246"/>
      <c r="Z51" s="246"/>
      <c r="AA51" s="246"/>
      <c r="AB51" s="246">
        <v>2.4539999999999999E-2</v>
      </c>
      <c r="AC51" s="246"/>
      <c r="AD51" s="246">
        <v>8.5452000000000014E-2</v>
      </c>
      <c r="AE51" s="246"/>
      <c r="AF51" s="246"/>
      <c r="AG51" s="246"/>
      <c r="AH51" s="246">
        <v>3.3708000000000002E-2</v>
      </c>
      <c r="AI51" s="246"/>
      <c r="AJ51" s="246">
        <v>0.15315200000000001</v>
      </c>
      <c r="AK51" s="246"/>
      <c r="AL51" s="246"/>
      <c r="AM51" s="246"/>
      <c r="AN51" s="246"/>
      <c r="AO51" s="246">
        <v>0.243948</v>
      </c>
      <c r="AP51" s="246"/>
      <c r="AQ51" s="246"/>
      <c r="AR51" s="246">
        <v>4.9028000000000002E-2</v>
      </c>
      <c r="AS51" s="246"/>
      <c r="AT51" s="246">
        <v>0.13086</v>
      </c>
      <c r="AU51" s="246"/>
      <c r="AV51" s="246"/>
      <c r="AW51" s="246"/>
      <c r="AX51" s="246"/>
      <c r="AY51" s="246"/>
      <c r="AZ51" s="246"/>
      <c r="BA51" s="246"/>
      <c r="BB51" s="246"/>
      <c r="BC51" s="246"/>
      <c r="BD51" s="246"/>
      <c r="BE51" s="246"/>
      <c r="BF51" s="246">
        <v>3.5874000000000003E-2</v>
      </c>
      <c r="BG51" s="246">
        <v>0.17996599999999999</v>
      </c>
      <c r="BH51" s="246"/>
      <c r="BI51" s="246">
        <v>3.1514E-2</v>
      </c>
      <c r="BJ51" s="246">
        <v>0.10743999999999999</v>
      </c>
      <c r="BK51" s="246"/>
      <c r="BL51" s="246">
        <v>0.12195400000000001</v>
      </c>
      <c r="BM51" s="246"/>
      <c r="BN51" s="246"/>
      <c r="BO51" s="246"/>
      <c r="BP51" s="246">
        <v>0.19800599999999999</v>
      </c>
      <c r="BQ51" s="246"/>
      <c r="BR51" s="246"/>
      <c r="BS51" s="246"/>
      <c r="BT51" s="246"/>
      <c r="BU51" s="246"/>
      <c r="BV51" s="246"/>
      <c r="BW51" s="246"/>
      <c r="BX51" s="246"/>
      <c r="BY51" s="246"/>
      <c r="BZ51" s="246"/>
      <c r="CA51" s="246"/>
      <c r="CB51" s="246"/>
      <c r="CC51" s="246">
        <v>0.13086</v>
      </c>
      <c r="CD51" s="246"/>
      <c r="CE51" s="246"/>
      <c r="CF51" s="246"/>
      <c r="CG51" s="246"/>
      <c r="CH51" s="246">
        <v>5.2082000000000003E-2</v>
      </c>
      <c r="CI51" s="246"/>
      <c r="CJ51" s="246">
        <v>3.9919999999999997E-2</v>
      </c>
      <c r="CK51" s="246">
        <v>1.1979999999999999E-2</v>
      </c>
      <c r="CL51" s="246"/>
      <c r="CM51" s="246"/>
      <c r="CN51" s="246"/>
      <c r="CO51" s="246">
        <v>9.9763999999999992E-2</v>
      </c>
      <c r="CP51" s="246">
        <v>0.22836999999999999</v>
      </c>
      <c r="CQ51" s="246"/>
      <c r="CR51" s="246"/>
      <c r="CS51" s="246"/>
      <c r="CT51" s="246"/>
      <c r="CU51" s="246"/>
      <c r="CV51" s="246"/>
      <c r="CW51" s="246"/>
      <c r="CX51" s="246"/>
      <c r="CY51" s="246">
        <v>8.1874000000000002E-2</v>
      </c>
      <c r="CZ51" s="246"/>
      <c r="DA51" s="246"/>
      <c r="DB51" s="246"/>
      <c r="DC51" s="246"/>
      <c r="DD51" s="246"/>
      <c r="DE51" s="246"/>
      <c r="DF51" s="246"/>
      <c r="DG51" s="246"/>
      <c r="DH51" s="246"/>
      <c r="DI51" s="246"/>
      <c r="DJ51" s="246"/>
      <c r="DK51" s="246"/>
      <c r="DL51" s="246"/>
      <c r="DM51" s="246"/>
      <c r="DN51" s="246"/>
      <c r="DO51" s="246"/>
      <c r="DP51" s="246">
        <v>0.13086</v>
      </c>
      <c r="DQ51" s="246"/>
      <c r="DR51" s="246"/>
      <c r="DS51" s="246"/>
      <c r="DT51" s="246"/>
      <c r="DU51" s="246"/>
      <c r="DV51" s="246"/>
      <c r="DW51" s="246"/>
      <c r="DX51" s="246">
        <v>6.3399999999999998E-2</v>
      </c>
      <c r="DY51" s="246"/>
      <c r="DZ51" s="246"/>
      <c r="EA51" s="246"/>
      <c r="EB51" s="246"/>
      <c r="EC51" s="246"/>
      <c r="ED51" s="246"/>
      <c r="EE51" s="246"/>
      <c r="EF51" s="246"/>
      <c r="EG51" s="246"/>
      <c r="EH51" s="246">
        <v>6.7152000000000003E-2</v>
      </c>
      <c r="EI51" s="246"/>
      <c r="EJ51" s="246"/>
      <c r="EK51" s="246">
        <v>0.13530800000000001</v>
      </c>
      <c r="EL51" s="246"/>
      <c r="EM51" s="246"/>
      <c r="EN51" s="246"/>
      <c r="EO51" s="246">
        <v>8.990200000000001E-2</v>
      </c>
      <c r="EP51" s="246"/>
      <c r="EQ51" s="246"/>
      <c r="ER51" s="246"/>
      <c r="ES51" s="246">
        <v>7.1802000000000005E-2</v>
      </c>
      <c r="ET51" s="246">
        <v>0.13540199999999999</v>
      </c>
      <c r="EU51" s="246"/>
      <c r="EV51" s="246"/>
      <c r="EW51" s="246"/>
      <c r="EX51" s="246"/>
      <c r="EY51" s="246"/>
      <c r="EZ51" s="246"/>
      <c r="FA51" s="246"/>
      <c r="FB51" s="246"/>
      <c r="FC51" s="246">
        <v>8.8319999999999996E-2</v>
      </c>
      <c r="FD51" s="246"/>
      <c r="FE51" s="246"/>
      <c r="FF51" s="246"/>
      <c r="FG51" s="246"/>
      <c r="FH51" s="246"/>
      <c r="FI51" s="246"/>
      <c r="FJ51" s="246"/>
      <c r="FK51" s="246"/>
      <c r="FL51" s="246"/>
      <c r="FM51" s="246"/>
      <c r="FN51" s="246"/>
      <c r="FO51" s="246"/>
      <c r="FP51" s="246"/>
      <c r="FQ51" s="246"/>
      <c r="FR51" s="246"/>
      <c r="FS51" s="246"/>
      <c r="FT51" s="246"/>
      <c r="FU51" s="246"/>
      <c r="FV51" s="246"/>
      <c r="FW51" s="246"/>
      <c r="FX51" s="246"/>
      <c r="FY51" s="246"/>
      <c r="FZ51" s="246"/>
      <c r="GA51" s="246"/>
      <c r="GB51" s="246"/>
      <c r="GC51" s="246"/>
      <c r="GD51" s="246">
        <v>0.23369999999999999</v>
      </c>
      <c r="GE51" s="246"/>
      <c r="GF51" s="246"/>
      <c r="GG51" s="246"/>
      <c r="GH51" s="246"/>
      <c r="GI51" s="246">
        <v>0.13086</v>
      </c>
      <c r="GJ51" s="246"/>
      <c r="GK51" s="246">
        <v>0.109052</v>
      </c>
      <c r="GL51" s="246"/>
      <c r="GM51" s="246"/>
      <c r="GN51" s="246">
        <v>0.13540199999999999</v>
      </c>
      <c r="GO51" s="246">
        <v>0.123388</v>
      </c>
      <c r="GP51" s="246">
        <v>3.3430000000000001E-2</v>
      </c>
      <c r="GQ51" s="246"/>
      <c r="GR51" s="246"/>
      <c r="GS51" s="246"/>
      <c r="GT51" s="246"/>
      <c r="GU51" s="246"/>
      <c r="GV51" s="246"/>
      <c r="GW51" s="246"/>
      <c r="GX51" s="246"/>
      <c r="GY51" s="246"/>
      <c r="GZ51" s="246"/>
      <c r="HA51" s="246"/>
      <c r="HB51" s="246"/>
      <c r="HC51" s="246"/>
      <c r="HD51" s="246"/>
      <c r="HE51" s="246"/>
      <c r="HF51" s="246"/>
      <c r="HG51" s="246"/>
      <c r="HH51" s="246"/>
      <c r="HI51" s="45"/>
      <c r="HJ51" s="45"/>
      <c r="HK51" s="45"/>
      <c r="HL51" s="45"/>
      <c r="HM51" s="45"/>
      <c r="HN51" s="45"/>
      <c r="HO51" s="45"/>
      <c r="HP51" s="45"/>
      <c r="HQ51" s="45"/>
      <c r="HR51" s="45"/>
      <c r="HS51" s="45"/>
      <c r="HT51" s="45"/>
      <c r="HU51" s="45"/>
      <c r="HV51" s="45"/>
      <c r="HW51" s="45"/>
      <c r="HX51" s="45"/>
      <c r="HY51" s="45"/>
      <c r="HZ51" s="45"/>
      <c r="IA51" s="45"/>
      <c r="IB51" s="246"/>
      <c r="IC51" s="246"/>
    </row>
    <row r="52" spans="1:237" x14ac:dyDescent="0.35">
      <c r="A52" s="271" t="s">
        <v>8312</v>
      </c>
      <c r="B52" s="271" t="s">
        <v>2747</v>
      </c>
      <c r="C52" s="246">
        <v>0.20614199999999999</v>
      </c>
      <c r="D52" s="246">
        <v>0.32442599999999999</v>
      </c>
      <c r="E52" s="246"/>
      <c r="F52" s="246"/>
      <c r="G52" s="246"/>
      <c r="H52" s="246"/>
      <c r="I52" s="246"/>
      <c r="J52" s="246"/>
      <c r="K52" s="246"/>
      <c r="L52" s="246"/>
      <c r="M52" s="246">
        <v>0.19376599999999999</v>
      </c>
      <c r="N52" s="246"/>
      <c r="O52" s="246">
        <v>0.135884</v>
      </c>
      <c r="P52" s="246"/>
      <c r="Q52" s="246"/>
      <c r="R52" s="246">
        <v>0.24982399999999999</v>
      </c>
      <c r="S52" s="246"/>
      <c r="T52" s="246">
        <v>0.10942200000000001</v>
      </c>
      <c r="U52" s="246"/>
      <c r="V52" s="246"/>
      <c r="W52" s="246"/>
      <c r="X52" s="246"/>
      <c r="Y52" s="246"/>
      <c r="Z52" s="246"/>
      <c r="AA52" s="246"/>
      <c r="AB52" s="246"/>
      <c r="AC52" s="246"/>
      <c r="AD52" s="246">
        <v>0.13277800000000001</v>
      </c>
      <c r="AE52" s="246"/>
      <c r="AF52" s="246"/>
      <c r="AG52" s="246"/>
      <c r="AH52" s="246">
        <v>0.15492400000000001</v>
      </c>
      <c r="AI52" s="246"/>
      <c r="AJ52" s="246">
        <v>0.22109599999999999</v>
      </c>
      <c r="AK52" s="246"/>
      <c r="AL52" s="246"/>
      <c r="AM52" s="246"/>
      <c r="AN52" s="246"/>
      <c r="AO52" s="246">
        <v>0.37298799999999999</v>
      </c>
      <c r="AP52" s="246"/>
      <c r="AQ52" s="246"/>
      <c r="AR52" s="246">
        <v>0.39068199999999997</v>
      </c>
      <c r="AS52" s="246"/>
      <c r="AT52" s="246">
        <v>0.19847400000000001</v>
      </c>
      <c r="AU52" s="246"/>
      <c r="AV52" s="246"/>
      <c r="AW52" s="246"/>
      <c r="AX52" s="246"/>
      <c r="AY52" s="246"/>
      <c r="AZ52" s="246"/>
      <c r="BA52" s="246"/>
      <c r="BB52" s="246"/>
      <c r="BC52" s="246"/>
      <c r="BD52" s="246"/>
      <c r="BE52" s="246">
        <v>0.19705400000000001</v>
      </c>
      <c r="BF52" s="246"/>
      <c r="BG52" s="246"/>
      <c r="BH52" s="246"/>
      <c r="BI52" s="246"/>
      <c r="BJ52" s="246">
        <v>0.18584800000000001</v>
      </c>
      <c r="BK52" s="246"/>
      <c r="BL52" s="246">
        <v>0.19376599999999999</v>
      </c>
      <c r="BM52" s="246"/>
      <c r="BN52" s="246"/>
      <c r="BO52" s="246"/>
      <c r="BP52" s="246">
        <v>0.35835</v>
      </c>
      <c r="BQ52" s="246"/>
      <c r="BR52" s="246"/>
      <c r="BS52" s="246"/>
      <c r="BT52" s="246"/>
      <c r="BU52" s="246"/>
      <c r="BV52" s="246"/>
      <c r="BW52" s="246"/>
      <c r="BX52" s="246"/>
      <c r="BY52" s="246"/>
      <c r="BZ52" s="246"/>
      <c r="CA52" s="246"/>
      <c r="CB52" s="246"/>
      <c r="CC52" s="246">
        <v>0.19847400000000001</v>
      </c>
      <c r="CD52" s="246"/>
      <c r="CE52" s="246"/>
      <c r="CF52" s="246"/>
      <c r="CG52" s="246"/>
      <c r="CH52" s="246">
        <v>0.120548</v>
      </c>
      <c r="CI52" s="246"/>
      <c r="CJ52" s="246"/>
      <c r="CK52" s="246">
        <v>0.18024200000000001</v>
      </c>
      <c r="CL52" s="246"/>
      <c r="CM52" s="246"/>
      <c r="CN52" s="246">
        <v>0.16943</v>
      </c>
      <c r="CO52" s="246"/>
      <c r="CP52" s="246">
        <v>0.12961500000000001</v>
      </c>
      <c r="CQ52" s="246"/>
      <c r="CR52" s="246"/>
      <c r="CS52" s="246"/>
      <c r="CT52" s="246"/>
      <c r="CU52" s="246"/>
      <c r="CV52" s="246">
        <v>9.919E-2</v>
      </c>
      <c r="CW52" s="246"/>
      <c r="CX52" s="246"/>
      <c r="CY52" s="246">
        <v>9.7250000000000003E-2</v>
      </c>
      <c r="CZ52" s="246"/>
      <c r="DA52" s="246"/>
      <c r="DB52" s="246"/>
      <c r="DC52" s="246"/>
      <c r="DD52" s="246"/>
      <c r="DE52" s="246"/>
      <c r="DF52" s="246"/>
      <c r="DG52" s="246">
        <v>0.14496600000000001</v>
      </c>
      <c r="DH52" s="246">
        <v>0.221632</v>
      </c>
      <c r="DI52" s="246"/>
      <c r="DJ52" s="246"/>
      <c r="DK52" s="246"/>
      <c r="DL52" s="246">
        <v>0.27015400000000001</v>
      </c>
      <c r="DM52" s="246"/>
      <c r="DN52" s="246"/>
      <c r="DO52" s="246">
        <v>0.25936399999999998</v>
      </c>
      <c r="DP52" s="246">
        <v>0.19847400000000001</v>
      </c>
      <c r="DQ52" s="246"/>
      <c r="DR52" s="246"/>
      <c r="DS52" s="246"/>
      <c r="DT52" s="246"/>
      <c r="DU52" s="246"/>
      <c r="DV52" s="246"/>
      <c r="DW52" s="246"/>
      <c r="DX52" s="246">
        <v>8.2666000000000003E-2</v>
      </c>
      <c r="DY52" s="246"/>
      <c r="DZ52" s="246"/>
      <c r="EA52" s="246"/>
      <c r="EB52" s="246"/>
      <c r="EC52" s="246"/>
      <c r="ED52" s="246"/>
      <c r="EE52" s="246"/>
      <c r="EF52" s="246"/>
      <c r="EG52" s="246">
        <v>0.29497200000000001</v>
      </c>
      <c r="EH52" s="246"/>
      <c r="EI52" s="246"/>
      <c r="EJ52" s="246"/>
      <c r="EK52" s="246">
        <v>0.20227000000000001</v>
      </c>
      <c r="EL52" s="246"/>
      <c r="EM52" s="246"/>
      <c r="EN52" s="246"/>
      <c r="EO52" s="246"/>
      <c r="EP52" s="246"/>
      <c r="EQ52" s="246"/>
      <c r="ER52" s="246"/>
      <c r="ES52" s="246">
        <v>9.8376000000000005E-2</v>
      </c>
      <c r="ET52" s="246">
        <v>0.190666</v>
      </c>
      <c r="EU52" s="246"/>
      <c r="EV52" s="246"/>
      <c r="EW52" s="246"/>
      <c r="EX52" s="246"/>
      <c r="EY52" s="246">
        <v>0.127382</v>
      </c>
      <c r="EZ52" s="246"/>
      <c r="FA52" s="246"/>
      <c r="FB52" s="246">
        <v>0.28681200000000001</v>
      </c>
      <c r="FC52" s="246">
        <v>0.12767999999999999</v>
      </c>
      <c r="FD52" s="246"/>
      <c r="FE52" s="246"/>
      <c r="FF52" s="246"/>
      <c r="FG52" s="246"/>
      <c r="FH52" s="246"/>
      <c r="FI52" s="246"/>
      <c r="FJ52" s="246"/>
      <c r="FK52" s="246"/>
      <c r="FL52" s="246"/>
      <c r="FM52" s="246"/>
      <c r="FN52" s="246"/>
      <c r="FO52" s="246"/>
      <c r="FP52" s="246"/>
      <c r="FQ52" s="246"/>
      <c r="FR52" s="246"/>
      <c r="FS52" s="246"/>
      <c r="FT52" s="246"/>
      <c r="FU52" s="246"/>
      <c r="FV52" s="246"/>
      <c r="FW52" s="246"/>
      <c r="FX52" s="246"/>
      <c r="FY52" s="246"/>
      <c r="FZ52" s="246">
        <v>6.3357999999999998E-2</v>
      </c>
      <c r="GA52" s="246"/>
      <c r="GB52" s="246"/>
      <c r="GC52" s="246"/>
      <c r="GD52" s="246">
        <v>7.1398000000000003E-2</v>
      </c>
      <c r="GE52" s="246"/>
      <c r="GF52" s="246">
        <v>0.34666599999999997</v>
      </c>
      <c r="GG52" s="246"/>
      <c r="GH52" s="246"/>
      <c r="GI52" s="246">
        <v>0.31142999999999998</v>
      </c>
      <c r="GJ52" s="246"/>
      <c r="GK52" s="246">
        <v>0.26275199999999999</v>
      </c>
      <c r="GL52" s="246"/>
      <c r="GM52" s="246"/>
      <c r="GN52" s="246">
        <v>0.190666</v>
      </c>
      <c r="GO52" s="246">
        <v>0.14946000000000001</v>
      </c>
      <c r="GP52" s="246">
        <v>7.0814000000000002E-2</v>
      </c>
      <c r="GQ52" s="246"/>
      <c r="GR52" s="246"/>
      <c r="GS52" s="246"/>
      <c r="GT52" s="246"/>
      <c r="GU52" s="246"/>
      <c r="GV52" s="246"/>
      <c r="GW52" s="246"/>
      <c r="GX52" s="246"/>
      <c r="GY52" s="246">
        <v>0.14496600000000001</v>
      </c>
      <c r="GZ52" s="246">
        <v>0.14496600000000001</v>
      </c>
      <c r="HA52" s="246"/>
      <c r="HB52" s="246">
        <v>0.28681200000000001</v>
      </c>
      <c r="HC52" s="246"/>
      <c r="HD52" s="246"/>
      <c r="HE52" s="246">
        <v>0.12940599999999999</v>
      </c>
      <c r="HF52" s="246"/>
      <c r="HG52" s="246"/>
      <c r="HH52" s="246"/>
      <c r="HI52" s="45"/>
      <c r="HJ52" s="45"/>
      <c r="HK52" s="45"/>
      <c r="HL52" s="45"/>
      <c r="HM52" s="45"/>
      <c r="HN52" s="45"/>
      <c r="HO52" s="45"/>
      <c r="HP52" s="45"/>
      <c r="HQ52" s="45"/>
      <c r="HR52" s="45"/>
      <c r="HS52" s="45"/>
      <c r="HT52" s="45"/>
      <c r="HU52" s="45"/>
      <c r="HV52" s="45"/>
      <c r="HW52" s="45"/>
      <c r="HX52" s="45"/>
      <c r="HY52" s="45"/>
      <c r="HZ52" s="45"/>
      <c r="IA52" s="45"/>
      <c r="IB52" s="246"/>
      <c r="IC52" s="246"/>
    </row>
    <row r="53" spans="1:237" x14ac:dyDescent="0.35">
      <c r="A53" s="271" t="s">
        <v>8312</v>
      </c>
      <c r="B53" s="271" t="s">
        <v>7092</v>
      </c>
      <c r="C53" s="246">
        <v>0.17976</v>
      </c>
      <c r="D53" s="246">
        <v>0.22112799999999999</v>
      </c>
      <c r="E53" s="246"/>
      <c r="F53" s="246">
        <v>0.16375600000000001</v>
      </c>
      <c r="G53" s="246"/>
      <c r="H53" s="246"/>
      <c r="I53" s="246">
        <v>0.26355400000000001</v>
      </c>
      <c r="J53" s="246"/>
      <c r="K53" s="246">
        <v>8.2717999999999986E-2</v>
      </c>
      <c r="L53" s="246">
        <v>7.0541999999999994E-2</v>
      </c>
      <c r="M53" s="246">
        <v>0.20017799999999999</v>
      </c>
      <c r="N53" s="246"/>
      <c r="O53" s="246">
        <v>0.131608</v>
      </c>
      <c r="P53" s="246">
        <v>8.2717999999999986E-2</v>
      </c>
      <c r="Q53" s="246">
        <v>0.18889600000000001</v>
      </c>
      <c r="R53" s="246">
        <v>0.14884600000000001</v>
      </c>
      <c r="S53" s="246"/>
      <c r="T53" s="246"/>
      <c r="U53" s="246"/>
      <c r="V53" s="246"/>
      <c r="W53" s="246"/>
      <c r="X53" s="246"/>
      <c r="Y53" s="246"/>
      <c r="Z53" s="246"/>
      <c r="AA53" s="246"/>
      <c r="AB53" s="246">
        <v>9.4496000000000011E-2</v>
      </c>
      <c r="AC53" s="246">
        <v>8.2717999999999986E-2</v>
      </c>
      <c r="AD53" s="246">
        <v>0.148286</v>
      </c>
      <c r="AE53" s="246"/>
      <c r="AF53" s="246">
        <v>4.9076666666666671E-2</v>
      </c>
      <c r="AG53" s="246">
        <v>5.6649999999999999E-2</v>
      </c>
      <c r="AH53" s="246">
        <v>0.11797199999999999</v>
      </c>
      <c r="AI53" s="246"/>
      <c r="AJ53" s="246">
        <v>0.20019000000000001</v>
      </c>
      <c r="AK53" s="246"/>
      <c r="AL53" s="246"/>
      <c r="AM53" s="246"/>
      <c r="AN53" s="246"/>
      <c r="AO53" s="246">
        <v>0.26292199999999999</v>
      </c>
      <c r="AP53" s="246"/>
      <c r="AQ53" s="246"/>
      <c r="AR53" s="246">
        <v>0.13818800000000001</v>
      </c>
      <c r="AS53" s="246"/>
      <c r="AT53" s="246">
        <v>0.27323599999999998</v>
      </c>
      <c r="AU53" s="246"/>
      <c r="AV53" s="246"/>
      <c r="AW53" s="246"/>
      <c r="AX53" s="246"/>
      <c r="AY53" s="246">
        <v>8.2717999999999986E-2</v>
      </c>
      <c r="AZ53" s="246"/>
      <c r="BA53" s="246"/>
      <c r="BB53" s="246"/>
      <c r="BC53" s="246"/>
      <c r="BD53" s="246"/>
      <c r="BE53" s="246">
        <v>4.4696000000000007E-2</v>
      </c>
      <c r="BF53" s="246">
        <v>0.176514</v>
      </c>
      <c r="BG53" s="246">
        <v>0.30205199999999999</v>
      </c>
      <c r="BH53" s="246"/>
      <c r="BI53" s="246"/>
      <c r="BJ53" s="246"/>
      <c r="BK53" s="246"/>
      <c r="BL53" s="246">
        <v>0.20017799999999999</v>
      </c>
      <c r="BM53" s="246"/>
      <c r="BN53" s="246"/>
      <c r="BO53" s="246"/>
      <c r="BP53" s="246"/>
      <c r="BQ53" s="246"/>
      <c r="BR53" s="246">
        <v>7.7343999999999996E-2</v>
      </c>
      <c r="BS53" s="246"/>
      <c r="BT53" s="246"/>
      <c r="BU53" s="246"/>
      <c r="BV53" s="246"/>
      <c r="BW53" s="246"/>
      <c r="BX53" s="246"/>
      <c r="BY53" s="246"/>
      <c r="BZ53" s="246"/>
      <c r="CA53" s="246"/>
      <c r="CB53" s="246"/>
      <c r="CC53" s="246">
        <v>0.27323599999999998</v>
      </c>
      <c r="CD53" s="246"/>
      <c r="CE53" s="246"/>
      <c r="CF53" s="246"/>
      <c r="CG53" s="246">
        <v>0.94669800000000004</v>
      </c>
      <c r="CH53" s="246">
        <v>6.4296000000000006E-2</v>
      </c>
      <c r="CI53" s="246"/>
      <c r="CJ53" s="246">
        <v>0.18645999999999999</v>
      </c>
      <c r="CK53" s="246">
        <v>9.2420000000000002E-2</v>
      </c>
      <c r="CL53" s="246"/>
      <c r="CM53" s="246"/>
      <c r="CN53" s="246"/>
      <c r="CO53" s="246">
        <v>9.8052000000000014E-2</v>
      </c>
      <c r="CP53" s="246">
        <v>0.12306599999999999</v>
      </c>
      <c r="CQ53" s="246"/>
      <c r="CR53" s="246"/>
      <c r="CS53" s="246"/>
      <c r="CT53" s="246"/>
      <c r="CU53" s="246"/>
      <c r="CV53" s="246"/>
      <c r="CW53" s="246"/>
      <c r="CX53" s="246"/>
      <c r="CY53" s="246">
        <v>8.7674000000000002E-2</v>
      </c>
      <c r="CZ53" s="246"/>
      <c r="DA53" s="246"/>
      <c r="DB53" s="246"/>
      <c r="DC53" s="246"/>
      <c r="DD53" s="246"/>
      <c r="DE53" s="246"/>
      <c r="DF53" s="246"/>
      <c r="DG53" s="246">
        <v>0.130244</v>
      </c>
      <c r="DH53" s="246">
        <v>0.18765599999999999</v>
      </c>
      <c r="DI53" s="246"/>
      <c r="DJ53" s="246"/>
      <c r="DK53" s="246"/>
      <c r="DL53" s="246">
        <v>0.15862599999999999</v>
      </c>
      <c r="DM53" s="246"/>
      <c r="DN53" s="246">
        <v>9.4626000000000002E-2</v>
      </c>
      <c r="DO53" s="246"/>
      <c r="DP53" s="246">
        <v>0.27323599999999998</v>
      </c>
      <c r="DQ53" s="246"/>
      <c r="DR53" s="246"/>
      <c r="DS53" s="246"/>
      <c r="DT53" s="246"/>
      <c r="DU53" s="246"/>
      <c r="DV53" s="246"/>
      <c r="DW53" s="246">
        <v>0.101892</v>
      </c>
      <c r="DX53" s="246">
        <v>0.115882</v>
      </c>
      <c r="DY53" s="246"/>
      <c r="DZ53" s="246">
        <v>7.2873999999999994E-2</v>
      </c>
      <c r="EA53" s="246">
        <v>0.115536</v>
      </c>
      <c r="EB53" s="246"/>
      <c r="EC53" s="246"/>
      <c r="ED53" s="246"/>
      <c r="EE53" s="246"/>
      <c r="EF53" s="246"/>
      <c r="EG53" s="246"/>
      <c r="EH53" s="246"/>
      <c r="EI53" s="246"/>
      <c r="EJ53" s="246"/>
      <c r="EK53" s="246"/>
      <c r="EL53" s="246"/>
      <c r="EM53" s="246"/>
      <c r="EN53" s="246"/>
      <c r="EO53" s="246"/>
      <c r="EP53" s="246"/>
      <c r="EQ53" s="246"/>
      <c r="ER53" s="246"/>
      <c r="ES53" s="246">
        <v>0.122476</v>
      </c>
      <c r="ET53" s="246">
        <v>0.18290000000000001</v>
      </c>
      <c r="EU53" s="246"/>
      <c r="EV53" s="246"/>
      <c r="EW53" s="246">
        <v>9.7503999999999993E-2</v>
      </c>
      <c r="EX53" s="246"/>
      <c r="EY53" s="246">
        <v>0.16816400000000001</v>
      </c>
      <c r="EZ53" s="246"/>
      <c r="FA53" s="246"/>
      <c r="FB53" s="246">
        <v>0.28334999999999999</v>
      </c>
      <c r="FC53" s="246">
        <v>0.14588200000000001</v>
      </c>
      <c r="FD53" s="246"/>
      <c r="FE53" s="246"/>
      <c r="FF53" s="246"/>
      <c r="FG53" s="246"/>
      <c r="FH53" s="246">
        <v>8.2487999999999992E-2</v>
      </c>
      <c r="FI53" s="246"/>
      <c r="FJ53" s="246"/>
      <c r="FK53" s="246"/>
      <c r="FL53" s="246"/>
      <c r="FM53" s="246"/>
      <c r="FN53" s="246"/>
      <c r="FO53" s="246">
        <v>0.17380999999999999</v>
      </c>
      <c r="FP53" s="246"/>
      <c r="FQ53" s="246"/>
      <c r="FR53" s="246"/>
      <c r="FS53" s="246"/>
      <c r="FT53" s="246">
        <v>0.11999799999999999</v>
      </c>
      <c r="FU53" s="246"/>
      <c r="FV53" s="246"/>
      <c r="FW53" s="246"/>
      <c r="FX53" s="246"/>
      <c r="FY53" s="246">
        <v>0.110184</v>
      </c>
      <c r="FZ53" s="246">
        <v>0.23652200000000001</v>
      </c>
      <c r="GA53" s="246"/>
      <c r="GB53" s="246"/>
      <c r="GC53" s="246"/>
      <c r="GD53" s="246">
        <v>8.3299999999999999E-2</v>
      </c>
      <c r="GE53" s="246"/>
      <c r="GF53" s="246">
        <v>0.249222</v>
      </c>
      <c r="GG53" s="246"/>
      <c r="GH53" s="246"/>
      <c r="GI53" s="246">
        <v>0.27323599999999998</v>
      </c>
      <c r="GJ53" s="246">
        <v>0.12646199999999999</v>
      </c>
      <c r="GK53" s="246">
        <v>0.21326400000000001</v>
      </c>
      <c r="GL53" s="246">
        <v>9.7127999999999992E-2</v>
      </c>
      <c r="GM53" s="246"/>
      <c r="GN53" s="246">
        <v>0.18290000000000001</v>
      </c>
      <c r="GO53" s="246"/>
      <c r="GP53" s="246">
        <v>0.36357400000000001</v>
      </c>
      <c r="GQ53" s="246"/>
      <c r="GR53" s="246">
        <v>8.2717999999999986E-2</v>
      </c>
      <c r="GS53" s="246"/>
      <c r="GT53" s="246"/>
      <c r="GU53" s="246"/>
      <c r="GV53" s="246"/>
      <c r="GW53" s="246"/>
      <c r="GX53" s="246"/>
      <c r="GY53" s="246">
        <v>0.130244</v>
      </c>
      <c r="GZ53" s="246">
        <v>0.130244</v>
      </c>
      <c r="HA53" s="246">
        <v>0.94669800000000004</v>
      </c>
      <c r="HB53" s="246">
        <v>0.28334999999999999</v>
      </c>
      <c r="HC53" s="246"/>
      <c r="HD53" s="246"/>
      <c r="HE53" s="246">
        <v>0.12797600000000001</v>
      </c>
      <c r="HF53" s="246">
        <v>5.271E-2</v>
      </c>
      <c r="HG53" s="246">
        <v>5.3311999999999998E-2</v>
      </c>
      <c r="HH53" s="246">
        <v>9.7503999999999993E-2</v>
      </c>
      <c r="HI53" s="45"/>
      <c r="HJ53" s="45"/>
      <c r="HK53" s="45"/>
      <c r="HL53" s="45"/>
      <c r="HM53" s="45"/>
      <c r="HN53" s="45"/>
      <c r="HO53" s="45"/>
      <c r="HP53" s="45"/>
      <c r="HQ53" s="45"/>
      <c r="HR53" s="45"/>
      <c r="HS53" s="45"/>
      <c r="HT53" s="45"/>
      <c r="HU53" s="45"/>
      <c r="HV53" s="45"/>
      <c r="HW53" s="45"/>
      <c r="HX53" s="45"/>
      <c r="HY53" s="45"/>
      <c r="HZ53" s="45"/>
      <c r="IA53" s="45"/>
      <c r="IB53" s="246"/>
      <c r="IC53" s="246"/>
    </row>
    <row r="54" spans="1:237" x14ac:dyDescent="0.35">
      <c r="A54" s="271" t="s">
        <v>8312</v>
      </c>
      <c r="B54" s="271" t="s">
        <v>8251</v>
      </c>
      <c r="C54" s="246">
        <v>0.13026599999999999</v>
      </c>
      <c r="D54" s="246">
        <v>0.1770948</v>
      </c>
      <c r="E54" s="246"/>
      <c r="F54" s="246">
        <v>6.8775600000000006E-2</v>
      </c>
      <c r="G54" s="246">
        <v>1.0500000000000001E-2</v>
      </c>
      <c r="H54" s="246">
        <v>1.0500000000000001E-2</v>
      </c>
      <c r="I54" s="246">
        <v>6.6486000000000003E-2</v>
      </c>
      <c r="J54" s="246"/>
      <c r="K54" s="246">
        <v>6.4136399999999996E-2</v>
      </c>
      <c r="L54" s="246">
        <v>0.109998</v>
      </c>
      <c r="M54" s="246">
        <v>0.12601200000000001</v>
      </c>
      <c r="N54" s="246"/>
      <c r="O54" s="246">
        <v>0.31995359999999989</v>
      </c>
      <c r="P54" s="246">
        <v>6.4136399999999996E-2</v>
      </c>
      <c r="Q54" s="246">
        <v>0.1046604</v>
      </c>
      <c r="R54" s="246"/>
      <c r="S54" s="246"/>
      <c r="T54" s="246">
        <v>0.20862240000000001</v>
      </c>
      <c r="U54" s="246">
        <v>7.1624399999999991E-2</v>
      </c>
      <c r="V54" s="246"/>
      <c r="W54" s="246">
        <v>4.3342799999999987E-2</v>
      </c>
      <c r="X54" s="246">
        <v>6.3446399999999986E-2</v>
      </c>
      <c r="Y54" s="246">
        <v>1.0500000000000001E-2</v>
      </c>
      <c r="Z54" s="246"/>
      <c r="AA54" s="246"/>
      <c r="AB54" s="246">
        <v>5.5715999999999988E-2</v>
      </c>
      <c r="AC54" s="246">
        <v>6.4136399999999996E-2</v>
      </c>
      <c r="AD54" s="246">
        <v>0.234708</v>
      </c>
      <c r="AE54" s="246"/>
      <c r="AF54" s="246"/>
      <c r="AG54" s="246">
        <v>0.12</v>
      </c>
      <c r="AH54" s="246"/>
      <c r="AI54" s="246"/>
      <c r="AJ54" s="246"/>
      <c r="AK54" s="246">
        <v>8.4227999999999994E-3</v>
      </c>
      <c r="AL54" s="246">
        <v>2.58E-2</v>
      </c>
      <c r="AM54" s="246">
        <v>2.8678800000000001E-2</v>
      </c>
      <c r="AN54" s="246"/>
      <c r="AO54" s="246"/>
      <c r="AP54" s="246">
        <v>5.7259200000000003E-2</v>
      </c>
      <c r="AQ54" s="246"/>
      <c r="AR54" s="246"/>
      <c r="AS54" s="246">
        <v>6.6802799999999996E-2</v>
      </c>
      <c r="AT54" s="246">
        <v>0.26947199999999999</v>
      </c>
      <c r="AU54" s="246">
        <v>0.20990039999999999</v>
      </c>
      <c r="AV54" s="246">
        <v>4.3509600000000002E-2</v>
      </c>
      <c r="AW54" s="246"/>
      <c r="AX54" s="246"/>
      <c r="AY54" s="246">
        <v>6.4136399999999996E-2</v>
      </c>
      <c r="AZ54" s="246">
        <v>8.4227999999999994E-3</v>
      </c>
      <c r="BA54" s="246"/>
      <c r="BB54" s="246"/>
      <c r="BC54" s="246"/>
      <c r="BD54" s="246"/>
      <c r="BE54" s="246">
        <v>1.8461999999999999E-2</v>
      </c>
      <c r="BF54" s="246">
        <v>7.8061199999999997E-2</v>
      </c>
      <c r="BG54" s="246">
        <v>0.181896</v>
      </c>
      <c r="BH54" s="246"/>
      <c r="BI54" s="246"/>
      <c r="BJ54" s="246">
        <v>8.2538399999999998E-2</v>
      </c>
      <c r="BK54" s="246"/>
      <c r="BL54" s="246">
        <v>0.12601200000000001</v>
      </c>
      <c r="BM54" s="246"/>
      <c r="BN54" s="246"/>
      <c r="BO54" s="246"/>
      <c r="BP54" s="246"/>
      <c r="BQ54" s="246">
        <v>1.96356E-2</v>
      </c>
      <c r="BR54" s="246"/>
      <c r="BS54" s="246"/>
      <c r="BT54" s="246">
        <v>5.55936E-2</v>
      </c>
      <c r="BU54" s="246">
        <v>2.0998800000000001E-2</v>
      </c>
      <c r="BV54" s="246">
        <v>5.73696E-2</v>
      </c>
      <c r="BW54" s="246"/>
      <c r="BX54" s="246"/>
      <c r="BY54" s="246">
        <v>0.17592840000000001</v>
      </c>
      <c r="BZ54" s="246"/>
      <c r="CA54" s="246">
        <v>6.6126000000000004E-2</v>
      </c>
      <c r="CB54" s="246"/>
      <c r="CC54" s="246">
        <v>0.26947199999999999</v>
      </c>
      <c r="CD54" s="246">
        <v>0.10853640000000001</v>
      </c>
      <c r="CE54" s="246">
        <v>2.9801999999999999E-2</v>
      </c>
      <c r="CF54" s="246">
        <v>8.4227999999999994E-3</v>
      </c>
      <c r="CG54" s="246">
        <v>0.26559959999999999</v>
      </c>
      <c r="CH54" s="246">
        <v>8.3317200000000008E-2</v>
      </c>
      <c r="CI54" s="246"/>
      <c r="CJ54" s="246">
        <v>0.1071048</v>
      </c>
      <c r="CK54" s="246">
        <v>0.13740240000000001</v>
      </c>
      <c r="CL54" s="246"/>
      <c r="CM54" s="246"/>
      <c r="CN54" s="246"/>
      <c r="CO54" s="246">
        <v>3.2000399999999998E-2</v>
      </c>
      <c r="CP54" s="246">
        <v>0.18736079999999999</v>
      </c>
      <c r="CQ54" s="246">
        <v>8.0072399999999988E-2</v>
      </c>
      <c r="CR54" s="246"/>
      <c r="CS54" s="246"/>
      <c r="CT54" s="246">
        <v>1.8158400000000002E-2</v>
      </c>
      <c r="CU54" s="246">
        <v>0.117258</v>
      </c>
      <c r="CV54" s="246"/>
      <c r="CW54" s="246"/>
      <c r="CX54" s="246"/>
      <c r="CY54" s="246">
        <v>0.1550328</v>
      </c>
      <c r="CZ54" s="246">
        <v>0.16399320000000001</v>
      </c>
      <c r="DA54" s="246"/>
      <c r="DB54" s="246"/>
      <c r="DC54" s="246">
        <v>0.12177</v>
      </c>
      <c r="DD54" s="246"/>
      <c r="DE54" s="246"/>
      <c r="DF54" s="246"/>
      <c r="DG54" s="246">
        <v>0.1240368</v>
      </c>
      <c r="DH54" s="246"/>
      <c r="DI54" s="246"/>
      <c r="DJ54" s="246">
        <v>5.7189599999999993E-2</v>
      </c>
      <c r="DK54" s="246"/>
      <c r="DL54" s="246"/>
      <c r="DM54" s="246">
        <v>6.6706799999999997E-2</v>
      </c>
      <c r="DN54" s="246">
        <v>0.12374159999999999</v>
      </c>
      <c r="DO54" s="246"/>
      <c r="DP54" s="246">
        <v>0.26947199999999999</v>
      </c>
      <c r="DQ54" s="246"/>
      <c r="DR54" s="246"/>
      <c r="DS54" s="246"/>
      <c r="DT54" s="246">
        <v>6.8314799999999995E-2</v>
      </c>
      <c r="DU54" s="246"/>
      <c r="DV54" s="246"/>
      <c r="DW54" s="246">
        <v>3.8328000000000001E-2</v>
      </c>
      <c r="DX54" s="246">
        <v>0.28100160000000002</v>
      </c>
      <c r="DY54" s="246"/>
      <c r="DZ54" s="246">
        <v>2.9701200000000001E-2</v>
      </c>
      <c r="EA54" s="246"/>
      <c r="EB54" s="246"/>
      <c r="EC54" s="246">
        <v>4.3371600000000003E-2</v>
      </c>
      <c r="ED54" s="246"/>
      <c r="EE54" s="246">
        <v>4.7257199999999999E-2</v>
      </c>
      <c r="EF54" s="246">
        <v>0.1361916</v>
      </c>
      <c r="EG54" s="246"/>
      <c r="EH54" s="246">
        <v>5.8810800000000003E-2</v>
      </c>
      <c r="EI54" s="246"/>
      <c r="EJ54" s="246"/>
      <c r="EK54" s="246"/>
      <c r="EL54" s="246"/>
      <c r="EM54" s="246"/>
      <c r="EN54" s="246"/>
      <c r="EO54" s="246">
        <v>0.16623959999999999</v>
      </c>
      <c r="EP54" s="246"/>
      <c r="EQ54" s="246"/>
      <c r="ER54" s="246">
        <v>5.5497600000000001E-2</v>
      </c>
      <c r="ES54" s="246">
        <v>0.1234584</v>
      </c>
      <c r="ET54" s="246">
        <v>0.15787200000000001</v>
      </c>
      <c r="EU54" s="246"/>
      <c r="EV54" s="246"/>
      <c r="EW54" s="246"/>
      <c r="EX54" s="246"/>
      <c r="EY54" s="246">
        <v>8.2274399999999998E-2</v>
      </c>
      <c r="EZ54" s="246"/>
      <c r="FA54" s="246"/>
      <c r="FB54" s="246"/>
      <c r="FC54" s="246"/>
      <c r="FD54" s="246"/>
      <c r="FE54" s="246"/>
      <c r="FF54" s="246"/>
      <c r="FG54" s="246"/>
      <c r="FH54" s="246">
        <v>9.9440400000000012E-2</v>
      </c>
      <c r="FI54" s="246"/>
      <c r="FJ54" s="246"/>
      <c r="FK54" s="246"/>
      <c r="FL54" s="246">
        <v>6.6560399999999992E-2</v>
      </c>
      <c r="FM54" s="246">
        <v>2.3952000000000001E-2</v>
      </c>
      <c r="FN54" s="246"/>
      <c r="FO54" s="246"/>
      <c r="FP54" s="246"/>
      <c r="FQ54" s="246"/>
      <c r="FR54" s="246">
        <v>9.9451200000000003E-2</v>
      </c>
      <c r="FS54" s="246">
        <v>1.0500000000000001E-2</v>
      </c>
      <c r="FT54" s="246">
        <v>6.18912E-2</v>
      </c>
      <c r="FU54" s="246">
        <v>3.7702800000000002E-2</v>
      </c>
      <c r="FV54" s="246">
        <v>1.0500000000000001E-2</v>
      </c>
      <c r="FW54" s="246">
        <v>5.6812799999999997E-2</v>
      </c>
      <c r="FX54" s="246">
        <v>4.6417199999999999E-2</v>
      </c>
      <c r="FY54" s="246">
        <v>8.9251199999999989E-2</v>
      </c>
      <c r="FZ54" s="246">
        <v>0.1125456</v>
      </c>
      <c r="GA54" s="246"/>
      <c r="GB54" s="246"/>
      <c r="GC54" s="246">
        <v>7.5845999999999997E-2</v>
      </c>
      <c r="GD54" s="246">
        <v>3.7802399999999993E-2</v>
      </c>
      <c r="GE54" s="246"/>
      <c r="GF54" s="246">
        <v>0.29575679999999999</v>
      </c>
      <c r="GG54" s="246"/>
      <c r="GH54" s="246"/>
      <c r="GI54" s="246">
        <v>0.26947199999999999</v>
      </c>
      <c r="GJ54" s="246">
        <v>3.7587600000000013E-2</v>
      </c>
      <c r="GK54" s="246"/>
      <c r="GL54" s="246">
        <v>8.0153999999999989E-2</v>
      </c>
      <c r="GM54" s="246"/>
      <c r="GN54" s="246">
        <v>0.15787200000000001</v>
      </c>
      <c r="GO54" s="246"/>
      <c r="GP54" s="246">
        <v>0.14379359999999999</v>
      </c>
      <c r="GQ54" s="246"/>
      <c r="GR54" s="246">
        <v>6.4136399999999996E-2</v>
      </c>
      <c r="GS54" s="246">
        <v>1.0500000000000001E-2</v>
      </c>
      <c r="GT54" s="246">
        <v>1.0500000000000001E-2</v>
      </c>
      <c r="GU54" s="246">
        <v>5.4748799999999993E-2</v>
      </c>
      <c r="GV54" s="246"/>
      <c r="GW54" s="246"/>
      <c r="GX54" s="246"/>
      <c r="GY54" s="246">
        <v>0.1240368</v>
      </c>
      <c r="GZ54" s="246">
        <v>0.1240368</v>
      </c>
      <c r="HA54" s="246">
        <v>0.26559959999999999</v>
      </c>
      <c r="HB54" s="246"/>
      <c r="HC54" s="246">
        <v>6.5563200000000002E-2</v>
      </c>
      <c r="HD54" s="246"/>
      <c r="HE54" s="246">
        <v>0.18522359999999999</v>
      </c>
      <c r="HF54" s="246">
        <v>5.1829199999999999E-2</v>
      </c>
      <c r="HG54" s="246">
        <v>2.9452800000000001E-2</v>
      </c>
      <c r="HH54" s="246"/>
      <c r="HI54" s="45"/>
      <c r="HJ54" s="45"/>
      <c r="HK54" s="45"/>
      <c r="HL54" s="45"/>
      <c r="HM54" s="45"/>
      <c r="HN54" s="45"/>
      <c r="HO54" s="45"/>
      <c r="HP54" s="45"/>
      <c r="HQ54" s="45"/>
      <c r="HR54" s="45"/>
      <c r="HS54" s="45"/>
      <c r="HT54" s="45"/>
      <c r="HU54" s="45"/>
      <c r="HV54" s="45"/>
      <c r="HW54" s="45"/>
      <c r="HX54" s="45"/>
      <c r="HY54" s="45"/>
      <c r="HZ54" s="45"/>
      <c r="IA54" s="45"/>
      <c r="IB54" s="246"/>
      <c r="IC54" s="246"/>
    </row>
    <row r="55" spans="1:237" x14ac:dyDescent="0.35">
      <c r="A55" s="271" t="s">
        <v>8312</v>
      </c>
      <c r="B55" s="271" t="s">
        <v>8252</v>
      </c>
      <c r="C55" s="246">
        <v>0.124346</v>
      </c>
      <c r="D55" s="246"/>
      <c r="E55" s="246"/>
      <c r="F55" s="246"/>
      <c r="G55" s="246"/>
      <c r="H55" s="246"/>
      <c r="I55" s="246"/>
      <c r="J55" s="246"/>
      <c r="K55" s="246"/>
      <c r="L55" s="246">
        <v>2.5475999999999999E-2</v>
      </c>
      <c r="M55" s="246"/>
      <c r="N55" s="246"/>
      <c r="O55" s="246"/>
      <c r="P55" s="246"/>
      <c r="Q55" s="246"/>
      <c r="R55" s="246"/>
      <c r="S55" s="246"/>
      <c r="T55" s="246">
        <v>7.0431999999999995E-2</v>
      </c>
      <c r="U55" s="246"/>
      <c r="V55" s="246"/>
      <c r="W55" s="246"/>
      <c r="X55" s="246">
        <v>6.9528000000000006E-2</v>
      </c>
      <c r="Y55" s="246"/>
      <c r="Z55" s="246"/>
      <c r="AA55" s="246"/>
      <c r="AB55" s="246"/>
      <c r="AC55" s="246"/>
      <c r="AD55" s="246">
        <v>4.6171999999999998E-2</v>
      </c>
      <c r="AE55" s="246"/>
      <c r="AF55" s="246"/>
      <c r="AG55" s="246"/>
      <c r="AH55" s="246"/>
      <c r="AI55" s="246"/>
      <c r="AJ55" s="246"/>
      <c r="AK55" s="246">
        <v>4.0798000000000001E-2</v>
      </c>
      <c r="AL55" s="246"/>
      <c r="AM55" s="246"/>
      <c r="AN55" s="246"/>
      <c r="AO55" s="246"/>
      <c r="AP55" s="246"/>
      <c r="AQ55" s="246"/>
      <c r="AR55" s="246"/>
      <c r="AS55" s="246"/>
      <c r="AT55" s="246">
        <v>0.149232</v>
      </c>
      <c r="AU55" s="246"/>
      <c r="AV55" s="246"/>
      <c r="AW55" s="246"/>
      <c r="AX55" s="246">
        <v>8.0171999999999993E-2</v>
      </c>
      <c r="AY55" s="246"/>
      <c r="AZ55" s="246">
        <v>4.0798000000000001E-2</v>
      </c>
      <c r="BA55" s="246"/>
      <c r="BB55" s="246"/>
      <c r="BC55" s="246"/>
      <c r="BD55" s="246"/>
      <c r="BE55" s="246"/>
      <c r="BF55" s="246">
        <v>0.15143599999999999</v>
      </c>
      <c r="BG55" s="246"/>
      <c r="BH55" s="246"/>
      <c r="BI55" s="246"/>
      <c r="BJ55" s="246">
        <v>0.16925999999999999</v>
      </c>
      <c r="BK55" s="246"/>
      <c r="BL55" s="246"/>
      <c r="BM55" s="246"/>
      <c r="BN55" s="246"/>
      <c r="BO55" s="246"/>
      <c r="BP55" s="246"/>
      <c r="BQ55" s="246"/>
      <c r="BR55" s="246"/>
      <c r="BS55" s="246"/>
      <c r="BT55" s="246"/>
      <c r="BU55" s="246"/>
      <c r="BV55" s="246"/>
      <c r="BW55" s="246"/>
      <c r="BX55" s="246"/>
      <c r="BY55" s="246"/>
      <c r="BZ55" s="246"/>
      <c r="CA55" s="246"/>
      <c r="CB55" s="246"/>
      <c r="CC55" s="246">
        <v>0.149232</v>
      </c>
      <c r="CD55" s="246"/>
      <c r="CE55" s="246">
        <v>5.8189999999999999E-2</v>
      </c>
      <c r="CF55" s="246">
        <v>4.0798000000000001E-2</v>
      </c>
      <c r="CG55" s="246"/>
      <c r="CH55" s="246">
        <v>0.15254400000000001</v>
      </c>
      <c r="CI55" s="246"/>
      <c r="CJ55" s="246"/>
      <c r="CK55" s="246">
        <v>0.176622</v>
      </c>
      <c r="CL55" s="246"/>
      <c r="CM55" s="246"/>
      <c r="CN55" s="246"/>
      <c r="CO55" s="246">
        <v>2.2346000000000001E-2</v>
      </c>
      <c r="CP55" s="246"/>
      <c r="CQ55" s="246">
        <v>8.7819999999999995E-2</v>
      </c>
      <c r="CR55" s="246"/>
      <c r="CS55" s="246"/>
      <c r="CT55" s="246"/>
      <c r="CU55" s="246"/>
      <c r="CV55" s="246">
        <v>0.101202</v>
      </c>
      <c r="CW55" s="246"/>
      <c r="CX55" s="246"/>
      <c r="CY55" s="246"/>
      <c r="CZ55" s="246"/>
      <c r="DA55" s="246"/>
      <c r="DB55" s="246"/>
      <c r="DC55" s="246"/>
      <c r="DD55" s="246"/>
      <c r="DE55" s="246"/>
      <c r="DF55" s="246"/>
      <c r="DG55" s="246">
        <v>5.9773999999999987E-2</v>
      </c>
      <c r="DH55" s="246"/>
      <c r="DI55" s="246"/>
      <c r="DJ55" s="246">
        <v>3.5344E-2</v>
      </c>
      <c r="DK55" s="246"/>
      <c r="DL55" s="246"/>
      <c r="DM55" s="246"/>
      <c r="DN55" s="246">
        <v>8.1949999999999995E-2</v>
      </c>
      <c r="DO55" s="246"/>
      <c r="DP55" s="246">
        <v>0.149232</v>
      </c>
      <c r="DQ55" s="246"/>
      <c r="DR55" s="246"/>
      <c r="DS55" s="246"/>
      <c r="DT55" s="246"/>
      <c r="DU55" s="246"/>
      <c r="DV55" s="246"/>
      <c r="DW55" s="246"/>
      <c r="DX55" s="246">
        <v>0.19841249999999999</v>
      </c>
      <c r="DY55" s="246"/>
      <c r="DZ55" s="246">
        <v>3.7541999999999999E-2</v>
      </c>
      <c r="EA55" s="246"/>
      <c r="EB55" s="246"/>
      <c r="EC55" s="246"/>
      <c r="ED55" s="246"/>
      <c r="EE55" s="246"/>
      <c r="EF55" s="246"/>
      <c r="EG55" s="246"/>
      <c r="EH55" s="246"/>
      <c r="EI55" s="246"/>
      <c r="EJ55" s="246"/>
      <c r="EK55" s="246"/>
      <c r="EL55" s="246"/>
      <c r="EM55" s="246"/>
      <c r="EN55" s="246"/>
      <c r="EO55" s="246"/>
      <c r="EP55" s="246"/>
      <c r="EQ55" s="246"/>
      <c r="ER55" s="246">
        <v>6.0883999999999987E-2</v>
      </c>
      <c r="ES55" s="246">
        <v>0.105418</v>
      </c>
      <c r="ET55" s="246"/>
      <c r="EU55" s="246"/>
      <c r="EV55" s="246"/>
      <c r="EW55" s="246"/>
      <c r="EX55" s="246"/>
      <c r="EY55" s="246">
        <v>0.11583400000000001</v>
      </c>
      <c r="EZ55" s="246"/>
      <c r="FA55" s="246"/>
      <c r="FB55" s="246"/>
      <c r="FC55" s="246">
        <v>9.0190000000000006E-2</v>
      </c>
      <c r="FD55" s="246"/>
      <c r="FE55" s="246"/>
      <c r="FF55" s="246"/>
      <c r="FG55" s="246"/>
      <c r="FH55" s="246">
        <v>5.0077999999999998E-2</v>
      </c>
      <c r="FI55" s="246"/>
      <c r="FJ55" s="246"/>
      <c r="FK55" s="246"/>
      <c r="FL55" s="246"/>
      <c r="FM55" s="246"/>
      <c r="FN55" s="246"/>
      <c r="FO55" s="246"/>
      <c r="FP55" s="246"/>
      <c r="FQ55" s="246"/>
      <c r="FR55" s="246"/>
      <c r="FS55" s="246"/>
      <c r="FT55" s="246">
        <v>0.23006599999999999</v>
      </c>
      <c r="FU55" s="246"/>
      <c r="FV55" s="246"/>
      <c r="FW55" s="246"/>
      <c r="FX55" s="246">
        <v>8.0820000000000006E-3</v>
      </c>
      <c r="FY55" s="246">
        <v>8.5107999999999989E-2</v>
      </c>
      <c r="FZ55" s="246"/>
      <c r="GA55" s="246"/>
      <c r="GB55" s="246"/>
      <c r="GC55" s="246"/>
      <c r="GD55" s="246"/>
      <c r="GE55" s="246"/>
      <c r="GF55" s="246"/>
      <c r="GG55" s="246"/>
      <c r="GH55" s="246"/>
      <c r="GI55" s="246">
        <v>0.149232</v>
      </c>
      <c r="GJ55" s="246">
        <v>0.05</v>
      </c>
      <c r="GK55" s="246"/>
      <c r="GL55" s="246">
        <v>3.3329999999999999E-2</v>
      </c>
      <c r="GM55" s="246"/>
      <c r="GN55" s="246"/>
      <c r="GO55" s="246"/>
      <c r="GP55" s="246"/>
      <c r="GQ55" s="246"/>
      <c r="GR55" s="246"/>
      <c r="GS55" s="246"/>
      <c r="GT55" s="246"/>
      <c r="GU55" s="246">
        <v>8.6946000000000009E-2</v>
      </c>
      <c r="GV55" s="246"/>
      <c r="GW55" s="246"/>
      <c r="GX55" s="246"/>
      <c r="GY55" s="246">
        <v>5.9773999999999987E-2</v>
      </c>
      <c r="GZ55" s="246">
        <v>5.9773999999999987E-2</v>
      </c>
      <c r="HA55" s="246"/>
      <c r="HB55" s="246"/>
      <c r="HC55" s="246"/>
      <c r="HD55" s="246"/>
      <c r="HE55" s="246">
        <v>7.3798000000000002E-2</v>
      </c>
      <c r="HF55" s="246"/>
      <c r="HG55" s="246"/>
      <c r="HH55" s="246"/>
      <c r="HI55" s="45"/>
      <c r="HJ55" s="45"/>
      <c r="HK55" s="45"/>
      <c r="HL55" s="45"/>
      <c r="HM55" s="45"/>
      <c r="HN55" s="45"/>
      <c r="HO55" s="45"/>
      <c r="HP55" s="45"/>
      <c r="HQ55" s="45"/>
      <c r="HR55" s="45"/>
      <c r="HS55" s="45"/>
      <c r="HT55" s="45"/>
      <c r="HU55" s="45"/>
      <c r="HV55" s="45"/>
      <c r="HW55" s="45"/>
      <c r="HX55" s="45"/>
      <c r="HY55" s="45"/>
      <c r="HZ55" s="45"/>
      <c r="IA55" s="45"/>
      <c r="IB55" s="246"/>
      <c r="IC55" s="246"/>
    </row>
    <row r="56" spans="1:237" x14ac:dyDescent="0.35">
      <c r="A56" s="271" t="s">
        <v>8312</v>
      </c>
      <c r="B56" s="271" t="s">
        <v>8253</v>
      </c>
      <c r="C56" s="246">
        <v>5.5243999999999988E-2</v>
      </c>
      <c r="D56" s="246">
        <v>0.11311400000000001</v>
      </c>
      <c r="E56" s="246"/>
      <c r="F56" s="246">
        <v>0.21066399999999999</v>
      </c>
      <c r="G56" s="246"/>
      <c r="H56" s="246"/>
      <c r="I56" s="246"/>
      <c r="J56" s="246"/>
      <c r="K56" s="246">
        <v>3.9696000000000002E-2</v>
      </c>
      <c r="L56" s="246">
        <v>2.5728000000000001E-2</v>
      </c>
      <c r="M56" s="246"/>
      <c r="N56" s="246"/>
      <c r="O56" s="246"/>
      <c r="P56" s="246">
        <v>3.9696000000000002E-2</v>
      </c>
      <c r="Q56" s="246"/>
      <c r="R56" s="246"/>
      <c r="S56" s="246"/>
      <c r="T56" s="246">
        <v>9.1497999999999996E-2</v>
      </c>
      <c r="U56" s="246">
        <v>5.8892E-2</v>
      </c>
      <c r="V56" s="246"/>
      <c r="W56" s="246"/>
      <c r="X56" s="246">
        <v>8.7877999999999998E-2</v>
      </c>
      <c r="Y56" s="246"/>
      <c r="Z56" s="246"/>
      <c r="AA56" s="246"/>
      <c r="AB56" s="246">
        <v>5.7354000000000002E-2</v>
      </c>
      <c r="AC56" s="246">
        <v>3.9696000000000002E-2</v>
      </c>
      <c r="AD56" s="246">
        <v>6.9136000000000003E-2</v>
      </c>
      <c r="AE56" s="246"/>
      <c r="AF56" s="246"/>
      <c r="AG56" s="246"/>
      <c r="AH56" s="246"/>
      <c r="AI56" s="246"/>
      <c r="AJ56" s="246"/>
      <c r="AK56" s="246"/>
      <c r="AL56" s="246">
        <v>4.4134E-2</v>
      </c>
      <c r="AM56" s="246">
        <v>3.6653999999999999E-2</v>
      </c>
      <c r="AN56" s="246">
        <v>4.4900000000000002E-2</v>
      </c>
      <c r="AO56" s="246"/>
      <c r="AP56" s="246">
        <v>2.0587999999999999E-2</v>
      </c>
      <c r="AQ56" s="246"/>
      <c r="AR56" s="246"/>
      <c r="AS56" s="246">
        <v>0.11788</v>
      </c>
      <c r="AT56" s="246">
        <v>0.13189200000000001</v>
      </c>
      <c r="AU56" s="246">
        <v>8.541399999999999E-2</v>
      </c>
      <c r="AV56" s="246">
        <v>5.9968E-2</v>
      </c>
      <c r="AW56" s="246"/>
      <c r="AX56" s="246"/>
      <c r="AY56" s="246">
        <v>3.9696000000000002E-2</v>
      </c>
      <c r="AZ56" s="246"/>
      <c r="BA56" s="246"/>
      <c r="BB56" s="246"/>
      <c r="BC56" s="246"/>
      <c r="BD56" s="246"/>
      <c r="BE56" s="246"/>
      <c r="BF56" s="246">
        <v>7.9646000000000008E-2</v>
      </c>
      <c r="BG56" s="246">
        <v>0.135408</v>
      </c>
      <c r="BH56" s="246"/>
      <c r="BI56" s="246">
        <v>1.814E-2</v>
      </c>
      <c r="BJ56" s="246">
        <v>7.5079999999999994E-2</v>
      </c>
      <c r="BK56" s="246"/>
      <c r="BL56" s="246"/>
      <c r="BM56" s="246"/>
      <c r="BN56" s="246"/>
      <c r="BO56" s="246"/>
      <c r="BP56" s="246"/>
      <c r="BQ56" s="246"/>
      <c r="BR56" s="246"/>
      <c r="BS56" s="246"/>
      <c r="BT56" s="246"/>
      <c r="BU56" s="246">
        <v>3.7564E-2</v>
      </c>
      <c r="BV56" s="246">
        <v>2.2634000000000001E-2</v>
      </c>
      <c r="BW56" s="246"/>
      <c r="BX56" s="246"/>
      <c r="BY56" s="246">
        <v>0.124906</v>
      </c>
      <c r="BZ56" s="246"/>
      <c r="CA56" s="246"/>
      <c r="CB56" s="246"/>
      <c r="CC56" s="246">
        <v>0.13156200000000001</v>
      </c>
      <c r="CD56" s="246">
        <v>8.3395999999999998E-2</v>
      </c>
      <c r="CE56" s="246">
        <v>2.6664E-2</v>
      </c>
      <c r="CF56" s="246"/>
      <c r="CG56" s="246">
        <v>0.202016</v>
      </c>
      <c r="CH56" s="246">
        <v>4.3313999999999998E-2</v>
      </c>
      <c r="CI56" s="246"/>
      <c r="CJ56" s="246">
        <v>0.108182</v>
      </c>
      <c r="CK56" s="246">
        <v>7.1456000000000006E-2</v>
      </c>
      <c r="CL56" s="246"/>
      <c r="CM56" s="246">
        <v>0.12732599999999999</v>
      </c>
      <c r="CN56" s="246">
        <v>5.8658000000000002E-2</v>
      </c>
      <c r="CO56" s="246">
        <v>4.1604000000000002E-2</v>
      </c>
      <c r="CP56" s="246"/>
      <c r="CQ56" s="246">
        <v>7.3417999999999997E-2</v>
      </c>
      <c r="CR56" s="246"/>
      <c r="CS56" s="246"/>
      <c r="CT56" s="246"/>
      <c r="CU56" s="246"/>
      <c r="CV56" s="246">
        <v>4.7742E-2</v>
      </c>
      <c r="CW56" s="246"/>
      <c r="CX56" s="246"/>
      <c r="CY56" s="246"/>
      <c r="CZ56" s="246">
        <v>0.12508</v>
      </c>
      <c r="DA56" s="246">
        <v>0.34496199999999999</v>
      </c>
      <c r="DB56" s="246"/>
      <c r="DC56" s="246">
        <v>8.3706000000000003E-2</v>
      </c>
      <c r="DD56" s="246"/>
      <c r="DE56" s="246"/>
      <c r="DF56" s="246"/>
      <c r="DG56" s="246">
        <v>9.6497999999999987E-2</v>
      </c>
      <c r="DH56" s="246"/>
      <c r="DI56" s="246"/>
      <c r="DJ56" s="246"/>
      <c r="DK56" s="246"/>
      <c r="DL56" s="246">
        <v>0.105226</v>
      </c>
      <c r="DM56" s="246">
        <v>4.6393999999999998E-2</v>
      </c>
      <c r="DN56" s="246">
        <v>5.3628000000000002E-2</v>
      </c>
      <c r="DO56" s="246"/>
      <c r="DP56" s="246">
        <v>0.13156200000000001</v>
      </c>
      <c r="DQ56" s="246"/>
      <c r="DR56" s="246"/>
      <c r="DS56" s="246"/>
      <c r="DT56" s="246"/>
      <c r="DU56" s="246"/>
      <c r="DV56" s="246"/>
      <c r="DW56" s="246">
        <v>2.9425E-2</v>
      </c>
      <c r="DX56" s="246">
        <v>6.8706000000000003E-2</v>
      </c>
      <c r="DY56" s="246"/>
      <c r="DZ56" s="246">
        <v>5.3381999999999999E-2</v>
      </c>
      <c r="EA56" s="246"/>
      <c r="EB56" s="246"/>
      <c r="EC56" s="246">
        <v>4.5508E-2</v>
      </c>
      <c r="ED56" s="246"/>
      <c r="EE56" s="246">
        <v>9.5956E-2</v>
      </c>
      <c r="EF56" s="246">
        <v>5.9006000000000003E-2</v>
      </c>
      <c r="EG56" s="246"/>
      <c r="EH56" s="246"/>
      <c r="EI56" s="246"/>
      <c r="EJ56" s="246"/>
      <c r="EK56" s="246"/>
      <c r="EL56" s="246"/>
      <c r="EM56" s="246">
        <v>6.1212000000000003E-2</v>
      </c>
      <c r="EN56" s="246"/>
      <c r="EO56" s="246">
        <v>8.4237999999999993E-2</v>
      </c>
      <c r="EP56" s="246"/>
      <c r="EQ56" s="246"/>
      <c r="ER56" s="246"/>
      <c r="ES56" s="246">
        <v>4.1692E-2</v>
      </c>
      <c r="ET56" s="246"/>
      <c r="EU56" s="246"/>
      <c r="EV56" s="246"/>
      <c r="EW56" s="246">
        <v>7.1288000000000004E-2</v>
      </c>
      <c r="EX56" s="246"/>
      <c r="EY56" s="246">
        <v>5.8503999999999987E-2</v>
      </c>
      <c r="EZ56" s="246"/>
      <c r="FA56" s="246"/>
      <c r="FB56" s="246"/>
      <c r="FC56" s="246"/>
      <c r="FD56" s="246"/>
      <c r="FE56" s="246">
        <v>0.176926</v>
      </c>
      <c r="FF56" s="246"/>
      <c r="FG56" s="246"/>
      <c r="FH56" s="246">
        <v>2.6565999999999999E-2</v>
      </c>
      <c r="FI56" s="246"/>
      <c r="FJ56" s="246"/>
      <c r="FK56" s="246">
        <v>5.2316000000000001E-2</v>
      </c>
      <c r="FL56" s="246">
        <v>5.1808E-2</v>
      </c>
      <c r="FM56" s="246">
        <v>5.4781999999999997E-2</v>
      </c>
      <c r="FN56" s="246"/>
      <c r="FO56" s="246">
        <v>3.1924000000000001E-2</v>
      </c>
      <c r="FP56" s="246"/>
      <c r="FQ56" s="246"/>
      <c r="FR56" s="246">
        <v>7.0468000000000003E-2</v>
      </c>
      <c r="FS56" s="246"/>
      <c r="FT56" s="246">
        <v>8.0416000000000001E-2</v>
      </c>
      <c r="FU56" s="246"/>
      <c r="FV56" s="246"/>
      <c r="FW56" s="246">
        <v>5.1985999999999997E-2</v>
      </c>
      <c r="FX56" s="246">
        <v>3.2705999999999999E-2</v>
      </c>
      <c r="FY56" s="246">
        <v>6.7976000000000009E-2</v>
      </c>
      <c r="FZ56" s="246">
        <v>0.105694</v>
      </c>
      <c r="GA56" s="246"/>
      <c r="GB56" s="246"/>
      <c r="GC56" s="246"/>
      <c r="GD56" s="246"/>
      <c r="GE56" s="246"/>
      <c r="GF56" s="246">
        <v>6.6738000000000006E-2</v>
      </c>
      <c r="GG56" s="246"/>
      <c r="GH56" s="246"/>
      <c r="GI56" s="246">
        <v>0.220974</v>
      </c>
      <c r="GJ56" s="246">
        <v>9.7659999999999997E-2</v>
      </c>
      <c r="GK56" s="246"/>
      <c r="GL56" s="246">
        <v>6.8426000000000001E-2</v>
      </c>
      <c r="GM56" s="246"/>
      <c r="GN56" s="246"/>
      <c r="GO56" s="246"/>
      <c r="GP56" s="246">
        <v>0.12160799999999999</v>
      </c>
      <c r="GQ56" s="246"/>
      <c r="GR56" s="246">
        <v>3.9696000000000002E-2</v>
      </c>
      <c r="GS56" s="246"/>
      <c r="GT56" s="246"/>
      <c r="GU56" s="246">
        <v>8.090399999999999E-2</v>
      </c>
      <c r="GV56" s="246"/>
      <c r="GW56" s="246"/>
      <c r="GX56" s="246"/>
      <c r="GY56" s="246">
        <v>9.6497999999999987E-2</v>
      </c>
      <c r="GZ56" s="246">
        <v>9.6497999999999987E-2</v>
      </c>
      <c r="HA56" s="246">
        <v>0.202016</v>
      </c>
      <c r="HB56" s="246"/>
      <c r="HC56" s="246">
        <v>0.106048</v>
      </c>
      <c r="HD56" s="246"/>
      <c r="HE56" s="246"/>
      <c r="HF56" s="246"/>
      <c r="HG56" s="246"/>
      <c r="HH56" s="246">
        <v>7.1288000000000004E-2</v>
      </c>
      <c r="HI56" s="45"/>
      <c r="HJ56" s="45"/>
      <c r="HK56" s="45"/>
      <c r="HL56" s="45"/>
      <c r="HM56" s="45"/>
      <c r="HN56" s="45"/>
      <c r="HO56" s="45"/>
      <c r="HP56" s="45"/>
      <c r="HQ56" s="45"/>
      <c r="HR56" s="45"/>
      <c r="HS56" s="45"/>
      <c r="HT56" s="45"/>
      <c r="HU56" s="45"/>
      <c r="HV56" s="45"/>
      <c r="HW56" s="45"/>
      <c r="HX56" s="45"/>
      <c r="HY56" s="45"/>
      <c r="HZ56" s="45"/>
      <c r="IA56" s="45"/>
      <c r="IB56" s="246"/>
      <c r="IC56" s="246"/>
    </row>
    <row r="57" spans="1:237" x14ac:dyDescent="0.35">
      <c r="A57" s="271" t="s">
        <v>8312</v>
      </c>
      <c r="B57" s="271" t="s">
        <v>8254</v>
      </c>
      <c r="C57" s="246">
        <v>8.4417999999999993E-2</v>
      </c>
      <c r="D57" s="246">
        <v>0.11433</v>
      </c>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6">
        <v>9.3717999999999996E-2</v>
      </c>
      <c r="AG57" s="246"/>
      <c r="AH57" s="246"/>
      <c r="AI57" s="246"/>
      <c r="AJ57" s="246">
        <v>0.101088</v>
      </c>
      <c r="AK57" s="246"/>
      <c r="AL57" s="246"/>
      <c r="AM57" s="246"/>
      <c r="AN57" s="246"/>
      <c r="AO57" s="246"/>
      <c r="AP57" s="246"/>
      <c r="AQ57" s="246"/>
      <c r="AR57" s="246"/>
      <c r="AS57" s="246"/>
      <c r="AT57" s="246">
        <v>8.0857999999999999E-2</v>
      </c>
      <c r="AU57" s="246"/>
      <c r="AV57" s="246"/>
      <c r="AW57" s="246"/>
      <c r="AX57" s="246"/>
      <c r="AY57" s="246"/>
      <c r="AZ57" s="246"/>
      <c r="BA57" s="246"/>
      <c r="BB57" s="246"/>
      <c r="BC57" s="246"/>
      <c r="BD57" s="246"/>
      <c r="BE57" s="246"/>
      <c r="BF57" s="246"/>
      <c r="BG57" s="246"/>
      <c r="BH57" s="246"/>
      <c r="BI57" s="246"/>
      <c r="BJ57" s="246">
        <v>6.2356000000000002E-2</v>
      </c>
      <c r="BK57" s="246"/>
      <c r="BL57" s="246"/>
      <c r="BM57" s="246"/>
      <c r="BN57" s="246"/>
      <c r="BO57" s="246"/>
      <c r="BP57" s="246"/>
      <c r="BQ57" s="246"/>
      <c r="BR57" s="246"/>
      <c r="BS57" s="246"/>
      <c r="BT57" s="246"/>
      <c r="BU57" s="246"/>
      <c r="BV57" s="246"/>
      <c r="BW57" s="246"/>
      <c r="BX57" s="246"/>
      <c r="BY57" s="246"/>
      <c r="BZ57" s="246"/>
      <c r="CA57" s="246"/>
      <c r="CB57" s="246"/>
      <c r="CC57" s="246">
        <v>8.0857999999999999E-2</v>
      </c>
      <c r="CD57" s="246"/>
      <c r="CE57" s="246"/>
      <c r="CF57" s="246"/>
      <c r="CG57" s="246"/>
      <c r="CH57" s="246"/>
      <c r="CI57" s="246"/>
      <c r="CJ57" s="246"/>
      <c r="CK57" s="246">
        <v>6.9192000000000004E-2</v>
      </c>
      <c r="CL57" s="246"/>
      <c r="CM57" s="246"/>
      <c r="CN57" s="246"/>
      <c r="CO57" s="246"/>
      <c r="CP57" s="246">
        <v>6.411E-2</v>
      </c>
      <c r="CQ57" s="246"/>
      <c r="CR57" s="246"/>
      <c r="CS57" s="246"/>
      <c r="CT57" s="246"/>
      <c r="CU57" s="246"/>
      <c r="CV57" s="246"/>
      <c r="CW57" s="246"/>
      <c r="CX57" s="246"/>
      <c r="CY57" s="246">
        <v>5.0428000000000001E-2</v>
      </c>
      <c r="CZ57" s="246"/>
      <c r="DA57" s="246"/>
      <c r="DB57" s="246"/>
      <c r="DC57" s="246">
        <v>0.112526</v>
      </c>
      <c r="DD57" s="246"/>
      <c r="DE57" s="246"/>
      <c r="DF57" s="246"/>
      <c r="DG57" s="246"/>
      <c r="DH57" s="246"/>
      <c r="DI57" s="246"/>
      <c r="DJ57" s="246"/>
      <c r="DK57" s="246"/>
      <c r="DL57" s="246"/>
      <c r="DM57" s="246"/>
      <c r="DN57" s="246">
        <v>8.5722000000000007E-2</v>
      </c>
      <c r="DO57" s="246"/>
      <c r="DP57" s="246">
        <v>8.0857999999999999E-2</v>
      </c>
      <c r="DQ57" s="246"/>
      <c r="DR57" s="246"/>
      <c r="DS57" s="246"/>
      <c r="DT57" s="246"/>
      <c r="DU57" s="246"/>
      <c r="DV57" s="246"/>
      <c r="DW57" s="246"/>
      <c r="DX57" s="246">
        <v>0.12281400000000001</v>
      </c>
      <c r="DY57" s="246"/>
      <c r="DZ57" s="246"/>
      <c r="EA57" s="246"/>
      <c r="EB57" s="246"/>
      <c r="EC57" s="246"/>
      <c r="ED57" s="246"/>
      <c r="EE57" s="246"/>
      <c r="EF57" s="246"/>
      <c r="EG57" s="246"/>
      <c r="EH57" s="246">
        <v>9.6292000000000003E-2</v>
      </c>
      <c r="EI57" s="246"/>
      <c r="EJ57" s="246"/>
      <c r="EK57" s="246"/>
      <c r="EL57" s="246"/>
      <c r="EM57" s="246"/>
      <c r="EN57" s="246"/>
      <c r="EO57" s="246"/>
      <c r="EP57" s="246"/>
      <c r="EQ57" s="246"/>
      <c r="ER57" s="246"/>
      <c r="ES57" s="246"/>
      <c r="ET57" s="246">
        <v>8.8580000000000006E-2</v>
      </c>
      <c r="EU57" s="246"/>
      <c r="EV57" s="246"/>
      <c r="EW57" s="246"/>
      <c r="EX57" s="246"/>
      <c r="EY57" s="246"/>
      <c r="EZ57" s="246"/>
      <c r="FA57" s="246"/>
      <c r="FB57" s="246">
        <v>8.1806000000000004E-2</v>
      </c>
      <c r="FC57" s="246">
        <v>5.6513999999999988E-2</v>
      </c>
      <c r="FD57" s="246"/>
      <c r="FE57" s="246"/>
      <c r="FF57" s="246"/>
      <c r="FG57" s="246"/>
      <c r="FH57" s="246"/>
      <c r="FI57" s="246"/>
      <c r="FJ57" s="246"/>
      <c r="FK57" s="246"/>
      <c r="FL57" s="246"/>
      <c r="FM57" s="246"/>
      <c r="FN57" s="246"/>
      <c r="FO57" s="246"/>
      <c r="FP57" s="246"/>
      <c r="FQ57" s="246"/>
      <c r="FR57" s="246"/>
      <c r="FS57" s="246"/>
      <c r="FT57" s="246"/>
      <c r="FU57" s="246"/>
      <c r="FV57" s="246"/>
      <c r="FW57" s="246"/>
      <c r="FX57" s="246"/>
      <c r="FY57" s="246"/>
      <c r="FZ57" s="246"/>
      <c r="GA57" s="246"/>
      <c r="GB57" s="246"/>
      <c r="GC57" s="246"/>
      <c r="GD57" s="246"/>
      <c r="GE57" s="246"/>
      <c r="GF57" s="246"/>
      <c r="GG57" s="246"/>
      <c r="GH57" s="246"/>
      <c r="GI57" s="246">
        <v>8.0857999999999999E-2</v>
      </c>
      <c r="GJ57" s="246"/>
      <c r="GK57" s="246">
        <v>7.5724E-2</v>
      </c>
      <c r="GL57" s="246"/>
      <c r="GM57" s="246"/>
      <c r="GN57" s="246">
        <v>8.8580000000000006E-2</v>
      </c>
      <c r="GO57" s="246"/>
      <c r="GP57" s="246"/>
      <c r="GQ57" s="246"/>
      <c r="GR57" s="246"/>
      <c r="GS57" s="246"/>
      <c r="GT57" s="246"/>
      <c r="GU57" s="246"/>
      <c r="GV57" s="246"/>
      <c r="GW57" s="246"/>
      <c r="GX57" s="246"/>
      <c r="GY57" s="246"/>
      <c r="GZ57" s="246"/>
      <c r="HA57" s="246"/>
      <c r="HB57" s="246">
        <v>8.1806000000000004E-2</v>
      </c>
      <c r="HC57" s="246"/>
      <c r="HD57" s="246"/>
      <c r="HE57" s="246"/>
      <c r="HF57" s="246"/>
      <c r="HG57" s="246"/>
      <c r="HH57" s="246"/>
      <c r="HI57" s="45"/>
      <c r="HJ57" s="45"/>
      <c r="HK57" s="45"/>
      <c r="HL57" s="45"/>
      <c r="HM57" s="45"/>
      <c r="HN57" s="45"/>
      <c r="HO57" s="45"/>
      <c r="HP57" s="45"/>
      <c r="HQ57" s="45"/>
      <c r="HR57" s="45"/>
      <c r="HS57" s="45"/>
      <c r="HT57" s="45"/>
      <c r="HU57" s="45"/>
      <c r="HV57" s="45"/>
      <c r="HW57" s="45"/>
      <c r="HX57" s="45"/>
      <c r="HY57" s="45"/>
      <c r="HZ57" s="45"/>
      <c r="IA57" s="45"/>
      <c r="IB57" s="246"/>
      <c r="IC57" s="246"/>
    </row>
    <row r="58" spans="1:237" x14ac:dyDescent="0.35">
      <c r="A58" s="271" t="s">
        <v>8312</v>
      </c>
      <c r="B58" s="271" t="s">
        <v>8255</v>
      </c>
      <c r="C58" s="246">
        <v>8.1498000000000001E-2</v>
      </c>
      <c r="D58" s="246">
        <v>8.8333999999999996E-2</v>
      </c>
      <c r="E58" s="246"/>
      <c r="F58" s="246"/>
      <c r="G58" s="246"/>
      <c r="H58" s="246"/>
      <c r="I58" s="246"/>
      <c r="J58" s="246"/>
      <c r="K58" s="246"/>
      <c r="L58" s="246"/>
      <c r="M58" s="246">
        <v>6.6100000000000006E-2</v>
      </c>
      <c r="N58" s="246"/>
      <c r="O58" s="246">
        <v>5.8048000000000002E-2</v>
      </c>
      <c r="P58" s="246"/>
      <c r="Q58" s="246"/>
      <c r="R58" s="246"/>
      <c r="S58" s="246"/>
      <c r="T58" s="246"/>
      <c r="U58" s="246"/>
      <c r="V58" s="246"/>
      <c r="W58" s="246"/>
      <c r="X58" s="246"/>
      <c r="Y58" s="246"/>
      <c r="Z58" s="246"/>
      <c r="AA58" s="246"/>
      <c r="AB58" s="246"/>
      <c r="AC58" s="246"/>
      <c r="AD58" s="246"/>
      <c r="AE58" s="246"/>
      <c r="AF58" s="246"/>
      <c r="AG58" s="246"/>
      <c r="AH58" s="246"/>
      <c r="AI58" s="246"/>
      <c r="AJ58" s="246"/>
      <c r="AK58" s="246"/>
      <c r="AL58" s="246"/>
      <c r="AM58" s="246"/>
      <c r="AN58" s="246"/>
      <c r="AO58" s="246"/>
      <c r="AP58" s="246"/>
      <c r="AQ58" s="246"/>
      <c r="AR58" s="246"/>
      <c r="AS58" s="246"/>
      <c r="AT58" s="246">
        <v>0.14272000000000001</v>
      </c>
      <c r="AU58" s="246"/>
      <c r="AV58" s="246"/>
      <c r="AW58" s="246"/>
      <c r="AX58" s="246"/>
      <c r="AY58" s="246"/>
      <c r="AZ58" s="246"/>
      <c r="BA58" s="246"/>
      <c r="BB58" s="246"/>
      <c r="BC58" s="246"/>
      <c r="BD58" s="246"/>
      <c r="BE58" s="246"/>
      <c r="BF58" s="246"/>
      <c r="BG58" s="246"/>
      <c r="BH58" s="246"/>
      <c r="BI58" s="246"/>
      <c r="BJ58" s="246">
        <v>0.112598</v>
      </c>
      <c r="BK58" s="246"/>
      <c r="BL58" s="246">
        <v>6.6100000000000006E-2</v>
      </c>
      <c r="BM58" s="246"/>
      <c r="BN58" s="246"/>
      <c r="BO58" s="246"/>
      <c r="BP58" s="246"/>
      <c r="BQ58" s="246"/>
      <c r="BR58" s="246"/>
      <c r="BS58" s="246"/>
      <c r="BT58" s="246"/>
      <c r="BU58" s="246"/>
      <c r="BV58" s="246"/>
      <c r="BW58" s="246"/>
      <c r="BX58" s="246"/>
      <c r="BY58" s="246"/>
      <c r="BZ58" s="246"/>
      <c r="CA58" s="246"/>
      <c r="CB58" s="246"/>
      <c r="CC58" s="246">
        <v>0.14272000000000001</v>
      </c>
      <c r="CD58" s="246"/>
      <c r="CE58" s="246"/>
      <c r="CF58" s="246"/>
      <c r="CG58" s="246">
        <v>9.2463999999999991E-2</v>
      </c>
      <c r="CH58" s="246">
        <v>4.8736000000000002E-2</v>
      </c>
      <c r="CI58" s="246"/>
      <c r="CJ58" s="246"/>
      <c r="CK58" s="246">
        <v>0.12951199999999999</v>
      </c>
      <c r="CL58" s="246"/>
      <c r="CM58" s="246"/>
      <c r="CN58" s="246"/>
      <c r="CO58" s="246"/>
      <c r="CP58" s="246">
        <v>8.9107999999999993E-2</v>
      </c>
      <c r="CQ58" s="246"/>
      <c r="CR58" s="246"/>
      <c r="CS58" s="246"/>
      <c r="CT58" s="246"/>
      <c r="CU58" s="246"/>
      <c r="CV58" s="246"/>
      <c r="CW58" s="246"/>
      <c r="CX58" s="246"/>
      <c r="CY58" s="246">
        <v>6.8884000000000001E-2</v>
      </c>
      <c r="CZ58" s="246"/>
      <c r="DA58" s="246"/>
      <c r="DB58" s="246"/>
      <c r="DC58" s="246"/>
      <c r="DD58" s="246"/>
      <c r="DE58" s="246"/>
      <c r="DF58" s="246"/>
      <c r="DG58" s="246"/>
      <c r="DH58" s="246"/>
      <c r="DI58" s="246"/>
      <c r="DJ58" s="246"/>
      <c r="DK58" s="246"/>
      <c r="DL58" s="246"/>
      <c r="DM58" s="246"/>
      <c r="DN58" s="246"/>
      <c r="DO58" s="246"/>
      <c r="DP58" s="246">
        <v>0.14272000000000001</v>
      </c>
      <c r="DQ58" s="246"/>
      <c r="DR58" s="246"/>
      <c r="DS58" s="246"/>
      <c r="DT58" s="246"/>
      <c r="DU58" s="246"/>
      <c r="DV58" s="246"/>
      <c r="DW58" s="246"/>
      <c r="DX58" s="246">
        <v>0.157168</v>
      </c>
      <c r="DY58" s="246"/>
      <c r="DZ58" s="246"/>
      <c r="EA58" s="246"/>
      <c r="EB58" s="246"/>
      <c r="EC58" s="246"/>
      <c r="ED58" s="246"/>
      <c r="EE58" s="246"/>
      <c r="EF58" s="246"/>
      <c r="EG58" s="246"/>
      <c r="EH58" s="246"/>
      <c r="EI58" s="246"/>
      <c r="EJ58" s="246"/>
      <c r="EK58" s="246"/>
      <c r="EL58" s="246"/>
      <c r="EM58" s="246"/>
      <c r="EN58" s="246"/>
      <c r="EO58" s="246"/>
      <c r="EP58" s="246"/>
      <c r="EQ58" s="246"/>
      <c r="ER58" s="246"/>
      <c r="ES58" s="246">
        <v>0.10577250000000001</v>
      </c>
      <c r="ET58" s="246">
        <v>0.150814</v>
      </c>
      <c r="EU58" s="246"/>
      <c r="EV58" s="246"/>
      <c r="EW58" s="246">
        <v>1.0718E-2</v>
      </c>
      <c r="EX58" s="246"/>
      <c r="EY58" s="246"/>
      <c r="EZ58" s="246"/>
      <c r="FA58" s="246"/>
      <c r="FB58" s="246"/>
      <c r="FC58" s="246">
        <v>6.3008000000000008E-2</v>
      </c>
      <c r="FD58" s="246"/>
      <c r="FE58" s="246"/>
      <c r="FF58" s="246"/>
      <c r="FG58" s="246"/>
      <c r="FH58" s="246"/>
      <c r="FI58" s="246"/>
      <c r="FJ58" s="246"/>
      <c r="FK58" s="246"/>
      <c r="FL58" s="246"/>
      <c r="FM58" s="246"/>
      <c r="FN58" s="246"/>
      <c r="FO58" s="246"/>
      <c r="FP58" s="246"/>
      <c r="FQ58" s="246"/>
      <c r="FR58" s="246"/>
      <c r="FS58" s="246"/>
      <c r="FT58" s="246"/>
      <c r="FU58" s="246"/>
      <c r="FV58" s="246"/>
      <c r="FW58" s="246"/>
      <c r="FX58" s="246"/>
      <c r="FY58" s="246"/>
      <c r="FZ58" s="246">
        <v>0.10069599999999999</v>
      </c>
      <c r="GA58" s="246"/>
      <c r="GB58" s="246"/>
      <c r="GC58" s="246"/>
      <c r="GD58" s="246"/>
      <c r="GE58" s="246"/>
      <c r="GF58" s="246">
        <v>0.15529399999999999</v>
      </c>
      <c r="GG58" s="246"/>
      <c r="GH58" s="246"/>
      <c r="GI58" s="246">
        <v>0.14272000000000001</v>
      </c>
      <c r="GJ58" s="246">
        <v>5.4993999999999987E-2</v>
      </c>
      <c r="GK58" s="246">
        <v>5.0450000000000002E-2</v>
      </c>
      <c r="GL58" s="246"/>
      <c r="GM58" s="246"/>
      <c r="GN58" s="246">
        <v>0.150814</v>
      </c>
      <c r="GO58" s="246"/>
      <c r="GP58" s="246">
        <v>6.5391999999999992E-2</v>
      </c>
      <c r="GQ58" s="246"/>
      <c r="GR58" s="246"/>
      <c r="GS58" s="246"/>
      <c r="GT58" s="246"/>
      <c r="GU58" s="246"/>
      <c r="GV58" s="246"/>
      <c r="GW58" s="246"/>
      <c r="GX58" s="246"/>
      <c r="GY58" s="246"/>
      <c r="GZ58" s="246"/>
      <c r="HA58" s="246">
        <v>9.2463999999999991E-2</v>
      </c>
      <c r="HB58" s="246"/>
      <c r="HC58" s="246"/>
      <c r="HD58" s="246"/>
      <c r="HE58" s="246"/>
      <c r="HF58" s="246"/>
      <c r="HG58" s="246"/>
      <c r="HH58" s="246">
        <v>1.0718E-2</v>
      </c>
      <c r="HI58" s="45"/>
      <c r="HJ58" s="45"/>
      <c r="HK58" s="45"/>
      <c r="HL58" s="45"/>
      <c r="HM58" s="45"/>
      <c r="HN58" s="45"/>
      <c r="HO58" s="45"/>
      <c r="HP58" s="45"/>
      <c r="HQ58" s="45"/>
      <c r="HR58" s="45"/>
      <c r="HS58" s="45"/>
      <c r="HT58" s="45"/>
      <c r="HU58" s="45"/>
      <c r="HV58" s="45"/>
      <c r="HW58" s="45"/>
      <c r="HX58" s="45"/>
      <c r="HY58" s="45"/>
      <c r="HZ58" s="45"/>
      <c r="IA58" s="45"/>
      <c r="IB58" s="246"/>
      <c r="IC58" s="246"/>
    </row>
    <row r="59" spans="1:237" x14ac:dyDescent="0.35">
      <c r="A59" s="271" t="s">
        <v>8312</v>
      </c>
      <c r="B59" s="271" t="s">
        <v>2756</v>
      </c>
      <c r="C59" s="246">
        <v>0.159798</v>
      </c>
      <c r="D59" s="246">
        <v>0.17229800000000001</v>
      </c>
      <c r="E59" s="246"/>
      <c r="F59" s="246"/>
      <c r="G59" s="246"/>
      <c r="H59" s="246"/>
      <c r="I59" s="246">
        <v>7.5743999999999992E-2</v>
      </c>
      <c r="J59" s="246"/>
      <c r="K59" s="246"/>
      <c r="L59" s="246"/>
      <c r="M59" s="246">
        <v>0.12210799999999999</v>
      </c>
      <c r="N59" s="246"/>
      <c r="O59" s="246">
        <v>0.23554600000000001</v>
      </c>
      <c r="P59" s="246"/>
      <c r="Q59" s="246"/>
      <c r="R59" s="246"/>
      <c r="S59" s="246"/>
      <c r="T59" s="246"/>
      <c r="U59" s="246"/>
      <c r="V59" s="246"/>
      <c r="W59" s="246"/>
      <c r="X59" s="246"/>
      <c r="Y59" s="246"/>
      <c r="Z59" s="246"/>
      <c r="AA59" s="246"/>
      <c r="AB59" s="246"/>
      <c r="AC59" s="246"/>
      <c r="AD59" s="246"/>
      <c r="AE59" s="246"/>
      <c r="AF59" s="246"/>
      <c r="AG59" s="246"/>
      <c r="AH59" s="246"/>
      <c r="AI59" s="246"/>
      <c r="AJ59" s="246"/>
      <c r="AK59" s="246"/>
      <c r="AL59" s="246"/>
      <c r="AM59" s="246"/>
      <c r="AN59" s="246"/>
      <c r="AO59" s="246">
        <v>0.15302399999999999</v>
      </c>
      <c r="AP59" s="246"/>
      <c r="AQ59" s="246"/>
      <c r="AR59" s="246"/>
      <c r="AS59" s="246"/>
      <c r="AT59" s="246">
        <v>0.29735</v>
      </c>
      <c r="AU59" s="246"/>
      <c r="AV59" s="246"/>
      <c r="AW59" s="246"/>
      <c r="AX59" s="246"/>
      <c r="AY59" s="246"/>
      <c r="AZ59" s="246"/>
      <c r="BA59" s="246"/>
      <c r="BB59" s="246"/>
      <c r="BC59" s="246"/>
      <c r="BD59" s="246"/>
      <c r="BE59" s="246"/>
      <c r="BF59" s="246"/>
      <c r="BG59" s="246"/>
      <c r="BH59" s="246"/>
      <c r="BI59" s="246"/>
      <c r="BJ59" s="246">
        <v>0.12814</v>
      </c>
      <c r="BK59" s="246"/>
      <c r="BL59" s="246">
        <v>0.12210799999999999</v>
      </c>
      <c r="BM59" s="246"/>
      <c r="BN59" s="246"/>
      <c r="BO59" s="246"/>
      <c r="BP59" s="246">
        <v>0.13428200000000001</v>
      </c>
      <c r="BQ59" s="246"/>
      <c r="BR59" s="246"/>
      <c r="BS59" s="246"/>
      <c r="BT59" s="246"/>
      <c r="BU59" s="246"/>
      <c r="BV59" s="246"/>
      <c r="BW59" s="246"/>
      <c r="BX59" s="246"/>
      <c r="BY59" s="246"/>
      <c r="BZ59" s="246"/>
      <c r="CA59" s="246"/>
      <c r="CB59" s="246"/>
      <c r="CC59" s="246">
        <v>0.29735</v>
      </c>
      <c r="CD59" s="246"/>
      <c r="CE59" s="246"/>
      <c r="CF59" s="246"/>
      <c r="CG59" s="246"/>
      <c r="CH59" s="246"/>
      <c r="CI59" s="246"/>
      <c r="CJ59" s="246"/>
      <c r="CK59" s="246"/>
      <c r="CL59" s="246"/>
      <c r="CM59" s="246"/>
      <c r="CN59" s="246">
        <v>0.20979800000000001</v>
      </c>
      <c r="CO59" s="246"/>
      <c r="CP59" s="246"/>
      <c r="CQ59" s="246"/>
      <c r="CR59" s="246"/>
      <c r="CS59" s="246"/>
      <c r="CT59" s="246"/>
      <c r="CU59" s="246">
        <v>4.3380000000000002E-2</v>
      </c>
      <c r="CV59" s="246">
        <v>0.64501199999999992</v>
      </c>
      <c r="CW59" s="246"/>
      <c r="CX59" s="246"/>
      <c r="CY59" s="246"/>
      <c r="CZ59" s="246"/>
      <c r="DA59" s="246"/>
      <c r="DB59" s="246"/>
      <c r="DC59" s="246"/>
      <c r="DD59" s="246"/>
      <c r="DE59" s="246"/>
      <c r="DF59" s="246"/>
      <c r="DG59" s="246"/>
      <c r="DH59" s="246"/>
      <c r="DI59" s="246"/>
      <c r="DJ59" s="246"/>
      <c r="DK59" s="246"/>
      <c r="DL59" s="246"/>
      <c r="DM59" s="246"/>
      <c r="DN59" s="246"/>
      <c r="DO59" s="246"/>
      <c r="DP59" s="246">
        <v>0.29735</v>
      </c>
      <c r="DQ59" s="246"/>
      <c r="DR59" s="246"/>
      <c r="DS59" s="246"/>
      <c r="DT59" s="246"/>
      <c r="DU59" s="246"/>
      <c r="DV59" s="246"/>
      <c r="DW59" s="246"/>
      <c r="DX59" s="246"/>
      <c r="DY59" s="246"/>
      <c r="DZ59" s="246"/>
      <c r="EA59" s="246"/>
      <c r="EB59" s="246"/>
      <c r="EC59" s="246"/>
      <c r="ED59" s="246"/>
      <c r="EE59" s="246"/>
      <c r="EF59" s="246"/>
      <c r="EG59" s="246"/>
      <c r="EH59" s="246"/>
      <c r="EI59" s="246"/>
      <c r="EJ59" s="246"/>
      <c r="EK59" s="246">
        <v>0.24415200000000001</v>
      </c>
      <c r="EL59" s="246"/>
      <c r="EM59" s="246"/>
      <c r="EN59" s="246"/>
      <c r="EO59" s="246"/>
      <c r="EP59" s="246"/>
      <c r="EQ59" s="246"/>
      <c r="ER59" s="246"/>
      <c r="ES59" s="246"/>
      <c r="ET59" s="246">
        <v>0.20818600000000001</v>
      </c>
      <c r="EU59" s="246"/>
      <c r="EV59" s="246"/>
      <c r="EW59" s="246"/>
      <c r="EX59" s="246"/>
      <c r="EY59" s="246"/>
      <c r="EZ59" s="246"/>
      <c r="FA59" s="246"/>
      <c r="FB59" s="246">
        <v>0.13573399999999999</v>
      </c>
      <c r="FC59" s="246">
        <v>0.13140199999999999</v>
      </c>
      <c r="FD59" s="246"/>
      <c r="FE59" s="246"/>
      <c r="FF59" s="246"/>
      <c r="FG59" s="246"/>
      <c r="FH59" s="246"/>
      <c r="FI59" s="246"/>
      <c r="FJ59" s="246"/>
      <c r="FK59" s="246"/>
      <c r="FL59" s="246"/>
      <c r="FM59" s="246"/>
      <c r="FN59" s="246"/>
      <c r="FO59" s="246"/>
      <c r="FP59" s="246"/>
      <c r="FQ59" s="246"/>
      <c r="FR59" s="246"/>
      <c r="FS59" s="246"/>
      <c r="FT59" s="246"/>
      <c r="FU59" s="246"/>
      <c r="FV59" s="246"/>
      <c r="FW59" s="246"/>
      <c r="FX59" s="246"/>
      <c r="FY59" s="246"/>
      <c r="FZ59" s="246"/>
      <c r="GA59" s="246"/>
      <c r="GB59" s="246"/>
      <c r="GC59" s="246"/>
      <c r="GD59" s="246"/>
      <c r="GE59" s="246"/>
      <c r="GF59" s="246"/>
      <c r="GG59" s="246"/>
      <c r="GH59" s="246"/>
      <c r="GI59" s="246">
        <v>0.29735</v>
      </c>
      <c r="GJ59" s="246"/>
      <c r="GK59" s="246">
        <v>0.12</v>
      </c>
      <c r="GL59" s="246"/>
      <c r="GM59" s="246"/>
      <c r="GN59" s="246">
        <v>0.20818600000000001</v>
      </c>
      <c r="GO59" s="246"/>
      <c r="GP59" s="246"/>
      <c r="GQ59" s="246"/>
      <c r="GR59" s="246"/>
      <c r="GS59" s="246"/>
      <c r="GT59" s="246"/>
      <c r="GU59" s="246"/>
      <c r="GV59" s="246"/>
      <c r="GW59" s="246"/>
      <c r="GX59" s="246"/>
      <c r="GY59" s="246"/>
      <c r="GZ59" s="246"/>
      <c r="HA59" s="246"/>
      <c r="HB59" s="246">
        <v>0.13573399999999999</v>
      </c>
      <c r="HC59" s="246"/>
      <c r="HD59" s="246"/>
      <c r="HE59" s="246">
        <v>0.11706</v>
      </c>
      <c r="HF59" s="246"/>
      <c r="HG59" s="246"/>
      <c r="HH59" s="246"/>
      <c r="HI59" s="45"/>
      <c r="HJ59" s="45"/>
      <c r="HK59" s="45"/>
      <c r="HL59" s="45"/>
      <c r="HM59" s="45"/>
      <c r="HN59" s="45"/>
      <c r="HO59" s="45"/>
      <c r="HP59" s="45"/>
      <c r="HQ59" s="45"/>
      <c r="HR59" s="45"/>
      <c r="HS59" s="45"/>
      <c r="HT59" s="45"/>
      <c r="HU59" s="45"/>
      <c r="HV59" s="45"/>
      <c r="HW59" s="45"/>
      <c r="HX59" s="45"/>
      <c r="HY59" s="45"/>
      <c r="HZ59" s="45"/>
      <c r="IA59" s="45"/>
      <c r="IB59" s="246"/>
      <c r="IC59" s="246"/>
    </row>
    <row r="60" spans="1:237" x14ac:dyDescent="0.35">
      <c r="A60" s="271" t="s">
        <v>8312</v>
      </c>
      <c r="B60" s="271" t="s">
        <v>8256</v>
      </c>
      <c r="C60" s="246">
        <v>5.9613360000000002</v>
      </c>
      <c r="D60" s="246">
        <v>7.5256319999999999</v>
      </c>
      <c r="E60" s="246"/>
      <c r="F60" s="246">
        <v>1.3074140000000001</v>
      </c>
      <c r="G60" s="246"/>
      <c r="H60" s="246"/>
      <c r="I60" s="246">
        <v>2.6613760000000002</v>
      </c>
      <c r="J60" s="246">
        <v>1.5215799999999999</v>
      </c>
      <c r="K60" s="246">
        <v>2.073572</v>
      </c>
      <c r="L60" s="246"/>
      <c r="M60" s="246"/>
      <c r="N60" s="246"/>
      <c r="O60" s="246"/>
      <c r="P60" s="246">
        <v>2.073572</v>
      </c>
      <c r="Q60" s="246">
        <v>3.5000879999999999</v>
      </c>
      <c r="R60" s="246">
        <v>1.969176</v>
      </c>
      <c r="S60" s="246"/>
      <c r="T60" s="246"/>
      <c r="U60" s="246"/>
      <c r="V60" s="246"/>
      <c r="W60" s="246"/>
      <c r="X60" s="246"/>
      <c r="Y60" s="246"/>
      <c r="Z60" s="246"/>
      <c r="AA60" s="246"/>
      <c r="AB60" s="246"/>
      <c r="AC60" s="246">
        <v>2.073572</v>
      </c>
      <c r="AD60" s="246"/>
      <c r="AE60" s="246"/>
      <c r="AF60" s="246"/>
      <c r="AG60" s="246"/>
      <c r="AH60" s="246">
        <v>4.4293440000000004</v>
      </c>
      <c r="AI60" s="246"/>
      <c r="AJ60" s="246">
        <v>6.8413959999999996</v>
      </c>
      <c r="AK60" s="246"/>
      <c r="AL60" s="246"/>
      <c r="AM60" s="246"/>
      <c r="AN60" s="246"/>
      <c r="AO60" s="246">
        <v>7.7540699999999996</v>
      </c>
      <c r="AP60" s="246"/>
      <c r="AQ60" s="246"/>
      <c r="AR60" s="246">
        <v>10.065303999999999</v>
      </c>
      <c r="AS60" s="246"/>
      <c r="AT60" s="246">
        <v>5.5189480000000009</v>
      </c>
      <c r="AU60" s="246">
        <v>2.5806399999999998</v>
      </c>
      <c r="AV60" s="246"/>
      <c r="AW60" s="246"/>
      <c r="AX60" s="246"/>
      <c r="AY60" s="246">
        <v>2.073572</v>
      </c>
      <c r="AZ60" s="246"/>
      <c r="BA60" s="246"/>
      <c r="BB60" s="246"/>
      <c r="BC60" s="246"/>
      <c r="BD60" s="246"/>
      <c r="BE60" s="246"/>
      <c r="BF60" s="246">
        <v>0.61053199999999996</v>
      </c>
      <c r="BG60" s="246">
        <v>5.0363179999999996</v>
      </c>
      <c r="BH60" s="246"/>
      <c r="BI60" s="246"/>
      <c r="BJ60" s="246"/>
      <c r="BK60" s="246"/>
      <c r="BL60" s="246"/>
      <c r="BM60" s="246"/>
      <c r="BN60" s="246"/>
      <c r="BO60" s="246"/>
      <c r="BP60" s="246">
        <v>7.2467139999999999</v>
      </c>
      <c r="BQ60" s="246"/>
      <c r="BR60" s="246"/>
      <c r="BS60" s="246"/>
      <c r="BT60" s="246"/>
      <c r="BU60" s="246"/>
      <c r="BV60" s="246"/>
      <c r="BW60" s="246"/>
      <c r="BX60" s="246"/>
      <c r="BY60" s="246"/>
      <c r="BZ60" s="246"/>
      <c r="CA60" s="246"/>
      <c r="CB60" s="246"/>
      <c r="CC60" s="246">
        <v>5.5189480000000009</v>
      </c>
      <c r="CD60" s="246"/>
      <c r="CE60" s="246"/>
      <c r="CF60" s="246"/>
      <c r="CG60" s="246"/>
      <c r="CH60" s="246"/>
      <c r="CI60" s="246"/>
      <c r="CJ60" s="246">
        <v>0.73332600000000003</v>
      </c>
      <c r="CK60" s="246">
        <v>5.1607000000000003</v>
      </c>
      <c r="CL60" s="246"/>
      <c r="CM60" s="246"/>
      <c r="CN60" s="246">
        <v>6.2471680000000003</v>
      </c>
      <c r="CO60" s="246"/>
      <c r="CP60" s="246">
        <v>4.2237679999999997</v>
      </c>
      <c r="CQ60" s="246"/>
      <c r="CR60" s="246"/>
      <c r="CS60" s="246"/>
      <c r="CT60" s="246"/>
      <c r="CU60" s="246"/>
      <c r="CV60" s="246"/>
      <c r="CW60" s="246"/>
      <c r="CX60" s="246"/>
      <c r="CY60" s="246">
        <v>2.676374</v>
      </c>
      <c r="CZ60" s="246"/>
      <c r="DA60" s="246">
        <v>2.8330259999999998</v>
      </c>
      <c r="DB60" s="246"/>
      <c r="DC60" s="246"/>
      <c r="DD60" s="246"/>
      <c r="DE60" s="246"/>
      <c r="DF60" s="246"/>
      <c r="DG60" s="246">
        <v>6.538252</v>
      </c>
      <c r="DH60" s="246">
        <v>3.6437599999999999</v>
      </c>
      <c r="DI60" s="246"/>
      <c r="DJ60" s="246"/>
      <c r="DK60" s="246"/>
      <c r="DL60" s="246">
        <v>2.9790299999999998</v>
      </c>
      <c r="DM60" s="246">
        <v>1.364914</v>
      </c>
      <c r="DN60" s="246"/>
      <c r="DO60" s="246"/>
      <c r="DP60" s="246">
        <v>5.5189480000000009</v>
      </c>
      <c r="DQ60" s="246"/>
      <c r="DR60" s="246"/>
      <c r="DS60" s="246"/>
      <c r="DT60" s="246"/>
      <c r="DU60" s="246"/>
      <c r="DV60" s="246"/>
      <c r="DW60" s="246"/>
      <c r="DX60" s="246">
        <v>1.922482</v>
      </c>
      <c r="DY60" s="246"/>
      <c r="DZ60" s="246"/>
      <c r="EA60" s="246"/>
      <c r="EB60" s="246"/>
      <c r="EC60" s="246"/>
      <c r="ED60" s="246"/>
      <c r="EE60" s="246"/>
      <c r="EF60" s="246"/>
      <c r="EG60" s="246"/>
      <c r="EH60" s="246"/>
      <c r="EI60" s="246"/>
      <c r="EJ60" s="246"/>
      <c r="EK60" s="246"/>
      <c r="EL60" s="246"/>
      <c r="EM60" s="246"/>
      <c r="EN60" s="246"/>
      <c r="EO60" s="246"/>
      <c r="EP60" s="246"/>
      <c r="EQ60" s="246"/>
      <c r="ER60" s="246"/>
      <c r="ES60" s="246">
        <v>4.4367679999999998</v>
      </c>
      <c r="ET60" s="246">
        <v>6.8558560000000002</v>
      </c>
      <c r="EU60" s="246"/>
      <c r="EV60" s="246"/>
      <c r="EW60" s="246"/>
      <c r="EX60" s="246"/>
      <c r="EY60" s="246"/>
      <c r="EZ60" s="246"/>
      <c r="FA60" s="246"/>
      <c r="FB60" s="246">
        <v>5.1206779999999998</v>
      </c>
      <c r="FC60" s="246">
        <v>4.1008339999999999</v>
      </c>
      <c r="FD60" s="246"/>
      <c r="FE60" s="246"/>
      <c r="FF60" s="246"/>
      <c r="FG60" s="246"/>
      <c r="FH60" s="246"/>
      <c r="FI60" s="246"/>
      <c r="FJ60" s="246"/>
      <c r="FK60" s="246"/>
      <c r="FL60" s="246"/>
      <c r="FM60" s="246"/>
      <c r="FN60" s="246"/>
      <c r="FO60" s="246"/>
      <c r="FP60" s="246"/>
      <c r="FQ60" s="246"/>
      <c r="FR60" s="246"/>
      <c r="FS60" s="246"/>
      <c r="FT60" s="246">
        <v>4.0783259999999997</v>
      </c>
      <c r="FU60" s="246"/>
      <c r="FV60" s="246"/>
      <c r="FW60" s="246"/>
      <c r="FX60" s="246"/>
      <c r="FY60" s="246"/>
      <c r="FZ60" s="246"/>
      <c r="GA60" s="246"/>
      <c r="GB60" s="246"/>
      <c r="GC60" s="246">
        <v>1.2280800000000001</v>
      </c>
      <c r="GD60" s="246">
        <v>6.2102659999999998</v>
      </c>
      <c r="GE60" s="246"/>
      <c r="GF60" s="246">
        <v>6.0574780000000006</v>
      </c>
      <c r="GG60" s="246"/>
      <c r="GH60" s="246"/>
      <c r="GI60" s="246">
        <v>5.5189480000000009</v>
      </c>
      <c r="GJ60" s="246"/>
      <c r="GK60" s="246">
        <v>4.7534619999999999</v>
      </c>
      <c r="GL60" s="246"/>
      <c r="GM60" s="246"/>
      <c r="GN60" s="246">
        <v>6.8558560000000002</v>
      </c>
      <c r="GO60" s="246"/>
      <c r="GP60" s="246"/>
      <c r="GQ60" s="246"/>
      <c r="GR60" s="246">
        <v>2.073572</v>
      </c>
      <c r="GS60" s="246"/>
      <c r="GT60" s="246"/>
      <c r="GU60" s="246"/>
      <c r="GV60" s="246"/>
      <c r="GW60" s="246"/>
      <c r="GX60" s="246"/>
      <c r="GY60" s="246">
        <v>6.538252</v>
      </c>
      <c r="GZ60" s="246">
        <v>6.538252</v>
      </c>
      <c r="HA60" s="246"/>
      <c r="HB60" s="246">
        <v>5.1206779999999998</v>
      </c>
      <c r="HC60" s="246"/>
      <c r="HD60" s="246"/>
      <c r="HE60" s="246"/>
      <c r="HF60" s="246"/>
      <c r="HG60" s="246"/>
      <c r="HH60" s="246"/>
      <c r="HI60" s="45"/>
      <c r="HJ60" s="45"/>
      <c r="HK60" s="45"/>
      <c r="HL60" s="45"/>
      <c r="HM60" s="45"/>
      <c r="HN60" s="45"/>
      <c r="HO60" s="45"/>
      <c r="HP60" s="45"/>
      <c r="HQ60" s="45"/>
      <c r="HR60" s="45"/>
      <c r="HS60" s="45"/>
      <c r="HT60" s="45"/>
      <c r="HU60" s="45"/>
      <c r="HV60" s="45"/>
      <c r="HW60" s="45"/>
      <c r="HX60" s="45"/>
      <c r="HY60" s="45"/>
      <c r="HZ60" s="45"/>
      <c r="IA60" s="45"/>
      <c r="IB60" s="246"/>
      <c r="IC60" s="246"/>
    </row>
    <row r="61" spans="1:237" x14ac:dyDescent="0.35">
      <c r="A61" s="271" t="s">
        <v>8312</v>
      </c>
      <c r="B61" s="271" t="s">
        <v>8257</v>
      </c>
      <c r="C61" s="246">
        <v>7.0795019999999997</v>
      </c>
      <c r="D61" s="246">
        <v>6.8699680000000001</v>
      </c>
      <c r="E61" s="246"/>
      <c r="F61" s="246">
        <v>1.894736</v>
      </c>
      <c r="G61" s="246"/>
      <c r="H61" s="246"/>
      <c r="I61" s="246"/>
      <c r="J61" s="246"/>
      <c r="K61" s="246">
        <v>6.1398659999999996</v>
      </c>
      <c r="L61" s="246">
        <v>3.9118759999999999</v>
      </c>
      <c r="M61" s="246">
        <v>4.8380299999999998</v>
      </c>
      <c r="N61" s="246">
        <v>4.4228680000000002</v>
      </c>
      <c r="O61" s="246">
        <v>8.0105140000000006</v>
      </c>
      <c r="P61" s="246">
        <v>6.1398659999999996</v>
      </c>
      <c r="Q61" s="246"/>
      <c r="R61" s="246"/>
      <c r="S61" s="246">
        <v>4.5125959999999994</v>
      </c>
      <c r="T61" s="246">
        <v>4.1934279999999999</v>
      </c>
      <c r="U61" s="246">
        <v>10.073266</v>
      </c>
      <c r="V61" s="246"/>
      <c r="W61" s="246">
        <v>6.7298539999999996</v>
      </c>
      <c r="X61" s="246">
        <v>1.9292899999999999</v>
      </c>
      <c r="Y61" s="246"/>
      <c r="Z61" s="246"/>
      <c r="AA61" s="246"/>
      <c r="AB61" s="246">
        <v>5.2761800000000001</v>
      </c>
      <c r="AC61" s="246">
        <v>6.1398659999999996</v>
      </c>
      <c r="AD61" s="246">
        <v>7.3769960000000001</v>
      </c>
      <c r="AE61" s="246">
        <v>2.4927920000000001</v>
      </c>
      <c r="AF61" s="246">
        <v>3.1148579999999999</v>
      </c>
      <c r="AG61" s="246"/>
      <c r="AH61" s="246"/>
      <c r="AI61" s="246">
        <v>4.3049720000000002</v>
      </c>
      <c r="AJ61" s="246"/>
      <c r="AK61" s="246">
        <v>5.3450600000000001</v>
      </c>
      <c r="AL61" s="246">
        <v>4.6026420000000003</v>
      </c>
      <c r="AM61" s="246">
        <v>0.57574000000000003</v>
      </c>
      <c r="AN61" s="246">
        <v>3.6487820000000002</v>
      </c>
      <c r="AO61" s="246"/>
      <c r="AP61" s="246">
        <v>7.9564360000000001</v>
      </c>
      <c r="AQ61" s="246"/>
      <c r="AR61" s="246"/>
      <c r="AS61" s="246">
        <v>0.939832</v>
      </c>
      <c r="AT61" s="246">
        <v>7.4110280000000008</v>
      </c>
      <c r="AU61" s="246">
        <v>8.9074360000000006</v>
      </c>
      <c r="AV61" s="246">
        <v>6.726896</v>
      </c>
      <c r="AW61" s="246">
        <v>4.2363960000000001</v>
      </c>
      <c r="AX61" s="246">
        <v>2.2204299999999999</v>
      </c>
      <c r="AY61" s="246">
        <v>6.1398659999999996</v>
      </c>
      <c r="AZ61" s="246">
        <v>5.3450600000000001</v>
      </c>
      <c r="BA61" s="246"/>
      <c r="BB61" s="246"/>
      <c r="BC61" s="246">
        <v>1.9902299999999999</v>
      </c>
      <c r="BD61" s="246">
        <v>4.3845459999999994</v>
      </c>
      <c r="BE61" s="246"/>
      <c r="BF61" s="246">
        <v>8.4787480000000013</v>
      </c>
      <c r="BG61" s="246">
        <v>11.352855999999999</v>
      </c>
      <c r="BH61" s="246"/>
      <c r="BI61" s="246"/>
      <c r="BJ61" s="246">
        <v>6.8579299999999996</v>
      </c>
      <c r="BK61" s="246">
        <v>4.3275839999999999</v>
      </c>
      <c r="BL61" s="246">
        <v>4.8380299999999998</v>
      </c>
      <c r="BM61" s="246"/>
      <c r="BN61" s="246"/>
      <c r="BO61" s="246">
        <v>6.1436419999999998</v>
      </c>
      <c r="BP61" s="246"/>
      <c r="BQ61" s="246">
        <v>4.4829460000000001</v>
      </c>
      <c r="BR61" s="246"/>
      <c r="BS61" s="246">
        <v>6.3672740000000001</v>
      </c>
      <c r="BT61" s="246">
        <v>2.4825379999999999</v>
      </c>
      <c r="BU61" s="246"/>
      <c r="BV61" s="246">
        <v>5.3673119999999992</v>
      </c>
      <c r="BW61" s="246">
        <v>6.448194</v>
      </c>
      <c r="BX61" s="246"/>
      <c r="BY61" s="246">
        <v>12.041646</v>
      </c>
      <c r="BZ61" s="246">
        <v>4.3275839999999999</v>
      </c>
      <c r="CA61" s="246">
        <v>2.6444160000000001</v>
      </c>
      <c r="CB61" s="246">
        <v>5.4939799999999996</v>
      </c>
      <c r="CC61" s="246">
        <v>7.4055680000000006</v>
      </c>
      <c r="CD61" s="246">
        <v>8.2964739999999999</v>
      </c>
      <c r="CE61" s="246">
        <v>6.3137679999999996</v>
      </c>
      <c r="CF61" s="246">
        <v>5.3450600000000001</v>
      </c>
      <c r="CG61" s="246"/>
      <c r="CH61" s="246">
        <v>7.2369500000000002</v>
      </c>
      <c r="CI61" s="246"/>
      <c r="CJ61" s="246">
        <v>1.913916</v>
      </c>
      <c r="CK61" s="246">
        <v>8.0666980000000006</v>
      </c>
      <c r="CL61" s="246">
        <v>5.7127580000000009</v>
      </c>
      <c r="CM61" s="246"/>
      <c r="CN61" s="246">
        <v>5.6052340000000003</v>
      </c>
      <c r="CO61" s="246">
        <v>8.0944719999999997</v>
      </c>
      <c r="CP61" s="246"/>
      <c r="CQ61" s="246">
        <v>2.19279</v>
      </c>
      <c r="CR61" s="246"/>
      <c r="CS61" s="246"/>
      <c r="CT61" s="246"/>
      <c r="CU61" s="246"/>
      <c r="CV61" s="246"/>
      <c r="CW61" s="246"/>
      <c r="CX61" s="246">
        <v>5.7127580000000009</v>
      </c>
      <c r="CY61" s="246"/>
      <c r="CZ61" s="246">
        <v>5.727786</v>
      </c>
      <c r="DA61" s="246">
        <v>2.4174280000000001</v>
      </c>
      <c r="DB61" s="246"/>
      <c r="DC61" s="246">
        <v>4.0074640000000006</v>
      </c>
      <c r="DD61" s="246">
        <v>1.018796</v>
      </c>
      <c r="DE61" s="246"/>
      <c r="DF61" s="246"/>
      <c r="DG61" s="246">
        <v>4.9066179999999999</v>
      </c>
      <c r="DH61" s="246"/>
      <c r="DI61" s="246"/>
      <c r="DJ61" s="246">
        <v>3.2063060000000001</v>
      </c>
      <c r="DK61" s="246"/>
      <c r="DL61" s="246"/>
      <c r="DM61" s="246">
        <v>7.2479199999999997</v>
      </c>
      <c r="DN61" s="246">
        <v>6.3186299999999997</v>
      </c>
      <c r="DO61" s="246"/>
      <c r="DP61" s="246">
        <v>7.4055680000000006</v>
      </c>
      <c r="DQ61" s="246">
        <v>4.3275839999999999</v>
      </c>
      <c r="DR61" s="246">
        <v>4.6961680000000001</v>
      </c>
      <c r="DS61" s="246"/>
      <c r="DT61" s="246"/>
      <c r="DU61" s="246">
        <v>7.4114199999999997</v>
      </c>
      <c r="DV61" s="246"/>
      <c r="DW61" s="246">
        <v>10.775276</v>
      </c>
      <c r="DX61" s="246">
        <v>7.3157019999999999</v>
      </c>
      <c r="DY61" s="246">
        <v>2.5796839999999999</v>
      </c>
      <c r="DZ61" s="246">
        <v>7.0763859999999994</v>
      </c>
      <c r="EA61" s="246"/>
      <c r="EB61" s="246"/>
      <c r="EC61" s="246">
        <v>4.144628</v>
      </c>
      <c r="ED61" s="246">
        <v>4.3275839999999999</v>
      </c>
      <c r="EE61" s="246">
        <v>1.620374</v>
      </c>
      <c r="EF61" s="246">
        <v>9.2339140000000004</v>
      </c>
      <c r="EG61" s="246"/>
      <c r="EH61" s="246">
        <v>4.7175259999999994</v>
      </c>
      <c r="EI61" s="246"/>
      <c r="EJ61" s="246"/>
      <c r="EK61" s="246"/>
      <c r="EL61" s="246">
        <v>2.2839719999999999</v>
      </c>
      <c r="EM61" s="246">
        <v>6.8045540000000004</v>
      </c>
      <c r="EN61" s="246"/>
      <c r="EO61" s="246">
        <v>12.039923999999999</v>
      </c>
      <c r="EP61" s="246">
        <v>8.6792379999999998</v>
      </c>
      <c r="EQ61" s="246">
        <v>3.2052800000000001</v>
      </c>
      <c r="ER61" s="246">
        <v>5.8074819999999994</v>
      </c>
      <c r="ES61" s="246">
        <v>5.9604680000000014</v>
      </c>
      <c r="ET61" s="246">
        <v>8.1576760000000004</v>
      </c>
      <c r="EU61" s="246">
        <v>4.3275839999999999</v>
      </c>
      <c r="EV61" s="246"/>
      <c r="EW61" s="246"/>
      <c r="EX61" s="246">
        <v>4.3275839999999999</v>
      </c>
      <c r="EY61" s="246">
        <v>5.5549059999999999</v>
      </c>
      <c r="EZ61" s="246"/>
      <c r="FA61" s="246">
        <v>7.5220880000000001</v>
      </c>
      <c r="FB61" s="246"/>
      <c r="FC61" s="246"/>
      <c r="FD61" s="246">
        <v>1.4266779999999999</v>
      </c>
      <c r="FE61" s="246"/>
      <c r="FF61" s="246"/>
      <c r="FG61" s="246"/>
      <c r="FH61" s="246">
        <v>7.8781940000000006</v>
      </c>
      <c r="FI61" s="246"/>
      <c r="FJ61" s="246">
        <v>4.3275839999999999</v>
      </c>
      <c r="FK61" s="246">
        <v>6.9809900000000003</v>
      </c>
      <c r="FL61" s="246">
        <v>11.472922000000001</v>
      </c>
      <c r="FM61" s="246">
        <v>3.6984340000000002</v>
      </c>
      <c r="FN61" s="246">
        <v>3.9998</v>
      </c>
      <c r="FO61" s="246"/>
      <c r="FP61" s="246"/>
      <c r="FQ61" s="246"/>
      <c r="FR61" s="246">
        <v>8.7066599999999994</v>
      </c>
      <c r="FS61" s="246"/>
      <c r="FT61" s="246">
        <v>7.3422040000000006</v>
      </c>
      <c r="FU61" s="246">
        <v>9.6823739999999994</v>
      </c>
      <c r="FV61" s="246"/>
      <c r="FW61" s="246">
        <v>10.209059999999999</v>
      </c>
      <c r="FX61" s="246"/>
      <c r="FY61" s="246">
        <v>7.2487000000000004</v>
      </c>
      <c r="FZ61" s="246"/>
      <c r="GA61" s="246"/>
      <c r="GB61" s="246"/>
      <c r="GC61" s="246"/>
      <c r="GD61" s="246"/>
      <c r="GE61" s="246"/>
      <c r="GF61" s="246"/>
      <c r="GG61" s="246"/>
      <c r="GH61" s="246"/>
      <c r="GI61" s="246">
        <v>13.94514</v>
      </c>
      <c r="GJ61" s="246">
        <v>4.959308</v>
      </c>
      <c r="GK61" s="246"/>
      <c r="GL61" s="246">
        <v>6.7408419999999998</v>
      </c>
      <c r="GM61" s="246"/>
      <c r="GN61" s="246">
        <v>8.1576760000000004</v>
      </c>
      <c r="GO61" s="246">
        <v>5.6690360000000002</v>
      </c>
      <c r="GP61" s="246"/>
      <c r="GQ61" s="246">
        <v>2.445554</v>
      </c>
      <c r="GR61" s="246">
        <v>6.1398659999999996</v>
      </c>
      <c r="GS61" s="246"/>
      <c r="GT61" s="246"/>
      <c r="GU61" s="246">
        <v>6.5008999999999997</v>
      </c>
      <c r="GV61" s="246"/>
      <c r="GW61" s="246">
        <v>6.4089939999999999</v>
      </c>
      <c r="GX61" s="246">
        <v>1.193764</v>
      </c>
      <c r="GY61" s="246">
        <v>4.9066179999999999</v>
      </c>
      <c r="GZ61" s="246">
        <v>4.9066179999999999</v>
      </c>
      <c r="HA61" s="246"/>
      <c r="HB61" s="246"/>
      <c r="HC61" s="246"/>
      <c r="HD61" s="246"/>
      <c r="HE61" s="246">
        <v>6.3778459999999999</v>
      </c>
      <c r="HF61" s="246">
        <v>10.293518000000001</v>
      </c>
      <c r="HG61" s="246">
        <v>8.1650559999999999</v>
      </c>
      <c r="HH61" s="246"/>
      <c r="HI61" s="45"/>
      <c r="HJ61" s="45"/>
      <c r="HK61" s="45"/>
      <c r="HL61" s="45"/>
      <c r="HM61" s="45"/>
      <c r="HN61" s="45"/>
      <c r="HO61" s="45"/>
      <c r="HP61" s="45"/>
      <c r="HQ61" s="45"/>
      <c r="HR61" s="45"/>
      <c r="HS61" s="45"/>
      <c r="HT61" s="45"/>
      <c r="HU61" s="45"/>
      <c r="HV61" s="45"/>
      <c r="HW61" s="45"/>
      <c r="HX61" s="45"/>
      <c r="HY61" s="45"/>
      <c r="HZ61" s="45"/>
      <c r="IA61" s="45"/>
      <c r="IB61" s="246"/>
      <c r="IC61" s="246"/>
    </row>
    <row r="62" spans="1:237" x14ac:dyDescent="0.35">
      <c r="A62" s="271" t="s">
        <v>8312</v>
      </c>
      <c r="B62" s="271" t="s">
        <v>2763</v>
      </c>
      <c r="C62" s="246">
        <v>0.15673599999999999</v>
      </c>
      <c r="D62" s="246">
        <v>0.26402400000000004</v>
      </c>
      <c r="E62" s="246"/>
      <c r="F62" s="246"/>
      <c r="G62" s="246"/>
      <c r="H62" s="246"/>
      <c r="I62" s="246">
        <v>3.2592000000000003E-2</v>
      </c>
      <c r="J62" s="246"/>
      <c r="K62" s="246"/>
      <c r="L62" s="246"/>
      <c r="M62" s="246">
        <v>0.15199199999999999</v>
      </c>
      <c r="N62" s="246"/>
      <c r="O62" s="246">
        <v>0.185478</v>
      </c>
      <c r="P62" s="246"/>
      <c r="Q62" s="246"/>
      <c r="R62" s="246">
        <v>0.38667200000000002</v>
      </c>
      <c r="S62" s="246"/>
      <c r="T62" s="246"/>
      <c r="U62" s="246"/>
      <c r="V62" s="246"/>
      <c r="W62" s="246"/>
      <c r="X62" s="246"/>
      <c r="Y62" s="246"/>
      <c r="Z62" s="246"/>
      <c r="AA62" s="246"/>
      <c r="AB62" s="246"/>
      <c r="AC62" s="246"/>
      <c r="AD62" s="246"/>
      <c r="AE62" s="246"/>
      <c r="AF62" s="246"/>
      <c r="AG62" s="246"/>
      <c r="AH62" s="246">
        <v>0.44933400000000001</v>
      </c>
      <c r="AI62" s="246"/>
      <c r="AJ62" s="246"/>
      <c r="AK62" s="246"/>
      <c r="AL62" s="246"/>
      <c r="AM62" s="246"/>
      <c r="AN62" s="246"/>
      <c r="AO62" s="246">
        <v>0.28623399999999999</v>
      </c>
      <c r="AP62" s="246"/>
      <c r="AQ62" s="246"/>
      <c r="AR62" s="246">
        <v>0.189778</v>
      </c>
      <c r="AS62" s="246"/>
      <c r="AT62" s="246"/>
      <c r="AU62" s="246"/>
      <c r="AV62" s="246"/>
      <c r="AW62" s="246"/>
      <c r="AX62" s="246"/>
      <c r="AY62" s="246"/>
      <c r="AZ62" s="246"/>
      <c r="BA62" s="246"/>
      <c r="BB62" s="246"/>
      <c r="BC62" s="246"/>
      <c r="BD62" s="246"/>
      <c r="BE62" s="246">
        <v>4.9838E-2</v>
      </c>
      <c r="BF62" s="246">
        <v>3.6533999999999997E-2</v>
      </c>
      <c r="BG62" s="246">
        <v>0.49225400000000002</v>
      </c>
      <c r="BH62" s="246"/>
      <c r="BI62" s="246">
        <v>6.5124000000000001E-2</v>
      </c>
      <c r="BJ62" s="246">
        <v>0.19751199999999999</v>
      </c>
      <c r="BK62" s="246"/>
      <c r="BL62" s="246">
        <v>0.15199199999999999</v>
      </c>
      <c r="BM62" s="246"/>
      <c r="BN62" s="246"/>
      <c r="BO62" s="246"/>
      <c r="BP62" s="246"/>
      <c r="BQ62" s="246"/>
      <c r="BR62" s="246"/>
      <c r="BS62" s="246"/>
      <c r="BT62" s="246"/>
      <c r="BU62" s="246"/>
      <c r="BV62" s="246"/>
      <c r="BW62" s="246"/>
      <c r="BX62" s="246"/>
      <c r="BY62" s="246"/>
      <c r="BZ62" s="246"/>
      <c r="CA62" s="246"/>
      <c r="CB62" s="246"/>
      <c r="CC62" s="246"/>
      <c r="CD62" s="246"/>
      <c r="CE62" s="246"/>
      <c r="CF62" s="246"/>
      <c r="CG62" s="246"/>
      <c r="CH62" s="246"/>
      <c r="CI62" s="246"/>
      <c r="CJ62" s="246">
        <v>6.972600000000001E-2</v>
      </c>
      <c r="CK62" s="246"/>
      <c r="CL62" s="246"/>
      <c r="CM62" s="246">
        <v>0.61643599999999998</v>
      </c>
      <c r="CN62" s="246"/>
      <c r="CO62" s="246"/>
      <c r="CP62" s="246"/>
      <c r="CQ62" s="246"/>
      <c r="CR62" s="246"/>
      <c r="CS62" s="246"/>
      <c r="CT62" s="246"/>
      <c r="CU62" s="246"/>
      <c r="CV62" s="246"/>
      <c r="CW62" s="246"/>
      <c r="CX62" s="246"/>
      <c r="CY62" s="246"/>
      <c r="CZ62" s="246"/>
      <c r="DA62" s="246">
        <v>0.38506000000000001</v>
      </c>
      <c r="DB62" s="246"/>
      <c r="DC62" s="246"/>
      <c r="DD62" s="246"/>
      <c r="DE62" s="246"/>
      <c r="DF62" s="246"/>
      <c r="DG62" s="246">
        <v>0.43166599999999999</v>
      </c>
      <c r="DH62" s="246">
        <v>0.13495399999999999</v>
      </c>
      <c r="DI62" s="246"/>
      <c r="DJ62" s="246"/>
      <c r="DK62" s="246"/>
      <c r="DL62" s="246">
        <v>0.14274800000000001</v>
      </c>
      <c r="DM62" s="246"/>
      <c r="DN62" s="246"/>
      <c r="DO62" s="246"/>
      <c r="DP62" s="246"/>
      <c r="DQ62" s="246"/>
      <c r="DR62" s="246"/>
      <c r="DS62" s="246"/>
      <c r="DT62" s="246"/>
      <c r="DU62" s="246"/>
      <c r="DV62" s="246"/>
      <c r="DW62" s="246"/>
      <c r="DX62" s="246">
        <v>1.216798</v>
      </c>
      <c r="DY62" s="246"/>
      <c r="DZ62" s="246"/>
      <c r="EA62" s="246"/>
      <c r="EB62" s="246"/>
      <c r="EC62" s="246"/>
      <c r="ED62" s="246"/>
      <c r="EE62" s="246"/>
      <c r="EF62" s="246"/>
      <c r="EG62" s="246"/>
      <c r="EH62" s="246"/>
      <c r="EI62" s="246"/>
      <c r="EJ62" s="246"/>
      <c r="EK62" s="246"/>
      <c r="EL62" s="246"/>
      <c r="EM62" s="246"/>
      <c r="EN62" s="246"/>
      <c r="EO62" s="246">
        <v>0.131688</v>
      </c>
      <c r="EP62" s="246"/>
      <c r="EQ62" s="246"/>
      <c r="ER62" s="246"/>
      <c r="ES62" s="246"/>
      <c r="ET62" s="246"/>
      <c r="EU62" s="246"/>
      <c r="EV62" s="246"/>
      <c r="EW62" s="246">
        <v>0.19453000000000001</v>
      </c>
      <c r="EX62" s="246"/>
      <c r="EY62" s="246"/>
      <c r="EZ62" s="246"/>
      <c r="FA62" s="246"/>
      <c r="FB62" s="246">
        <v>0.32541199999999998</v>
      </c>
      <c r="FC62" s="246">
        <v>0.34487400000000001</v>
      </c>
      <c r="FD62" s="246"/>
      <c r="FE62" s="246"/>
      <c r="FF62" s="246"/>
      <c r="FG62" s="246"/>
      <c r="FH62" s="246"/>
      <c r="FI62" s="246"/>
      <c r="FJ62" s="246"/>
      <c r="FK62" s="246"/>
      <c r="FL62" s="246"/>
      <c r="FM62" s="246"/>
      <c r="FN62" s="246"/>
      <c r="FO62" s="246"/>
      <c r="FP62" s="246"/>
      <c r="FQ62" s="246"/>
      <c r="FR62" s="246"/>
      <c r="FS62" s="246"/>
      <c r="FT62" s="246">
        <v>0.205508</v>
      </c>
      <c r="FU62" s="246"/>
      <c r="FV62" s="246"/>
      <c r="FW62" s="246"/>
      <c r="FX62" s="246"/>
      <c r="FY62" s="246"/>
      <c r="FZ62" s="246"/>
      <c r="GA62" s="246"/>
      <c r="GB62" s="246"/>
      <c r="GC62" s="246"/>
      <c r="GD62" s="246">
        <v>0.25065799999999999</v>
      </c>
      <c r="GE62" s="246"/>
      <c r="GF62" s="246">
        <v>0.10725</v>
      </c>
      <c r="GG62" s="246"/>
      <c r="GH62" s="246"/>
      <c r="GI62" s="246"/>
      <c r="GJ62" s="246"/>
      <c r="GK62" s="246">
        <v>0.36493200000000003</v>
      </c>
      <c r="GL62" s="246"/>
      <c r="GM62" s="246"/>
      <c r="GN62" s="246"/>
      <c r="GO62" s="246"/>
      <c r="GP62" s="246"/>
      <c r="GQ62" s="246"/>
      <c r="GR62" s="246"/>
      <c r="GS62" s="246"/>
      <c r="GT62" s="246"/>
      <c r="GU62" s="246"/>
      <c r="GV62" s="246"/>
      <c r="GW62" s="246"/>
      <c r="GX62" s="246"/>
      <c r="GY62" s="246">
        <v>0.43166599999999999</v>
      </c>
      <c r="GZ62" s="246">
        <v>0.43166599999999999</v>
      </c>
      <c r="HA62" s="246"/>
      <c r="HB62" s="246">
        <v>0.32541199999999998</v>
      </c>
      <c r="HC62" s="246"/>
      <c r="HD62" s="246"/>
      <c r="HE62" s="246">
        <v>9.6953999999999999E-2</v>
      </c>
      <c r="HF62" s="246"/>
      <c r="HG62" s="246"/>
      <c r="HH62" s="246">
        <v>0.19453000000000001</v>
      </c>
      <c r="HI62" s="45"/>
      <c r="HJ62" s="45"/>
      <c r="HK62" s="45"/>
      <c r="HL62" s="45"/>
      <c r="HM62" s="45"/>
      <c r="HN62" s="45"/>
      <c r="HO62" s="45"/>
      <c r="HP62" s="45"/>
      <c r="HQ62" s="45"/>
      <c r="HR62" s="45"/>
      <c r="HS62" s="45"/>
      <c r="HT62" s="45"/>
      <c r="HU62" s="45"/>
      <c r="HV62" s="45"/>
      <c r="HW62" s="45"/>
      <c r="HX62" s="45"/>
      <c r="HY62" s="45"/>
      <c r="HZ62" s="45"/>
      <c r="IA62" s="45"/>
      <c r="IB62" s="246"/>
      <c r="IC62" s="246"/>
    </row>
    <row r="63" spans="1:237" s="8" customFormat="1" x14ac:dyDescent="0.35">
      <c r="A63" s="271" t="s">
        <v>8312</v>
      </c>
      <c r="B63" s="271" t="s">
        <v>8258</v>
      </c>
      <c r="C63" s="246">
        <v>4.4546000000000002E-2</v>
      </c>
      <c r="D63" s="246"/>
      <c r="E63" s="246"/>
      <c r="F63" s="246"/>
      <c r="G63" s="246"/>
      <c r="H63" s="246"/>
      <c r="I63" s="246"/>
      <c r="J63" s="246"/>
      <c r="K63" s="246">
        <v>3.6513999999999998E-2</v>
      </c>
      <c r="L63" s="246">
        <v>1.5582E-2</v>
      </c>
      <c r="M63" s="246"/>
      <c r="N63" s="246">
        <v>1.4866000000000001E-2</v>
      </c>
      <c r="O63" s="246"/>
      <c r="P63" s="246">
        <v>3.6513999999999998E-2</v>
      </c>
      <c r="Q63" s="246"/>
      <c r="R63" s="246"/>
      <c r="S63" s="246"/>
      <c r="T63" s="246"/>
      <c r="U63" s="246"/>
      <c r="V63" s="246"/>
      <c r="W63" s="246"/>
      <c r="X63" s="246"/>
      <c r="Y63" s="246"/>
      <c r="Z63" s="246"/>
      <c r="AA63" s="246"/>
      <c r="AB63" s="246">
        <v>5.7438000000000003E-2</v>
      </c>
      <c r="AC63" s="246">
        <v>3.6513999999999998E-2</v>
      </c>
      <c r="AD63" s="246">
        <v>3.7912000000000001E-2</v>
      </c>
      <c r="AE63" s="246"/>
      <c r="AF63" s="246"/>
      <c r="AG63" s="246"/>
      <c r="AH63" s="246"/>
      <c r="AI63" s="246">
        <v>2.4714E-2</v>
      </c>
      <c r="AJ63" s="246"/>
      <c r="AK63" s="246">
        <v>3.7802000000000002E-2</v>
      </c>
      <c r="AL63" s="246">
        <v>2.9201999999999999E-2</v>
      </c>
      <c r="AM63" s="246">
        <v>5.0560000000000006E-3</v>
      </c>
      <c r="AN63" s="246">
        <v>2.9683999999999999E-2</v>
      </c>
      <c r="AO63" s="246"/>
      <c r="AP63" s="246">
        <v>5.1158000000000002E-2</v>
      </c>
      <c r="AQ63" s="246"/>
      <c r="AR63" s="246"/>
      <c r="AS63" s="246">
        <v>4.0562000000000001E-2</v>
      </c>
      <c r="AT63" s="246"/>
      <c r="AU63" s="246">
        <v>3.8244E-2</v>
      </c>
      <c r="AV63" s="246">
        <v>1.4128E-2</v>
      </c>
      <c r="AW63" s="246">
        <v>3.4748000000000001E-2</v>
      </c>
      <c r="AX63" s="246"/>
      <c r="AY63" s="246">
        <v>3.6513999999999998E-2</v>
      </c>
      <c r="AZ63" s="246">
        <v>3.7802000000000002E-2</v>
      </c>
      <c r="BA63" s="246"/>
      <c r="BB63" s="246"/>
      <c r="BC63" s="246">
        <v>1.043E-2</v>
      </c>
      <c r="BD63" s="246">
        <v>5.2622000000000002E-2</v>
      </c>
      <c r="BE63" s="246"/>
      <c r="BF63" s="246">
        <v>4.2726000000000007E-2</v>
      </c>
      <c r="BG63" s="246"/>
      <c r="BH63" s="246"/>
      <c r="BI63" s="246"/>
      <c r="BJ63" s="246"/>
      <c r="BK63" s="246">
        <v>9.358E-3</v>
      </c>
      <c r="BL63" s="246"/>
      <c r="BM63" s="246">
        <v>3.8878000000000003E-2</v>
      </c>
      <c r="BN63" s="246"/>
      <c r="BO63" s="246">
        <v>6.4079999999999996E-3</v>
      </c>
      <c r="BP63" s="246"/>
      <c r="BQ63" s="246">
        <v>6.6376000000000004E-2</v>
      </c>
      <c r="BR63" s="246"/>
      <c r="BS63" s="246"/>
      <c r="BT63" s="246">
        <v>5.1589999999999997E-2</v>
      </c>
      <c r="BU63" s="246"/>
      <c r="BV63" s="246">
        <v>4.7364000000000003E-2</v>
      </c>
      <c r="BW63" s="246">
        <v>9.5139999999999999E-3</v>
      </c>
      <c r="BX63" s="246">
        <v>1.009E-2</v>
      </c>
      <c r="BY63" s="246">
        <v>0.26796399999999998</v>
      </c>
      <c r="BZ63" s="246">
        <v>9.358E-3</v>
      </c>
      <c r="CA63" s="246"/>
      <c r="CB63" s="246">
        <v>4.1239999999999999E-2</v>
      </c>
      <c r="CC63" s="246"/>
      <c r="CD63" s="246">
        <v>3.4658000000000001E-2</v>
      </c>
      <c r="CE63" s="246">
        <v>4.8716000000000002E-2</v>
      </c>
      <c r="CF63" s="246">
        <v>3.7802000000000002E-2</v>
      </c>
      <c r="CG63" s="246"/>
      <c r="CH63" s="246">
        <v>2.1527999999999999E-2</v>
      </c>
      <c r="CI63" s="246"/>
      <c r="CJ63" s="246"/>
      <c r="CK63" s="246"/>
      <c r="CL63" s="246">
        <v>3.0786000000000001E-2</v>
      </c>
      <c r="CM63" s="246"/>
      <c r="CN63" s="246"/>
      <c r="CO63" s="246"/>
      <c r="CP63" s="246"/>
      <c r="CQ63" s="246"/>
      <c r="CR63" s="246"/>
      <c r="CS63" s="246">
        <v>3.3452000000000003E-2</v>
      </c>
      <c r="CT63" s="246"/>
      <c r="CU63" s="246"/>
      <c r="CV63" s="246"/>
      <c r="CW63" s="246"/>
      <c r="CX63" s="246">
        <v>3.0786000000000001E-2</v>
      </c>
      <c r="CY63" s="246"/>
      <c r="CZ63" s="246"/>
      <c r="DA63" s="246"/>
      <c r="DB63" s="246">
        <v>0.16286800000000001</v>
      </c>
      <c r="DC63" s="246">
        <v>8.1573999999999994E-2</v>
      </c>
      <c r="DD63" s="246">
        <v>1.52E-2</v>
      </c>
      <c r="DE63" s="246"/>
      <c r="DF63" s="246"/>
      <c r="DG63" s="246"/>
      <c r="DH63" s="246"/>
      <c r="DI63" s="246"/>
      <c r="DJ63" s="246">
        <v>8.8507999999999989E-2</v>
      </c>
      <c r="DK63" s="246"/>
      <c r="DL63" s="246"/>
      <c r="DM63" s="246"/>
      <c r="DN63" s="246"/>
      <c r="DO63" s="246"/>
      <c r="DP63" s="246"/>
      <c r="DQ63" s="246">
        <v>9.358E-3</v>
      </c>
      <c r="DR63" s="246"/>
      <c r="DS63" s="246"/>
      <c r="DT63" s="246"/>
      <c r="DU63" s="246"/>
      <c r="DV63" s="246"/>
      <c r="DW63" s="246"/>
      <c r="DX63" s="246">
        <v>4.6698000000000003E-2</v>
      </c>
      <c r="DY63" s="246">
        <v>1.008E-2</v>
      </c>
      <c r="DZ63" s="246"/>
      <c r="EA63" s="246"/>
      <c r="EB63" s="246"/>
      <c r="EC63" s="246"/>
      <c r="ED63" s="246">
        <v>9.358E-3</v>
      </c>
      <c r="EE63" s="246">
        <v>2.8972000000000001E-2</v>
      </c>
      <c r="EF63" s="246">
        <v>5.3277999999999999E-2</v>
      </c>
      <c r="EG63" s="246"/>
      <c r="EH63" s="246"/>
      <c r="EI63" s="246"/>
      <c r="EJ63" s="246"/>
      <c r="EK63" s="246"/>
      <c r="EL63" s="246"/>
      <c r="EM63" s="246">
        <v>1.2307999999999999E-2</v>
      </c>
      <c r="EN63" s="246"/>
      <c r="EO63" s="246">
        <v>8.121600000000001E-2</v>
      </c>
      <c r="EP63" s="246"/>
      <c r="EQ63" s="246">
        <v>4.0750000000000001E-2</v>
      </c>
      <c r="ER63" s="246">
        <v>3.9694E-2</v>
      </c>
      <c r="ES63" s="246"/>
      <c r="ET63" s="246"/>
      <c r="EU63" s="246">
        <v>9.358E-3</v>
      </c>
      <c r="EV63" s="246"/>
      <c r="EW63" s="246"/>
      <c r="EX63" s="246">
        <v>9.358E-3</v>
      </c>
      <c r="EY63" s="246"/>
      <c r="EZ63" s="246"/>
      <c r="FA63" s="246"/>
      <c r="FB63" s="246"/>
      <c r="FC63" s="246"/>
      <c r="FD63" s="246"/>
      <c r="FE63" s="246"/>
      <c r="FF63" s="246">
        <v>3.9222E-2</v>
      </c>
      <c r="FG63" s="246"/>
      <c r="FH63" s="246"/>
      <c r="FI63" s="246"/>
      <c r="FJ63" s="246">
        <v>9.358E-3</v>
      </c>
      <c r="FK63" s="246">
        <v>4.0404000000000002E-2</v>
      </c>
      <c r="FL63" s="246"/>
      <c r="FM63" s="246"/>
      <c r="FN63" s="246">
        <v>2.9299999999999999E-3</v>
      </c>
      <c r="FO63" s="246"/>
      <c r="FP63" s="246">
        <v>1.0506E-2</v>
      </c>
      <c r="FQ63" s="246"/>
      <c r="FR63" s="246">
        <v>4.2223999999999998E-2</v>
      </c>
      <c r="FS63" s="246"/>
      <c r="FT63" s="246"/>
      <c r="FU63" s="246"/>
      <c r="FV63" s="246"/>
      <c r="FW63" s="246"/>
      <c r="FX63" s="246">
        <v>9.1572000000000001E-2</v>
      </c>
      <c r="FY63" s="246">
        <v>0.30381399999999997</v>
      </c>
      <c r="FZ63" s="246"/>
      <c r="GA63" s="246"/>
      <c r="GB63" s="246">
        <v>9.7579999999999993E-3</v>
      </c>
      <c r="GC63" s="246"/>
      <c r="GD63" s="246"/>
      <c r="GE63" s="246"/>
      <c r="GF63" s="246"/>
      <c r="GG63" s="246">
        <v>8.2120000000000005E-3</v>
      </c>
      <c r="GH63" s="246"/>
      <c r="GI63" s="246"/>
      <c r="GJ63" s="246">
        <v>7.0905999999999997E-2</v>
      </c>
      <c r="GK63" s="246"/>
      <c r="GL63" s="246">
        <v>4.0703999999999997E-2</v>
      </c>
      <c r="GM63" s="246"/>
      <c r="GN63" s="246"/>
      <c r="GO63" s="246"/>
      <c r="GP63" s="246"/>
      <c r="GQ63" s="246">
        <v>2.7816E-2</v>
      </c>
      <c r="GR63" s="246">
        <v>3.6513999999999998E-2</v>
      </c>
      <c r="GS63" s="246"/>
      <c r="GT63" s="246"/>
      <c r="GU63" s="246"/>
      <c r="GV63" s="246">
        <v>5.1498000000000002E-2</v>
      </c>
      <c r="GW63" s="246">
        <v>9.358E-3</v>
      </c>
      <c r="GX63" s="246">
        <v>1.864E-2</v>
      </c>
      <c r="GY63" s="246"/>
      <c r="GZ63" s="246"/>
      <c r="HA63" s="246"/>
      <c r="HB63" s="246"/>
      <c r="HC63" s="246"/>
      <c r="HD63" s="246"/>
      <c r="HE63" s="246"/>
      <c r="HF63" s="246"/>
      <c r="HG63" s="246"/>
      <c r="HH63" s="246"/>
      <c r="HI63" s="45"/>
      <c r="HJ63" s="45"/>
      <c r="HK63" s="45"/>
      <c r="HL63" s="45"/>
      <c r="HM63" s="45"/>
      <c r="HN63" s="45"/>
      <c r="HO63" s="45"/>
      <c r="HP63" s="45"/>
      <c r="HQ63" s="45"/>
      <c r="HR63" s="45"/>
      <c r="HS63" s="45"/>
      <c r="HT63" s="45"/>
      <c r="HU63" s="45"/>
      <c r="HV63" s="45"/>
      <c r="HW63" s="45"/>
      <c r="HX63" s="45"/>
      <c r="HY63" s="45"/>
      <c r="HZ63" s="45"/>
      <c r="IA63" s="45"/>
      <c r="IB63" s="286"/>
      <c r="IC63" s="286"/>
    </row>
    <row r="64" spans="1:237" x14ac:dyDescent="0.35">
      <c r="A64" s="271" t="s">
        <v>8312</v>
      </c>
      <c r="B64" s="271" t="s">
        <v>3413</v>
      </c>
      <c r="C64" s="246">
        <v>0.11896</v>
      </c>
      <c r="D64" s="246"/>
      <c r="E64" s="246"/>
      <c r="F64" s="246"/>
      <c r="G64" s="246"/>
      <c r="H64" s="246"/>
      <c r="I64" s="246"/>
      <c r="J64" s="246"/>
      <c r="K64" s="246"/>
      <c r="L64" s="246"/>
      <c r="M64" s="246"/>
      <c r="N64" s="246"/>
      <c r="O64" s="246"/>
      <c r="P64" s="246"/>
      <c r="Q64" s="246"/>
      <c r="R64" s="246"/>
      <c r="S64" s="246"/>
      <c r="T64" s="246">
        <v>1.0044000000000001E-2</v>
      </c>
      <c r="U64" s="246"/>
      <c r="V64" s="246"/>
      <c r="W64" s="246"/>
      <c r="X64" s="246"/>
      <c r="Y64" s="246"/>
      <c r="Z64" s="246"/>
      <c r="AA64" s="246">
        <v>6.326E-3</v>
      </c>
      <c r="AB64" s="246"/>
      <c r="AC64" s="246"/>
      <c r="AD64" s="246">
        <v>0.13086400000000001</v>
      </c>
      <c r="AE64" s="246"/>
      <c r="AF64" s="246"/>
      <c r="AG64" s="246"/>
      <c r="AH64" s="246"/>
      <c r="AI64" s="246"/>
      <c r="AJ64" s="246"/>
      <c r="AK64" s="246">
        <v>9.265799999999999E-2</v>
      </c>
      <c r="AL64" s="246">
        <v>2.3028E-2</v>
      </c>
      <c r="AM64" s="246">
        <v>0.117828</v>
      </c>
      <c r="AN64" s="246">
        <v>8.9477999999999988E-2</v>
      </c>
      <c r="AO64" s="246"/>
      <c r="AP64" s="246">
        <v>0.16261200000000001</v>
      </c>
      <c r="AQ64" s="246"/>
      <c r="AR64" s="246"/>
      <c r="AS64" s="246">
        <v>9.0340000000000004E-2</v>
      </c>
      <c r="AT64" s="246">
        <v>0.117606</v>
      </c>
      <c r="AU64" s="246"/>
      <c r="AV64" s="246"/>
      <c r="AW64" s="246"/>
      <c r="AX64" s="246"/>
      <c r="AY64" s="246"/>
      <c r="AZ64" s="246">
        <v>9.265799999999999E-2</v>
      </c>
      <c r="BA64" s="246"/>
      <c r="BB64" s="246"/>
      <c r="BC64" s="246"/>
      <c r="BD64" s="246">
        <v>0.128026</v>
      </c>
      <c r="BE64" s="246"/>
      <c r="BF64" s="246">
        <v>0.14551800000000001</v>
      </c>
      <c r="BG64" s="246"/>
      <c r="BH64" s="246"/>
      <c r="BI64" s="246"/>
      <c r="BJ64" s="246"/>
      <c r="BK64" s="246"/>
      <c r="BL64" s="246"/>
      <c r="BM64" s="246"/>
      <c r="BN64" s="246"/>
      <c r="BO64" s="246">
        <v>0.15417</v>
      </c>
      <c r="BP64" s="246"/>
      <c r="BQ64" s="246"/>
      <c r="BR64" s="246"/>
      <c r="BS64" s="246"/>
      <c r="BT64" s="246">
        <v>8.3043999999999993E-2</v>
      </c>
      <c r="BU64" s="246"/>
      <c r="BV64" s="246">
        <v>0.13128400000000001</v>
      </c>
      <c r="BW64" s="246"/>
      <c r="BX64" s="246"/>
      <c r="BY64" s="246">
        <v>0.34773199999999999</v>
      </c>
      <c r="BZ64" s="246"/>
      <c r="CA64" s="246"/>
      <c r="CB64" s="246"/>
      <c r="CC64" s="246">
        <v>0.117606</v>
      </c>
      <c r="CD64" s="246"/>
      <c r="CE64" s="246"/>
      <c r="CF64" s="246">
        <v>9.265799999999999E-2</v>
      </c>
      <c r="CG64" s="246"/>
      <c r="CH64" s="246">
        <v>0.20997399999999999</v>
      </c>
      <c r="CI64" s="246"/>
      <c r="CJ64" s="246"/>
      <c r="CK64" s="246"/>
      <c r="CL64" s="246"/>
      <c r="CM64" s="246"/>
      <c r="CN64" s="246"/>
      <c r="CO64" s="246"/>
      <c r="CP64" s="246"/>
      <c r="CQ64" s="246">
        <v>0.10391400000000001</v>
      </c>
      <c r="CR64" s="246"/>
      <c r="CS64" s="246"/>
      <c r="CT64" s="246"/>
      <c r="CU64" s="246"/>
      <c r="CV64" s="246"/>
      <c r="CW64" s="246"/>
      <c r="CX64" s="246"/>
      <c r="CY64" s="246"/>
      <c r="CZ64" s="246"/>
      <c r="DA64" s="246"/>
      <c r="DB64" s="246"/>
      <c r="DC64" s="246">
        <v>6.9171999999999997E-2</v>
      </c>
      <c r="DD64" s="246">
        <v>7.7658000000000005E-2</v>
      </c>
      <c r="DE64" s="246"/>
      <c r="DF64" s="246"/>
      <c r="DG64" s="246"/>
      <c r="DH64" s="246"/>
      <c r="DI64" s="246"/>
      <c r="DJ64" s="246"/>
      <c r="DK64" s="246"/>
      <c r="DL64" s="246"/>
      <c r="DM64" s="246"/>
      <c r="DN64" s="246">
        <v>7.6775999999999997E-2</v>
      </c>
      <c r="DO64" s="246"/>
      <c r="DP64" s="246">
        <v>0.117606</v>
      </c>
      <c r="DQ64" s="246"/>
      <c r="DR64" s="246"/>
      <c r="DS64" s="246"/>
      <c r="DT64" s="246"/>
      <c r="DU64" s="246"/>
      <c r="DV64" s="246"/>
      <c r="DW64" s="246"/>
      <c r="DX64" s="246">
        <v>0.28892400000000001</v>
      </c>
      <c r="DY64" s="246">
        <v>6.6338000000000008E-2</v>
      </c>
      <c r="DZ64" s="246"/>
      <c r="EA64" s="246"/>
      <c r="EB64" s="246"/>
      <c r="EC64" s="246"/>
      <c r="ED64" s="246"/>
      <c r="EE64" s="246">
        <v>4.0545999999999999E-2</v>
      </c>
      <c r="EF64" s="246"/>
      <c r="EG64" s="246"/>
      <c r="EH64" s="246"/>
      <c r="EI64" s="246"/>
      <c r="EJ64" s="246"/>
      <c r="EK64" s="246"/>
      <c r="EL64" s="246"/>
      <c r="EM64" s="246"/>
      <c r="EN64" s="246"/>
      <c r="EO64" s="246"/>
      <c r="EP64" s="246"/>
      <c r="EQ64" s="246">
        <v>5.7577999999999997E-2</v>
      </c>
      <c r="ER64" s="246">
        <v>0.182834</v>
      </c>
      <c r="ES64" s="246"/>
      <c r="ET64" s="246"/>
      <c r="EU64" s="246"/>
      <c r="EV64" s="246"/>
      <c r="EW64" s="246"/>
      <c r="EX64" s="246"/>
      <c r="EY64" s="246"/>
      <c r="EZ64" s="246"/>
      <c r="FA64" s="246"/>
      <c r="FB64" s="246"/>
      <c r="FC64" s="246"/>
      <c r="FD64" s="246"/>
      <c r="FE64" s="246"/>
      <c r="FF64" s="246"/>
      <c r="FG64" s="246"/>
      <c r="FH64" s="246"/>
      <c r="FI64" s="246"/>
      <c r="FJ64" s="246"/>
      <c r="FK64" s="246"/>
      <c r="FL64" s="246"/>
      <c r="FM64" s="246"/>
      <c r="FN64" s="246"/>
      <c r="FO64" s="246"/>
      <c r="FP64" s="246"/>
      <c r="FQ64" s="246"/>
      <c r="FR64" s="246"/>
      <c r="FS64" s="246"/>
      <c r="FT64" s="246"/>
      <c r="FU64" s="246"/>
      <c r="FV64" s="246"/>
      <c r="FW64" s="246"/>
      <c r="FX64" s="246"/>
      <c r="FY64" s="246">
        <v>0.149066</v>
      </c>
      <c r="FZ64" s="246"/>
      <c r="GA64" s="246"/>
      <c r="GB64" s="246"/>
      <c r="GC64" s="246"/>
      <c r="GD64" s="246"/>
      <c r="GE64" s="246"/>
      <c r="GF64" s="246"/>
      <c r="GG64" s="246"/>
      <c r="GH64" s="246"/>
      <c r="GI64" s="246">
        <v>0.117606</v>
      </c>
      <c r="GJ64" s="246"/>
      <c r="GK64" s="246"/>
      <c r="GL64" s="246"/>
      <c r="GM64" s="246"/>
      <c r="GN64" s="246"/>
      <c r="GO64" s="246"/>
      <c r="GP64" s="246"/>
      <c r="GQ64" s="246"/>
      <c r="GR64" s="246"/>
      <c r="GS64" s="246"/>
      <c r="GT64" s="246"/>
      <c r="GU64" s="246">
        <v>0.16728399999999999</v>
      </c>
      <c r="GV64" s="246"/>
      <c r="GW64" s="246"/>
      <c r="GX64" s="246"/>
      <c r="GY64" s="246"/>
      <c r="GZ64" s="246"/>
      <c r="HA64" s="246"/>
      <c r="HB64" s="246"/>
      <c r="HC64" s="246"/>
      <c r="HD64" s="246"/>
      <c r="HE64" s="246"/>
      <c r="HF64" s="246"/>
      <c r="HG64" s="246"/>
      <c r="HH64" s="246"/>
      <c r="HI64" s="45"/>
      <c r="HJ64" s="45"/>
      <c r="HK64" s="45"/>
      <c r="HL64" s="45"/>
      <c r="HM64" s="45"/>
      <c r="HN64" s="45"/>
      <c r="HO64" s="45"/>
      <c r="HP64" s="45"/>
      <c r="HQ64" s="45"/>
      <c r="HR64" s="45"/>
      <c r="HS64" s="45"/>
      <c r="HT64" s="45"/>
      <c r="HU64" s="45"/>
      <c r="HV64" s="45"/>
      <c r="HW64" s="45"/>
      <c r="HX64" s="45"/>
      <c r="HY64" s="45"/>
      <c r="HZ64" s="45"/>
      <c r="IA64" s="45"/>
      <c r="IB64" s="246"/>
      <c r="IC64" s="246"/>
    </row>
    <row r="65" spans="1:237" x14ac:dyDescent="0.35">
      <c r="A65" s="271" t="s">
        <v>8312</v>
      </c>
      <c r="B65" s="271" t="s">
        <v>3520</v>
      </c>
      <c r="C65" s="246">
        <v>1.4999999999999999E-2</v>
      </c>
      <c r="D65" s="246"/>
      <c r="E65" s="246"/>
      <c r="F65" s="246"/>
      <c r="G65" s="246"/>
      <c r="H65" s="246"/>
      <c r="I65" s="246"/>
      <c r="J65" s="246"/>
      <c r="K65" s="246"/>
      <c r="L65" s="246"/>
      <c r="M65" s="246"/>
      <c r="N65" s="246"/>
      <c r="O65" s="246"/>
      <c r="P65" s="246"/>
      <c r="Q65" s="246"/>
      <c r="R65" s="246"/>
      <c r="S65" s="246"/>
      <c r="T65" s="246"/>
      <c r="U65" s="246"/>
      <c r="V65" s="246"/>
      <c r="W65" s="246"/>
      <c r="X65" s="246"/>
      <c r="Y65" s="246"/>
      <c r="Z65" s="246"/>
      <c r="AA65" s="246"/>
      <c r="AB65" s="246"/>
      <c r="AC65" s="246"/>
      <c r="AD65" s="246"/>
      <c r="AE65" s="246"/>
      <c r="AF65" s="246"/>
      <c r="AG65" s="246"/>
      <c r="AH65" s="246"/>
      <c r="AI65" s="246"/>
      <c r="AJ65" s="246"/>
      <c r="AK65" s="246"/>
      <c r="AL65" s="246"/>
      <c r="AM65" s="246"/>
      <c r="AN65" s="246"/>
      <c r="AO65" s="246"/>
      <c r="AP65" s="246"/>
      <c r="AQ65" s="246"/>
      <c r="AR65" s="246"/>
      <c r="AS65" s="246"/>
      <c r="AT65" s="246"/>
      <c r="AU65" s="246"/>
      <c r="AV65" s="246"/>
      <c r="AW65" s="246"/>
      <c r="AX65" s="246"/>
      <c r="AY65" s="246"/>
      <c r="AZ65" s="246"/>
      <c r="BA65" s="246"/>
      <c r="BB65" s="246"/>
      <c r="BC65" s="246"/>
      <c r="BD65" s="246"/>
      <c r="BE65" s="246"/>
      <c r="BF65" s="246"/>
      <c r="BG65" s="246"/>
      <c r="BH65" s="246"/>
      <c r="BI65" s="246"/>
      <c r="BJ65" s="246"/>
      <c r="BK65" s="246"/>
      <c r="BL65" s="246"/>
      <c r="BM65" s="246"/>
      <c r="BN65" s="246"/>
      <c r="BO65" s="246"/>
      <c r="BP65" s="246"/>
      <c r="BQ65" s="246"/>
      <c r="BR65" s="246"/>
      <c r="BS65" s="246"/>
      <c r="BT65" s="246"/>
      <c r="BU65" s="246"/>
      <c r="BV65" s="246"/>
      <c r="BW65" s="246"/>
      <c r="BX65" s="246"/>
      <c r="BY65" s="246"/>
      <c r="BZ65" s="246"/>
      <c r="CA65" s="246"/>
      <c r="CB65" s="246"/>
      <c r="CC65" s="246"/>
      <c r="CD65" s="246"/>
      <c r="CE65" s="246"/>
      <c r="CF65" s="246"/>
      <c r="CG65" s="246"/>
      <c r="CH65" s="246"/>
      <c r="CI65" s="246"/>
      <c r="CJ65" s="246"/>
      <c r="CK65" s="246"/>
      <c r="CL65" s="246"/>
      <c r="CM65" s="246"/>
      <c r="CN65" s="246"/>
      <c r="CO65" s="246"/>
      <c r="CP65" s="246"/>
      <c r="CQ65" s="246"/>
      <c r="CR65" s="246"/>
      <c r="CS65" s="246"/>
      <c r="CT65" s="246"/>
      <c r="CU65" s="246"/>
      <c r="CV65" s="246"/>
      <c r="CW65" s="246"/>
      <c r="CX65" s="246"/>
      <c r="CY65" s="246"/>
      <c r="CZ65" s="246"/>
      <c r="DA65" s="246"/>
      <c r="DB65" s="246"/>
      <c r="DC65" s="246"/>
      <c r="DD65" s="246"/>
      <c r="DE65" s="246"/>
      <c r="DF65" s="246"/>
      <c r="DG65" s="246"/>
      <c r="DH65" s="246"/>
      <c r="DI65" s="246"/>
      <c r="DJ65" s="246"/>
      <c r="DK65" s="246"/>
      <c r="DL65" s="246"/>
      <c r="DM65" s="246"/>
      <c r="DN65" s="246"/>
      <c r="DO65" s="246"/>
      <c r="DP65" s="246"/>
      <c r="DQ65" s="246"/>
      <c r="DR65" s="246"/>
      <c r="DS65" s="246"/>
      <c r="DT65" s="246"/>
      <c r="DU65" s="246"/>
      <c r="DV65" s="246"/>
      <c r="DW65" s="246"/>
      <c r="DX65" s="246"/>
      <c r="DY65" s="246"/>
      <c r="DZ65" s="246"/>
      <c r="EA65" s="246"/>
      <c r="EB65" s="246"/>
      <c r="EC65" s="246"/>
      <c r="ED65" s="246"/>
      <c r="EE65" s="246"/>
      <c r="EF65" s="246"/>
      <c r="EG65" s="246"/>
      <c r="EH65" s="246"/>
      <c r="EI65" s="246"/>
      <c r="EJ65" s="246"/>
      <c r="EK65" s="246"/>
      <c r="EL65" s="246"/>
      <c r="EM65" s="246"/>
      <c r="EN65" s="246"/>
      <c r="EO65" s="246"/>
      <c r="EP65" s="246"/>
      <c r="EQ65" s="246"/>
      <c r="ER65" s="246"/>
      <c r="ES65" s="246"/>
      <c r="ET65" s="246"/>
      <c r="EU65" s="246"/>
      <c r="EV65" s="246"/>
      <c r="EW65" s="246"/>
      <c r="EX65" s="246"/>
      <c r="EY65" s="246"/>
      <c r="EZ65" s="246"/>
      <c r="FA65" s="246"/>
      <c r="FB65" s="246"/>
      <c r="FC65" s="246"/>
      <c r="FD65" s="246"/>
      <c r="FE65" s="246"/>
      <c r="FF65" s="246"/>
      <c r="FG65" s="246"/>
      <c r="FH65" s="246"/>
      <c r="FI65" s="246"/>
      <c r="FJ65" s="246"/>
      <c r="FK65" s="246"/>
      <c r="FL65" s="246"/>
      <c r="FM65" s="246"/>
      <c r="FN65" s="246"/>
      <c r="FO65" s="246"/>
      <c r="FP65" s="246"/>
      <c r="FQ65" s="246"/>
      <c r="FR65" s="246"/>
      <c r="FS65" s="246"/>
      <c r="FT65" s="246"/>
      <c r="FU65" s="246"/>
      <c r="FV65" s="246"/>
      <c r="FW65" s="246"/>
      <c r="FX65" s="246"/>
      <c r="FY65" s="246"/>
      <c r="FZ65" s="246"/>
      <c r="GA65" s="246"/>
      <c r="GB65" s="246"/>
      <c r="GC65" s="246"/>
      <c r="GD65" s="246"/>
      <c r="GE65" s="246"/>
      <c r="GF65" s="246"/>
      <c r="GG65" s="246"/>
      <c r="GH65" s="246"/>
      <c r="GI65" s="246"/>
      <c r="GJ65" s="246"/>
      <c r="GK65" s="246"/>
      <c r="GL65" s="246"/>
      <c r="GM65" s="246"/>
      <c r="GN65" s="246"/>
      <c r="GO65" s="246"/>
      <c r="GP65" s="246"/>
      <c r="GQ65" s="246"/>
      <c r="GR65" s="246"/>
      <c r="GS65" s="246"/>
      <c r="GT65" s="246"/>
      <c r="GU65" s="246"/>
      <c r="GV65" s="246"/>
      <c r="GW65" s="246"/>
      <c r="GX65" s="246"/>
      <c r="GY65" s="246"/>
      <c r="GZ65" s="246"/>
      <c r="HA65" s="246"/>
      <c r="HB65" s="246"/>
      <c r="HC65" s="246"/>
      <c r="HD65" s="246"/>
      <c r="HE65" s="246"/>
      <c r="HF65" s="246"/>
      <c r="HG65" s="246"/>
      <c r="HH65" s="246"/>
      <c r="HI65" s="45"/>
      <c r="HJ65" s="45"/>
      <c r="HK65" s="45"/>
      <c r="HL65" s="45"/>
      <c r="HM65" s="45"/>
      <c r="HN65" s="45"/>
      <c r="HO65" s="45"/>
      <c r="HP65" s="45"/>
      <c r="HQ65" s="45"/>
      <c r="HR65" s="45"/>
      <c r="HS65" s="45"/>
      <c r="HT65" s="45"/>
      <c r="HU65" s="45"/>
      <c r="HV65" s="45"/>
      <c r="HW65" s="45"/>
      <c r="HX65" s="45"/>
      <c r="HY65" s="45"/>
      <c r="HZ65" s="45"/>
      <c r="IA65" s="45"/>
      <c r="IB65" s="246"/>
      <c r="IC65" s="246"/>
    </row>
    <row r="66" spans="1:237" x14ac:dyDescent="0.35">
      <c r="A66" s="271" t="s">
        <v>8312</v>
      </c>
      <c r="B66" s="271" t="s">
        <v>8259</v>
      </c>
      <c r="C66" s="246">
        <v>7.59885E-2</v>
      </c>
      <c r="D66" s="246">
        <v>0.1033053</v>
      </c>
      <c r="E66" s="246"/>
      <c r="F66" s="246">
        <v>4.0119099999999998E-2</v>
      </c>
      <c r="G66" s="246">
        <v>6.1250000000000002E-3</v>
      </c>
      <c r="H66" s="246">
        <v>6.1250000000000002E-3</v>
      </c>
      <c r="I66" s="246">
        <v>3.8783499999999999E-2</v>
      </c>
      <c r="J66" s="246"/>
      <c r="K66" s="246">
        <v>3.7412899999999999E-2</v>
      </c>
      <c r="L66" s="246">
        <v>6.41655E-2</v>
      </c>
      <c r="M66" s="246">
        <v>7.3507000000000003E-2</v>
      </c>
      <c r="N66" s="246"/>
      <c r="O66" s="246">
        <v>0.18663959999999999</v>
      </c>
      <c r="P66" s="246">
        <v>3.7412899999999999E-2</v>
      </c>
      <c r="Q66" s="246">
        <v>6.1051899999999999E-2</v>
      </c>
      <c r="R66" s="246"/>
      <c r="S66" s="246"/>
      <c r="T66" s="246">
        <v>0.1216964</v>
      </c>
      <c r="U66" s="246">
        <v>4.1780900000000003E-2</v>
      </c>
      <c r="V66" s="246"/>
      <c r="W66" s="246">
        <v>2.5283300000000002E-2</v>
      </c>
      <c r="X66" s="246">
        <v>3.7010399999999992E-2</v>
      </c>
      <c r="Y66" s="246">
        <v>6.1250000000000002E-3</v>
      </c>
      <c r="Z66" s="246"/>
      <c r="AA66" s="246"/>
      <c r="AB66" s="246">
        <v>3.2501000000000002E-2</v>
      </c>
      <c r="AC66" s="246">
        <v>3.7412899999999999E-2</v>
      </c>
      <c r="AD66" s="246">
        <v>0.13691300000000001</v>
      </c>
      <c r="AE66" s="246"/>
      <c r="AF66" s="246"/>
      <c r="AG66" s="246">
        <v>6.9999999999999993E-2</v>
      </c>
      <c r="AH66" s="246"/>
      <c r="AI66" s="246"/>
      <c r="AJ66" s="246"/>
      <c r="AK66" s="246">
        <v>4.9132999999999998E-3</v>
      </c>
      <c r="AL66" s="246">
        <v>1.5049999999999999E-2</v>
      </c>
      <c r="AM66" s="246">
        <v>1.6729299999999999E-2</v>
      </c>
      <c r="AN66" s="246"/>
      <c r="AO66" s="246"/>
      <c r="AP66" s="246">
        <v>3.3401199999999999E-2</v>
      </c>
      <c r="AQ66" s="246"/>
      <c r="AR66" s="246"/>
      <c r="AS66" s="246">
        <v>3.8968299999999997E-2</v>
      </c>
      <c r="AT66" s="246">
        <v>0.157192</v>
      </c>
      <c r="AU66" s="246">
        <v>0.12244190000000001</v>
      </c>
      <c r="AV66" s="246">
        <v>2.53806E-2</v>
      </c>
      <c r="AW66" s="246"/>
      <c r="AX66" s="246"/>
      <c r="AY66" s="246">
        <v>3.7412899999999999E-2</v>
      </c>
      <c r="AZ66" s="246">
        <v>4.9132999999999998E-3</v>
      </c>
      <c r="BA66" s="246"/>
      <c r="BB66" s="246"/>
      <c r="BC66" s="246"/>
      <c r="BD66" s="246"/>
      <c r="BE66" s="246">
        <v>1.07695E-2</v>
      </c>
      <c r="BF66" s="246">
        <v>4.5535699999999998E-2</v>
      </c>
      <c r="BG66" s="246">
        <v>0.10610600000000001</v>
      </c>
      <c r="BH66" s="246"/>
      <c r="BI66" s="246"/>
      <c r="BJ66" s="246">
        <v>4.8147399999999993E-2</v>
      </c>
      <c r="BK66" s="246"/>
      <c r="BL66" s="246">
        <v>7.3507000000000003E-2</v>
      </c>
      <c r="BM66" s="246"/>
      <c r="BN66" s="246"/>
      <c r="BO66" s="246"/>
      <c r="BP66" s="246"/>
      <c r="BQ66" s="246">
        <v>1.14541E-2</v>
      </c>
      <c r="BR66" s="246"/>
      <c r="BS66" s="246"/>
      <c r="BT66" s="246">
        <v>3.2429600000000003E-2</v>
      </c>
      <c r="BU66" s="246">
        <v>1.2249299999999999E-2</v>
      </c>
      <c r="BV66" s="246">
        <v>3.3465599999999998E-2</v>
      </c>
      <c r="BW66" s="246"/>
      <c r="BX66" s="246"/>
      <c r="BY66" s="246">
        <v>0.10262490000000001</v>
      </c>
      <c r="BZ66" s="246"/>
      <c r="CA66" s="246">
        <v>3.8573499999999997E-2</v>
      </c>
      <c r="CB66" s="246"/>
      <c r="CC66" s="246">
        <v>0.157192</v>
      </c>
      <c r="CD66" s="246">
        <v>6.3312900000000005E-2</v>
      </c>
      <c r="CE66" s="246">
        <v>1.7384500000000001E-2</v>
      </c>
      <c r="CF66" s="246">
        <v>4.9132999999999998E-3</v>
      </c>
      <c r="CG66" s="246">
        <v>0.15493309999999999</v>
      </c>
      <c r="CH66" s="246">
        <v>4.8601699999999998E-2</v>
      </c>
      <c r="CI66" s="246"/>
      <c r="CJ66" s="246">
        <v>6.2477799999999993E-2</v>
      </c>
      <c r="CK66" s="246">
        <v>8.0151399999999998E-2</v>
      </c>
      <c r="CL66" s="246"/>
      <c r="CM66" s="246"/>
      <c r="CN66" s="246"/>
      <c r="CO66" s="246">
        <v>1.86669E-2</v>
      </c>
      <c r="CP66" s="246">
        <v>0.1092938</v>
      </c>
      <c r="CQ66" s="246">
        <v>4.6708899999999991E-2</v>
      </c>
      <c r="CR66" s="246"/>
      <c r="CS66" s="246"/>
      <c r="CT66" s="246">
        <v>1.05924E-2</v>
      </c>
      <c r="CU66" s="246">
        <v>6.8400499999999989E-2</v>
      </c>
      <c r="CV66" s="246"/>
      <c r="CW66" s="246"/>
      <c r="CX66" s="246"/>
      <c r="CY66" s="246">
        <v>9.0435799999999997E-2</v>
      </c>
      <c r="CZ66" s="246">
        <v>9.5662700000000003E-2</v>
      </c>
      <c r="DA66" s="246"/>
      <c r="DB66" s="246"/>
      <c r="DC66" s="246">
        <v>7.1032499999999998E-2</v>
      </c>
      <c r="DD66" s="246"/>
      <c r="DE66" s="246"/>
      <c r="DF66" s="246"/>
      <c r="DG66" s="246">
        <v>7.2354799999999997E-2</v>
      </c>
      <c r="DH66" s="246"/>
      <c r="DI66" s="246"/>
      <c r="DJ66" s="246">
        <v>3.3360599999999997E-2</v>
      </c>
      <c r="DK66" s="246"/>
      <c r="DL66" s="246"/>
      <c r="DM66" s="246">
        <v>3.8912299999999997E-2</v>
      </c>
      <c r="DN66" s="246">
        <v>7.2182599999999986E-2</v>
      </c>
      <c r="DO66" s="246"/>
      <c r="DP66" s="246">
        <v>0.157192</v>
      </c>
      <c r="DQ66" s="246"/>
      <c r="DR66" s="246"/>
      <c r="DS66" s="246"/>
      <c r="DT66" s="246">
        <v>3.9850299999999998E-2</v>
      </c>
      <c r="DU66" s="246"/>
      <c r="DV66" s="246"/>
      <c r="DW66" s="246">
        <v>2.2357999999999999E-2</v>
      </c>
      <c r="DX66" s="246">
        <v>0.1639176</v>
      </c>
      <c r="DY66" s="246"/>
      <c r="DZ66" s="246">
        <v>1.7325699999999999E-2</v>
      </c>
      <c r="EA66" s="246"/>
      <c r="EB66" s="246"/>
      <c r="EC66" s="246">
        <v>2.5300099999999999E-2</v>
      </c>
      <c r="ED66" s="246"/>
      <c r="EE66" s="246">
        <v>2.75667E-2</v>
      </c>
      <c r="EF66" s="246">
        <v>7.9445099999999991E-2</v>
      </c>
      <c r="EG66" s="246"/>
      <c r="EH66" s="246">
        <v>3.4306299999999998E-2</v>
      </c>
      <c r="EI66" s="246"/>
      <c r="EJ66" s="246"/>
      <c r="EK66" s="246"/>
      <c r="EL66" s="246"/>
      <c r="EM66" s="246"/>
      <c r="EN66" s="246"/>
      <c r="EO66" s="246">
        <v>9.6973099999999993E-2</v>
      </c>
      <c r="EP66" s="246"/>
      <c r="EQ66" s="246"/>
      <c r="ER66" s="246">
        <v>3.2373600000000002E-2</v>
      </c>
      <c r="ES66" s="246">
        <v>7.2017399999999995E-2</v>
      </c>
      <c r="ET66" s="246">
        <v>9.2092000000000007E-2</v>
      </c>
      <c r="EU66" s="246"/>
      <c r="EV66" s="246"/>
      <c r="EW66" s="246"/>
      <c r="EX66" s="246"/>
      <c r="EY66" s="246">
        <v>4.7993399999999999E-2</v>
      </c>
      <c r="EZ66" s="246"/>
      <c r="FA66" s="246"/>
      <c r="FB66" s="246"/>
      <c r="FC66" s="246"/>
      <c r="FD66" s="246"/>
      <c r="FE66" s="246"/>
      <c r="FF66" s="246"/>
      <c r="FG66" s="246"/>
      <c r="FH66" s="246">
        <v>5.80069E-2</v>
      </c>
      <c r="FI66" s="246"/>
      <c r="FJ66" s="246"/>
      <c r="FK66" s="246"/>
      <c r="FL66" s="246">
        <v>3.8826899999999998E-2</v>
      </c>
      <c r="FM66" s="246">
        <v>1.3972E-2</v>
      </c>
      <c r="FN66" s="246"/>
      <c r="FO66" s="246"/>
      <c r="FP66" s="246"/>
      <c r="FQ66" s="246"/>
      <c r="FR66" s="246">
        <v>5.8013200000000001E-2</v>
      </c>
      <c r="FS66" s="246">
        <v>6.1250000000000002E-3</v>
      </c>
      <c r="FT66" s="246">
        <v>3.6103200000000002E-2</v>
      </c>
      <c r="FU66" s="246">
        <v>2.19933E-2</v>
      </c>
      <c r="FV66" s="246">
        <v>6.1250000000000002E-3</v>
      </c>
      <c r="FW66" s="246">
        <v>3.3140799999999998E-2</v>
      </c>
      <c r="FX66" s="246">
        <v>2.7076699999999999E-2</v>
      </c>
      <c r="FY66" s="246">
        <v>5.2063199999999997E-2</v>
      </c>
      <c r="FZ66" s="246">
        <v>6.5651599999999991E-2</v>
      </c>
      <c r="GA66" s="246"/>
      <c r="GB66" s="246"/>
      <c r="GC66" s="246">
        <v>4.4243499999999998E-2</v>
      </c>
      <c r="GD66" s="246">
        <v>2.2051399999999999E-2</v>
      </c>
      <c r="GE66" s="246"/>
      <c r="GF66" s="246">
        <v>0.17252480000000001</v>
      </c>
      <c r="GG66" s="246"/>
      <c r="GH66" s="246"/>
      <c r="GI66" s="246">
        <v>0.157192</v>
      </c>
      <c r="GJ66" s="246">
        <v>2.19261E-2</v>
      </c>
      <c r="GK66" s="246"/>
      <c r="GL66" s="246">
        <v>4.6756499999999993E-2</v>
      </c>
      <c r="GM66" s="246"/>
      <c r="GN66" s="246">
        <v>9.2092000000000007E-2</v>
      </c>
      <c r="GO66" s="246"/>
      <c r="GP66" s="246">
        <v>8.3879599999999985E-2</v>
      </c>
      <c r="GQ66" s="246"/>
      <c r="GR66" s="246">
        <v>3.7412899999999999E-2</v>
      </c>
      <c r="GS66" s="246">
        <v>6.1250000000000002E-3</v>
      </c>
      <c r="GT66" s="246">
        <v>6.1250000000000002E-3</v>
      </c>
      <c r="GU66" s="246">
        <v>3.1936799999999987E-2</v>
      </c>
      <c r="GV66" s="246"/>
      <c r="GW66" s="246"/>
      <c r="GX66" s="246"/>
      <c r="GY66" s="246">
        <v>7.2354799999999997E-2</v>
      </c>
      <c r="GZ66" s="246">
        <v>7.2354799999999997E-2</v>
      </c>
      <c r="HA66" s="246">
        <v>0.15493309999999999</v>
      </c>
      <c r="HB66" s="246"/>
      <c r="HC66" s="246">
        <v>3.82452E-2</v>
      </c>
      <c r="HD66" s="246"/>
      <c r="HE66" s="246">
        <v>0.10804709999999999</v>
      </c>
      <c r="HF66" s="246">
        <v>3.0233699999999999E-2</v>
      </c>
      <c r="HG66" s="246">
        <v>1.71808E-2</v>
      </c>
      <c r="HH66" s="246"/>
      <c r="HI66" s="45"/>
      <c r="HJ66" s="45"/>
      <c r="HK66" s="45"/>
      <c r="HL66" s="45"/>
      <c r="HM66" s="45"/>
      <c r="HN66" s="45"/>
      <c r="HO66" s="45"/>
      <c r="HP66" s="45"/>
      <c r="HQ66" s="45"/>
      <c r="HR66" s="45"/>
      <c r="HS66" s="45"/>
      <c r="HT66" s="45"/>
      <c r="HU66" s="45"/>
      <c r="HV66" s="45"/>
      <c r="HW66" s="45"/>
      <c r="HX66" s="45"/>
      <c r="HY66" s="45"/>
      <c r="HZ66" s="45"/>
      <c r="IA66" s="45"/>
      <c r="IB66" s="246"/>
      <c r="IC66" s="246"/>
    </row>
    <row r="67" spans="1:237" x14ac:dyDescent="0.35">
      <c r="A67" s="271" t="s">
        <v>8312</v>
      </c>
      <c r="B67" s="271" t="s">
        <v>3661</v>
      </c>
      <c r="C67" s="246">
        <v>0.25618399999999997</v>
      </c>
      <c r="D67" s="246">
        <v>1.015312</v>
      </c>
      <c r="E67" s="246"/>
      <c r="F67" s="246"/>
      <c r="G67" s="246"/>
      <c r="H67" s="246"/>
      <c r="I67" s="246"/>
      <c r="J67" s="246"/>
      <c r="K67" s="246"/>
      <c r="L67" s="246"/>
      <c r="M67" s="246">
        <v>8.9590000000000003E-2</v>
      </c>
      <c r="N67" s="246"/>
      <c r="O67" s="246"/>
      <c r="P67" s="246"/>
      <c r="Q67" s="246"/>
      <c r="R67" s="246"/>
      <c r="S67" s="246"/>
      <c r="T67" s="246"/>
      <c r="U67" s="246"/>
      <c r="V67" s="246"/>
      <c r="W67" s="246"/>
      <c r="X67" s="246"/>
      <c r="Y67" s="246"/>
      <c r="Z67" s="246"/>
      <c r="AA67" s="246"/>
      <c r="AB67" s="246"/>
      <c r="AC67" s="246"/>
      <c r="AD67" s="246"/>
      <c r="AE67" s="246"/>
      <c r="AF67" s="246"/>
      <c r="AG67" s="246"/>
      <c r="AH67" s="246">
        <v>9.5967999999999998E-2</v>
      </c>
      <c r="AI67" s="246"/>
      <c r="AJ67" s="246"/>
      <c r="AK67" s="246"/>
      <c r="AL67" s="246"/>
      <c r="AM67" s="246"/>
      <c r="AN67" s="246"/>
      <c r="AO67" s="246"/>
      <c r="AP67" s="246"/>
      <c r="AQ67" s="246"/>
      <c r="AR67" s="246">
        <v>0.20582400000000001</v>
      </c>
      <c r="AS67" s="246"/>
      <c r="AT67" s="246">
        <v>0.79655799999999999</v>
      </c>
      <c r="AU67" s="246"/>
      <c r="AV67" s="246"/>
      <c r="AW67" s="246"/>
      <c r="AX67" s="246"/>
      <c r="AY67" s="246"/>
      <c r="AZ67" s="246"/>
      <c r="BA67" s="246"/>
      <c r="BB67" s="246"/>
      <c r="BC67" s="246"/>
      <c r="BD67" s="246"/>
      <c r="BE67" s="246"/>
      <c r="BF67" s="246"/>
      <c r="BG67" s="246">
        <v>8.5669999999999996E-2</v>
      </c>
      <c r="BH67" s="246"/>
      <c r="BI67" s="246"/>
      <c r="BJ67" s="246"/>
      <c r="BK67" s="246"/>
      <c r="BL67" s="246">
        <v>8.9590000000000003E-2</v>
      </c>
      <c r="BM67" s="246"/>
      <c r="BN67" s="246"/>
      <c r="BO67" s="246"/>
      <c r="BP67" s="246">
        <v>0.144202</v>
      </c>
      <c r="BQ67" s="246"/>
      <c r="BR67" s="246"/>
      <c r="BS67" s="246"/>
      <c r="BT67" s="246"/>
      <c r="BU67" s="246"/>
      <c r="BV67" s="246"/>
      <c r="BW67" s="246"/>
      <c r="BX67" s="246"/>
      <c r="BY67" s="246"/>
      <c r="BZ67" s="246"/>
      <c r="CA67" s="246"/>
      <c r="CB67" s="246"/>
      <c r="CC67" s="246">
        <v>0.74231399999999992</v>
      </c>
      <c r="CD67" s="246"/>
      <c r="CE67" s="246"/>
      <c r="CF67" s="246"/>
      <c r="CG67" s="246"/>
      <c r="CH67" s="246"/>
      <c r="CI67" s="246"/>
      <c r="CJ67" s="246"/>
      <c r="CK67" s="246"/>
      <c r="CL67" s="246"/>
      <c r="CM67" s="246"/>
      <c r="CN67" s="246">
        <v>8.5547999999999999E-2</v>
      </c>
      <c r="CO67" s="246"/>
      <c r="CP67" s="246"/>
      <c r="CQ67" s="246"/>
      <c r="CR67" s="246"/>
      <c r="CS67" s="246"/>
      <c r="CT67" s="246"/>
      <c r="CU67" s="246">
        <v>6.9496000000000002E-2</v>
      </c>
      <c r="CV67" s="246">
        <v>0.16694600000000001</v>
      </c>
      <c r="CW67" s="246"/>
      <c r="CX67" s="246"/>
      <c r="CY67" s="246"/>
      <c r="CZ67" s="246"/>
      <c r="DA67" s="246"/>
      <c r="DB67" s="246"/>
      <c r="DC67" s="246"/>
      <c r="DD67" s="246"/>
      <c r="DE67" s="246"/>
      <c r="DF67" s="246"/>
      <c r="DG67" s="246"/>
      <c r="DH67" s="246"/>
      <c r="DI67" s="246"/>
      <c r="DJ67" s="246"/>
      <c r="DK67" s="246"/>
      <c r="DL67" s="246"/>
      <c r="DM67" s="246"/>
      <c r="DN67" s="246"/>
      <c r="DO67" s="246"/>
      <c r="DP67" s="246">
        <v>0.74231399999999992</v>
      </c>
      <c r="DQ67" s="246"/>
      <c r="DR67" s="246"/>
      <c r="DS67" s="246"/>
      <c r="DT67" s="246"/>
      <c r="DU67" s="246"/>
      <c r="DV67" s="246"/>
      <c r="DW67" s="246"/>
      <c r="DX67" s="246"/>
      <c r="DY67" s="246"/>
      <c r="DZ67" s="246"/>
      <c r="EA67" s="246"/>
      <c r="EB67" s="246"/>
      <c r="EC67" s="246"/>
      <c r="ED67" s="246"/>
      <c r="EE67" s="246"/>
      <c r="EF67" s="246"/>
      <c r="EG67" s="246"/>
      <c r="EH67" s="246"/>
      <c r="EI67" s="246"/>
      <c r="EJ67" s="246"/>
      <c r="EK67" s="246"/>
      <c r="EL67" s="246"/>
      <c r="EM67" s="246"/>
      <c r="EN67" s="246"/>
      <c r="EO67" s="246"/>
      <c r="EP67" s="246"/>
      <c r="EQ67" s="246"/>
      <c r="ER67" s="246"/>
      <c r="ES67" s="246"/>
      <c r="ET67" s="246"/>
      <c r="EU67" s="246"/>
      <c r="EV67" s="246"/>
      <c r="EW67" s="246"/>
      <c r="EX67" s="246"/>
      <c r="EY67" s="246"/>
      <c r="EZ67" s="246"/>
      <c r="FA67" s="246"/>
      <c r="FB67" s="246"/>
      <c r="FC67" s="246">
        <v>0.129552</v>
      </c>
      <c r="FD67" s="246"/>
      <c r="FE67" s="246"/>
      <c r="FF67" s="246"/>
      <c r="FG67" s="246"/>
      <c r="FH67" s="246"/>
      <c r="FI67" s="246"/>
      <c r="FJ67" s="246"/>
      <c r="FK67" s="246"/>
      <c r="FL67" s="246"/>
      <c r="FM67" s="246"/>
      <c r="FN67" s="246"/>
      <c r="FO67" s="246"/>
      <c r="FP67" s="246"/>
      <c r="FQ67" s="246"/>
      <c r="FR67" s="246"/>
      <c r="FS67" s="246"/>
      <c r="FT67" s="246"/>
      <c r="FU67" s="246"/>
      <c r="FV67" s="246"/>
      <c r="FW67" s="246"/>
      <c r="FX67" s="246"/>
      <c r="FY67" s="246"/>
      <c r="FZ67" s="246"/>
      <c r="GA67" s="246"/>
      <c r="GB67" s="246"/>
      <c r="GC67" s="246"/>
      <c r="GD67" s="246"/>
      <c r="GE67" s="246"/>
      <c r="GF67" s="246">
        <v>9.0773999999999994E-2</v>
      </c>
      <c r="GG67" s="246"/>
      <c r="GH67" s="246"/>
      <c r="GI67" s="246">
        <v>0.79862799999999989</v>
      </c>
      <c r="GJ67" s="246"/>
      <c r="GK67" s="246">
        <v>0.12789600000000001</v>
      </c>
      <c r="GL67" s="246"/>
      <c r="GM67" s="246"/>
      <c r="GN67" s="246"/>
      <c r="GO67" s="246"/>
      <c r="GP67" s="246"/>
      <c r="GQ67" s="246"/>
      <c r="GR67" s="246"/>
      <c r="GS67" s="246"/>
      <c r="GT67" s="246"/>
      <c r="GU67" s="246"/>
      <c r="GV67" s="246"/>
      <c r="GW67" s="246"/>
      <c r="GX67" s="246"/>
      <c r="GY67" s="246"/>
      <c r="GZ67" s="246"/>
      <c r="HA67" s="246"/>
      <c r="HB67" s="246"/>
      <c r="HC67" s="246"/>
      <c r="HD67" s="246"/>
      <c r="HE67" s="246"/>
      <c r="HF67" s="246"/>
      <c r="HG67" s="246"/>
      <c r="HH67" s="246"/>
      <c r="HI67" s="45"/>
      <c r="HJ67" s="45"/>
      <c r="HK67" s="45"/>
      <c r="HL67" s="45"/>
      <c r="HM67" s="45"/>
      <c r="HN67" s="45"/>
      <c r="HO67" s="45"/>
      <c r="HP67" s="45"/>
      <c r="HQ67" s="45"/>
      <c r="HR67" s="45"/>
      <c r="HS67" s="45"/>
      <c r="HT67" s="45"/>
      <c r="HU67" s="45"/>
      <c r="HV67" s="45"/>
      <c r="HW67" s="45"/>
      <c r="HX67" s="45"/>
      <c r="HY67" s="45"/>
      <c r="HZ67" s="45"/>
      <c r="IA67" s="45"/>
      <c r="IB67" s="246"/>
      <c r="IC67" s="246"/>
    </row>
    <row r="68" spans="1:237" x14ac:dyDescent="0.35">
      <c r="A68" s="271" t="s">
        <v>8312</v>
      </c>
      <c r="B68" s="271" t="s">
        <v>3663</v>
      </c>
      <c r="C68" s="246">
        <v>0.40298200000000001</v>
      </c>
      <c r="D68" s="246">
        <v>0.58489199999999997</v>
      </c>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6"/>
      <c r="AG68" s="246"/>
      <c r="AH68" s="246"/>
      <c r="AI68" s="246"/>
      <c r="AJ68" s="246"/>
      <c r="AK68" s="246"/>
      <c r="AL68" s="246"/>
      <c r="AM68" s="246"/>
      <c r="AN68" s="246"/>
      <c r="AO68" s="246"/>
      <c r="AP68" s="246"/>
      <c r="AQ68" s="246"/>
      <c r="AR68" s="246">
        <v>5.8962000000000001E-2</v>
      </c>
      <c r="AS68" s="246"/>
      <c r="AT68" s="246">
        <v>0.271596</v>
      </c>
      <c r="AU68" s="246"/>
      <c r="AV68" s="246"/>
      <c r="AW68" s="246"/>
      <c r="AX68" s="246"/>
      <c r="AY68" s="246"/>
      <c r="AZ68" s="246"/>
      <c r="BA68" s="246"/>
      <c r="BB68" s="246"/>
      <c r="BC68" s="246"/>
      <c r="BD68" s="246"/>
      <c r="BE68" s="246"/>
      <c r="BF68" s="246"/>
      <c r="BG68" s="246"/>
      <c r="BH68" s="246"/>
      <c r="BI68" s="246"/>
      <c r="BJ68" s="246"/>
      <c r="BK68" s="246"/>
      <c r="BL68" s="246"/>
      <c r="BM68" s="246"/>
      <c r="BN68" s="246"/>
      <c r="BO68" s="246"/>
      <c r="BP68" s="246"/>
      <c r="BQ68" s="246"/>
      <c r="BR68" s="246"/>
      <c r="BS68" s="246"/>
      <c r="BT68" s="246"/>
      <c r="BU68" s="246"/>
      <c r="BV68" s="246"/>
      <c r="BW68" s="246"/>
      <c r="BX68" s="246"/>
      <c r="BY68" s="246"/>
      <c r="BZ68" s="246"/>
      <c r="CA68" s="246"/>
      <c r="CB68" s="246"/>
      <c r="CC68" s="246">
        <v>0.271596</v>
      </c>
      <c r="CD68" s="246"/>
      <c r="CE68" s="246"/>
      <c r="CF68" s="246"/>
      <c r="CG68" s="246"/>
      <c r="CH68" s="246"/>
      <c r="CI68" s="246"/>
      <c r="CJ68" s="246"/>
      <c r="CK68" s="246">
        <v>0.10291400000000001</v>
      </c>
      <c r="CL68" s="246"/>
      <c r="CM68" s="246"/>
      <c r="CN68" s="246"/>
      <c r="CO68" s="246"/>
      <c r="CP68" s="246"/>
      <c r="CQ68" s="246"/>
      <c r="CR68" s="246"/>
      <c r="CS68" s="246"/>
      <c r="CT68" s="246"/>
      <c r="CU68" s="246"/>
      <c r="CV68" s="246"/>
      <c r="CW68" s="246"/>
      <c r="CX68" s="246"/>
      <c r="CY68" s="246"/>
      <c r="CZ68" s="246"/>
      <c r="DA68" s="246"/>
      <c r="DB68" s="246"/>
      <c r="DC68" s="246"/>
      <c r="DD68" s="246"/>
      <c r="DE68" s="246"/>
      <c r="DF68" s="246"/>
      <c r="DG68" s="246"/>
      <c r="DH68" s="246"/>
      <c r="DI68" s="246"/>
      <c r="DJ68" s="246"/>
      <c r="DK68" s="246"/>
      <c r="DL68" s="246"/>
      <c r="DM68" s="246"/>
      <c r="DN68" s="246"/>
      <c r="DO68" s="246"/>
      <c r="DP68" s="246">
        <v>0.271596</v>
      </c>
      <c r="DQ68" s="246"/>
      <c r="DR68" s="246"/>
      <c r="DS68" s="246"/>
      <c r="DT68" s="246"/>
      <c r="DU68" s="246"/>
      <c r="DV68" s="246"/>
      <c r="DW68" s="246"/>
      <c r="DX68" s="246"/>
      <c r="DY68" s="246"/>
      <c r="DZ68" s="246"/>
      <c r="EA68" s="246"/>
      <c r="EB68" s="246"/>
      <c r="EC68" s="246"/>
      <c r="ED68" s="246"/>
      <c r="EE68" s="246"/>
      <c r="EF68" s="246"/>
      <c r="EG68" s="246"/>
      <c r="EH68" s="246"/>
      <c r="EI68" s="246"/>
      <c r="EJ68" s="246"/>
      <c r="EK68" s="246"/>
      <c r="EL68" s="246"/>
      <c r="EM68" s="246"/>
      <c r="EN68" s="246"/>
      <c r="EO68" s="246"/>
      <c r="EP68" s="246"/>
      <c r="EQ68" s="246"/>
      <c r="ER68" s="246"/>
      <c r="ES68" s="246">
        <v>5.0764999999999998E-2</v>
      </c>
      <c r="ET68" s="246"/>
      <c r="EU68" s="246"/>
      <c r="EV68" s="246"/>
      <c r="EW68" s="246"/>
      <c r="EX68" s="246"/>
      <c r="EY68" s="246"/>
      <c r="EZ68" s="246"/>
      <c r="FA68" s="246"/>
      <c r="FB68" s="246"/>
      <c r="FC68" s="246">
        <v>2.9714000000000001E-2</v>
      </c>
      <c r="FD68" s="246"/>
      <c r="FE68" s="246"/>
      <c r="FF68" s="246"/>
      <c r="FG68" s="246"/>
      <c r="FH68" s="246"/>
      <c r="FI68" s="246"/>
      <c r="FJ68" s="246"/>
      <c r="FK68" s="246"/>
      <c r="FL68" s="246"/>
      <c r="FM68" s="246"/>
      <c r="FN68" s="246"/>
      <c r="FO68" s="246"/>
      <c r="FP68" s="246"/>
      <c r="FQ68" s="246"/>
      <c r="FR68" s="246"/>
      <c r="FS68" s="246"/>
      <c r="FT68" s="246"/>
      <c r="FU68" s="246"/>
      <c r="FV68" s="246"/>
      <c r="FW68" s="246"/>
      <c r="FX68" s="246"/>
      <c r="FY68" s="246"/>
      <c r="FZ68" s="246"/>
      <c r="GA68" s="246"/>
      <c r="GB68" s="246"/>
      <c r="GC68" s="246"/>
      <c r="GD68" s="246"/>
      <c r="GE68" s="246"/>
      <c r="GF68" s="246">
        <v>5.6666000000000001E-2</v>
      </c>
      <c r="GG68" s="246"/>
      <c r="GH68" s="246"/>
      <c r="GI68" s="246">
        <v>0.271596</v>
      </c>
      <c r="GJ68" s="246"/>
      <c r="GK68" s="246">
        <v>5.2412E-2</v>
      </c>
      <c r="GL68" s="246"/>
      <c r="GM68" s="246"/>
      <c r="GN68" s="246"/>
      <c r="GO68" s="246"/>
      <c r="GP68" s="246"/>
      <c r="GQ68" s="246"/>
      <c r="GR68" s="246"/>
      <c r="GS68" s="246"/>
      <c r="GT68" s="246"/>
      <c r="GU68" s="246"/>
      <c r="GV68" s="246"/>
      <c r="GW68" s="246"/>
      <c r="GX68" s="246"/>
      <c r="GY68" s="246"/>
      <c r="GZ68" s="246"/>
      <c r="HA68" s="246"/>
      <c r="HB68" s="246"/>
      <c r="HC68" s="246"/>
      <c r="HD68" s="246"/>
      <c r="HE68" s="246"/>
      <c r="HF68" s="246"/>
      <c r="HG68" s="246"/>
      <c r="HH68" s="246"/>
      <c r="HI68" s="45"/>
      <c r="HJ68" s="45"/>
      <c r="HK68" s="45"/>
      <c r="HL68" s="45"/>
      <c r="HM68" s="45"/>
      <c r="HN68" s="45"/>
      <c r="HO68" s="45"/>
      <c r="HP68" s="45"/>
      <c r="HQ68" s="45"/>
      <c r="HR68" s="45"/>
      <c r="HS68" s="45"/>
      <c r="HT68" s="45"/>
      <c r="HU68" s="45"/>
      <c r="HV68" s="45"/>
      <c r="HW68" s="45"/>
      <c r="HX68" s="45"/>
      <c r="HY68" s="45"/>
      <c r="HZ68" s="45"/>
      <c r="IA68" s="45"/>
      <c r="IB68" s="246"/>
      <c r="IC68" s="246"/>
    </row>
    <row r="69" spans="1:237" x14ac:dyDescent="0.35">
      <c r="A69" s="271" t="s">
        <v>8312</v>
      </c>
      <c r="B69" s="271" t="s">
        <v>3665</v>
      </c>
      <c r="C69" s="246">
        <v>0.16671066666666667</v>
      </c>
      <c r="D69" s="246"/>
      <c r="E69" s="246"/>
      <c r="F69" s="246"/>
      <c r="G69" s="246"/>
      <c r="H69" s="246"/>
      <c r="I69" s="246"/>
      <c r="J69" s="246"/>
      <c r="K69" s="246"/>
      <c r="L69" s="246"/>
      <c r="M69" s="246"/>
      <c r="N69" s="246"/>
      <c r="O69" s="246"/>
      <c r="P69" s="246"/>
      <c r="Q69" s="246"/>
      <c r="R69" s="246"/>
      <c r="S69" s="246"/>
      <c r="T69" s="246">
        <v>0.20461199999999999</v>
      </c>
      <c r="U69" s="246"/>
      <c r="V69" s="246"/>
      <c r="W69" s="246"/>
      <c r="X69" s="246"/>
      <c r="Y69" s="246"/>
      <c r="Z69" s="246"/>
      <c r="AA69" s="246"/>
      <c r="AB69" s="246"/>
      <c r="AC69" s="246"/>
      <c r="AD69" s="246">
        <v>0.25854199999999999</v>
      </c>
      <c r="AE69" s="246"/>
      <c r="AF69" s="246">
        <v>0.39918799999999999</v>
      </c>
      <c r="AG69" s="246"/>
      <c r="AH69" s="246"/>
      <c r="AI69" s="246"/>
      <c r="AJ69" s="246"/>
      <c r="AK69" s="246"/>
      <c r="AL69" s="246"/>
      <c r="AM69" s="246"/>
      <c r="AN69" s="246"/>
      <c r="AO69" s="246"/>
      <c r="AP69" s="246"/>
      <c r="AQ69" s="246"/>
      <c r="AR69" s="246"/>
      <c r="AS69" s="246">
        <v>3.7316000000000002E-2</v>
      </c>
      <c r="AT69" s="246">
        <v>0.54754799999999992</v>
      </c>
      <c r="AU69" s="246">
        <v>8.6024000000000003E-2</v>
      </c>
      <c r="AV69" s="246"/>
      <c r="AW69" s="246">
        <v>4.4762000000000003E-2</v>
      </c>
      <c r="AX69" s="246"/>
      <c r="AY69" s="246"/>
      <c r="AZ69" s="246"/>
      <c r="BA69" s="246"/>
      <c r="BB69" s="246"/>
      <c r="BC69" s="246"/>
      <c r="BD69" s="246"/>
      <c r="BE69" s="246"/>
      <c r="BF69" s="246">
        <v>0.13578799999999999</v>
      </c>
      <c r="BG69" s="246">
        <v>0.24693399999999999</v>
      </c>
      <c r="BH69" s="246"/>
      <c r="BI69" s="246"/>
      <c r="BJ69" s="246"/>
      <c r="BK69" s="246"/>
      <c r="BL69" s="246"/>
      <c r="BM69" s="246"/>
      <c r="BN69" s="246"/>
      <c r="BO69" s="246"/>
      <c r="BP69" s="246"/>
      <c r="BQ69" s="246"/>
      <c r="BR69" s="246"/>
      <c r="BS69" s="246"/>
      <c r="BT69" s="246"/>
      <c r="BU69" s="246"/>
      <c r="BV69" s="246"/>
      <c r="BW69" s="246"/>
      <c r="BX69" s="246"/>
      <c r="BY69" s="246">
        <v>5.8671999999999988E-2</v>
      </c>
      <c r="BZ69" s="246"/>
      <c r="CA69" s="246"/>
      <c r="CB69" s="246"/>
      <c r="CC69" s="246">
        <v>0.54754799999999992</v>
      </c>
      <c r="CD69" s="246"/>
      <c r="CE69" s="246"/>
      <c r="CF69" s="246"/>
      <c r="CG69" s="246"/>
      <c r="CH69" s="246">
        <v>0.25095800000000001</v>
      </c>
      <c r="CI69" s="246"/>
      <c r="CJ69" s="246"/>
      <c r="CK69" s="246"/>
      <c r="CL69" s="246"/>
      <c r="CM69" s="246"/>
      <c r="CN69" s="246"/>
      <c r="CO69" s="246"/>
      <c r="CP69" s="246"/>
      <c r="CQ69" s="246">
        <v>9.3522000000000008E-2</v>
      </c>
      <c r="CR69" s="246"/>
      <c r="CS69" s="246"/>
      <c r="CT69" s="246"/>
      <c r="CU69" s="246"/>
      <c r="CV69" s="246"/>
      <c r="CW69" s="246"/>
      <c r="CX69" s="246"/>
      <c r="CY69" s="246"/>
      <c r="CZ69" s="246">
        <v>0.38387199999999999</v>
      </c>
      <c r="DA69" s="246"/>
      <c r="DB69" s="246"/>
      <c r="DC69" s="246"/>
      <c r="DD69" s="246"/>
      <c r="DE69" s="246"/>
      <c r="DF69" s="246"/>
      <c r="DG69" s="246"/>
      <c r="DH69" s="246"/>
      <c r="DI69" s="246"/>
      <c r="DJ69" s="246"/>
      <c r="DK69" s="246"/>
      <c r="DL69" s="246"/>
      <c r="DM69" s="246"/>
      <c r="DN69" s="246">
        <v>4.7758000000000002E-2</v>
      </c>
      <c r="DO69" s="246"/>
      <c r="DP69" s="246">
        <v>0.54754799999999992</v>
      </c>
      <c r="DQ69" s="246"/>
      <c r="DR69" s="246"/>
      <c r="DS69" s="246"/>
      <c r="DT69" s="246"/>
      <c r="DU69" s="246"/>
      <c r="DV69" s="246"/>
      <c r="DW69" s="246"/>
      <c r="DX69" s="246">
        <v>4.4636000000000002E-2</v>
      </c>
      <c r="DY69" s="246"/>
      <c r="DZ69" s="246"/>
      <c r="EA69" s="246"/>
      <c r="EB69" s="246"/>
      <c r="EC69" s="246"/>
      <c r="ED69" s="246"/>
      <c r="EE69" s="246"/>
      <c r="EF69" s="246">
        <v>9.2050000000000007E-2</v>
      </c>
      <c r="EG69" s="246"/>
      <c r="EH69" s="246">
        <v>0.14269200000000001</v>
      </c>
      <c r="EI69" s="246"/>
      <c r="EJ69" s="246"/>
      <c r="EK69" s="246"/>
      <c r="EL69" s="246"/>
      <c r="EM69" s="246"/>
      <c r="EN69" s="246"/>
      <c r="EO69" s="246">
        <v>0.150288</v>
      </c>
      <c r="EP69" s="246"/>
      <c r="EQ69" s="246"/>
      <c r="ER69" s="246">
        <v>0.100448</v>
      </c>
      <c r="ES69" s="246">
        <v>0.11164399999999999</v>
      </c>
      <c r="ET69" s="246"/>
      <c r="EU69" s="246"/>
      <c r="EV69" s="246"/>
      <c r="EW69" s="246"/>
      <c r="EX69" s="246"/>
      <c r="EY69" s="246"/>
      <c r="EZ69" s="246"/>
      <c r="FA69" s="246"/>
      <c r="FB69" s="246"/>
      <c r="FC69" s="246"/>
      <c r="FD69" s="246"/>
      <c r="FE69" s="246"/>
      <c r="FF69" s="246"/>
      <c r="FG69" s="246"/>
      <c r="FH69" s="246"/>
      <c r="FI69" s="246"/>
      <c r="FJ69" s="246"/>
      <c r="FK69" s="246"/>
      <c r="FL69" s="246"/>
      <c r="FM69" s="246"/>
      <c r="FN69" s="246"/>
      <c r="FO69" s="246"/>
      <c r="FP69" s="246"/>
      <c r="FQ69" s="246"/>
      <c r="FR69" s="246">
        <v>0.19119800000000001</v>
      </c>
      <c r="FS69" s="246"/>
      <c r="FT69" s="246"/>
      <c r="FU69" s="246"/>
      <c r="FV69" s="246"/>
      <c r="FW69" s="246"/>
      <c r="FX69" s="246"/>
      <c r="FY69" s="246">
        <v>0.187524</v>
      </c>
      <c r="FZ69" s="246"/>
      <c r="GA69" s="246"/>
      <c r="GB69" s="246"/>
      <c r="GC69" s="246"/>
      <c r="GD69" s="246"/>
      <c r="GE69" s="246"/>
      <c r="GF69" s="246"/>
      <c r="GG69" s="246"/>
      <c r="GH69" s="246"/>
      <c r="GI69" s="246">
        <v>0.54754799999999992</v>
      </c>
      <c r="GJ69" s="246"/>
      <c r="GK69" s="246"/>
      <c r="GL69" s="246"/>
      <c r="GM69" s="246"/>
      <c r="GN69" s="246"/>
      <c r="GO69" s="246"/>
      <c r="GP69" s="246">
        <v>0.97244600000000003</v>
      </c>
      <c r="GQ69" s="246"/>
      <c r="GR69" s="246"/>
      <c r="GS69" s="246"/>
      <c r="GT69" s="246"/>
      <c r="GU69" s="246">
        <v>0.40632400000000002</v>
      </c>
      <c r="GV69" s="246"/>
      <c r="GW69" s="246"/>
      <c r="GX69" s="246"/>
      <c r="GY69" s="246"/>
      <c r="GZ69" s="246"/>
      <c r="HA69" s="246"/>
      <c r="HB69" s="246"/>
      <c r="HC69" s="246"/>
      <c r="HD69" s="246"/>
      <c r="HE69" s="246"/>
      <c r="HF69" s="246"/>
      <c r="HG69" s="246">
        <v>6.0923999999999999E-2</v>
      </c>
      <c r="HH69" s="246"/>
      <c r="HI69" s="45"/>
      <c r="HJ69" s="45"/>
      <c r="HK69" s="45"/>
      <c r="HL69" s="296"/>
      <c r="HM69" s="296"/>
      <c r="HN69" s="296"/>
      <c r="HO69" s="296"/>
      <c r="HP69" s="296"/>
      <c r="HQ69" s="296"/>
      <c r="HR69" s="296"/>
      <c r="HS69" s="296"/>
      <c r="HT69" s="296"/>
      <c r="HU69" s="296"/>
      <c r="HV69" s="296"/>
      <c r="HW69" s="296"/>
      <c r="HX69" s="296"/>
      <c r="HY69" s="296"/>
      <c r="HZ69" s="296"/>
      <c r="IA69" s="296"/>
      <c r="IB69" s="286"/>
      <c r="IC69" s="286"/>
    </row>
    <row r="70" spans="1:237" s="271" customFormat="1" x14ac:dyDescent="0.35">
      <c r="A70" s="271" t="s">
        <v>8313</v>
      </c>
      <c r="B70" s="49">
        <v>27</v>
      </c>
      <c r="C70" s="246">
        <v>0.46066000000000001</v>
      </c>
      <c r="D70" s="246">
        <v>0.68230399999999991</v>
      </c>
      <c r="E70" s="246"/>
      <c r="F70" s="246">
        <v>0.28050799999999998</v>
      </c>
      <c r="G70" s="246"/>
      <c r="H70" s="246"/>
      <c r="I70" s="246"/>
      <c r="J70" s="246"/>
      <c r="K70" s="246">
        <v>0.43058600000000002</v>
      </c>
      <c r="L70" s="246">
        <v>0.10788200000000001</v>
      </c>
      <c r="M70" s="246">
        <v>0.66755199999999992</v>
      </c>
      <c r="N70" s="246">
        <v>0.34961199999999998</v>
      </c>
      <c r="O70" s="246">
        <v>1.021774</v>
      </c>
      <c r="P70" s="246">
        <v>0.43058600000000002</v>
      </c>
      <c r="Q70" s="246">
        <v>0.26150600000000002</v>
      </c>
      <c r="R70" s="246"/>
      <c r="S70" s="246"/>
      <c r="T70" s="246">
        <v>0.46150000000000002</v>
      </c>
      <c r="U70" s="246">
        <v>0.19731599999999999</v>
      </c>
      <c r="V70" s="246"/>
      <c r="W70" s="246">
        <v>0.17657600000000001</v>
      </c>
      <c r="X70" s="246">
        <v>0.33224799999999999</v>
      </c>
      <c r="Y70" s="246"/>
      <c r="Z70" s="246"/>
      <c r="AA70" s="246">
        <v>0.175986</v>
      </c>
      <c r="AB70" s="246">
        <v>0.28753400000000001</v>
      </c>
      <c r="AC70" s="246">
        <v>0.43058600000000002</v>
      </c>
      <c r="AD70" s="246">
        <v>0.57887</v>
      </c>
      <c r="AE70" s="246"/>
      <c r="AF70" s="246">
        <v>0.40209800000000001</v>
      </c>
      <c r="AG70" s="246"/>
      <c r="AH70" s="246"/>
      <c r="AI70" s="246">
        <v>0.46579999999999999</v>
      </c>
      <c r="AJ70" s="246"/>
      <c r="AK70" s="246">
        <v>0.52135599999999993</v>
      </c>
      <c r="AL70" s="246">
        <v>7.5889999999999999E-2</v>
      </c>
      <c r="AM70" s="246">
        <v>0.15413199999999999</v>
      </c>
      <c r="AN70" s="246">
        <v>5.9228000000000003E-2</v>
      </c>
      <c r="AO70" s="246"/>
      <c r="AP70" s="246">
        <v>0.26190999999999998</v>
      </c>
      <c r="AQ70" s="246"/>
      <c r="AR70" s="246">
        <v>0.64227800000000002</v>
      </c>
      <c r="AS70" s="246">
        <v>0.12442400000000001</v>
      </c>
      <c r="AT70" s="246">
        <v>0.69027600000000011</v>
      </c>
      <c r="AU70" s="246">
        <v>0.51508799999999999</v>
      </c>
      <c r="AV70" s="246">
        <v>0.43312</v>
      </c>
      <c r="AW70" s="246">
        <v>0.35710999999999998</v>
      </c>
      <c r="AX70" s="246"/>
      <c r="AY70" s="246">
        <v>0.43058600000000002</v>
      </c>
      <c r="AZ70" s="246">
        <v>0.52135599999999993</v>
      </c>
      <c r="BA70" s="246"/>
      <c r="BB70" s="246"/>
      <c r="BC70" s="246"/>
      <c r="BD70" s="246">
        <v>0.33288000000000001</v>
      </c>
      <c r="BE70" s="246">
        <v>0.19318399999999999</v>
      </c>
      <c r="BF70" s="246">
        <v>0.39995599999999998</v>
      </c>
      <c r="BG70" s="246">
        <v>0.92295000000000005</v>
      </c>
      <c r="BH70" s="246">
        <v>0.52173400000000003</v>
      </c>
      <c r="BI70" s="246"/>
      <c r="BJ70" s="246">
        <v>0.291794</v>
      </c>
      <c r="BK70" s="246">
        <v>0.34961199999999998</v>
      </c>
      <c r="BL70" s="246">
        <v>0.66755199999999992</v>
      </c>
      <c r="BM70" s="246">
        <v>0.183084</v>
      </c>
      <c r="BN70" s="246"/>
      <c r="BO70" s="246">
        <v>0.28816799999999998</v>
      </c>
      <c r="BP70" s="246"/>
      <c r="BQ70" s="246"/>
      <c r="BR70" s="246"/>
      <c r="BS70" s="246">
        <v>0.18551200000000001</v>
      </c>
      <c r="BT70" s="246">
        <v>0.27772000000000002</v>
      </c>
      <c r="BU70" s="246">
        <v>7.8796000000000005E-2</v>
      </c>
      <c r="BV70" s="246">
        <v>0.122128</v>
      </c>
      <c r="BW70" s="246"/>
      <c r="BX70" s="246"/>
      <c r="BY70" s="246">
        <v>0.295628</v>
      </c>
      <c r="BZ70" s="246">
        <v>0.34961199999999998</v>
      </c>
      <c r="CA70" s="246">
        <v>0.14674400000000001</v>
      </c>
      <c r="CB70" s="246">
        <v>0.40024799999999999</v>
      </c>
      <c r="CC70" s="246">
        <v>0.89240399999999998</v>
      </c>
      <c r="CD70" s="246">
        <v>0.37522199999999989</v>
      </c>
      <c r="CE70" s="246">
        <v>0.26450000000000001</v>
      </c>
      <c r="CF70" s="246">
        <v>0.52135599999999993</v>
      </c>
      <c r="CG70" s="246"/>
      <c r="CH70" s="246">
        <v>0.37375599999999998</v>
      </c>
      <c r="CI70" s="246"/>
      <c r="CJ70" s="246">
        <v>0.48466399999999998</v>
      </c>
      <c r="CK70" s="246">
        <v>0.41284399999999999</v>
      </c>
      <c r="CL70" s="246">
        <v>0.34250000000000003</v>
      </c>
      <c r="CM70" s="246"/>
      <c r="CN70" s="246">
        <v>0.66831200000000002</v>
      </c>
      <c r="CO70" s="246">
        <v>0.38560800000000001</v>
      </c>
      <c r="CP70" s="246">
        <v>0.353792</v>
      </c>
      <c r="CQ70" s="246">
        <v>0.34073399999999998</v>
      </c>
      <c r="CR70" s="246"/>
      <c r="CS70" s="246">
        <v>0.12711</v>
      </c>
      <c r="CT70" s="246"/>
      <c r="CU70" s="246">
        <v>0.52399800000000007</v>
      </c>
      <c r="CV70" s="246">
        <v>0.70800800000000008</v>
      </c>
      <c r="CW70" s="246"/>
      <c r="CX70" s="246">
        <v>0.34250000000000003</v>
      </c>
      <c r="CY70" s="246">
        <v>0.44847999999999999</v>
      </c>
      <c r="CZ70" s="246">
        <v>0.42285400000000001</v>
      </c>
      <c r="DA70" s="246"/>
      <c r="DB70" s="246"/>
      <c r="DC70" s="246">
        <v>0.36518</v>
      </c>
      <c r="DD70" s="246">
        <v>0.110836</v>
      </c>
      <c r="DE70" s="246"/>
      <c r="DF70" s="246"/>
      <c r="DG70" s="246">
        <v>0.74393799999999999</v>
      </c>
      <c r="DH70" s="246"/>
      <c r="DI70" s="246"/>
      <c r="DJ70" s="246">
        <v>0.43207400000000001</v>
      </c>
      <c r="DK70" s="246"/>
      <c r="DL70" s="246">
        <v>0.56557400000000002</v>
      </c>
      <c r="DM70" s="246">
        <v>0.32892199999999999</v>
      </c>
      <c r="DN70" s="246">
        <v>0.38251600000000002</v>
      </c>
      <c r="DO70" s="246"/>
      <c r="DP70" s="246">
        <v>0.68984800000000002</v>
      </c>
      <c r="DQ70" s="246">
        <v>0.34961199999999998</v>
      </c>
      <c r="DR70" s="246"/>
      <c r="DS70" s="246">
        <v>0.52173400000000003</v>
      </c>
      <c r="DT70" s="246"/>
      <c r="DU70" s="246">
        <v>0.22631799999999999</v>
      </c>
      <c r="DV70" s="246"/>
      <c r="DW70" s="246">
        <v>0.176708</v>
      </c>
      <c r="DX70" s="246">
        <v>0.60658999999999996</v>
      </c>
      <c r="DY70" s="246">
        <v>0.38544600000000001</v>
      </c>
      <c r="DZ70" s="246">
        <v>5.2325999999999998E-2</v>
      </c>
      <c r="EA70" s="246"/>
      <c r="EB70" s="246"/>
      <c r="EC70" s="246">
        <v>0.41909600000000002</v>
      </c>
      <c r="ED70" s="246">
        <v>0.34961199999999998</v>
      </c>
      <c r="EE70" s="246">
        <v>0.200076</v>
      </c>
      <c r="EF70" s="246">
        <v>0.60019</v>
      </c>
      <c r="EG70" s="246"/>
      <c r="EH70" s="246">
        <v>0.33565800000000001</v>
      </c>
      <c r="EI70" s="246"/>
      <c r="EJ70" s="246"/>
      <c r="EK70" s="246"/>
      <c r="EL70" s="246"/>
      <c r="EM70" s="246">
        <v>0.33140599999999998</v>
      </c>
      <c r="EN70" s="246"/>
      <c r="EO70" s="246">
        <v>0.76924199999999998</v>
      </c>
      <c r="EP70" s="246"/>
      <c r="EQ70" s="246">
        <v>0.206734</v>
      </c>
      <c r="ER70" s="246">
        <v>0.39493600000000001</v>
      </c>
      <c r="ES70" s="246">
        <v>0.37652999999999998</v>
      </c>
      <c r="ET70" s="246">
        <v>0.84023999999999999</v>
      </c>
      <c r="EU70" s="246">
        <v>0.34961199999999998</v>
      </c>
      <c r="EV70" s="246">
        <v>0.183946</v>
      </c>
      <c r="EW70" s="246"/>
      <c r="EX70" s="246">
        <v>0.34961199999999998</v>
      </c>
      <c r="EY70" s="246">
        <v>0.65802600000000011</v>
      </c>
      <c r="EZ70" s="246"/>
      <c r="FA70" s="246">
        <v>0.47103</v>
      </c>
      <c r="FB70" s="246"/>
      <c r="FC70" s="246">
        <v>0.54642599999999997</v>
      </c>
      <c r="FD70" s="246">
        <v>0.33096199999999998</v>
      </c>
      <c r="FE70" s="246"/>
      <c r="FF70" s="246">
        <v>0.174766</v>
      </c>
      <c r="FG70" s="246"/>
      <c r="FH70" s="246">
        <v>0.32328400000000002</v>
      </c>
      <c r="FI70" s="246"/>
      <c r="FJ70" s="246">
        <v>0.34961199999999998</v>
      </c>
      <c r="FK70" s="246">
        <v>0.130138</v>
      </c>
      <c r="FL70" s="246">
        <v>0.40982400000000002</v>
      </c>
      <c r="FM70" s="246">
        <v>0.30642999999999998</v>
      </c>
      <c r="FN70" s="246">
        <v>0.46298800000000001</v>
      </c>
      <c r="FO70" s="246"/>
      <c r="FP70" s="246"/>
      <c r="FQ70" s="246"/>
      <c r="FR70" s="246">
        <v>0.64461599999999997</v>
      </c>
      <c r="FS70" s="246"/>
      <c r="FT70" s="246"/>
      <c r="FU70" s="246">
        <v>0.31876599999999999</v>
      </c>
      <c r="FV70" s="246"/>
      <c r="FW70" s="246">
        <v>0.14349200000000001</v>
      </c>
      <c r="FX70" s="246">
        <v>0.16970399999999999</v>
      </c>
      <c r="FY70" s="246">
        <v>0.300506</v>
      </c>
      <c r="FZ70" s="246">
        <v>0.73987000000000003</v>
      </c>
      <c r="GA70" s="246"/>
      <c r="GB70" s="246">
        <v>0.302672</v>
      </c>
      <c r="GC70" s="246">
        <v>0.10449799999999999</v>
      </c>
      <c r="GD70" s="246"/>
      <c r="GE70" s="246"/>
      <c r="GF70" s="246">
        <v>0.78793800000000003</v>
      </c>
      <c r="GG70" s="246">
        <v>9.0576000000000004E-2</v>
      </c>
      <c r="GH70" s="246"/>
      <c r="GI70" s="246">
        <v>1.330578</v>
      </c>
      <c r="GJ70" s="246">
        <v>0.25451400000000002</v>
      </c>
      <c r="GK70" s="246">
        <v>0.52500199999999997</v>
      </c>
      <c r="GL70" s="246">
        <v>0.26047599999999999</v>
      </c>
      <c r="GM70" s="246"/>
      <c r="GN70" s="246">
        <v>0.84023999999999999</v>
      </c>
      <c r="GO70" s="246">
        <v>0.82617800000000008</v>
      </c>
      <c r="GP70" s="246">
        <v>0.60849399999999998</v>
      </c>
      <c r="GQ70" s="246"/>
      <c r="GR70" s="246">
        <v>0.43058600000000002</v>
      </c>
      <c r="GS70" s="246"/>
      <c r="GT70" s="246"/>
      <c r="GU70" s="246">
        <v>0.56905800000000006</v>
      </c>
      <c r="GV70" s="246"/>
      <c r="GW70" s="246">
        <v>0.34961199999999998</v>
      </c>
      <c r="GX70" s="246"/>
      <c r="GY70" s="246">
        <v>0.74393799999999999</v>
      </c>
      <c r="GZ70" s="246">
        <v>0.74393799999999999</v>
      </c>
      <c r="HA70" s="246"/>
      <c r="HB70" s="246"/>
      <c r="HC70" s="246"/>
      <c r="HD70" s="246"/>
      <c r="HE70" s="246">
        <v>0.27393400000000001</v>
      </c>
      <c r="HF70" s="246">
        <v>0.13696</v>
      </c>
      <c r="HG70" s="246">
        <v>0.22664000000000001</v>
      </c>
      <c r="HH70" s="246"/>
      <c r="HI70" s="45"/>
      <c r="HJ70" s="45"/>
      <c r="HK70" s="45"/>
      <c r="HL70" s="45"/>
      <c r="HM70" s="45"/>
      <c r="HN70" s="45"/>
      <c r="HO70" s="45"/>
      <c r="HP70" s="45"/>
      <c r="HQ70" s="45"/>
      <c r="HR70" s="45"/>
      <c r="HS70" s="45"/>
      <c r="HT70" s="45"/>
      <c r="HU70" s="45"/>
      <c r="HV70" s="45"/>
      <c r="HW70" s="45"/>
      <c r="HX70" s="45"/>
      <c r="HY70" s="45"/>
      <c r="HZ70" s="45"/>
      <c r="IA70" s="45"/>
      <c r="IB70" s="286"/>
      <c r="IC70" s="8"/>
    </row>
    <row r="71" spans="1:237" s="271" customFormat="1" x14ac:dyDescent="0.35">
      <c r="A71" s="271" t="s">
        <v>8313</v>
      </c>
      <c r="B71" s="49">
        <v>254</v>
      </c>
      <c r="C71" s="246">
        <v>1.445978</v>
      </c>
      <c r="D71" s="246"/>
      <c r="E71" s="246"/>
      <c r="F71" s="246"/>
      <c r="G71" s="246"/>
      <c r="H71" s="246"/>
      <c r="I71" s="246"/>
      <c r="J71" s="246"/>
      <c r="K71" s="246">
        <v>1.1269899999999999</v>
      </c>
      <c r="L71" s="246">
        <v>1.2085920000000001</v>
      </c>
      <c r="M71" s="246"/>
      <c r="N71" s="246"/>
      <c r="O71" s="246"/>
      <c r="P71" s="246">
        <v>1.1269899999999999</v>
      </c>
      <c r="Q71" s="246"/>
      <c r="R71" s="246"/>
      <c r="S71" s="246"/>
      <c r="T71" s="246"/>
      <c r="U71" s="246"/>
      <c r="V71" s="246"/>
      <c r="W71" s="246">
        <v>0.989178</v>
      </c>
      <c r="X71" s="246">
        <v>1.7224459999999999</v>
      </c>
      <c r="Y71" s="246"/>
      <c r="Z71" s="246"/>
      <c r="AA71" s="246"/>
      <c r="AB71" s="246"/>
      <c r="AC71" s="246">
        <v>1.1269899999999999</v>
      </c>
      <c r="AD71" s="246">
        <v>1.2742659999999999</v>
      </c>
      <c r="AE71" s="246"/>
      <c r="AF71" s="246"/>
      <c r="AG71" s="246"/>
      <c r="AH71" s="246"/>
      <c r="AI71" s="246"/>
      <c r="AJ71" s="246"/>
      <c r="AK71" s="246">
        <v>1.708256</v>
      </c>
      <c r="AL71" s="246">
        <v>0.66032199999999996</v>
      </c>
      <c r="AM71" s="246">
        <v>0.89600199999999997</v>
      </c>
      <c r="AN71" s="246">
        <v>1.2467200000000001</v>
      </c>
      <c r="AO71" s="246"/>
      <c r="AP71" s="246">
        <v>0.63971999999999996</v>
      </c>
      <c r="AQ71" s="246"/>
      <c r="AR71" s="246"/>
      <c r="AS71" s="246">
        <v>1.8324180000000001</v>
      </c>
      <c r="AT71" s="246">
        <v>1.3161</v>
      </c>
      <c r="AU71" s="246">
        <v>2.026132</v>
      </c>
      <c r="AV71" s="246">
        <v>1.3313079999999999</v>
      </c>
      <c r="AW71" s="246"/>
      <c r="AX71" s="246"/>
      <c r="AY71" s="246">
        <v>1.1269899999999999</v>
      </c>
      <c r="AZ71" s="246">
        <v>1.708256</v>
      </c>
      <c r="BA71" s="246"/>
      <c r="BB71" s="246"/>
      <c r="BC71" s="246"/>
      <c r="BD71" s="246">
        <v>1.40859</v>
      </c>
      <c r="BE71" s="246"/>
      <c r="BF71" s="246">
        <v>1.2799659999999999</v>
      </c>
      <c r="BG71" s="246"/>
      <c r="BH71" s="246"/>
      <c r="BI71" s="246"/>
      <c r="BJ71" s="246"/>
      <c r="BK71" s="246"/>
      <c r="BL71" s="246"/>
      <c r="BM71" s="246"/>
      <c r="BN71" s="246"/>
      <c r="BO71" s="246">
        <v>0.45493800000000001</v>
      </c>
      <c r="BP71" s="246"/>
      <c r="BQ71" s="246"/>
      <c r="BR71" s="246"/>
      <c r="BS71" s="246"/>
      <c r="BT71" s="246">
        <v>0.69908199999999998</v>
      </c>
      <c r="BU71" s="246">
        <v>0.99924600000000008</v>
      </c>
      <c r="BV71" s="246">
        <v>0.26740399999999998</v>
      </c>
      <c r="BW71" s="246"/>
      <c r="BX71" s="246">
        <v>1.021946</v>
      </c>
      <c r="BY71" s="246">
        <v>1.33897</v>
      </c>
      <c r="BZ71" s="246"/>
      <c r="CA71" s="246">
        <v>0.83900399999999997</v>
      </c>
      <c r="CB71" s="246"/>
      <c r="CC71" s="246">
        <v>1.3161</v>
      </c>
      <c r="CD71" s="246">
        <v>1.3046040000000001</v>
      </c>
      <c r="CE71" s="246"/>
      <c r="CF71" s="246">
        <v>1.708256</v>
      </c>
      <c r="CG71" s="246"/>
      <c r="CH71" s="246"/>
      <c r="CI71" s="246"/>
      <c r="CJ71" s="246"/>
      <c r="CK71" s="246"/>
      <c r="CL71" s="246"/>
      <c r="CM71" s="246"/>
      <c r="CN71" s="246"/>
      <c r="CO71" s="246"/>
      <c r="CP71" s="246"/>
      <c r="CQ71" s="246">
        <v>1.0988</v>
      </c>
      <c r="CR71" s="246"/>
      <c r="CS71" s="246"/>
      <c r="CT71" s="246"/>
      <c r="CU71" s="246"/>
      <c r="CV71" s="246"/>
      <c r="CW71" s="246"/>
      <c r="CX71" s="246"/>
      <c r="CY71" s="246"/>
      <c r="CZ71" s="246"/>
      <c r="DA71" s="246"/>
      <c r="DB71" s="246"/>
      <c r="DC71" s="246"/>
      <c r="DD71" s="246">
        <v>0.98618600000000001</v>
      </c>
      <c r="DE71" s="246"/>
      <c r="DF71" s="246"/>
      <c r="DG71" s="246"/>
      <c r="DH71" s="246"/>
      <c r="DI71" s="246"/>
      <c r="DJ71" s="246">
        <v>1.1633260000000001</v>
      </c>
      <c r="DK71" s="246"/>
      <c r="DL71" s="246"/>
      <c r="DM71" s="246"/>
      <c r="DN71" s="246"/>
      <c r="DO71" s="246"/>
      <c r="DP71" s="246">
        <v>1.3161</v>
      </c>
      <c r="DQ71" s="246"/>
      <c r="DR71" s="246"/>
      <c r="DS71" s="246"/>
      <c r="DT71" s="246"/>
      <c r="DU71" s="246"/>
      <c r="DV71" s="246"/>
      <c r="DW71" s="246"/>
      <c r="DX71" s="246">
        <v>1.3042720000000001</v>
      </c>
      <c r="DY71" s="246">
        <v>1.9308700000000001</v>
      </c>
      <c r="DZ71" s="246"/>
      <c r="EA71" s="246"/>
      <c r="EB71" s="246"/>
      <c r="EC71" s="246"/>
      <c r="ED71" s="246"/>
      <c r="EE71" s="246">
        <v>0.25823400000000002</v>
      </c>
      <c r="EF71" s="246">
        <v>3.6908979999999998</v>
      </c>
      <c r="EG71" s="246"/>
      <c r="EH71" s="246"/>
      <c r="EI71" s="246"/>
      <c r="EJ71" s="246"/>
      <c r="EK71" s="246"/>
      <c r="EL71" s="246"/>
      <c r="EM71" s="246">
        <v>1.0165459999999999</v>
      </c>
      <c r="EN71" s="246"/>
      <c r="EO71" s="246">
        <v>1.5019340000000001</v>
      </c>
      <c r="EP71" s="246"/>
      <c r="EQ71" s="246">
        <v>1.3762239999999999</v>
      </c>
      <c r="ER71" s="246">
        <v>0.76772600000000002</v>
      </c>
      <c r="ES71" s="246"/>
      <c r="ET71" s="246"/>
      <c r="EU71" s="246"/>
      <c r="EV71" s="246"/>
      <c r="EW71" s="246"/>
      <c r="EX71" s="246"/>
      <c r="EY71" s="246">
        <v>0.94690600000000003</v>
      </c>
      <c r="EZ71" s="246"/>
      <c r="FA71" s="246"/>
      <c r="FB71" s="246"/>
      <c r="FC71" s="246"/>
      <c r="FD71" s="246"/>
      <c r="FE71" s="246"/>
      <c r="FF71" s="246">
        <v>1.413794</v>
      </c>
      <c r="FG71" s="246"/>
      <c r="FH71" s="246"/>
      <c r="FI71" s="246"/>
      <c r="FJ71" s="246"/>
      <c r="FK71" s="246">
        <v>0.8621939999999999</v>
      </c>
      <c r="FL71" s="246">
        <v>1.107216</v>
      </c>
      <c r="FM71" s="246"/>
      <c r="FN71" s="246">
        <v>0.23597199999999999</v>
      </c>
      <c r="FO71" s="246"/>
      <c r="FP71" s="246">
        <v>0.95172800000000002</v>
      </c>
      <c r="FQ71" s="246"/>
      <c r="FR71" s="246"/>
      <c r="FS71" s="246"/>
      <c r="FT71" s="246"/>
      <c r="FU71" s="246"/>
      <c r="FV71" s="246"/>
      <c r="FW71" s="246"/>
      <c r="FX71" s="246">
        <v>0.85702199999999995</v>
      </c>
      <c r="FY71" s="246">
        <v>1.9389019999999999</v>
      </c>
      <c r="FZ71" s="246"/>
      <c r="GA71" s="246"/>
      <c r="GB71" s="246"/>
      <c r="GC71" s="246"/>
      <c r="GD71" s="246"/>
      <c r="GE71" s="246"/>
      <c r="GF71" s="246"/>
      <c r="GG71" s="246"/>
      <c r="GH71" s="246"/>
      <c r="GI71" s="246">
        <v>1.3161</v>
      </c>
      <c r="GJ71" s="246">
        <v>1.3845419999999999</v>
      </c>
      <c r="GK71" s="246"/>
      <c r="GL71" s="246"/>
      <c r="GM71" s="246"/>
      <c r="GN71" s="246"/>
      <c r="GO71" s="246"/>
      <c r="GP71" s="246"/>
      <c r="GQ71" s="246"/>
      <c r="GR71" s="246">
        <v>1.1269899999999999</v>
      </c>
      <c r="GS71" s="246"/>
      <c r="GT71" s="246"/>
      <c r="GU71" s="246"/>
      <c r="GV71" s="246"/>
      <c r="GW71" s="246"/>
      <c r="GX71" s="246"/>
      <c r="GY71" s="246"/>
      <c r="GZ71" s="246"/>
      <c r="HA71" s="246"/>
      <c r="HB71" s="246"/>
      <c r="HC71" s="246"/>
      <c r="HD71" s="246"/>
      <c r="HE71" s="246"/>
      <c r="HF71" s="246"/>
      <c r="HG71" s="246"/>
      <c r="HH71" s="246"/>
      <c r="HI71" s="45"/>
      <c r="HJ71" s="45"/>
      <c r="HK71" s="45"/>
      <c r="HL71" s="45"/>
      <c r="HM71" s="45"/>
      <c r="HN71" s="45"/>
      <c r="HO71" s="45"/>
      <c r="HP71" s="45"/>
      <c r="HQ71" s="45"/>
      <c r="HR71" s="45"/>
      <c r="HS71" s="45"/>
      <c r="HT71" s="45"/>
      <c r="HU71" s="45"/>
      <c r="HV71" s="45"/>
      <c r="HW71" s="45"/>
      <c r="HX71" s="45"/>
      <c r="HY71" s="45"/>
      <c r="HZ71" s="45"/>
      <c r="IA71" s="45"/>
      <c r="IB71" s="286"/>
      <c r="IC71" s="8"/>
    </row>
    <row r="72" spans="1:237" s="271" customFormat="1" x14ac:dyDescent="0.35">
      <c r="A72" s="271" t="s">
        <v>8313</v>
      </c>
      <c r="B72" s="49">
        <v>260</v>
      </c>
      <c r="C72" s="246">
        <v>0.19185199999999999</v>
      </c>
      <c r="D72" s="246">
        <v>0.24892400000000001</v>
      </c>
      <c r="E72" s="246"/>
      <c r="F72" s="246">
        <v>0.34631000000000001</v>
      </c>
      <c r="G72" s="246"/>
      <c r="H72" s="246"/>
      <c r="I72" s="246">
        <v>0.24443400000000001</v>
      </c>
      <c r="J72" s="246"/>
      <c r="K72" s="246"/>
      <c r="L72" s="246"/>
      <c r="M72" s="246">
        <v>0.27428200000000003</v>
      </c>
      <c r="N72" s="246"/>
      <c r="O72" s="246">
        <v>0.22992000000000001</v>
      </c>
      <c r="P72" s="246"/>
      <c r="Q72" s="246">
        <v>5.1516000000000013E-2</v>
      </c>
      <c r="R72" s="246">
        <v>0.14727199999999999</v>
      </c>
      <c r="S72" s="246"/>
      <c r="T72" s="246"/>
      <c r="U72" s="246"/>
      <c r="V72" s="246"/>
      <c r="W72" s="246"/>
      <c r="X72" s="246"/>
      <c r="Y72" s="246"/>
      <c r="Z72" s="246"/>
      <c r="AA72" s="246"/>
      <c r="AB72" s="246"/>
      <c r="AC72" s="246"/>
      <c r="AD72" s="246">
        <v>0.144264</v>
      </c>
      <c r="AE72" s="246"/>
      <c r="AF72" s="246"/>
      <c r="AG72" s="246"/>
      <c r="AH72" s="246"/>
      <c r="AI72" s="246"/>
      <c r="AJ72" s="246"/>
      <c r="AK72" s="246"/>
      <c r="AL72" s="246"/>
      <c r="AM72" s="246"/>
      <c r="AN72" s="246"/>
      <c r="AO72" s="246"/>
      <c r="AP72" s="246"/>
      <c r="AQ72" s="246"/>
      <c r="AR72" s="246">
        <v>0.49474400000000002</v>
      </c>
      <c r="AS72" s="246"/>
      <c r="AT72" s="246"/>
      <c r="AU72" s="246"/>
      <c r="AV72" s="246"/>
      <c r="AW72" s="246"/>
      <c r="AX72" s="246"/>
      <c r="AY72" s="246"/>
      <c r="AZ72" s="246"/>
      <c r="BA72" s="246"/>
      <c r="BB72" s="246"/>
      <c r="BC72" s="246"/>
      <c r="BD72" s="246"/>
      <c r="BE72" s="246">
        <v>0.16178000000000001</v>
      </c>
      <c r="BF72" s="246"/>
      <c r="BG72" s="246">
        <v>1.054724</v>
      </c>
      <c r="BH72" s="246"/>
      <c r="BI72" s="246"/>
      <c r="BJ72" s="246"/>
      <c r="BK72" s="246"/>
      <c r="BL72" s="246">
        <v>0.27428200000000003</v>
      </c>
      <c r="BM72" s="246"/>
      <c r="BN72" s="246"/>
      <c r="BO72" s="246"/>
      <c r="BP72" s="246"/>
      <c r="BQ72" s="246"/>
      <c r="BR72" s="246"/>
      <c r="BS72" s="246"/>
      <c r="BT72" s="246"/>
      <c r="BU72" s="246"/>
      <c r="BV72" s="246"/>
      <c r="BW72" s="246"/>
      <c r="BX72" s="246"/>
      <c r="BY72" s="246"/>
      <c r="BZ72" s="246"/>
      <c r="CA72" s="246"/>
      <c r="CB72" s="246"/>
      <c r="CC72" s="246">
        <v>0.82823600000000008</v>
      </c>
      <c r="CD72" s="246"/>
      <c r="CE72" s="246"/>
      <c r="CF72" s="246"/>
      <c r="CG72" s="246">
        <v>0.249554</v>
      </c>
      <c r="CH72" s="246"/>
      <c r="CI72" s="246"/>
      <c r="CJ72" s="246">
        <v>0.42418800000000001</v>
      </c>
      <c r="CK72" s="246">
        <v>0.139872</v>
      </c>
      <c r="CL72" s="246"/>
      <c r="CM72" s="246">
        <v>0.25173600000000002</v>
      </c>
      <c r="CN72" s="246"/>
      <c r="CO72" s="246"/>
      <c r="CP72" s="246"/>
      <c r="CQ72" s="246"/>
      <c r="CR72" s="246"/>
      <c r="CS72" s="246"/>
      <c r="CT72" s="246"/>
      <c r="CU72" s="246"/>
      <c r="CV72" s="246"/>
      <c r="CW72" s="246">
        <v>0.200568</v>
      </c>
      <c r="CX72" s="246"/>
      <c r="CY72" s="246"/>
      <c r="CZ72" s="246"/>
      <c r="DA72" s="246">
        <v>0.19323000000000001</v>
      </c>
      <c r="DB72" s="246"/>
      <c r="DC72" s="246"/>
      <c r="DD72" s="246"/>
      <c r="DE72" s="246"/>
      <c r="DF72" s="246">
        <v>7.1959999999999996E-2</v>
      </c>
      <c r="DG72" s="246">
        <v>0.134302</v>
      </c>
      <c r="DH72" s="246"/>
      <c r="DI72" s="246">
        <v>0.28438200000000002</v>
      </c>
      <c r="DJ72" s="246"/>
      <c r="DK72" s="246"/>
      <c r="DL72" s="246">
        <v>0.21687400000000001</v>
      </c>
      <c r="DM72" s="246"/>
      <c r="DN72" s="246"/>
      <c r="DO72" s="246"/>
      <c r="DP72" s="246">
        <v>0.82823600000000008</v>
      </c>
      <c r="DQ72" s="246"/>
      <c r="DR72" s="246"/>
      <c r="DS72" s="246"/>
      <c r="DT72" s="246"/>
      <c r="DU72" s="246"/>
      <c r="DV72" s="246"/>
      <c r="DW72" s="246"/>
      <c r="DX72" s="246">
        <v>0.37341999999999997</v>
      </c>
      <c r="DY72" s="246"/>
      <c r="DZ72" s="246"/>
      <c r="EA72" s="246"/>
      <c r="EB72" s="246"/>
      <c r="EC72" s="246"/>
      <c r="ED72" s="246"/>
      <c r="EE72" s="246"/>
      <c r="EF72" s="246"/>
      <c r="EG72" s="246"/>
      <c r="EH72" s="246"/>
      <c r="EI72" s="246"/>
      <c r="EJ72" s="246"/>
      <c r="EK72" s="246"/>
      <c r="EL72" s="246"/>
      <c r="EM72" s="246"/>
      <c r="EN72" s="246"/>
      <c r="EO72" s="246">
        <v>0.53745199999999993</v>
      </c>
      <c r="EP72" s="246"/>
      <c r="EQ72" s="246"/>
      <c r="ER72" s="246"/>
      <c r="ES72" s="246"/>
      <c r="ET72" s="246">
        <v>0.95348399999999989</v>
      </c>
      <c r="EU72" s="246"/>
      <c r="EV72" s="246"/>
      <c r="EW72" s="246">
        <v>0.148424</v>
      </c>
      <c r="EX72" s="246"/>
      <c r="EY72" s="246"/>
      <c r="EZ72" s="246"/>
      <c r="FA72" s="246"/>
      <c r="FB72" s="246"/>
      <c r="FC72" s="246"/>
      <c r="FD72" s="246"/>
      <c r="FE72" s="246"/>
      <c r="FF72" s="246"/>
      <c r="FG72" s="246"/>
      <c r="FH72" s="246"/>
      <c r="FI72" s="246"/>
      <c r="FJ72" s="246"/>
      <c r="FK72" s="246"/>
      <c r="FL72" s="246"/>
      <c r="FM72" s="246"/>
      <c r="FN72" s="246"/>
      <c r="FO72" s="246"/>
      <c r="FP72" s="246"/>
      <c r="FQ72" s="246"/>
      <c r="FR72" s="246">
        <v>0.204874</v>
      </c>
      <c r="FS72" s="246"/>
      <c r="FT72" s="246">
        <v>5.6966000000000003E-2</v>
      </c>
      <c r="FU72" s="246"/>
      <c r="FV72" s="246"/>
      <c r="FW72" s="246"/>
      <c r="FX72" s="246"/>
      <c r="FY72" s="246"/>
      <c r="FZ72" s="246"/>
      <c r="GA72" s="246"/>
      <c r="GB72" s="246"/>
      <c r="GC72" s="246"/>
      <c r="GD72" s="246">
        <v>5.5581999999999999E-2</v>
      </c>
      <c r="GE72" s="246"/>
      <c r="GF72" s="246">
        <v>0.208706</v>
      </c>
      <c r="GG72" s="246"/>
      <c r="GH72" s="246"/>
      <c r="GI72" s="246">
        <v>1.6564720000000002</v>
      </c>
      <c r="GJ72" s="246"/>
      <c r="GK72" s="246"/>
      <c r="GL72" s="246"/>
      <c r="GM72" s="246"/>
      <c r="GN72" s="246">
        <v>0.95348399999999989</v>
      </c>
      <c r="GO72" s="246">
        <v>0.20834</v>
      </c>
      <c r="GP72" s="246">
        <v>9.3063999999999994E-2</v>
      </c>
      <c r="GQ72" s="246"/>
      <c r="GR72" s="246"/>
      <c r="GS72" s="246"/>
      <c r="GT72" s="246"/>
      <c r="GU72" s="246"/>
      <c r="GV72" s="246"/>
      <c r="GW72" s="246"/>
      <c r="GX72" s="246"/>
      <c r="GY72" s="246">
        <v>0.134302</v>
      </c>
      <c r="GZ72" s="246">
        <v>0.134302</v>
      </c>
      <c r="HA72" s="246">
        <v>0.249554</v>
      </c>
      <c r="HB72" s="246"/>
      <c r="HC72" s="246"/>
      <c r="HD72" s="246"/>
      <c r="HE72" s="246"/>
      <c r="HF72" s="246"/>
      <c r="HG72" s="246"/>
      <c r="HH72" s="246">
        <v>0.148424</v>
      </c>
      <c r="HI72" s="45"/>
      <c r="HJ72" s="45"/>
      <c r="HK72" s="45"/>
      <c r="HL72" s="45"/>
      <c r="HM72" s="45"/>
      <c r="HN72" s="45"/>
      <c r="HO72" s="45"/>
      <c r="HP72" s="45"/>
      <c r="HQ72" s="45"/>
      <c r="HR72" s="45"/>
      <c r="HS72" s="45"/>
      <c r="HT72" s="45"/>
      <c r="HU72" s="45"/>
      <c r="HV72" s="45"/>
      <c r="HW72" s="45"/>
      <c r="HX72" s="45"/>
      <c r="HY72" s="45"/>
      <c r="HZ72" s="45"/>
      <c r="IA72" s="45"/>
      <c r="IB72" s="286"/>
      <c r="IC72" s="8"/>
    </row>
    <row r="73" spans="1:237" s="271" customFormat="1" x14ac:dyDescent="0.35">
      <c r="A73" s="271" t="s">
        <v>8313</v>
      </c>
      <c r="B73" s="49">
        <v>449</v>
      </c>
      <c r="C73" s="246">
        <v>25.791267999999999</v>
      </c>
      <c r="D73" s="246">
        <v>118.738406</v>
      </c>
      <c r="E73" s="246"/>
      <c r="F73" s="246"/>
      <c r="G73" s="246"/>
      <c r="H73" s="246"/>
      <c r="I73" s="246"/>
      <c r="J73" s="246"/>
      <c r="K73" s="246"/>
      <c r="L73" s="246"/>
      <c r="M73" s="246"/>
      <c r="N73" s="246"/>
      <c r="O73" s="246">
        <v>30.700842000000002</v>
      </c>
      <c r="P73" s="246"/>
      <c r="Q73" s="246"/>
      <c r="R73" s="246"/>
      <c r="S73" s="246"/>
      <c r="T73" s="246"/>
      <c r="U73" s="246"/>
      <c r="V73" s="246"/>
      <c r="W73" s="246"/>
      <c r="X73" s="246"/>
      <c r="Y73" s="246"/>
      <c r="Z73" s="246"/>
      <c r="AA73" s="246"/>
      <c r="AB73" s="246"/>
      <c r="AC73" s="246"/>
      <c r="AD73" s="246"/>
      <c r="AE73" s="246"/>
      <c r="AF73" s="246"/>
      <c r="AG73" s="246"/>
      <c r="AH73" s="246"/>
      <c r="AI73" s="246"/>
      <c r="AJ73" s="246"/>
      <c r="AK73" s="246">
        <v>7.2542359999999997</v>
      </c>
      <c r="AL73" s="246"/>
      <c r="AM73" s="246"/>
      <c r="AN73" s="246"/>
      <c r="AO73" s="246"/>
      <c r="AP73" s="246"/>
      <c r="AQ73" s="246"/>
      <c r="AR73" s="246"/>
      <c r="AS73" s="246"/>
      <c r="AT73" s="246">
        <v>30.49661</v>
      </c>
      <c r="AU73" s="246"/>
      <c r="AV73" s="246"/>
      <c r="AW73" s="246"/>
      <c r="AX73" s="246"/>
      <c r="AY73" s="246"/>
      <c r="AZ73" s="246">
        <v>7.2542359999999997</v>
      </c>
      <c r="BA73" s="246"/>
      <c r="BB73" s="246"/>
      <c r="BC73" s="246"/>
      <c r="BD73" s="246"/>
      <c r="BE73" s="246"/>
      <c r="BF73" s="246"/>
      <c r="BG73" s="246"/>
      <c r="BH73" s="246"/>
      <c r="BI73" s="246"/>
      <c r="BJ73" s="246"/>
      <c r="BK73" s="246"/>
      <c r="BL73" s="246"/>
      <c r="BM73" s="246"/>
      <c r="BN73" s="246"/>
      <c r="BO73" s="246"/>
      <c r="BP73" s="246"/>
      <c r="BQ73" s="246"/>
      <c r="BR73" s="246"/>
      <c r="BS73" s="246"/>
      <c r="BT73" s="246"/>
      <c r="BU73" s="246"/>
      <c r="BV73" s="246"/>
      <c r="BW73" s="246"/>
      <c r="BX73" s="246"/>
      <c r="BY73" s="246"/>
      <c r="BZ73" s="246"/>
      <c r="CA73" s="246"/>
      <c r="CB73" s="246"/>
      <c r="CC73" s="246">
        <v>30.502033999999998</v>
      </c>
      <c r="CD73" s="246"/>
      <c r="CE73" s="246"/>
      <c r="CF73" s="246">
        <v>7.2542359999999997</v>
      </c>
      <c r="CG73" s="246"/>
      <c r="CH73" s="246"/>
      <c r="CI73" s="246"/>
      <c r="CJ73" s="246"/>
      <c r="CK73" s="246"/>
      <c r="CL73" s="246"/>
      <c r="CM73" s="246"/>
      <c r="CN73" s="246"/>
      <c r="CO73" s="246"/>
      <c r="CP73" s="246"/>
      <c r="CQ73" s="246"/>
      <c r="CR73" s="246"/>
      <c r="CS73" s="246"/>
      <c r="CT73" s="246"/>
      <c r="CU73" s="246"/>
      <c r="CV73" s="246">
        <v>13.231377999999999</v>
      </c>
      <c r="CW73" s="246"/>
      <c r="CX73" s="246"/>
      <c r="CY73" s="246"/>
      <c r="CZ73" s="246"/>
      <c r="DA73" s="246"/>
      <c r="DB73" s="246"/>
      <c r="DC73" s="246"/>
      <c r="DD73" s="246"/>
      <c r="DE73" s="246"/>
      <c r="DF73" s="246"/>
      <c r="DG73" s="246"/>
      <c r="DH73" s="246"/>
      <c r="DI73" s="246"/>
      <c r="DJ73" s="246"/>
      <c r="DK73" s="246"/>
      <c r="DL73" s="246"/>
      <c r="DM73" s="246"/>
      <c r="DN73" s="246"/>
      <c r="DO73" s="246"/>
      <c r="DP73" s="246">
        <v>30.502033999999998</v>
      </c>
      <c r="DQ73" s="246"/>
      <c r="DR73" s="246"/>
      <c r="DS73" s="246"/>
      <c r="DT73" s="246"/>
      <c r="DU73" s="246"/>
      <c r="DV73" s="246"/>
      <c r="DW73" s="246"/>
      <c r="DX73" s="246"/>
      <c r="DY73" s="246"/>
      <c r="DZ73" s="246"/>
      <c r="EA73" s="246"/>
      <c r="EB73" s="246"/>
      <c r="EC73" s="246"/>
      <c r="ED73" s="246"/>
      <c r="EE73" s="246"/>
      <c r="EF73" s="246"/>
      <c r="EG73" s="246"/>
      <c r="EH73" s="246"/>
      <c r="EI73" s="246"/>
      <c r="EJ73" s="246"/>
      <c r="EK73" s="246">
        <v>19.602484</v>
      </c>
      <c r="EL73" s="246"/>
      <c r="EM73" s="246"/>
      <c r="EN73" s="246"/>
      <c r="EO73" s="246"/>
      <c r="EP73" s="246"/>
      <c r="EQ73" s="246"/>
      <c r="ER73" s="246"/>
      <c r="ES73" s="246"/>
      <c r="ET73" s="246"/>
      <c r="EU73" s="246"/>
      <c r="EV73" s="246"/>
      <c r="EW73" s="246"/>
      <c r="EX73" s="246"/>
      <c r="EY73" s="246"/>
      <c r="EZ73" s="246"/>
      <c r="FA73" s="246"/>
      <c r="FB73" s="246"/>
      <c r="FC73" s="246">
        <v>6.1589999999999999E-2</v>
      </c>
      <c r="FD73" s="246"/>
      <c r="FE73" s="246"/>
      <c r="FF73" s="246"/>
      <c r="FG73" s="246"/>
      <c r="FH73" s="246"/>
      <c r="FI73" s="246">
        <v>1.9653179999999999</v>
      </c>
      <c r="FJ73" s="246"/>
      <c r="FK73" s="246"/>
      <c r="FL73" s="246"/>
      <c r="FM73" s="246"/>
      <c r="FN73" s="246"/>
      <c r="FO73" s="246"/>
      <c r="FP73" s="246"/>
      <c r="FQ73" s="246"/>
      <c r="FR73" s="246"/>
      <c r="FS73" s="246"/>
      <c r="FT73" s="246"/>
      <c r="FU73" s="246"/>
      <c r="FV73" s="246"/>
      <c r="FW73" s="246"/>
      <c r="FX73" s="246"/>
      <c r="FY73" s="246"/>
      <c r="FZ73" s="246"/>
      <c r="GA73" s="246"/>
      <c r="GB73" s="246"/>
      <c r="GC73" s="246"/>
      <c r="GD73" s="246"/>
      <c r="GE73" s="246"/>
      <c r="GF73" s="246"/>
      <c r="GG73" s="246"/>
      <c r="GH73" s="246"/>
      <c r="GI73" s="246">
        <v>64.846757999999994</v>
      </c>
      <c r="GJ73" s="246"/>
      <c r="GK73" s="246"/>
      <c r="GL73" s="246"/>
      <c r="GM73" s="246"/>
      <c r="GN73" s="246"/>
      <c r="GO73" s="246"/>
      <c r="GP73" s="246"/>
      <c r="GQ73" s="246"/>
      <c r="GR73" s="246"/>
      <c r="GS73" s="246"/>
      <c r="GT73" s="246"/>
      <c r="GU73" s="246"/>
      <c r="GV73" s="246"/>
      <c r="GW73" s="246"/>
      <c r="GX73" s="246"/>
      <c r="GY73" s="246"/>
      <c r="GZ73" s="246"/>
      <c r="HA73" s="246"/>
      <c r="HB73" s="246"/>
      <c r="HC73" s="246"/>
      <c r="HD73" s="246"/>
      <c r="HE73" s="246"/>
      <c r="HF73" s="246"/>
      <c r="HG73" s="246"/>
      <c r="HH73" s="246"/>
      <c r="HI73" s="45"/>
      <c r="HJ73" s="45"/>
      <c r="HK73" s="45"/>
      <c r="HL73" s="45"/>
      <c r="HM73" s="45"/>
      <c r="HN73" s="45"/>
      <c r="HO73" s="45"/>
      <c r="HP73" s="45"/>
      <c r="HQ73" s="45"/>
      <c r="HR73" s="45"/>
      <c r="HS73" s="45"/>
      <c r="HT73" s="45"/>
      <c r="HU73" s="45"/>
      <c r="HV73" s="45"/>
      <c r="HW73" s="45"/>
      <c r="HX73" s="45"/>
      <c r="HY73" s="45"/>
      <c r="HZ73" s="45"/>
      <c r="IA73" s="45"/>
      <c r="IB73" s="286"/>
      <c r="IC73" s="8"/>
    </row>
    <row r="74" spans="1:237" s="271" customFormat="1" x14ac:dyDescent="0.35">
      <c r="A74" s="271" t="s">
        <v>8313</v>
      </c>
      <c r="B74" s="49">
        <v>689</v>
      </c>
      <c r="C74" s="246">
        <v>0.228742</v>
      </c>
      <c r="D74" s="246">
        <v>0.13132199999999999</v>
      </c>
      <c r="E74" s="246"/>
      <c r="F74" s="246"/>
      <c r="G74" s="246"/>
      <c r="H74" s="246"/>
      <c r="I74" s="246"/>
      <c r="J74" s="246"/>
      <c r="K74" s="246"/>
      <c r="L74" s="246"/>
      <c r="M74" s="246">
        <v>0.11500199999999999</v>
      </c>
      <c r="N74" s="246"/>
      <c r="O74" s="246"/>
      <c r="P74" s="246"/>
      <c r="Q74" s="246"/>
      <c r="R74" s="246">
        <v>0.89060800000000007</v>
      </c>
      <c r="S74" s="246"/>
      <c r="T74" s="246">
        <v>0.13119400000000001</v>
      </c>
      <c r="U74" s="246"/>
      <c r="V74" s="246"/>
      <c r="W74" s="246"/>
      <c r="X74" s="246">
        <v>0.284694</v>
      </c>
      <c r="Y74" s="246"/>
      <c r="Z74" s="246"/>
      <c r="AA74" s="246"/>
      <c r="AB74" s="246"/>
      <c r="AC74" s="246"/>
      <c r="AD74" s="246"/>
      <c r="AE74" s="246"/>
      <c r="AF74" s="246">
        <v>0.54844199999999999</v>
      </c>
      <c r="AG74" s="246"/>
      <c r="AH74" s="246"/>
      <c r="AI74" s="246"/>
      <c r="AJ74" s="246"/>
      <c r="AK74" s="246"/>
      <c r="AL74" s="246">
        <v>0.35371599999999997</v>
      </c>
      <c r="AM74" s="246">
        <v>0.14885200000000001</v>
      </c>
      <c r="AN74" s="246"/>
      <c r="AO74" s="246"/>
      <c r="AP74" s="246">
        <v>0.54996400000000001</v>
      </c>
      <c r="AQ74" s="246"/>
      <c r="AR74" s="246"/>
      <c r="AS74" s="246">
        <v>0.24180399999999999</v>
      </c>
      <c r="AT74" s="246">
        <v>0.67180200000000001</v>
      </c>
      <c r="AU74" s="246"/>
      <c r="AV74" s="246"/>
      <c r="AW74" s="246"/>
      <c r="AX74" s="246">
        <v>1.2758339999999999</v>
      </c>
      <c r="AY74" s="246"/>
      <c r="AZ74" s="246"/>
      <c r="BA74" s="246"/>
      <c r="BB74" s="246">
        <v>0.18687799999999999</v>
      </c>
      <c r="BC74" s="246"/>
      <c r="BD74" s="246"/>
      <c r="BE74" s="246">
        <v>0.3659</v>
      </c>
      <c r="BF74" s="246"/>
      <c r="BG74" s="246">
        <v>0.29422199999999998</v>
      </c>
      <c r="BH74" s="246"/>
      <c r="BI74" s="246"/>
      <c r="BJ74" s="246">
        <v>0.19051000000000001</v>
      </c>
      <c r="BK74" s="246"/>
      <c r="BL74" s="246">
        <v>0.11500199999999999</v>
      </c>
      <c r="BM74" s="246"/>
      <c r="BN74" s="246"/>
      <c r="BO74" s="246"/>
      <c r="BP74" s="246"/>
      <c r="BQ74" s="246">
        <v>0.60070199999999996</v>
      </c>
      <c r="BR74" s="246"/>
      <c r="BS74" s="246"/>
      <c r="BT74" s="246">
        <v>0.74422600000000005</v>
      </c>
      <c r="BU74" s="246"/>
      <c r="BV74" s="246"/>
      <c r="BW74" s="246"/>
      <c r="BX74" s="246"/>
      <c r="BY74" s="246"/>
      <c r="BZ74" s="246"/>
      <c r="CA74" s="246"/>
      <c r="CB74" s="246"/>
      <c r="CC74" s="246">
        <v>0.67180200000000001</v>
      </c>
      <c r="CD74" s="246"/>
      <c r="CE74" s="246"/>
      <c r="CF74" s="246"/>
      <c r="CG74" s="246"/>
      <c r="CH74" s="246">
        <v>0.214334</v>
      </c>
      <c r="CI74" s="246">
        <v>9.9447999999999995E-2</v>
      </c>
      <c r="CJ74" s="246"/>
      <c r="CK74" s="246">
        <v>0.24793200000000001</v>
      </c>
      <c r="CL74" s="246">
        <v>1.392166</v>
      </c>
      <c r="CM74" s="246"/>
      <c r="CN74" s="246"/>
      <c r="CO74" s="246">
        <v>0.12334199999999999</v>
      </c>
      <c r="CP74" s="246">
        <v>0.243502</v>
      </c>
      <c r="CQ74" s="246">
        <v>9.2377999999999988E-2</v>
      </c>
      <c r="CR74" s="246"/>
      <c r="CS74" s="246"/>
      <c r="CT74" s="246"/>
      <c r="CU74" s="246"/>
      <c r="CV74" s="246"/>
      <c r="CW74" s="246"/>
      <c r="CX74" s="246">
        <v>1.392166</v>
      </c>
      <c r="CY74" s="246">
        <v>0.21606400000000001</v>
      </c>
      <c r="CZ74" s="246">
        <v>0.396928</v>
      </c>
      <c r="DA74" s="246"/>
      <c r="DB74" s="246"/>
      <c r="DC74" s="246"/>
      <c r="DD74" s="246"/>
      <c r="DE74" s="246"/>
      <c r="DF74" s="246"/>
      <c r="DG74" s="246">
        <v>1.9028620000000001</v>
      </c>
      <c r="DH74" s="246"/>
      <c r="DI74" s="246"/>
      <c r="DJ74" s="246">
        <v>0.106626</v>
      </c>
      <c r="DK74" s="246"/>
      <c r="DL74" s="246">
        <v>0.463476</v>
      </c>
      <c r="DM74" s="246">
        <v>8.0886E-2</v>
      </c>
      <c r="DN74" s="246">
        <v>0.11651400000000001</v>
      </c>
      <c r="DO74" s="246"/>
      <c r="DP74" s="246">
        <v>0.67180200000000001</v>
      </c>
      <c r="DQ74" s="246"/>
      <c r="DR74" s="246">
        <v>0.23294999999999999</v>
      </c>
      <c r="DS74" s="246"/>
      <c r="DT74" s="246"/>
      <c r="DU74" s="246"/>
      <c r="DV74" s="246">
        <v>9.9447999999999995E-2</v>
      </c>
      <c r="DW74" s="246">
        <v>6.6458000000000003E-2</v>
      </c>
      <c r="DX74" s="246">
        <v>0.188362</v>
      </c>
      <c r="DY74" s="246">
        <v>7.2120000000000004E-2</v>
      </c>
      <c r="DZ74" s="246"/>
      <c r="EA74" s="246"/>
      <c r="EB74" s="246"/>
      <c r="EC74" s="246">
        <v>0.89726399999999995</v>
      </c>
      <c r="ED74" s="246"/>
      <c r="EE74" s="246">
        <v>0.17330400000000001</v>
      </c>
      <c r="EF74" s="246"/>
      <c r="EG74" s="246"/>
      <c r="EH74" s="246">
        <v>0.477684</v>
      </c>
      <c r="EI74" s="246"/>
      <c r="EJ74" s="246"/>
      <c r="EK74" s="246"/>
      <c r="EL74" s="246"/>
      <c r="EM74" s="246"/>
      <c r="EN74" s="246"/>
      <c r="EO74" s="246">
        <v>0.60583199999999993</v>
      </c>
      <c r="EP74" s="246"/>
      <c r="EQ74" s="246">
        <v>0.19439000000000001</v>
      </c>
      <c r="ER74" s="246"/>
      <c r="ES74" s="246">
        <v>0.22271199999999999</v>
      </c>
      <c r="ET74" s="246">
        <v>0.26973000000000003</v>
      </c>
      <c r="EU74" s="246"/>
      <c r="EV74" s="246"/>
      <c r="EW74" s="246"/>
      <c r="EX74" s="246"/>
      <c r="EY74" s="246"/>
      <c r="EZ74" s="246"/>
      <c r="FA74" s="246">
        <v>0.97709600000000008</v>
      </c>
      <c r="FB74" s="246">
        <v>0.23268</v>
      </c>
      <c r="FC74" s="246"/>
      <c r="FD74" s="246"/>
      <c r="FE74" s="246"/>
      <c r="FF74" s="246"/>
      <c r="FG74" s="246"/>
      <c r="FH74" s="246">
        <v>0.343308</v>
      </c>
      <c r="FI74" s="246"/>
      <c r="FJ74" s="246"/>
      <c r="FK74" s="246">
        <v>0.36984800000000001</v>
      </c>
      <c r="FL74" s="246">
        <v>0.73294000000000004</v>
      </c>
      <c r="FM74" s="246"/>
      <c r="FN74" s="246"/>
      <c r="FO74" s="246">
        <v>0.17932999999999999</v>
      </c>
      <c r="FP74" s="246"/>
      <c r="FQ74" s="246"/>
      <c r="FR74" s="246"/>
      <c r="FS74" s="246"/>
      <c r="FT74" s="246">
        <v>0.12679000000000001</v>
      </c>
      <c r="FU74" s="246"/>
      <c r="FV74" s="246"/>
      <c r="FW74" s="246"/>
      <c r="FX74" s="246">
        <v>4.2009999999999999E-2</v>
      </c>
      <c r="FY74" s="246">
        <v>0.31672400000000001</v>
      </c>
      <c r="FZ74" s="246"/>
      <c r="GA74" s="246"/>
      <c r="GB74" s="246"/>
      <c r="GC74" s="246"/>
      <c r="GD74" s="246">
        <v>0.25254199999999999</v>
      </c>
      <c r="GE74" s="246"/>
      <c r="GF74" s="246">
        <v>0.238562</v>
      </c>
      <c r="GG74" s="246"/>
      <c r="GH74" s="246"/>
      <c r="GI74" s="246">
        <v>0.67180200000000001</v>
      </c>
      <c r="GJ74" s="246">
        <v>0.24915999999999999</v>
      </c>
      <c r="GK74" s="246"/>
      <c r="GL74" s="246">
        <v>9.9440000000000001E-2</v>
      </c>
      <c r="GM74" s="246"/>
      <c r="GN74" s="246">
        <v>0.26973000000000003</v>
      </c>
      <c r="GO74" s="246"/>
      <c r="GP74" s="246">
        <v>0.39751599999999998</v>
      </c>
      <c r="GQ74" s="246"/>
      <c r="GR74" s="246"/>
      <c r="GS74" s="246"/>
      <c r="GT74" s="246"/>
      <c r="GU74" s="246">
        <v>0.144428</v>
      </c>
      <c r="GV74" s="246"/>
      <c r="GW74" s="246"/>
      <c r="GX74" s="246"/>
      <c r="GY74" s="246">
        <v>1.9028620000000001</v>
      </c>
      <c r="GZ74" s="246">
        <v>1.9028620000000001</v>
      </c>
      <c r="HA74" s="246"/>
      <c r="HB74" s="246">
        <v>0.23268</v>
      </c>
      <c r="HC74" s="246"/>
      <c r="HD74" s="246"/>
      <c r="HE74" s="246">
        <v>0.163332</v>
      </c>
      <c r="HF74" s="246">
        <v>0.13811000000000001</v>
      </c>
      <c r="HG74" s="246">
        <v>4.9773999999999999E-2</v>
      </c>
      <c r="HH74" s="246"/>
      <c r="HI74" s="45"/>
      <c r="HJ74" s="45"/>
      <c r="HK74" s="45"/>
      <c r="HL74" s="45"/>
      <c r="HM74" s="45"/>
      <c r="HN74" s="45"/>
      <c r="HO74" s="45"/>
      <c r="HP74" s="45"/>
      <c r="HQ74" s="45"/>
      <c r="HR74" s="45"/>
      <c r="HS74" s="45"/>
      <c r="HT74" s="45"/>
      <c r="HU74" s="45"/>
      <c r="HV74" s="45"/>
      <c r="HW74" s="45"/>
      <c r="HX74" s="45"/>
      <c r="HY74" s="45"/>
      <c r="HZ74" s="45"/>
      <c r="IA74" s="45"/>
      <c r="IB74" s="286"/>
      <c r="IC74" s="8"/>
    </row>
    <row r="75" spans="1:237" s="182" customFormat="1" x14ac:dyDescent="0.35">
      <c r="A75" s="182" t="s">
        <v>8313</v>
      </c>
      <c r="B75" s="247">
        <v>826</v>
      </c>
      <c r="C75" s="245">
        <v>0.18207599999999999</v>
      </c>
      <c r="D75" s="245">
        <v>0.23668</v>
      </c>
      <c r="E75" s="245">
        <v>1.412642</v>
      </c>
      <c r="F75" s="245"/>
      <c r="G75" s="245"/>
      <c r="H75" s="245"/>
      <c r="I75" s="245">
        <v>0.18601000000000001</v>
      </c>
      <c r="J75" s="245">
        <v>0.24380199999999999</v>
      </c>
      <c r="K75" s="245">
        <v>0.184034</v>
      </c>
      <c r="L75" s="245">
        <v>0.102464</v>
      </c>
      <c r="M75" s="245">
        <v>0.199906</v>
      </c>
      <c r="N75" s="245">
        <v>7.1683999999999998E-2</v>
      </c>
      <c r="O75" s="245">
        <v>0.27399400000000002</v>
      </c>
      <c r="P75" s="245">
        <v>0.184034</v>
      </c>
      <c r="Q75" s="245">
        <v>0.20392399999999999</v>
      </c>
      <c r="R75" s="245">
        <v>0.13556399999999999</v>
      </c>
      <c r="S75" s="245"/>
      <c r="T75" s="245">
        <v>0.18987799999999999</v>
      </c>
      <c r="U75" s="245">
        <v>8.3407999999999996E-2</v>
      </c>
      <c r="V75" s="245"/>
      <c r="W75" s="245">
        <v>6.6973999999999992E-2</v>
      </c>
      <c r="X75" s="245">
        <v>6.6796000000000008E-2</v>
      </c>
      <c r="Y75" s="245"/>
      <c r="Z75" s="245"/>
      <c r="AA75" s="245"/>
      <c r="AB75" s="245">
        <v>9.9283999999999997E-2</v>
      </c>
      <c r="AC75" s="245">
        <v>0.184034</v>
      </c>
      <c r="AD75" s="245">
        <v>0.207228</v>
      </c>
      <c r="AE75" s="245"/>
      <c r="AF75" s="245">
        <v>0.14921599999999999</v>
      </c>
      <c r="AG75" s="245"/>
      <c r="AH75" s="245"/>
      <c r="AI75" s="245"/>
      <c r="AJ75" s="245">
        <v>0.27654800000000002</v>
      </c>
      <c r="AK75" s="245">
        <v>8.7779999999999997E-2</v>
      </c>
      <c r="AL75" s="245">
        <v>4.9298000000000002E-2</v>
      </c>
      <c r="AM75" s="245">
        <v>8.7620000000000003E-2</v>
      </c>
      <c r="AN75" s="245">
        <v>4.4260000000000001E-2</v>
      </c>
      <c r="AO75" s="245">
        <v>0.20993999999999999</v>
      </c>
      <c r="AP75" s="245">
        <v>5.0852000000000001E-2</v>
      </c>
      <c r="AQ75" s="245"/>
      <c r="AR75" s="245">
        <v>0.31174200000000002</v>
      </c>
      <c r="AS75" s="245">
        <v>0.15862799999999999</v>
      </c>
      <c r="AT75" s="245">
        <v>0.21923200000000001</v>
      </c>
      <c r="AU75" s="245">
        <v>0.17621999999999999</v>
      </c>
      <c r="AV75" s="245">
        <v>0.1875</v>
      </c>
      <c r="AW75" s="245">
        <v>0.15886400000000001</v>
      </c>
      <c r="AX75" s="245"/>
      <c r="AY75" s="245">
        <v>0.184034</v>
      </c>
      <c r="AZ75" s="245">
        <v>8.7779999999999997E-2</v>
      </c>
      <c r="BA75" s="245"/>
      <c r="BB75" s="245"/>
      <c r="BC75" s="245"/>
      <c r="BD75" s="245">
        <v>0.14097399999999999</v>
      </c>
      <c r="BE75" s="245">
        <v>0.20407800000000001</v>
      </c>
      <c r="BF75" s="245">
        <v>0.15</v>
      </c>
      <c r="BG75" s="245"/>
      <c r="BH75" s="245"/>
      <c r="BI75" s="245"/>
      <c r="BJ75" s="245">
        <v>6.7549999999999999E-2</v>
      </c>
      <c r="BK75" s="245">
        <v>7.1683999999999998E-2</v>
      </c>
      <c r="BL75" s="245">
        <v>0.199906</v>
      </c>
      <c r="BM75" s="245"/>
      <c r="BN75" s="245"/>
      <c r="BO75" s="245"/>
      <c r="BP75" s="245"/>
      <c r="BQ75" s="245"/>
      <c r="BR75" s="245">
        <v>3.1548E-2</v>
      </c>
      <c r="BS75" s="245"/>
      <c r="BT75" s="245">
        <v>4.1397999999999997E-2</v>
      </c>
      <c r="BU75" s="245"/>
      <c r="BV75" s="245">
        <v>0.12409000000000001</v>
      </c>
      <c r="BW75" s="245"/>
      <c r="BX75" s="245"/>
      <c r="BY75" s="245">
        <v>0.208594</v>
      </c>
      <c r="BZ75" s="245">
        <v>7.1683999999999998E-2</v>
      </c>
      <c r="CA75" s="245"/>
      <c r="CB75" s="245">
        <v>8.0682000000000004E-2</v>
      </c>
      <c r="CC75" s="245">
        <v>0.21924199999999999</v>
      </c>
      <c r="CD75" s="245">
        <v>0.168546</v>
      </c>
      <c r="CE75" s="245">
        <v>0.12296</v>
      </c>
      <c r="CF75" s="245">
        <v>8.7779999999999997E-2</v>
      </c>
      <c r="CG75" s="245">
        <v>2.8590000000000001E-2</v>
      </c>
      <c r="CH75" s="245">
        <v>0.17444999999999999</v>
      </c>
      <c r="CI75" s="245"/>
      <c r="CJ75" s="245">
        <v>9.2966000000000007E-2</v>
      </c>
      <c r="CK75" s="245">
        <v>0.203068</v>
      </c>
      <c r="CL75" s="245">
        <v>0.21293400000000001</v>
      </c>
      <c r="CM75" s="245">
        <v>0.12644250000000001</v>
      </c>
      <c r="CN75" s="245">
        <v>0.23444000000000001</v>
      </c>
      <c r="CO75" s="245">
        <v>6.1058000000000001E-2</v>
      </c>
      <c r="CP75" s="245">
        <v>0.24004</v>
      </c>
      <c r="CQ75" s="245">
        <v>0.18206</v>
      </c>
      <c r="CR75" s="245"/>
      <c r="CS75" s="245"/>
      <c r="CT75" s="245"/>
      <c r="CU75" s="245">
        <v>0.14980599999999999</v>
      </c>
      <c r="CV75" s="245">
        <v>0.24357200000000001</v>
      </c>
      <c r="CW75" s="245"/>
      <c r="CX75" s="245">
        <v>0.21293400000000001</v>
      </c>
      <c r="CY75" s="245">
        <v>0.30886599999999997</v>
      </c>
      <c r="CZ75" s="245">
        <v>0.94117800000000007</v>
      </c>
      <c r="DA75" s="245">
        <v>0.11622399999999999</v>
      </c>
      <c r="DB75" s="245"/>
      <c r="DC75" s="245">
        <v>0.35326200000000002</v>
      </c>
      <c r="DD75" s="245"/>
      <c r="DE75" s="245"/>
      <c r="DF75" s="245">
        <v>0.20636199999999999</v>
      </c>
      <c r="DG75" s="245">
        <v>0.28566999999999998</v>
      </c>
      <c r="DH75" s="245">
        <v>0.16513</v>
      </c>
      <c r="DI75" s="245">
        <v>0.200456</v>
      </c>
      <c r="DJ75" s="245">
        <v>8.5182000000000008E-2</v>
      </c>
      <c r="DK75" s="245"/>
      <c r="DL75" s="245">
        <v>0.15168599999999999</v>
      </c>
      <c r="DM75" s="245">
        <v>0.26535799999999998</v>
      </c>
      <c r="DN75" s="245">
        <v>0.18511</v>
      </c>
      <c r="DO75" s="245"/>
      <c r="DP75" s="245">
        <v>0.21924199999999999</v>
      </c>
      <c r="DQ75" s="245">
        <v>7.1683999999999998E-2</v>
      </c>
      <c r="DR75" s="245"/>
      <c r="DS75" s="245"/>
      <c r="DT75" s="245"/>
      <c r="DU75" s="245">
        <v>0.16311800000000001</v>
      </c>
      <c r="DV75" s="245"/>
      <c r="DW75" s="245">
        <v>0.10222000000000001</v>
      </c>
      <c r="DX75" s="245">
        <v>0.21748400000000001</v>
      </c>
      <c r="DY75" s="245">
        <v>7.6682E-2</v>
      </c>
      <c r="DZ75" s="245">
        <v>0.118488</v>
      </c>
      <c r="EA75" s="245"/>
      <c r="EB75" s="245"/>
      <c r="EC75" s="245">
        <v>0.22223599999999999</v>
      </c>
      <c r="ED75" s="245">
        <v>7.1683999999999998E-2</v>
      </c>
      <c r="EE75" s="245">
        <v>5.8208000000000003E-2</v>
      </c>
      <c r="EF75" s="245">
        <v>0.16441800000000001</v>
      </c>
      <c r="EG75" s="245"/>
      <c r="EH75" s="245">
        <v>0.11386</v>
      </c>
      <c r="EI75" s="245"/>
      <c r="EJ75" s="245"/>
      <c r="EK75" s="245"/>
      <c r="EL75" s="245">
        <v>0.45525800000000011</v>
      </c>
      <c r="EM75" s="245">
        <v>0.184276</v>
      </c>
      <c r="EN75" s="245"/>
      <c r="EO75" s="245">
        <v>0.83896199999999999</v>
      </c>
      <c r="EP75" s="245"/>
      <c r="EQ75" s="245"/>
      <c r="ER75" s="245">
        <v>0.17156199999999999</v>
      </c>
      <c r="ES75" s="245">
        <v>0.22985</v>
      </c>
      <c r="ET75" s="245">
        <v>0.23560400000000001</v>
      </c>
      <c r="EU75" s="245">
        <v>7.1683999999999998E-2</v>
      </c>
      <c r="EV75" s="245">
        <v>9.961600000000001E-2</v>
      </c>
      <c r="EW75" s="245">
        <v>6.9916000000000006E-2</v>
      </c>
      <c r="EX75" s="245">
        <v>7.1683999999999998E-2</v>
      </c>
      <c r="EY75" s="245">
        <v>0.202236</v>
      </c>
      <c r="EZ75" s="245"/>
      <c r="FA75" s="245">
        <v>9.0927999999999995E-2</v>
      </c>
      <c r="FB75" s="245">
        <v>0.156056</v>
      </c>
      <c r="FC75" s="245">
        <v>6.7223333333333329E-2</v>
      </c>
      <c r="FD75" s="245">
        <v>0.11642</v>
      </c>
      <c r="FE75" s="245"/>
      <c r="FF75" s="245">
        <v>8.7736000000000008E-2</v>
      </c>
      <c r="FG75" s="245"/>
      <c r="FH75" s="245"/>
      <c r="FI75" s="245">
        <v>0.18279599999999999</v>
      </c>
      <c r="FJ75" s="245">
        <v>7.1683999999999998E-2</v>
      </c>
      <c r="FK75" s="245">
        <v>5.0040000000000001E-2</v>
      </c>
      <c r="FL75" s="245"/>
      <c r="FM75" s="245">
        <v>4.1346000000000001E-2</v>
      </c>
      <c r="FN75" s="245"/>
      <c r="FO75" s="245"/>
      <c r="FP75" s="245"/>
      <c r="FQ75" s="245"/>
      <c r="FR75" s="245">
        <v>0.209728</v>
      </c>
      <c r="FS75" s="245"/>
      <c r="FT75" s="245">
        <v>0.139956</v>
      </c>
      <c r="FU75" s="245">
        <v>4.4453999999999987E-2</v>
      </c>
      <c r="FV75" s="245"/>
      <c r="FW75" s="245">
        <v>0.123268</v>
      </c>
      <c r="FX75" s="245">
        <v>4.4088000000000002E-2</v>
      </c>
      <c r="FY75" s="245">
        <v>0.32434000000000002</v>
      </c>
      <c r="FZ75" s="245">
        <v>0.166714</v>
      </c>
      <c r="GA75" s="245"/>
      <c r="GB75" s="245"/>
      <c r="GC75" s="245">
        <v>0.21510199999999999</v>
      </c>
      <c r="GD75" s="245">
        <v>0.14271800000000001</v>
      </c>
      <c r="GE75" s="245"/>
      <c r="GF75" s="245">
        <v>8.1350000000000006E-2</v>
      </c>
      <c r="GG75" s="245">
        <v>0.18739</v>
      </c>
      <c r="GH75" s="245"/>
      <c r="GI75" s="245">
        <v>0.45294000000000001</v>
      </c>
      <c r="GJ75" s="245">
        <v>6.8863999999999995E-2</v>
      </c>
      <c r="GK75" s="245">
        <v>0.1948</v>
      </c>
      <c r="GL75" s="245">
        <v>0.14239199999999999</v>
      </c>
      <c r="GM75" s="245"/>
      <c r="GN75" s="245">
        <v>0.23560400000000001</v>
      </c>
      <c r="GO75" s="245">
        <v>0.390378</v>
      </c>
      <c r="GP75" s="245">
        <v>0.18375</v>
      </c>
      <c r="GQ75" s="245">
        <v>0.15231800000000001</v>
      </c>
      <c r="GR75" s="245">
        <v>0.184034</v>
      </c>
      <c r="GS75" s="245"/>
      <c r="GT75" s="245"/>
      <c r="GU75" s="245">
        <v>0.21703800000000001</v>
      </c>
      <c r="GV75" s="245"/>
      <c r="GW75" s="245">
        <v>7.1683999999999998E-2</v>
      </c>
      <c r="GX75" s="245">
        <v>0.48779800000000001</v>
      </c>
      <c r="GY75" s="245">
        <v>0.28566999999999998</v>
      </c>
      <c r="GZ75" s="245">
        <v>0.28566999999999998</v>
      </c>
      <c r="HA75" s="245">
        <v>2.8590000000000001E-2</v>
      </c>
      <c r="HB75" s="245">
        <v>0.156056</v>
      </c>
      <c r="HC75" s="245">
        <v>0.20857999999999999</v>
      </c>
      <c r="HD75" s="245"/>
      <c r="HE75" s="245">
        <v>0.300342</v>
      </c>
      <c r="HF75" s="245">
        <v>0.17231399999999999</v>
      </c>
      <c r="HG75" s="245">
        <v>0.15628</v>
      </c>
      <c r="HH75" s="245">
        <v>6.9916000000000006E-2</v>
      </c>
      <c r="HI75" s="245"/>
      <c r="HJ75" s="245"/>
      <c r="HK75" s="245"/>
      <c r="HL75" s="245"/>
      <c r="HM75" s="245"/>
      <c r="HN75" s="245"/>
      <c r="HO75" s="245"/>
      <c r="HP75" s="245"/>
      <c r="HQ75" s="245"/>
      <c r="HR75" s="245"/>
      <c r="HS75" s="245"/>
      <c r="HT75" s="245"/>
      <c r="HU75" s="245"/>
      <c r="HV75" s="245"/>
      <c r="HW75" s="245"/>
      <c r="HX75" s="245"/>
      <c r="HY75" s="245"/>
      <c r="HZ75" s="245"/>
      <c r="IA75" s="245"/>
      <c r="IB75" s="287"/>
      <c r="IC75" s="241"/>
    </row>
    <row r="76" spans="1:237" s="271" customFormat="1" x14ac:dyDescent="0.35">
      <c r="A76" s="101"/>
      <c r="C76" s="246"/>
      <c r="D76" s="246"/>
      <c r="E76" s="246"/>
      <c r="F76" s="246"/>
      <c r="G76" s="246"/>
      <c r="H76" s="246"/>
      <c r="I76" s="246"/>
      <c r="J76" s="246"/>
      <c r="K76" s="246"/>
      <c r="L76" s="246"/>
      <c r="M76" s="246"/>
      <c r="N76" s="246"/>
      <c r="O76" s="246"/>
      <c r="P76" s="246"/>
      <c r="Q76" s="246"/>
      <c r="R76" s="246"/>
      <c r="S76" s="246"/>
      <c r="T76" s="246"/>
      <c r="U76" s="246"/>
      <c r="V76" s="246"/>
      <c r="W76" s="246"/>
      <c r="X76" s="246"/>
      <c r="Y76" s="246"/>
      <c r="Z76" s="246"/>
      <c r="AA76" s="246"/>
      <c r="AB76" s="246"/>
      <c r="AC76" s="246"/>
      <c r="AD76" s="246"/>
      <c r="AE76" s="246"/>
      <c r="AF76" s="246"/>
      <c r="AG76" s="246"/>
      <c r="AH76" s="246"/>
      <c r="AI76" s="246"/>
      <c r="AJ76" s="246"/>
      <c r="AK76" s="246"/>
      <c r="AL76" s="246"/>
      <c r="AM76" s="246"/>
      <c r="AN76" s="246"/>
      <c r="AO76" s="246"/>
      <c r="AP76" s="246"/>
      <c r="AQ76" s="246"/>
      <c r="AR76" s="246"/>
      <c r="AS76" s="246"/>
      <c r="AT76" s="246"/>
      <c r="AU76" s="246"/>
      <c r="AV76" s="246"/>
      <c r="AW76" s="246"/>
      <c r="AX76" s="246"/>
      <c r="AY76" s="246"/>
      <c r="AZ76" s="246"/>
      <c r="BA76" s="246"/>
      <c r="BB76" s="246"/>
      <c r="BC76" s="246"/>
      <c r="BD76" s="246"/>
      <c r="BE76" s="246"/>
      <c r="BF76" s="246"/>
      <c r="BG76" s="246"/>
      <c r="BH76" s="246"/>
      <c r="BI76" s="246"/>
      <c r="BJ76" s="246"/>
      <c r="BK76" s="246"/>
      <c r="BL76" s="246"/>
      <c r="BM76" s="246"/>
      <c r="BN76" s="246"/>
      <c r="BO76" s="246"/>
      <c r="BP76" s="246"/>
      <c r="BQ76" s="246"/>
      <c r="BR76" s="246"/>
      <c r="BS76" s="246"/>
      <c r="BT76" s="246"/>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246"/>
      <c r="CR76" s="246"/>
      <c r="CS76" s="246"/>
      <c r="CT76" s="246"/>
      <c r="CU76" s="246"/>
      <c r="CV76" s="246"/>
      <c r="CW76" s="246"/>
      <c r="CX76" s="246"/>
      <c r="CY76" s="246"/>
      <c r="CZ76" s="246"/>
      <c r="DA76" s="246"/>
      <c r="DB76" s="246"/>
      <c r="DC76" s="246"/>
      <c r="DD76" s="246"/>
      <c r="DE76" s="246"/>
      <c r="DF76" s="246"/>
      <c r="DG76" s="246"/>
      <c r="DH76" s="246"/>
      <c r="DI76" s="246"/>
      <c r="DJ76" s="246"/>
      <c r="DK76" s="246"/>
      <c r="DL76" s="246"/>
      <c r="DM76" s="246"/>
      <c r="DN76" s="246"/>
      <c r="DO76" s="246"/>
      <c r="DP76" s="246"/>
      <c r="DQ76" s="246"/>
      <c r="DR76" s="246"/>
      <c r="DS76" s="246"/>
      <c r="DT76" s="246"/>
      <c r="DU76" s="246"/>
      <c r="DV76" s="246"/>
      <c r="DW76" s="246"/>
      <c r="DX76" s="246"/>
      <c r="DY76" s="246"/>
      <c r="DZ76" s="246"/>
      <c r="EA76" s="246"/>
      <c r="EB76" s="246"/>
      <c r="EC76" s="246"/>
      <c r="ED76" s="246"/>
      <c r="EE76" s="246"/>
      <c r="EF76" s="246"/>
      <c r="EG76" s="246"/>
      <c r="EH76" s="246"/>
      <c r="EI76" s="246"/>
      <c r="EJ76" s="246"/>
      <c r="EK76" s="246"/>
      <c r="EL76" s="246"/>
      <c r="EM76" s="246"/>
      <c r="EN76" s="246"/>
      <c r="EO76" s="246"/>
      <c r="EP76" s="246"/>
      <c r="EQ76" s="246"/>
      <c r="ER76" s="246"/>
      <c r="ES76" s="246"/>
      <c r="ET76" s="246"/>
      <c r="EU76" s="246"/>
      <c r="EV76" s="246"/>
      <c r="EW76" s="246"/>
      <c r="EX76" s="246"/>
      <c r="EY76" s="246"/>
      <c r="EZ76" s="246"/>
      <c r="FA76" s="246"/>
      <c r="FB76" s="246"/>
      <c r="FC76" s="246"/>
      <c r="FD76" s="293"/>
      <c r="FE76" s="246"/>
      <c r="FF76" s="246"/>
      <c r="FG76" s="246"/>
      <c r="FH76" s="246"/>
      <c r="FI76" s="246"/>
      <c r="FJ76" s="246"/>
      <c r="FK76" s="246"/>
      <c r="FL76" s="246"/>
      <c r="FM76" s="246"/>
      <c r="FN76" s="246"/>
      <c r="FO76" s="246"/>
      <c r="FP76" s="246"/>
      <c r="FQ76" s="246"/>
      <c r="FR76" s="246"/>
      <c r="FS76" s="246"/>
      <c r="FT76" s="246"/>
      <c r="FU76" s="246"/>
      <c r="FV76" s="246"/>
      <c r="FW76" s="246"/>
      <c r="FX76" s="246"/>
      <c r="FY76" s="246"/>
      <c r="FZ76" s="246"/>
      <c r="GA76" s="246"/>
      <c r="GB76" s="246"/>
      <c r="GC76" s="246"/>
      <c r="GD76" s="246"/>
      <c r="GE76" s="246"/>
      <c r="GF76" s="246"/>
      <c r="GG76" s="246"/>
      <c r="GH76" s="246"/>
      <c r="GI76" s="246"/>
      <c r="GJ76" s="246"/>
      <c r="GK76" s="286"/>
      <c r="GL76" s="286"/>
      <c r="GM76" s="286"/>
      <c r="GN76" s="286"/>
      <c r="GO76" s="286"/>
      <c r="GP76" s="246"/>
      <c r="GQ76" s="246"/>
      <c r="GR76" s="246"/>
      <c r="GS76" s="246"/>
      <c r="GT76" s="246"/>
      <c r="GU76" s="246"/>
      <c r="GV76" s="246"/>
      <c r="GW76" s="246"/>
      <c r="GX76" s="246"/>
      <c r="GY76" s="246"/>
      <c r="GZ76" s="246"/>
      <c r="HA76" s="246"/>
      <c r="HB76" s="246"/>
      <c r="HC76" s="246"/>
      <c r="HD76" s="246"/>
      <c r="HE76" s="246"/>
      <c r="HF76" s="246"/>
      <c r="HG76" s="246"/>
      <c r="HH76" s="246"/>
      <c r="HI76" s="246"/>
      <c r="HJ76" s="246"/>
      <c r="HK76" s="246"/>
      <c r="HL76" s="286"/>
      <c r="HM76" s="286"/>
      <c r="HN76" s="286"/>
      <c r="HO76" s="286"/>
      <c r="HP76" s="286"/>
      <c r="HQ76" s="286"/>
      <c r="HR76" s="286"/>
      <c r="HS76" s="286"/>
      <c r="HT76" s="286"/>
      <c r="HU76" s="286"/>
      <c r="HV76" s="286"/>
      <c r="HW76" s="286"/>
      <c r="HX76" s="286"/>
      <c r="HY76" s="286"/>
      <c r="HZ76" s="286"/>
      <c r="IA76" s="286"/>
      <c r="IB76" s="286"/>
      <c r="IC76" s="8"/>
    </row>
    <row r="77" spans="1:237" x14ac:dyDescent="0.35">
      <c r="GK77" s="8"/>
      <c r="GL77" s="8"/>
      <c r="GM77" s="8"/>
      <c r="GN77" s="8"/>
      <c r="GO77" s="8"/>
      <c r="HL77" s="8"/>
      <c r="HM77" s="8"/>
      <c r="HN77" s="8"/>
      <c r="HO77" s="8"/>
      <c r="HP77" s="8"/>
      <c r="HQ77" s="8"/>
      <c r="HR77" s="8"/>
      <c r="HS77" s="8"/>
      <c r="HT77" s="8"/>
      <c r="HU77" s="8"/>
      <c r="HV77" s="8"/>
      <c r="HW77" s="8"/>
      <c r="HX77" s="8"/>
      <c r="HY77" s="8"/>
      <c r="HZ77" s="8"/>
      <c r="IA77" s="8"/>
      <c r="IB77" s="8"/>
      <c r="IC77" s="8"/>
    </row>
    <row r="78" spans="1:237" ht="23.5" x14ac:dyDescent="0.55000000000000004">
      <c r="A78" s="269" t="s">
        <v>8281</v>
      </c>
      <c r="GK78" s="8"/>
      <c r="GL78" s="8"/>
      <c r="GM78" s="8"/>
      <c r="GN78" s="8"/>
      <c r="GO78" s="8"/>
      <c r="HL78" s="8"/>
      <c r="HM78" s="8"/>
      <c r="HN78" s="8"/>
      <c r="HO78" s="8"/>
      <c r="HP78" s="8"/>
      <c r="HQ78" s="8"/>
      <c r="HR78" s="8"/>
      <c r="HS78" s="8"/>
      <c r="HT78" s="8"/>
      <c r="HU78" s="8"/>
      <c r="HV78" s="8"/>
      <c r="HW78" s="8"/>
      <c r="HX78" s="8"/>
      <c r="HY78" s="8"/>
      <c r="HZ78" s="8"/>
      <c r="IA78" s="8"/>
      <c r="IB78" s="8"/>
      <c r="IC78" s="8"/>
    </row>
    <row r="79" spans="1:237" ht="18.5" x14ac:dyDescent="0.45">
      <c r="A79" s="12" t="s">
        <v>8745</v>
      </c>
      <c r="GK79" s="8"/>
      <c r="GL79" s="8"/>
      <c r="GM79" s="8"/>
      <c r="GN79" s="8"/>
      <c r="GO79" s="8"/>
      <c r="HL79" s="8"/>
      <c r="HM79" s="8"/>
      <c r="HN79" s="8"/>
      <c r="HO79" s="8"/>
      <c r="HP79" s="8"/>
      <c r="HQ79" s="8"/>
      <c r="HR79" s="8"/>
      <c r="HS79" s="8"/>
      <c r="HT79" s="8"/>
      <c r="HU79" s="8"/>
      <c r="HV79" s="8"/>
      <c r="HW79" s="8"/>
      <c r="HX79" s="8"/>
      <c r="HY79" s="8"/>
      <c r="HZ79" s="8"/>
      <c r="IA79" s="8"/>
      <c r="IB79" s="8"/>
      <c r="IC79" s="8"/>
    </row>
    <row r="80" spans="1:237" x14ac:dyDescent="0.35">
      <c r="A80" s="91" t="s">
        <v>8274</v>
      </c>
      <c r="GK80" s="8"/>
      <c r="GL80" s="8"/>
      <c r="GM80" s="8"/>
      <c r="GN80" s="8"/>
      <c r="GO80" s="8"/>
      <c r="HL80" s="8"/>
      <c r="HM80" s="8"/>
      <c r="HN80" s="8"/>
      <c r="HO80" s="8"/>
      <c r="HP80" s="8"/>
      <c r="HQ80" s="8"/>
      <c r="HR80" s="8"/>
      <c r="HS80" s="8"/>
      <c r="HT80" s="8"/>
      <c r="HU80" s="8"/>
      <c r="HV80" s="8"/>
      <c r="HW80" s="8"/>
      <c r="HX80" s="8"/>
      <c r="HY80" s="8"/>
      <c r="HZ80" s="8"/>
      <c r="IA80" s="8"/>
      <c r="IB80" s="8"/>
      <c r="IC80" s="8"/>
    </row>
    <row r="81" spans="1:237" x14ac:dyDescent="0.35">
      <c r="GK81" s="8"/>
      <c r="GL81" s="8"/>
      <c r="GM81" s="8"/>
      <c r="GN81" s="8"/>
      <c r="GO81" s="8"/>
      <c r="HL81" s="8"/>
      <c r="HM81" s="8"/>
      <c r="HN81" s="8"/>
      <c r="HO81" s="8"/>
      <c r="HP81" s="8"/>
      <c r="HQ81" s="8"/>
      <c r="HR81" s="8"/>
      <c r="HS81" s="8"/>
      <c r="HT81" s="8"/>
      <c r="HU81" s="8"/>
      <c r="HV81" s="8"/>
      <c r="HW81" s="8"/>
      <c r="HX81" s="8"/>
      <c r="HY81" s="8"/>
      <c r="HZ81" s="8"/>
      <c r="IA81" s="8"/>
      <c r="IB81" s="8"/>
      <c r="IC81" s="8"/>
    </row>
    <row r="82" spans="1:237" x14ac:dyDescent="0.35">
      <c r="A82" s="272" t="s">
        <v>8306</v>
      </c>
      <c r="B82" s="272" t="s">
        <v>2</v>
      </c>
      <c r="C82" s="272" t="s">
        <v>8220</v>
      </c>
      <c r="HL82" s="8"/>
      <c r="HM82" s="8"/>
      <c r="HN82" s="8"/>
      <c r="HO82" s="8"/>
      <c r="HP82" s="8"/>
      <c r="HQ82" s="8"/>
      <c r="HR82" s="8"/>
      <c r="HS82" s="8"/>
      <c r="HT82" s="8"/>
      <c r="HU82" s="8"/>
      <c r="HV82" s="8"/>
      <c r="HW82" s="8"/>
      <c r="HX82" s="8"/>
      <c r="HY82" s="8"/>
      <c r="HZ82" s="8"/>
      <c r="IA82" s="8"/>
      <c r="IB82" s="8"/>
      <c r="IC82" s="8"/>
    </row>
    <row r="83" spans="1:237" x14ac:dyDescent="0.35">
      <c r="A83" t="s">
        <v>8312</v>
      </c>
      <c r="B83" s="271" t="s">
        <v>2640</v>
      </c>
      <c r="C83" s="45">
        <v>3.269770423604526</v>
      </c>
    </row>
    <row r="84" spans="1:237" x14ac:dyDescent="0.35">
      <c r="A84" s="271" t="s">
        <v>8312</v>
      </c>
      <c r="B84" s="271" t="s">
        <v>8234</v>
      </c>
      <c r="C84" s="45">
        <v>6.9317827385170796</v>
      </c>
    </row>
    <row r="85" spans="1:237" x14ac:dyDescent="0.35">
      <c r="A85" s="271" t="s">
        <v>8312</v>
      </c>
      <c r="B85" s="271" t="s">
        <v>2643</v>
      </c>
      <c r="C85" s="45">
        <v>2.3871283675507722</v>
      </c>
    </row>
    <row r="86" spans="1:237" x14ac:dyDescent="0.35">
      <c r="A86" s="271" t="s">
        <v>8312</v>
      </c>
      <c r="B86" s="271" t="s">
        <v>2645</v>
      </c>
      <c r="C86" s="45">
        <v>2.450612257693102</v>
      </c>
    </row>
    <row r="87" spans="1:237" x14ac:dyDescent="0.35">
      <c r="A87" s="271" t="s">
        <v>8312</v>
      </c>
      <c r="B87" s="271" t="s">
        <v>2647</v>
      </c>
      <c r="C87" s="45">
        <v>2.6154081163262108</v>
      </c>
    </row>
    <row r="88" spans="1:237" x14ac:dyDescent="0.35">
      <c r="A88" s="271" t="s">
        <v>8312</v>
      </c>
      <c r="B88" s="271" t="s">
        <v>2649</v>
      </c>
      <c r="C88" s="45">
        <v>3.276287308897023</v>
      </c>
    </row>
    <row r="89" spans="1:237" x14ac:dyDescent="0.35">
      <c r="A89" s="271" t="s">
        <v>8312</v>
      </c>
      <c r="B89" s="271" t="s">
        <v>8235</v>
      </c>
      <c r="C89" s="45">
        <v>5.0906754888853687</v>
      </c>
    </row>
    <row r="90" spans="1:237" x14ac:dyDescent="0.35">
      <c r="A90" s="271" t="s">
        <v>8312</v>
      </c>
      <c r="B90" s="271" t="s">
        <v>2652</v>
      </c>
      <c r="C90" s="45">
        <v>0.84805363271666268</v>
      </c>
    </row>
    <row r="91" spans="1:237" s="271" customFormat="1" x14ac:dyDescent="0.35">
      <c r="A91" s="271" t="s">
        <v>8312</v>
      </c>
      <c r="B91" s="271" t="s">
        <v>2654</v>
      </c>
      <c r="C91" s="45">
        <v>3.0165961640446621</v>
      </c>
    </row>
    <row r="92" spans="1:237" x14ac:dyDescent="0.35">
      <c r="A92" s="271" t="s">
        <v>8312</v>
      </c>
      <c r="B92" s="271" t="s">
        <v>2664</v>
      </c>
      <c r="C92" s="45">
        <v>2.1984352680559631</v>
      </c>
    </row>
    <row r="93" spans="1:237" x14ac:dyDescent="0.35">
      <c r="A93" s="271" t="s">
        <v>8312</v>
      </c>
      <c r="B93" s="271" t="s">
        <v>2667</v>
      </c>
      <c r="C93" s="45">
        <v>0.340586</v>
      </c>
    </row>
    <row r="94" spans="1:237" x14ac:dyDescent="0.35">
      <c r="A94" s="271" t="s">
        <v>8312</v>
      </c>
      <c r="B94" s="271" t="s">
        <v>2669</v>
      </c>
      <c r="C94" s="45">
        <v>0.1165703414148737</v>
      </c>
      <c r="I94" s="271"/>
    </row>
    <row r="95" spans="1:237" x14ac:dyDescent="0.35">
      <c r="A95" s="271" t="s">
        <v>8312</v>
      </c>
      <c r="B95" s="271" t="s">
        <v>8236</v>
      </c>
      <c r="C95" s="45">
        <v>3.494886959320441</v>
      </c>
    </row>
    <row r="96" spans="1:237" x14ac:dyDescent="0.35">
      <c r="A96" s="271" t="s">
        <v>8312</v>
      </c>
      <c r="B96" s="271" t="s">
        <v>2672</v>
      </c>
      <c r="C96" s="45">
        <v>0.68183968326491373</v>
      </c>
    </row>
    <row r="97" spans="1:3" x14ac:dyDescent="0.35">
      <c r="A97" s="271" t="s">
        <v>8312</v>
      </c>
      <c r="B97" s="271" t="s">
        <v>2674</v>
      </c>
      <c r="C97" s="45">
        <v>2.172368976145016</v>
      </c>
    </row>
    <row r="98" spans="1:3" x14ac:dyDescent="0.35">
      <c r="A98" s="271" t="s">
        <v>8312</v>
      </c>
      <c r="B98" s="271" t="s">
        <v>2676</v>
      </c>
      <c r="C98" s="45">
        <v>0.8058065094590311</v>
      </c>
    </row>
    <row r="99" spans="1:3" x14ac:dyDescent="0.35">
      <c r="A99" s="271" t="s">
        <v>8312</v>
      </c>
      <c r="B99" s="271" t="s">
        <v>2678</v>
      </c>
      <c r="C99" s="45">
        <v>3.241715493437797</v>
      </c>
    </row>
    <row r="100" spans="1:3" x14ac:dyDescent="0.35">
      <c r="A100" s="271" t="s">
        <v>8312</v>
      </c>
      <c r="B100" s="271" t="s">
        <v>7202</v>
      </c>
      <c r="C100" s="45">
        <v>2.351381297467305</v>
      </c>
    </row>
    <row r="101" spans="1:3" x14ac:dyDescent="0.35">
      <c r="A101" s="271" t="s">
        <v>8312</v>
      </c>
      <c r="B101" s="271" t="s">
        <v>8237</v>
      </c>
      <c r="C101" s="45">
        <v>2.13521891939715</v>
      </c>
    </row>
    <row r="102" spans="1:3" x14ac:dyDescent="0.35">
      <c r="A102" s="271" t="s">
        <v>8312</v>
      </c>
      <c r="B102" s="271" t="s">
        <v>8238</v>
      </c>
      <c r="C102" s="45">
        <v>0.65207400000000004</v>
      </c>
    </row>
    <row r="103" spans="1:3" x14ac:dyDescent="0.35">
      <c r="A103" s="271" t="s">
        <v>8312</v>
      </c>
      <c r="B103" s="271" t="s">
        <v>7203</v>
      </c>
      <c r="C103" s="45">
        <v>0.99994516010265266</v>
      </c>
    </row>
    <row r="104" spans="1:3" x14ac:dyDescent="0.35">
      <c r="A104" s="271" t="s">
        <v>8312</v>
      </c>
      <c r="B104" s="271" t="s">
        <v>8239</v>
      </c>
      <c r="C104" s="45">
        <v>0.58444914897855083</v>
      </c>
    </row>
    <row r="105" spans="1:3" x14ac:dyDescent="0.35">
      <c r="A105" s="271" t="s">
        <v>8312</v>
      </c>
      <c r="B105" s="271" t="s">
        <v>8240</v>
      </c>
      <c r="C105" s="45">
        <v>0.50043331831634363</v>
      </c>
    </row>
    <row r="106" spans="1:3" x14ac:dyDescent="0.35">
      <c r="A106" s="271" t="s">
        <v>8312</v>
      </c>
      <c r="B106" s="271" t="s">
        <v>8241</v>
      </c>
      <c r="C106" s="45">
        <v>1.8420019332580719</v>
      </c>
    </row>
    <row r="107" spans="1:3" x14ac:dyDescent="0.35">
      <c r="A107" s="271" t="s">
        <v>8312</v>
      </c>
      <c r="B107" s="271" t="s">
        <v>7204</v>
      </c>
      <c r="C107" s="45">
        <v>0.95471407034295941</v>
      </c>
    </row>
    <row r="108" spans="1:3" x14ac:dyDescent="0.35">
      <c r="A108" s="271" t="s">
        <v>8312</v>
      </c>
      <c r="B108" s="271" t="s">
        <v>2684</v>
      </c>
      <c r="C108" s="45">
        <v>0.77372849530872645</v>
      </c>
    </row>
    <row r="109" spans="1:3" x14ac:dyDescent="0.35">
      <c r="A109" s="271" t="s">
        <v>8312</v>
      </c>
      <c r="B109" s="271" t="s">
        <v>2694</v>
      </c>
      <c r="C109" s="45">
        <v>8.8416000000000008E-2</v>
      </c>
    </row>
    <row r="110" spans="1:3" x14ac:dyDescent="0.35">
      <c r="A110" s="271" t="s">
        <v>8312</v>
      </c>
      <c r="B110" s="271" t="s">
        <v>2696</v>
      </c>
      <c r="C110" s="45">
        <v>0.43486599999999997</v>
      </c>
    </row>
    <row r="111" spans="1:3" x14ac:dyDescent="0.35">
      <c r="A111" s="271" t="s">
        <v>8312</v>
      </c>
      <c r="B111" s="271" t="s">
        <v>8242</v>
      </c>
      <c r="C111" s="45">
        <v>0.37691000000000002</v>
      </c>
    </row>
    <row r="112" spans="1:3" x14ac:dyDescent="0.35">
      <c r="A112" s="271" t="s">
        <v>8312</v>
      </c>
      <c r="B112" s="271" t="s">
        <v>8243</v>
      </c>
      <c r="C112" s="45">
        <v>7.8760000000000011E-3</v>
      </c>
    </row>
    <row r="113" spans="1:3" x14ac:dyDescent="0.35">
      <c r="A113" s="271" t="s">
        <v>8312</v>
      </c>
      <c r="B113" s="271" t="s">
        <v>2702</v>
      </c>
      <c r="C113" s="45">
        <v>8.3256000000000011E-2</v>
      </c>
    </row>
    <row r="114" spans="1:3" x14ac:dyDescent="0.35">
      <c r="A114" s="271" t="s">
        <v>8312</v>
      </c>
      <c r="B114" s="271" t="s">
        <v>8244</v>
      </c>
      <c r="C114" s="45">
        <v>2.7227999999999999E-2</v>
      </c>
    </row>
    <row r="115" spans="1:3" x14ac:dyDescent="0.35">
      <c r="A115" s="271" t="s">
        <v>8312</v>
      </c>
      <c r="B115" s="271" t="s">
        <v>2705</v>
      </c>
      <c r="C115" s="45">
        <v>3.0098E-2</v>
      </c>
    </row>
    <row r="116" spans="1:3" x14ac:dyDescent="0.35">
      <c r="A116" s="271" t="s">
        <v>8312</v>
      </c>
      <c r="B116" s="271" t="s">
        <v>2707</v>
      </c>
      <c r="C116" s="45">
        <v>9.6756000000000009E-2</v>
      </c>
    </row>
    <row r="117" spans="1:3" x14ac:dyDescent="0.35">
      <c r="A117" s="271" t="s">
        <v>8312</v>
      </c>
      <c r="B117" s="271" t="s">
        <v>2709</v>
      </c>
      <c r="C117" s="45">
        <v>0.17504400000000001</v>
      </c>
    </row>
    <row r="118" spans="1:3" x14ac:dyDescent="0.35">
      <c r="A118" s="271" t="s">
        <v>8312</v>
      </c>
      <c r="B118" s="271" t="s">
        <v>2712</v>
      </c>
      <c r="C118" s="45">
        <v>0.53635427688057047</v>
      </c>
    </row>
    <row r="119" spans="1:3" x14ac:dyDescent="0.35">
      <c r="A119" s="271" t="s">
        <v>8312</v>
      </c>
      <c r="B119" s="271" t="s">
        <v>8245</v>
      </c>
      <c r="C119" s="45">
        <v>0.36130636860495757</v>
      </c>
    </row>
    <row r="120" spans="1:3" x14ac:dyDescent="0.35">
      <c r="A120" s="271" t="s">
        <v>8312</v>
      </c>
      <c r="B120" s="271" t="s">
        <v>8246</v>
      </c>
      <c r="C120" s="45">
        <v>0.47401413953820171</v>
      </c>
    </row>
    <row r="121" spans="1:3" x14ac:dyDescent="0.35">
      <c r="A121" s="271" t="s">
        <v>8312</v>
      </c>
      <c r="B121" s="271" t="s">
        <v>8247</v>
      </c>
      <c r="C121" s="45">
        <v>0.28624086812176058</v>
      </c>
    </row>
    <row r="122" spans="1:3" x14ac:dyDescent="0.35">
      <c r="A122" s="271" t="s">
        <v>8312</v>
      </c>
      <c r="B122" s="271" t="s">
        <v>2717</v>
      </c>
      <c r="C122" s="45">
        <v>0.75924743802578187</v>
      </c>
    </row>
    <row r="123" spans="1:3" x14ac:dyDescent="0.35">
      <c r="A123" s="271" t="s">
        <v>8312</v>
      </c>
      <c r="B123" s="271" t="s">
        <v>8248</v>
      </c>
      <c r="C123" s="45">
        <v>0.55661684595910854</v>
      </c>
    </row>
    <row r="124" spans="1:3" x14ac:dyDescent="0.35">
      <c r="A124" s="271" t="s">
        <v>8312</v>
      </c>
      <c r="B124" s="271" t="s">
        <v>2722</v>
      </c>
      <c r="C124" s="45">
        <v>0.20575428436062179</v>
      </c>
    </row>
    <row r="125" spans="1:3" x14ac:dyDescent="0.35">
      <c r="A125" s="271" t="s">
        <v>8312</v>
      </c>
      <c r="B125" s="271" t="s">
        <v>8249</v>
      </c>
      <c r="C125" s="45">
        <v>0.30016935083126561</v>
      </c>
    </row>
    <row r="126" spans="1:3" x14ac:dyDescent="0.35">
      <c r="A126" s="271" t="s">
        <v>8312</v>
      </c>
      <c r="B126" s="271" t="s">
        <v>2743</v>
      </c>
      <c r="C126" s="45">
        <v>0.28859800000000002</v>
      </c>
    </row>
    <row r="127" spans="1:3" x14ac:dyDescent="0.35">
      <c r="A127" s="271" t="s">
        <v>8312</v>
      </c>
      <c r="B127" s="271" t="s">
        <v>8250</v>
      </c>
      <c r="C127" s="45">
        <v>0.17164946824584801</v>
      </c>
    </row>
    <row r="128" spans="1:3" x14ac:dyDescent="0.35">
      <c r="A128" s="271" t="s">
        <v>8312</v>
      </c>
      <c r="B128" s="271" t="s">
        <v>2747</v>
      </c>
      <c r="C128" s="45">
        <v>0.31948867287026461</v>
      </c>
    </row>
    <row r="129" spans="1:3" x14ac:dyDescent="0.35">
      <c r="A129" s="271" t="s">
        <v>8312</v>
      </c>
      <c r="B129" s="271" t="s">
        <v>7092</v>
      </c>
      <c r="C129" s="45">
        <v>0.22173598695011409</v>
      </c>
    </row>
    <row r="130" spans="1:3" x14ac:dyDescent="0.35">
      <c r="A130" s="271" t="s">
        <v>8312</v>
      </c>
      <c r="B130" s="271" t="s">
        <v>8251</v>
      </c>
      <c r="C130" s="45">
        <v>0.1770948</v>
      </c>
    </row>
    <row r="131" spans="1:3" x14ac:dyDescent="0.35">
      <c r="A131" s="271" t="s">
        <v>8312</v>
      </c>
      <c r="B131" s="271" t="s">
        <v>8252</v>
      </c>
      <c r="C131" s="45">
        <v>9.2619811177077391E-2</v>
      </c>
    </row>
    <row r="132" spans="1:3" x14ac:dyDescent="0.35">
      <c r="A132" s="271" t="s">
        <v>8312</v>
      </c>
      <c r="B132" s="271" t="s">
        <v>8253</v>
      </c>
      <c r="C132" s="45">
        <v>9.2619811177077391E-2</v>
      </c>
    </row>
    <row r="133" spans="1:3" x14ac:dyDescent="0.35">
      <c r="A133" s="271" t="s">
        <v>8312</v>
      </c>
      <c r="B133" s="271" t="s">
        <v>8254</v>
      </c>
      <c r="C133" s="45">
        <v>9.2619811177077391E-2</v>
      </c>
    </row>
    <row r="134" spans="1:3" x14ac:dyDescent="0.35">
      <c r="A134" s="271" t="s">
        <v>8312</v>
      </c>
      <c r="B134" s="271" t="s">
        <v>8255</v>
      </c>
      <c r="C134" s="45">
        <v>9.2619811177077391E-2</v>
      </c>
    </row>
    <row r="135" spans="1:3" x14ac:dyDescent="0.35">
      <c r="A135" s="271" t="s">
        <v>8312</v>
      </c>
      <c r="B135" s="271" t="s">
        <v>2756</v>
      </c>
      <c r="C135" s="45">
        <v>0.191180100692045</v>
      </c>
    </row>
    <row r="136" spans="1:3" x14ac:dyDescent="0.35">
      <c r="A136" s="271" t="s">
        <v>8312</v>
      </c>
      <c r="B136" s="271" t="s">
        <v>8256</v>
      </c>
      <c r="C136" s="45">
        <v>7.565206727011824</v>
      </c>
    </row>
    <row r="137" spans="1:3" x14ac:dyDescent="0.35">
      <c r="A137" s="271" t="s">
        <v>8312</v>
      </c>
      <c r="B137" s="271" t="s">
        <v>8257</v>
      </c>
      <c r="C137" s="45">
        <v>6.8699680000000001</v>
      </c>
    </row>
    <row r="138" spans="1:3" x14ac:dyDescent="0.35">
      <c r="A138" s="271" t="s">
        <v>8312</v>
      </c>
      <c r="B138" s="271" t="s">
        <v>2763</v>
      </c>
      <c r="C138" s="45">
        <v>0.14785416484189259</v>
      </c>
    </row>
    <row r="139" spans="1:3" x14ac:dyDescent="0.35">
      <c r="A139" s="271" t="s">
        <v>8312</v>
      </c>
      <c r="B139" s="271" t="s">
        <v>8258</v>
      </c>
      <c r="C139" s="45">
        <v>4.4546000000000002E-2</v>
      </c>
    </row>
    <row r="140" spans="1:3" x14ac:dyDescent="0.35">
      <c r="A140" s="271" t="s">
        <v>8312</v>
      </c>
      <c r="B140" s="271" t="s">
        <v>3413</v>
      </c>
      <c r="C140" s="45">
        <v>0.11896</v>
      </c>
    </row>
    <row r="141" spans="1:3" x14ac:dyDescent="0.35">
      <c r="A141" s="271" t="s">
        <v>8312</v>
      </c>
      <c r="B141" s="271" t="s">
        <v>3520</v>
      </c>
      <c r="C141" s="45">
        <v>1.4999999999999999E-2</v>
      </c>
    </row>
    <row r="142" spans="1:3" x14ac:dyDescent="0.35">
      <c r="A142" s="271" t="s">
        <v>8312</v>
      </c>
      <c r="B142" s="271" t="s">
        <v>8259</v>
      </c>
      <c r="C142" s="45">
        <v>9.8824376385862542E-2</v>
      </c>
    </row>
    <row r="143" spans="1:3" x14ac:dyDescent="0.35">
      <c r="A143" s="271" t="s">
        <v>8312</v>
      </c>
      <c r="B143" s="271" t="s">
        <v>3661</v>
      </c>
      <c r="C143" s="45">
        <v>0.64927521960492052</v>
      </c>
    </row>
    <row r="144" spans="1:3" x14ac:dyDescent="0.35">
      <c r="A144" s="271" t="s">
        <v>8312</v>
      </c>
      <c r="B144" s="101" t="s">
        <v>3663</v>
      </c>
      <c r="C144" s="246">
        <v>0.56511181954839029</v>
      </c>
    </row>
    <row r="145" spans="1:8" x14ac:dyDescent="0.35">
      <c r="A145" s="271" t="s">
        <v>8312</v>
      </c>
      <c r="B145" s="101" t="s">
        <v>3665</v>
      </c>
      <c r="C145" s="246">
        <v>0.1667106666666667</v>
      </c>
    </row>
    <row r="146" spans="1:8" x14ac:dyDescent="0.35">
      <c r="A146" t="s">
        <v>8307</v>
      </c>
      <c r="B146" s="102" t="s">
        <v>8308</v>
      </c>
      <c r="C146" s="246">
        <v>0.24561116547917611</v>
      </c>
      <c r="G146" s="271"/>
      <c r="H146" s="271"/>
    </row>
    <row r="147" spans="1:8" x14ac:dyDescent="0.35">
      <c r="A147" s="271" t="s">
        <v>8307</v>
      </c>
      <c r="B147" s="102" t="s">
        <v>8309</v>
      </c>
      <c r="C147" s="246">
        <v>0.66864061450048684</v>
      </c>
    </row>
    <row r="148" spans="1:8" x14ac:dyDescent="0.35">
      <c r="A148" t="s">
        <v>8307</v>
      </c>
      <c r="B148" s="102" t="s">
        <v>8310</v>
      </c>
      <c r="C148" s="246">
        <v>15.1574679943101</v>
      </c>
    </row>
    <row r="149" spans="1:8" x14ac:dyDescent="0.35">
      <c r="A149" s="101" t="s">
        <v>8307</v>
      </c>
      <c r="B149" s="102" t="s">
        <v>8311</v>
      </c>
      <c r="C149" s="313">
        <v>0.22805646647802719</v>
      </c>
    </row>
    <row r="150" spans="1:8" x14ac:dyDescent="0.35">
      <c r="A150" s="297" t="s">
        <v>8313</v>
      </c>
      <c r="B150" s="298">
        <v>689</v>
      </c>
      <c r="C150" s="314">
        <v>0.13132199999999999</v>
      </c>
      <c r="E150" s="276"/>
    </row>
    <row r="151" spans="1:8" x14ac:dyDescent="0.35">
      <c r="A151" s="299" t="s">
        <v>8313</v>
      </c>
      <c r="B151" s="300">
        <v>254</v>
      </c>
      <c r="C151" s="315">
        <v>1.445978</v>
      </c>
    </row>
    <row r="152" spans="1:8" x14ac:dyDescent="0.35">
      <c r="B152" s="102"/>
    </row>
  </sheetData>
  <phoneticPr fontId="13"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F17"/>
  <sheetViews>
    <sheetView workbookViewId="0"/>
  </sheetViews>
  <sheetFormatPr defaultRowHeight="14.5" x14ac:dyDescent="0.35"/>
  <cols>
    <col min="1" max="1" width="16.54296875" customWidth="1"/>
    <col min="2" max="2" width="12.26953125" customWidth="1"/>
    <col min="3" max="4" width="12.26953125" style="271" customWidth="1"/>
    <col min="5" max="5" width="98.1796875" customWidth="1"/>
    <col min="6" max="6" width="34.54296875" customWidth="1"/>
  </cols>
  <sheetData>
    <row r="2" spans="1:6" ht="23.5" x14ac:dyDescent="0.55000000000000004">
      <c r="A2" s="186" t="s">
        <v>8733</v>
      </c>
    </row>
    <row r="3" spans="1:6" x14ac:dyDescent="0.35">
      <c r="A3" s="21" t="s">
        <v>8283</v>
      </c>
      <c r="B3" s="271"/>
      <c r="E3" s="271"/>
      <c r="F3" s="271"/>
    </row>
    <row r="4" spans="1:6" s="271" customFormat="1" x14ac:dyDescent="0.35">
      <c r="A4" s="21"/>
      <c r="D4" s="8"/>
    </row>
    <row r="5" spans="1:6" x14ac:dyDescent="0.35">
      <c r="A5" s="282" t="s">
        <v>8212</v>
      </c>
      <c r="B5" s="282" t="s">
        <v>8734</v>
      </c>
      <c r="C5" s="282" t="s">
        <v>8732</v>
      </c>
      <c r="D5" s="288" t="s">
        <v>8735</v>
      </c>
      <c r="E5" s="282" t="s">
        <v>7706</v>
      </c>
      <c r="F5" s="282" t="s">
        <v>8210</v>
      </c>
    </row>
    <row r="6" spans="1:6" x14ac:dyDescent="0.35">
      <c r="A6" s="283" t="s">
        <v>8219</v>
      </c>
      <c r="B6" s="44">
        <v>3.2344546789292723</v>
      </c>
      <c r="C6" s="42">
        <v>0.15</v>
      </c>
      <c r="D6" s="52">
        <f t="shared" ref="D6:D14" si="0">B6*(1-C6)</f>
        <v>2.7492864770898815</v>
      </c>
      <c r="E6" s="271" t="s">
        <v>8221</v>
      </c>
      <c r="F6" s="271" t="s">
        <v>8222</v>
      </c>
    </row>
    <row r="7" spans="1:6" x14ac:dyDescent="0.35">
      <c r="A7" s="283" t="s">
        <v>8180</v>
      </c>
      <c r="B7" s="44">
        <v>7.1</v>
      </c>
      <c r="C7" s="42">
        <v>0</v>
      </c>
      <c r="D7" s="52">
        <f t="shared" si="0"/>
        <v>7.1</v>
      </c>
      <c r="E7" s="271" t="s">
        <v>8683</v>
      </c>
      <c r="F7" s="271" t="s">
        <v>8223</v>
      </c>
    </row>
    <row r="8" spans="1:6" x14ac:dyDescent="0.35">
      <c r="A8" s="283" t="s">
        <v>7783</v>
      </c>
      <c r="B8" s="271">
        <v>6.16</v>
      </c>
      <c r="C8" s="42">
        <v>0</v>
      </c>
      <c r="D8" s="52">
        <f t="shared" si="0"/>
        <v>6.16</v>
      </c>
      <c r="E8" s="271" t="s">
        <v>8620</v>
      </c>
      <c r="F8" s="49">
        <v>2018</v>
      </c>
    </row>
    <row r="9" spans="1:6" x14ac:dyDescent="0.35">
      <c r="A9" s="283" t="s">
        <v>6787</v>
      </c>
      <c r="B9" s="271">
        <v>3</v>
      </c>
      <c r="C9" s="42">
        <v>0</v>
      </c>
      <c r="D9" s="52">
        <f t="shared" si="0"/>
        <v>3</v>
      </c>
      <c r="E9" s="271" t="s">
        <v>8622</v>
      </c>
      <c r="F9" s="271" t="s">
        <v>8223</v>
      </c>
    </row>
    <row r="10" spans="1:6" x14ac:dyDescent="0.35">
      <c r="A10" s="283" t="s">
        <v>6830</v>
      </c>
      <c r="B10" s="271">
        <v>7.5</v>
      </c>
      <c r="C10" s="42">
        <v>0</v>
      </c>
      <c r="D10" s="52">
        <f t="shared" si="0"/>
        <v>7.5</v>
      </c>
      <c r="E10" s="271" t="s">
        <v>8622</v>
      </c>
      <c r="F10" s="271" t="s">
        <v>8223</v>
      </c>
    </row>
    <row r="11" spans="1:6" x14ac:dyDescent="0.35">
      <c r="A11" s="283" t="s">
        <v>6795</v>
      </c>
      <c r="B11" s="271">
        <v>5</v>
      </c>
      <c r="C11" s="42">
        <v>0</v>
      </c>
      <c r="D11" s="52">
        <f t="shared" si="0"/>
        <v>5</v>
      </c>
      <c r="E11" s="271" t="s">
        <v>8622</v>
      </c>
      <c r="F11" s="271" t="s">
        <v>8223</v>
      </c>
    </row>
    <row r="12" spans="1:6" x14ac:dyDescent="0.35">
      <c r="A12" s="283" t="s">
        <v>7780</v>
      </c>
      <c r="B12" s="271">
        <v>1</v>
      </c>
      <c r="C12" s="42">
        <v>0</v>
      </c>
      <c r="D12" s="52">
        <f t="shared" si="0"/>
        <v>1</v>
      </c>
      <c r="E12" s="271" t="s">
        <v>8622</v>
      </c>
      <c r="F12" s="271" t="s">
        <v>8223</v>
      </c>
    </row>
    <row r="13" spans="1:6" x14ac:dyDescent="0.35">
      <c r="A13" s="284" t="s">
        <v>6835</v>
      </c>
      <c r="B13" s="179">
        <v>2.7651639387854994</v>
      </c>
      <c r="C13" s="42">
        <v>0.15</v>
      </c>
      <c r="D13" s="52">
        <f t="shared" si="0"/>
        <v>2.3503893479676745</v>
      </c>
      <c r="E13" s="271" t="s">
        <v>8221</v>
      </c>
      <c r="F13" s="271" t="s">
        <v>8222</v>
      </c>
    </row>
    <row r="14" spans="1:6" x14ac:dyDescent="0.35">
      <c r="A14" s="283" t="s">
        <v>8282</v>
      </c>
      <c r="B14" s="181">
        <f>5*(1400/3400)</f>
        <v>2.0588235294117645</v>
      </c>
      <c r="C14" s="318">
        <v>0</v>
      </c>
      <c r="D14" s="240">
        <f t="shared" si="0"/>
        <v>2.0588235294117645</v>
      </c>
      <c r="E14" s="182" t="s">
        <v>8622</v>
      </c>
      <c r="F14" s="182" t="s">
        <v>8223</v>
      </c>
    </row>
    <row r="15" spans="1:6" x14ac:dyDescent="0.35">
      <c r="D15" s="8"/>
    </row>
    <row r="16" spans="1:6" x14ac:dyDescent="0.35">
      <c r="D16" s="8"/>
    </row>
    <row r="17" spans="4:4" x14ac:dyDescent="0.35">
      <c r="D17" s="8"/>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87E4EC354ADFB40AC5D4FC129E379BA" ma:contentTypeVersion="8" ma:contentTypeDescription="Create a new document." ma:contentTypeScope="" ma:versionID="07e37bcee7c87411c3d27da7ea423d38">
  <xsd:schema xmlns:xsd="http://www.w3.org/2001/XMLSchema" xmlns:xs="http://www.w3.org/2001/XMLSchema" xmlns:p="http://schemas.microsoft.com/office/2006/metadata/properties" xmlns:ns2="541a8a8b-b856-4d35-a5c7-7f2c0ec3d499" targetNamespace="http://schemas.microsoft.com/office/2006/metadata/properties" ma:root="true" ma:fieldsID="e2e1195fa11c35495976228a8e476082" ns2:_="">
    <xsd:import namespace="541a8a8b-b856-4d35-a5c7-7f2c0ec3d49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1a8a8b-b856-4d35-a5c7-7f2c0ec3d4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7E599D0-C024-42CA-B4DD-8447B4830E8A}">
  <ds:schemaRefs>
    <ds:schemaRef ds:uri="http://schemas.microsoft.com/sharepoint/v3/contenttype/forms"/>
  </ds:schemaRefs>
</ds:datastoreItem>
</file>

<file path=customXml/itemProps2.xml><?xml version="1.0" encoding="utf-8"?>
<ds:datastoreItem xmlns:ds="http://schemas.openxmlformats.org/officeDocument/2006/customXml" ds:itemID="{71F9CDF9-682C-40A2-A09B-36C743B156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1a8a8b-b856-4d35-a5c7-7f2c0ec3d4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B70C85-05E5-4FB1-9D56-AA39BC2B16BB}">
  <ds:schemaRefs>
    <ds:schemaRef ds:uri="http://schemas.microsoft.com/office/infopath/2007/PartnerControls"/>
    <ds:schemaRef ds:uri="http://www.w3.org/XML/1998/namespace"/>
    <ds:schemaRef ds:uri="http://schemas.microsoft.com/office/2006/documentManagement/types"/>
    <ds:schemaRef ds:uri="http://purl.org/dc/terms/"/>
    <ds:schemaRef ds:uri="http://schemas.openxmlformats.org/package/2006/metadata/core-properties"/>
    <ds:schemaRef ds:uri="http://purl.org/dc/elements/1.1/"/>
    <ds:schemaRef ds:uri="541a8a8b-b856-4d35-a5c7-7f2c0ec3d499"/>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vt:i4>
      </vt:variant>
    </vt:vector>
  </HeadingPairs>
  <TitlesOfParts>
    <vt:vector size="23" baseType="lpstr">
      <vt:lpstr>Index</vt:lpstr>
      <vt:lpstr>Table A.1.1</vt:lpstr>
      <vt:lpstr>Table A.1.2</vt:lpstr>
      <vt:lpstr>HS4_list</vt:lpstr>
      <vt:lpstr>HS6_list</vt:lpstr>
      <vt:lpstr>HS_APRO</vt:lpstr>
      <vt:lpstr>HS_FAO</vt:lpstr>
      <vt:lpstr>Crops_yields</vt:lpstr>
      <vt:lpstr>Grass_yields</vt:lpstr>
      <vt:lpstr>TF_livestock</vt:lpstr>
      <vt:lpstr>TF_plant</vt:lpstr>
      <vt:lpstr>TF_fish</vt:lpstr>
      <vt:lpstr>Timber_yields</vt:lpstr>
      <vt:lpstr>TF_timber</vt:lpstr>
      <vt:lpstr>Regions</vt:lpstr>
      <vt:lpstr>List of references</vt:lpstr>
      <vt:lpstr>Geographic regions</vt:lpstr>
      <vt:lpstr>TF_livestock+calculations</vt:lpstr>
      <vt:lpstr>FCR</vt:lpstr>
      <vt:lpstr>'TF_livestock+calculations'!FCR_table</vt:lpstr>
      <vt:lpstr>FCR_table</vt:lpstr>
      <vt:lpstr>fish</vt:lpstr>
      <vt:lpstr>fish_factors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Valeria De Laurentiis</dc:creator>
  <cp:lastModifiedBy>Valeria De Laurentiis</cp:lastModifiedBy>
  <dcterms:created xsi:type="dcterms:W3CDTF">2020-06-23T13:15:41Z</dcterms:created>
  <dcterms:modified xsi:type="dcterms:W3CDTF">2021-12-20T15:02:33Z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0x010100087E4EC354ADFB40AC5D4FC129E379BA</vt:lpwstr>
  </property>
</Properties>
</file>